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acharykroell/Downloads/Starter_Code 3/"/>
    </mc:Choice>
  </mc:AlternateContent>
  <xr:revisionPtr revIDLastSave="0" documentId="13_ncr:1_{59FC2653-F904-A44C-97B6-C4FC773B7061}" xr6:coauthVersionLast="47" xr6:coauthVersionMax="47" xr10:uidLastSave="{00000000-0000-0000-0000-000000000000}"/>
  <bookViews>
    <workbookView xWindow="720" yWindow="500" windowWidth="32880" windowHeight="20500" activeTab="6" xr2:uid="{00000000-000D-0000-FFFF-FFFF00000000}"/>
  </bookViews>
  <sheets>
    <sheet name="Crowdfunding" sheetId="1" r:id="rId1"/>
    <sheet name="Campaigns" sheetId="4" r:id="rId2"/>
    <sheet name="Country" sheetId="5" r:id="rId3"/>
    <sheet name="Stacked Colum " sheetId="7" r:id="rId4"/>
    <sheet name="Months" sheetId="9" r:id="rId5"/>
    <sheet name="Countifs" sheetId="10" r:id="rId6"/>
    <sheet name="Statistical Analysis" sheetId="15" r:id="rId7"/>
    <sheet name="Suggestion2" sheetId="17" state="hidden" r:id="rId8"/>
  </sheets>
  <definedNames>
    <definedName name="_xlnm._FilterDatabase" localSheetId="0" hidden="1">Crowdfunding!$A$1:$P$1001</definedName>
  </definedNames>
  <calcPr calcId="191029"/>
  <pivotCaches>
    <pivotCache cacheId="12" r:id="rId9"/>
    <pivotCache cacheId="25" r:id="rId10"/>
    <pivotCache cacheId="4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5" l="1"/>
  <c r="I6" i="15"/>
  <c r="I5" i="15"/>
  <c r="I4" i="15"/>
  <c r="I3" i="15"/>
  <c r="I2" i="15"/>
  <c r="G7" i="15"/>
  <c r="G6" i="15"/>
  <c r="G5" i="15"/>
  <c r="G4" i="15"/>
  <c r="G3" i="15"/>
  <c r="G2" i="15"/>
  <c r="B2" i="10"/>
  <c r="D13" i="10"/>
  <c r="C13" i="10"/>
  <c r="B13" i="10"/>
  <c r="E12" i="10"/>
  <c r="G12" i="10" s="1"/>
  <c r="D12" i="10"/>
  <c r="H12" i="10" s="1"/>
  <c r="D11" i="10"/>
  <c r="D10" i="10"/>
  <c r="D9" i="10"/>
  <c r="C12" i="10"/>
  <c r="C11" i="10"/>
  <c r="C10" i="10"/>
  <c r="C9" i="10"/>
  <c r="B12" i="10"/>
  <c r="F12" i="10" s="1"/>
  <c r="B11" i="10"/>
  <c r="B10" i="10"/>
  <c r="B9" i="10"/>
  <c r="D8" i="10"/>
  <c r="C8" i="10"/>
  <c r="B8" i="10"/>
  <c r="E8" i="10" s="1"/>
  <c r="D7" i="10"/>
  <c r="C7" i="10"/>
  <c r="B7" i="10"/>
  <c r="E7" i="10" s="1"/>
  <c r="D6" i="10"/>
  <c r="C6" i="10"/>
  <c r="B6" i="10"/>
  <c r="D5" i="10"/>
  <c r="C5" i="10"/>
  <c r="B5" i="10"/>
  <c r="D4" i="10"/>
  <c r="C4" i="10"/>
  <c r="B4" i="10"/>
  <c r="D3" i="10"/>
  <c r="C3" i="10"/>
  <c r="B3" i="10"/>
  <c r="E3" i="10" s="1"/>
  <c r="D2" i="10"/>
  <c r="C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5" i="10" l="1"/>
  <c r="H6" i="10"/>
  <c r="G4" i="10"/>
  <c r="H5" i="10"/>
  <c r="G8" i="10"/>
  <c r="G3" i="10"/>
  <c r="H4" i="10"/>
  <c r="F6" i="10"/>
  <c r="G7" i="10"/>
  <c r="H8" i="10"/>
  <c r="F4" i="10"/>
  <c r="H3" i="10"/>
  <c r="F5" i="10"/>
  <c r="H7" i="10"/>
  <c r="G9" i="10"/>
  <c r="F2" i="10"/>
  <c r="E11" i="10"/>
  <c r="H11" i="10" s="1"/>
  <c r="F8" i="10"/>
  <c r="E4" i="10"/>
  <c r="E10" i="10"/>
  <c r="F10" i="10" s="1"/>
  <c r="F7" i="10"/>
  <c r="F3" i="10"/>
  <c r="E5" i="10"/>
  <c r="E6" i="10"/>
  <c r="G6" i="10" s="1"/>
  <c r="E9" i="10"/>
  <c r="F9" i="10" s="1"/>
  <c r="E13" i="10"/>
  <c r="F13" i="10" s="1"/>
  <c r="E2" i="10"/>
  <c r="H2" i="10" s="1"/>
  <c r="G13" i="10" l="1"/>
  <c r="H9" i="10"/>
  <c r="H10" i="10"/>
  <c r="G10" i="10"/>
  <c r="G11" i="10"/>
  <c r="H13" i="10"/>
  <c r="G2" i="10"/>
  <c r="F11" i="10"/>
</calcChain>
</file>

<file path=xl/sharedStrings.xml><?xml version="1.0" encoding="utf-8"?>
<sst xmlns="http://schemas.openxmlformats.org/spreadsheetml/2006/main" count="10108" uniqueCount="2119">
  <si>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</si>
  <si>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</si>
  <si>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</si>
  <si>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</si>
  <si>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</si>
  <si>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</si>
  <si>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</si>
  <si>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</si>
  <si>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</si>
  <si>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</si>
  <si>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</si>
  <si>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</si>
  <si>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</si>
  <si>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</si>
  <si>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</si>
  <si>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</si>
  <si>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</si>
  <si>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</si>
  <si>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</si>
  <si>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</si>
  <si>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</si>
  <si>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</si>
  <si>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</si>
  <si>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</si>
  <si>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</si>
  <si>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</si>
  <si>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</si>
  <si>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</si>
  <si>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</si>
  <si>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</si>
  <si>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</si>
  <si>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</si>
  <si>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</si>
  <si>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</si>
  <si>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</si>
  <si>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</si>
  <si>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</si>
  <si>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</si>
  <si>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</si>
  <si>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</si>
  <si>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</si>
  <si>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</si>
  <si>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</si>
  <si>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</si>
  <si>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</si>
  <si>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</si>
  <si>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</si>
  <si>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</si>
  <si>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</si>
  <si>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</si>
  <si>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</si>
  <si>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</si>
  <si>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</si>
  <si>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</si>
  <si>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</si>
  <si>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</si>
  <si>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</si>
  <si>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</si>
  <si>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</si>
  <si>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</si>
  <si>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</si>
  <si>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</si>
  <si>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</si>
  <si>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</si>
  <si>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</si>
  <si>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</si>
  <si>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</si>
  <si>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</si>
  <si>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</si>
  <si>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</si>
  <si>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</si>
  <si>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</si>
  <si>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</si>
  <si>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</si>
  <si>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</si>
  <si>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</si>
  <si>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</si>
  <si>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</si>
  <si>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</si>
  <si>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</si>
  <si>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</si>
  <si>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</si>
  <si>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</si>
  <si>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</si>
  <si>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</si>
  <si>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</si>
  <si>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</si>
  <si>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</si>
  <si>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</si>
  <si>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</si>
  <si>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</si>
  <si>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</si>
  <si>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</si>
  <si>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</si>
  <si>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</si>
  <si>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</si>
  <si>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</si>
  <si>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</si>
  <si>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</si>
  <si>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</si>
  <si>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</si>
  <si>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</si>
  <si>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</si>
  <si>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</si>
  <si>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</si>
  <si>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</si>
  <si>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</si>
  <si>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</si>
  <si>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</si>
  <si>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</si>
  <si>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</si>
  <si>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</si>
  <si>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</si>
  <si>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</si>
  <si>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</si>
  <si>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</si>
  <si>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</si>
  <si>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</si>
  <si>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</si>
  <si>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</si>
  <si>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</si>
  <si>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</si>
  <si>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</si>
  <si>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</si>
  <si>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</si>
  <si>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</si>
  <si>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</si>
  <si>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</si>
  <si>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</si>
  <si>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</si>
  <si>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</si>
  <si>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</si>
  <si>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</si>
  <si>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</si>
  <si>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</si>
  <si>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</si>
  <si>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</si>
  <si>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</si>
  <si>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</si>
  <si>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</si>
  <si>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</si>
  <si>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</si>
  <si>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</si>
  <si>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</si>
  <si>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</si>
  <si>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</si>
  <si>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</si>
  <si>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</si>
  <si>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</si>
  <si>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</si>
  <si>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</si>
  <si>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</si>
  <si>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</si>
  <si>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</si>
  <si>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</si>
  <si>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</si>
  <si>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</si>
  <si>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</si>
  <si>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</si>
  <si>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</si>
  <si>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</si>
  <si>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</si>
  <si>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</si>
  <si>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</si>
  <si>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</si>
  <si>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</si>
  <si>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</si>
  <si>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</si>
  <si>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</si>
  <si>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</si>
  <si>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</si>
  <si>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</si>
  <si>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</si>
  <si>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</si>
  <si>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</si>
  <si>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</si>
  <si>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</si>
  <si>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</si>
  <si>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</si>
  <si>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</si>
  <si>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</si>
  <si>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</si>
  <si>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</si>
  <si>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</si>
  <si>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</si>
  <si>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</si>
  <si>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</si>
  <si>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</si>
  <si>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</si>
  <si>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</si>
  <si>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</si>
  <si>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</si>
  <si>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</si>
  <si>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</si>
  <si>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</si>
  <si>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</si>
  <si>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</si>
  <si>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</si>
  <si>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</si>
  <si>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</si>
  <si>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</si>
  <si>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</si>
  <si>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</si>
  <si>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</si>
  <si>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</si>
  <si>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</si>
  <si>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</si>
  <si>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</si>
  <si>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</si>
  <si>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</si>
  <si>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</si>
  <si>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</si>
  <si>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</si>
  <si>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</si>
  <si>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</si>
  <si>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</si>
  <si>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</si>
  <si>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</si>
  <si>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</si>
  <si>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</si>
  <si>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</si>
  <si>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</si>
  <si>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</si>
  <si>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</si>
  <si>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</si>
  <si>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</si>
  <si>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</si>
  <si>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</si>
  <si>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</si>
  <si>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</si>
  <si>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</si>
  <si>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</si>
  <si>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</si>
  <si>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</si>
  <si>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</si>
  <si>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</si>
  <si>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</si>
  <si>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</si>
  <si>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</si>
  <si>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</si>
  <si>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</si>
  <si>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</si>
  <si>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</si>
  <si>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</si>
  <si>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</si>
  <si>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</si>
  <si>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</si>
  <si>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</si>
  <si>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</si>
  <si>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</si>
  <si>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</si>
  <si>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</si>
  <si>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</si>
  <si>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</si>
  <si>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</si>
  <si>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</si>
  <si>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</si>
  <si>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</si>
  <si>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</si>
  <si>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</si>
  <si>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</si>
  <si>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</si>
  <si>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</si>
  <si>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</si>
  <si>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</si>
  <si>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</si>
  <si>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</si>
  <si>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</si>
  <si>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</si>
  <si>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</si>
  <si>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</si>
  <si>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</si>
  <si>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</si>
  <si>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</si>
  <si>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</si>
  <si>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</si>
  <si>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</si>
  <si>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</si>
  <si>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</si>
  <si>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</si>
  <si>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</si>
  <si>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</si>
  <si>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</si>
  <si>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</si>
  <si>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</si>
  <si>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</si>
  <si>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</si>
  <si>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</si>
  <si>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</si>
  <si>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</si>
  <si>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</si>
  <si>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</si>
  <si>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</si>
  <si>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</si>
  <si>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</si>
  <si>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</si>
  <si>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</si>
  <si>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</si>
  <si>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</si>
  <si>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</si>
  <si>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</si>
  <si>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</si>
  <si>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</si>
  <si>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</si>
  <si>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</si>
  <si>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</si>
  <si>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</si>
  <si>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</si>
  <si>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</si>
  <si>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</si>
  <si>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</si>
  <si>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</si>
  <si>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</si>
  <si>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</si>
  <si>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</si>
  <si>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</si>
  <si>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</si>
  <si>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</si>
  <si>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</si>
  <si>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</si>
  <si>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</si>
  <si>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</si>
  <si>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</si>
  <si>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</si>
  <si>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</si>
  <si>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</si>
  <si>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</si>
  <si>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</si>
  <si>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</si>
  <si>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</si>
  <si>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</si>
  <si>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</si>
  <si>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</si>
  <si>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</si>
  <si>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</si>
  <si>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</si>
  <si>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</si>
  <si>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</si>
  <si>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</si>
  <si>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</si>
  <si>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</si>
  <si>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</si>
  <si>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</si>
  <si>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</si>
  <si>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</si>
  <si>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</si>
  <si>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</si>
  <si>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</si>
  <si>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</si>
  <si>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</si>
  <si>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</si>
  <si>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</si>
  <si>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</si>
  <si>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</si>
  <si>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</si>
  <si>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</si>
  <si>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</si>
  <si>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</si>
  <si>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</si>
  <si>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</si>
  <si>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</si>
  <si>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</si>
  <si>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</si>
  <si>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</si>
  <si>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</si>
  <si>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</si>
  <si>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</si>
  <si>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</si>
  <si>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</si>
  <si>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</si>
  <si>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</si>
  <si>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</si>
  <si>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</si>
  <si>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</si>
  <si>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</si>
  <si>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</si>
  <si>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</si>
  <si>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</si>
  <si>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</si>
  <si>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</si>
  <si>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</si>
  <si>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</si>
  <si>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</si>
  <si>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</si>
  <si>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</si>
  <si>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</si>
  <si>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</si>
  <si>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</si>
  <si>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</si>
  <si>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</si>
  <si>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</si>
  <si>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</si>
  <si>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</si>
  <si>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</si>
  <si>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</si>
  <si>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</si>
  <si>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</si>
  <si>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</si>
  <si>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</si>
  <si>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</si>
  <si>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</si>
  <si>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</si>
  <si>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</si>
  <si>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</si>
  <si>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</si>
  <si>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</si>
  <si>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</si>
  <si>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</si>
  <si>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</si>
  <si>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</si>
  <si>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</si>
  <si>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</si>
  <si>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</si>
  <si>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</si>
  <si>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</si>
  <si>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</si>
  <si>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</si>
  <si>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</si>
  <si>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</si>
  <si>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</si>
  <si>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</si>
  <si>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</si>
  <si>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</si>
  <si>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</si>
  <si>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</si>
  <si>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</si>
  <si>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</si>
  <si>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</si>
  <si>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</si>
  <si>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</si>
  <si>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</si>
  <si>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</si>
  <si>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</si>
  <si>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</si>
  <si>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</si>
  <si>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</si>
  <si>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</si>
  <si>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</si>
  <si>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</si>
  <si>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</si>
  <si>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</si>
  <si>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</si>
  <si>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</si>
  <si>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</si>
  <si>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</si>
  <si>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</si>
  <si>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</si>
  <si>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</si>
  <si>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</si>
  <si>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</si>
  <si>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</si>
  <si>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</si>
  <si>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</si>
  <si>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</si>
  <si>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</si>
  <si>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</si>
  <si>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</si>
  <si>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</si>
  <si>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</si>
  <si>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</si>
  <si>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</si>
  <si>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</si>
  <si>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</si>
  <si>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</si>
  <si>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</si>
  <si>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</si>
  <si>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</si>
  <si>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</si>
  <si>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</si>
  <si>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</si>
  <si>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</si>
  <si>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</si>
  <si>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</si>
  <si>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</si>
  <si>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</si>
  <si>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</si>
  <si>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</si>
  <si>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</si>
  <si>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</si>
  <si>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</si>
  <si>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</si>
  <si>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</si>
  <si>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</si>
  <si>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</si>
  <si>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</si>
  <si>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</si>
  <si>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</si>
  <si>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</si>
  <si>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</si>
  <si>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</si>
  <si>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</si>
  <si>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</si>
  <si>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</si>
  <si>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</si>
  <si>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</si>
  <si>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</si>
  <si>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</si>
  <si>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</si>
  <si>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</si>
  <si>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</si>
  <si>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</si>
  <si>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</si>
  <si>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</si>
  <si>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</si>
  <si>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</si>
  <si>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</si>
  <si>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</si>
  <si>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</si>
  <si>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</si>
  <si>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</si>
  <si>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</si>
  <si>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</si>
  <si>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</si>
  <si>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</si>
  <si>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</si>
  <si>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</si>
  <si>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</si>
  <si>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</si>
  <si>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</si>
  <si>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</si>
  <si>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</si>
  <si>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</si>
  <si>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</si>
  <si>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</si>
  <si>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</si>
  <si>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</si>
  <si>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</si>
  <si>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</si>
  <si>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</si>
  <si>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</si>
  <si>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</si>
  <si>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</si>
  <si>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</si>
  <si>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</si>
  <si>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</si>
  <si>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</si>
  <si>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</si>
  <si>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</si>
  <si>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</si>
  <si>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</si>
  <si>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</si>
  <si>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</si>
  <si>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</si>
  <si>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</si>
  <si>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</si>
  <si>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</si>
  <si>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</si>
  <si>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</si>
  <si>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</si>
  <si>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</si>
  <si>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</si>
  <si>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</si>
  <si>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</si>
  <si>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</si>
  <si>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</si>
  <si>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</si>
  <si>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</si>
  <si>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</si>
  <si>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</si>
  <si>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</si>
  <si>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</si>
  <si>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</si>
  <si>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</si>
  <si>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</si>
  <si>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</si>
  <si>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</si>
  <si>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</si>
  <si>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</si>
  <si>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</si>
  <si>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</si>
  <si>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</si>
  <si>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</si>
  <si>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</si>
  <si>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</si>
  <si>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</si>
  <si>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</si>
  <si>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</si>
  <si>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</si>
  <si>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</si>
  <si>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</si>
  <si>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</si>
  <si>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</si>
  <si>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</si>
  <si>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</si>
  <si>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</si>
  <si>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</si>
  <si>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</si>
  <si>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</si>
  <si>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</si>
  <si>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</si>
  <si>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</si>
  <si>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</si>
  <si>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</si>
  <si>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</si>
  <si>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</si>
  <si>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</si>
  <si>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</si>
  <si>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</si>
  <si>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</si>
  <si>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</si>
  <si>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</si>
  <si>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</si>
  <si>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</si>
  <si>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</si>
  <si>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</si>
  <si>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</si>
  <si>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</si>
  <si>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</si>
  <si>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</si>
  <si>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</si>
  <si>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</si>
  <si>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</si>
  <si>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</si>
  <si>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</si>
  <si>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</si>
  <si>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</si>
  <si>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</si>
  <si>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</si>
  <si>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</si>
  <si>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</si>
  <si>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</si>
  <si>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</si>
  <si>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</si>
  <si>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</si>
  <si>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</si>
  <si>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</si>
  <si>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</si>
  <si>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</si>
  <si>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</si>
  <si>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</si>
  <si>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</si>
  <si>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</si>
  <si>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</si>
  <si>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</si>
  <si>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</si>
  <si>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</si>
  <si>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</si>
  <si>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</si>
  <si>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</si>
  <si>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</si>
  <si>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</si>
  <si>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</si>
  <si>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</si>
  <si>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</si>
  <si>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</si>
  <si>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</si>
  <si>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</si>
  <si>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</si>
  <si>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</si>
  <si>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</si>
  <si>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</si>
  <si>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</si>
  <si>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</si>
  <si>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</si>
  <si>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</si>
  <si>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</si>
  <si>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</si>
  <si>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</si>
  <si>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</si>
  <si>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</si>
  <si>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</si>
  <si>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</si>
  <si>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</si>
  <si>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</si>
  <si>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</si>
  <si>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</si>
  <si>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</si>
  <si>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</si>
  <si>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</si>
  <si>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</si>
  <si>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</si>
  <si>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</si>
  <si>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</si>
  <si>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</si>
  <si>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</si>
  <si>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</si>
  <si>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</si>
  <si>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</si>
  <si>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</si>
  <si>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</si>
  <si>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</si>
  <si>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</si>
  <si>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</si>
  <si>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</si>
  <si>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</si>
  <si>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</si>
  <si>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</si>
  <si>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</si>
  <si>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</si>
  <si>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</si>
  <si>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</si>
  <si>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</si>
  <si>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</si>
  <si>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</si>
  <si>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</si>
  <si>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</si>
  <si>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</si>
  <si>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</si>
  <si>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</si>
  <si>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</si>
  <si>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</si>
  <si>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</si>
  <si>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</si>
  <si>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</si>
  <si>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</si>
  <si>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</si>
  <si>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</si>
  <si>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</si>
  <si>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</si>
  <si>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</si>
  <si>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</si>
  <si>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</si>
  <si>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</si>
  <si>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</si>
  <si>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</si>
  <si>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</si>
  <si>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</si>
  <si>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</si>
  <si>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</si>
  <si>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</si>
  <si>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</si>
  <si>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</si>
  <si>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</si>
  <si>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</si>
  <si>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</si>
  <si>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</si>
  <si>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</si>
  <si>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</si>
  <si>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</si>
  <si>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</si>
  <si>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</si>
  <si>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</si>
  <si>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</si>
  <si>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</si>
  <si>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</si>
  <si>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</si>
  <si>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</si>
  <si>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</si>
  <si>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</si>
  <si>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</si>
  <si>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</si>
  <si>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</si>
  <si>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</si>
  <si>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</si>
  <si>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</si>
  <si>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</si>
  <si>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</si>
  <si>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</si>
  <si>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</si>
  <si>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</si>
  <si>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</si>
  <si>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</si>
  <si>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</si>
  <si>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</si>
  <si>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</si>
  <si>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</si>
  <si>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</si>
  <si>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</si>
  <si>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</si>
  <si>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</si>
  <si>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</si>
  <si>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</si>
  <si>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</si>
  <si>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</si>
  <si>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</si>
  <si>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</si>
  <si>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</si>
  <si>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</si>
  <si>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</si>
  <si>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</si>
  <si>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</si>
  <si>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</si>
  <si>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</si>
  <si>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</si>
  <si>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</si>
  <si>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</si>
  <si>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</si>
  <si>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</si>
  <si>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</si>
  <si>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</si>
  <si>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</si>
  <si>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</si>
  <si>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</si>
  <si>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</si>
  <si>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</si>
  <si>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</si>
  <si>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</si>
  <si>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</si>
  <si>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</si>
  <si>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</si>
  <si>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</si>
  <si>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</si>
  <si>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</si>
  <si>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</si>
  <si>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</si>
  <si>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</si>
  <si>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</si>
  <si>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</si>
  <si>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</si>
  <si>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</si>
  <si>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</si>
  <si>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</si>
  <si>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</si>
  <si>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</si>
  <si>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</si>
  <si>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</si>
  <si>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</si>
  <si>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</si>
  <si>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</si>
  <si>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</si>
  <si>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</si>
  <si>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</si>
  <si>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</si>
  <si>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</si>
  <si>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</si>
  <si>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</si>
  <si>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</si>
  <si>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</si>
  <si>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</si>
  <si>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</si>
  <si>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</si>
  <si>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</si>
  <si>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</si>
  <si>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</si>
  <si>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</si>
  <si>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</si>
  <si>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</si>
  <si>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</si>
  <si>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</si>
  <si>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</si>
  <si>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</si>
  <si>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</si>
  <si>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</si>
  <si>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</si>
  <si>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</si>
  <si>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</si>
  <si>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</si>
  <si>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</si>
  <si>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</si>
  <si>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</si>
  <si>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</si>
  <si>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</si>
  <si>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</si>
  <si>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</si>
  <si>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</si>
  <si>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</si>
  <si>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</si>
  <si>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</si>
  <si>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</si>
  <si>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</si>
  <si>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</si>
  <si>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</si>
  <si>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</si>
  <si>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</si>
  <si>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</si>
  <si>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</si>
  <si>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</si>
  <si>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</si>
  <si>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</si>
  <si>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</si>
  <si>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</si>
  <si>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</si>
  <si>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</si>
  <si>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</si>
  <si>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</si>
  <si>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</si>
  <si>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</si>
  <si>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</si>
  <si>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</si>
  <si>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</si>
  <si>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</si>
  <si>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</si>
  <si>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</si>
  <si>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</si>
  <si>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</si>
  <si>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</si>
  <si>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</si>
  <si>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</si>
  <si>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</si>
  <si>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</si>
  <si>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</si>
  <si>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</si>
  <si>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</si>
  <si>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</si>
  <si>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</si>
  <si>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</si>
  <si>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</si>
  <si>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</si>
  <si>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</si>
  <si>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</si>
  <si>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</si>
  <si>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</si>
  <si>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</si>
  <si>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</si>
  <si>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</si>
  <si>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</si>
  <si>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</si>
  <si>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</si>
  <si>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</si>
  <si>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</si>
  <si>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</si>
  <si>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</si>
  <si>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</si>
  <si>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</si>
  <si>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</si>
  <si>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</si>
  <si>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</si>
  <si>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</si>
  <si>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</si>
  <si>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</si>
  <si>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</si>
  <si>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</si>
  <si>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</si>
  <si>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</si>
  <si>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</si>
  <si>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</si>
  <si>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</si>
  <si>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</si>
  <si>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</si>
  <si>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</si>
  <si>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</si>
  <si>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</si>
  <si>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</si>
  <si>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</si>
  <si>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</si>
  <si>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</si>
  <si>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</si>
  <si>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</si>
  <si>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</si>
  <si>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</si>
  <si>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</si>
  <si>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</si>
  <si>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</si>
  <si>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</si>
  <si>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</si>
  <si>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</si>
  <si>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</si>
  <si>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</si>
  <si>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</si>
  <si>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</si>
  <si>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</si>
  <si>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</si>
  <si>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</si>
  <si>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</si>
  <si>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</si>
  <si>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</si>
  <si>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</si>
  <si>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</si>
  <si>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</si>
  <si>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</si>
  <si>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</si>
  <si>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</si>
  <si>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</si>
  <si>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</si>
  <si>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</si>
  <si>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</si>
  <si>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</si>
  <si>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</si>
  <si>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</si>
  <si>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</si>
  <si>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</si>
  <si>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</si>
  <si>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</si>
  <si>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</si>
  <si>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</si>
  <si>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</si>
  <si>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</si>
  <si>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</si>
  <si>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</si>
  <si>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</si>
  <si>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</si>
  <si>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</si>
  <si>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</si>
  <si>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</si>
  <si>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</si>
  <si>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</si>
  <si>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</si>
  <si>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</si>
  <si>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</si>
  <si>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</si>
  <si>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</si>
  <si>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</si>
  <si>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</si>
  <si>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</si>
  <si>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</si>
  <si>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</si>
  <si>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</si>
  <si>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</si>
  <si>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</si>
  <si>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</si>
  <si>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</si>
  <si>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</si>
  <si>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</si>
  <si>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</si>
  <si>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</si>
  <si>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</si>
  <si>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</si>
  <si>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</si>
  <si>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</si>
  <si>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</si>
  <si>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</si>
  <si>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</si>
  <si>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</si>
  <si>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</si>
  <si>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</si>
  <si>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</si>
  <si>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</si>
  <si>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</si>
  <si>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</si>
  <si>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</si>
  <si>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</si>
  <si>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</si>
  <si>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</si>
  <si>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</si>
  <si>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</si>
  <si>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</si>
  <si>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</si>
  <si>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</si>
  <si>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</si>
  <si>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</si>
  <si>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</si>
  <si>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</si>
  <si>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</si>
  <si>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</si>
  <si>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</si>
  <si>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</si>
  <si>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</si>
  <si>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</si>
  <si>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</si>
  <si>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</si>
  <si>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</si>
  <si>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</si>
  <si>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</si>
  <si>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</si>
  <si>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</si>
  <si>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</si>
  <si>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</si>
  <si>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</si>
  <si>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</si>
  <si>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</si>
  <si>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</si>
  <si>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</si>
  <si>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</si>
  <si>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</si>
  <si>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</si>
  <si>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</si>
  <si>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</si>
  <si>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</si>
  <si>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</si>
  <si>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</si>
  <si>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</si>
  <si>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</si>
  <si>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</si>
  <si>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</si>
  <si>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</si>
  <si>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</si>
  <si>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</si>
  <si>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</si>
  <si>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</si>
  <si>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</si>
  <si>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</si>
  <si>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</si>
  <si>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</si>
  <si>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</si>
  <si>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</si>
  <si>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</si>
  <si>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</si>
  <si>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</si>
  <si>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</si>
  <si>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</si>
  <si>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</si>
  <si>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</si>
  <si>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</si>
  <si>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</si>
  <si>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</si>
  <si>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</si>
  <si>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</si>
  <si>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</si>
  <si>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</si>
  <si>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</si>
  <si>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</si>
  <si>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</si>
  <si>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</si>
  <si>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</si>
  <si>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</si>
  <si>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</si>
  <si>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</si>
  <si>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</si>
  <si>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</si>
  <si>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</si>
  <si>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</si>
  <si>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</si>
  <si>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</si>
  <si>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</si>
  <si>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</si>
  <si>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</si>
  <si>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</si>
  <si>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</si>
  <si>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</si>
  <si>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</si>
  <si>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</si>
  <si>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</si>
  <si>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</si>
  <si>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</si>
  <si>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</si>
  <si>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</si>
  <si>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</si>
  <si>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</si>
  <si>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</si>
  <si>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</si>
  <si>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</si>
  <si>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</si>
  <si>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</si>
  <si>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</si>
  <si>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</si>
  <si>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</si>
  <si>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</si>
  <si>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</si>
  <si>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</si>
  <si>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</si>
  <si>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</si>
  <si>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</si>
  <si>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</si>
  <si>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</si>
  <si>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</si>
  <si>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</si>
  <si>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</si>
  <si>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</si>
  <si>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</si>
  <si>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</si>
  <si>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</si>
  <si>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</si>
  <si>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</si>
  <si>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</si>
  <si>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</si>
  <si>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</si>
  <si>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</si>
  <si>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</si>
  <si>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</si>
  <si>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</si>
  <si>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</si>
  <si>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</si>
  <si>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</si>
  <si>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</si>
  <si>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</si>
  <si>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</si>
  <si>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</si>
  <si>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</si>
  <si>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</si>
  <si>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</si>
  <si>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</si>
  <si>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</si>
  <si>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</si>
  <si>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</si>
  <si>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</si>
  <si>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</si>
  <si>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</si>
  <si>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</si>
  <si>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</si>
  <si>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</si>
  <si>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</si>
  <si>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</si>
  <si>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</si>
  <si>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</si>
  <si>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</si>
  <si>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</si>
  <si>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</si>
  <si>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</si>
  <si>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</si>
  <si>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</si>
  <si>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</si>
  <si>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</si>
  <si>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</si>
  <si>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</si>
  <si>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</si>
  <si>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</si>
  <si>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</si>
  <si>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</si>
  <si>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</si>
  <si>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</si>
  <si>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</si>
  <si>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</si>
  <si>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</si>
  <si>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</si>
  <si>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</si>
  <si>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</si>
  <si>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</si>
  <si>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</si>
  <si>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</si>
  <si>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</si>
  <si>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</si>
  <si>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</si>
  <si>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</si>
  <si>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</si>
  <si>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</si>
  <si>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</si>
  <si>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</si>
  <si>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</si>
  <si>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</si>
  <si>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</si>
  <si>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</si>
  <si>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</si>
  <si>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</si>
  <si>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</si>
  <si>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</si>
  <si>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</si>
  <si>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</si>
  <si>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</si>
  <si>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</si>
  <si>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</si>
  <si>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</si>
  <si>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</si>
  <si>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</si>
  <si>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</si>
  <si>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</si>
  <si>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</si>
  <si>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</si>
  <si>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</si>
  <si>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</si>
  <si>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</si>
  <si>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</si>
  <si>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</si>
  <si>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</si>
  <si>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</si>
  <si>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</si>
  <si>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</si>
  <si>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</si>
  <si>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</si>
  <si>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</si>
  <si>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</si>
  <si>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</si>
  <si>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</si>
  <si>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</si>
  <si>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</si>
  <si>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</si>
  <si>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</si>
  <si>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</si>
  <si>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</si>
  <si>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</si>
  <si>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</si>
  <si>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</si>
  <si>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</si>
  <si>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</si>
  <si>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</si>
  <si>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</si>
  <si>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</si>
  <si>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</si>
  <si>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</si>
  <si>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</si>
  <si>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</si>
  <si>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</si>
  <si>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</si>
  <si>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</si>
  <si>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</si>
  <si>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</si>
  <si>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</si>
  <si>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</si>
  <si>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</si>
  <si>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</si>
  <si>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</si>
  <si>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</si>
  <si>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</si>
  <si>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</si>
  <si>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</si>
  <si>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</si>
  <si>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</si>
  <si>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</si>
  <si>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</si>
  <si>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</si>
  <si>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</si>
  <si>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</si>
  <si>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</si>
  <si>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</si>
  <si>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</si>
  <si>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</si>
  <si>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</si>
  <si>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</si>
  <si>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</si>
  <si>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</si>
  <si>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</si>
  <si>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</si>
  <si>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</si>
  <si>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</si>
  <si>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</si>
  <si>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</si>
  <si>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</si>
  <si>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</si>
  <si>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</si>
  <si>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</si>
  <si>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</si>
  <si>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</si>
  <si>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</si>
  <si>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</si>
  <si>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</si>
  <si>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</si>
  <si>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</si>
  <si>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</si>
  <si>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</si>
  <si>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</si>
  <si>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</si>
  <si>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</si>
  <si>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</si>
  <si>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</si>
  <si>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</si>
  <si>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</si>
  <si>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</si>
  <si>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</si>
  <si>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</si>
  <si>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</si>
  <si>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</si>
  <si>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</si>
  <si>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</si>
  <si>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</si>
  <si>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</si>
  <si>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</si>
  <si>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</si>
  <si>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</si>
  <si>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</si>
  <si>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</si>
  <si>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</si>
  <si>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</si>
  <si>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</si>
  <si>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</si>
  <si>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</si>
  <si>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</si>
  <si>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</si>
  <si>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</si>
  <si>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</si>
  <si>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</si>
  <si>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</si>
  <si>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</si>
  <si>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</si>
  <si>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</si>
  <si>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</si>
  <si>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</si>
  <si>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</si>
  <si>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</si>
  <si>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</si>
  <si>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</si>
  <si>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</si>
  <si>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</si>
  <si>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</si>
  <si>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</si>
  <si>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</si>
  <si>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</si>
  <si>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</si>
  <si>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</si>
  <si>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</si>
  <si>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</si>
  <si>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</si>
  <si>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</si>
  <si>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</si>
  <si>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</si>
  <si>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</si>
  <si>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</si>
  <si>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</si>
  <si>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</si>
  <si>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</si>
  <si>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</si>
  <si>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</si>
  <si>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</si>
  <si>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</si>
  <si>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</si>
  <si>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</si>
  <si>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</si>
  <si>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</si>
  <si>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</si>
  <si>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</si>
  <si>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</si>
  <si>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</si>
  <si>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</si>
  <si>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</si>
  <si>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</si>
  <si>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</si>
  <si>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</si>
  <si>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</si>
  <si>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</si>
  <si>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</si>
  <si>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</si>
  <si>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</si>
  <si>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</si>
  <si>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</si>
  <si>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</si>
  <si>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</si>
  <si>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</si>
  <si>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</si>
  <si>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</si>
  <si>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</si>
  <si>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</si>
  <si>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</si>
  <si>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</si>
  <si>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</si>
  <si>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</si>
  <si>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</si>
  <si>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</si>
  <si>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</si>
  <si>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</si>
  <si>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</si>
  <si>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</si>
  <si>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</si>
  <si>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</si>
  <si>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</si>
  <si>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</si>
  <si>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</si>
  <si>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</si>
  <si>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</si>
  <si>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</si>
  <si>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</si>
  <si>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</si>
  <si>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</si>
  <si>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</si>
  <si>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</si>
  <si>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</si>
  <si>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</si>
  <si>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</si>
  <si>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</si>
  <si>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</si>
  <si>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</si>
  <si>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</si>
  <si>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</si>
  <si>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</si>
  <si>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</si>
  <si>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</si>
  <si>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</si>
  <si>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</si>
  <si>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</si>
  <si>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</si>
  <si>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</si>
  <si>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</si>
  <si>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</si>
  <si>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</si>
  <si>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</si>
  <si>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</si>
  <si>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</si>
  <si>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</si>
  <si>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</si>
  <si>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</si>
  <si>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</si>
  <si>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</si>
  <si>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</si>
  <si>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</si>
  <si>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</si>
  <si>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</si>
  <si>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</si>
  <si>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</si>
  <si>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</si>
  <si>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</si>
  <si>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</si>
  <si>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</si>
  <si>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</si>
  <si>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</si>
  <si>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</si>
  <si>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</si>
  <si>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</si>
  <si>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</si>
  <si>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</si>
  <si>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</si>
  <si>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</si>
  <si>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</si>
  <si>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</si>
  <si>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</si>
  <si>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</si>
  <si>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</si>
  <si>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</si>
  <si>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</si>
  <si>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</si>
  <si>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</si>
  <si>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</si>
  <si>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</si>
  <si>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</si>
  <si>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</si>
  <si>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</si>
  <si>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</si>
  <si>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</si>
  <si>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</si>
  <si>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</si>
  <si>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</si>
  <si>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</si>
  <si>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</si>
  <si>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</si>
  <si>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</si>
  <si>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</si>
  <si>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</si>
  <si>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</si>
  <si>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</si>
  <si>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</si>
  <si>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</si>
  <si>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</si>
  <si>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</si>
  <si>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</si>
  <si>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</si>
  <si>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</si>
  <si>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</si>
  <si>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</si>
  <si>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</si>
  <si>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</si>
  <si>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</si>
  <si>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</si>
  <si>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</si>
  <si>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</si>
  <si>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</si>
  <si>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</si>
  <si>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</si>
  <si>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</si>
  <si>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</si>
  <si>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</si>
  <si>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</si>
  <si>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</si>
  <si>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</si>
  <si>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</si>
  <si>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</si>
  <si>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</si>
  <si>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</si>
  <si>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</si>
  <si>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</si>
  <si>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</si>
  <si>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</si>
  <si>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</si>
  <si>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</si>
  <si>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</si>
  <si>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</si>
  <si>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</si>
  <si>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</si>
  <si>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</si>
  <si>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</si>
  <si>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</si>
  <si>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</si>
  <si>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</si>
  <si>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</si>
  <si>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</si>
  <si>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</si>
  <si>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</si>
  <si>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</si>
  <si>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</si>
  <si>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</si>
  <si>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</si>
  <si>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</si>
  <si>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</si>
  <si>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</si>
  <si>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</si>
  <si>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</si>
  <si>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</si>
  <si>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</si>
  <si>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</si>
  <si>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</si>
  <si>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</si>
  <si>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</si>
  <si>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</si>
  <si>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</si>
  <si>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</si>
  <si>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</si>
  <si>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</si>
  <si>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</si>
  <si>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</si>
  <si>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</si>
  <si>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</si>
  <si>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</si>
  <si>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</si>
  <si>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</si>
  <si>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</si>
  <si>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</si>
  <si>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</si>
  <si>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</si>
  <si>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</si>
  <si>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</si>
  <si>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</si>
  <si>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</si>
  <si>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</si>
  <si>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</si>
  <si>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</si>
  <si>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</si>
  <si>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</si>
  <si>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</si>
  <si>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</si>
  <si>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</si>
  <si>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</si>
  <si>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</si>
  <si>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</si>
  <si>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</si>
  <si>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</si>
  <si>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</si>
  <si>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</si>
  <si>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</si>
  <si>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</si>
  <si>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</si>
  <si>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</si>
  <si>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</si>
  <si>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</si>
  <si>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</si>
  <si>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</si>
  <si>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</si>
  <si>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</si>
  <si>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</si>
  <si>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</si>
  <si>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</si>
  <si>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</si>
  <si>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</si>
  <si>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</si>
  <si>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</si>
  <si>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</si>
  <si>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</si>
  <si>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</si>
  <si>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</si>
  <si>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</si>
  <si>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</si>
  <si>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</si>
  <si>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</si>
  <si>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</si>
  <si>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</si>
  <si>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</si>
  <si>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</si>
  <si>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</si>
  <si>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</si>
  <si>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</si>
  <si>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</si>
  <si>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</si>
  <si>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</si>
  <si>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</si>
  <si>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</si>
  <si>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</si>
  <si>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</si>
  <si>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</si>
  <si>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</si>
  <si>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</si>
  <si>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</si>
  <si>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</si>
  <si>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</si>
  <si>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</si>
  <si>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</si>
  <si>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</si>
  <si>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</si>
  <si>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</si>
  <si>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</si>
  <si>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</si>
  <si>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</si>
  <si>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</si>
  <si>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</si>
  <si>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</si>
  <si>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</si>
  <si>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</si>
  <si>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</si>
  <si>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</si>
  <si>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</si>
  <si>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</si>
  <si>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</si>
  <si>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</si>
  <si>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</si>
  <si>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</si>
  <si>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</si>
  <si>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</si>
  <si>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</si>
  <si>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</si>
  <si>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</si>
  <si>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</si>
  <si>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</si>
  <si>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</si>
  <si>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</si>
  <si>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</si>
  <si>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</si>
  <si>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</si>
  <si>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</si>
  <si>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</si>
  <si>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</si>
  <si>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</si>
  <si>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</si>
  <si>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</si>
  <si>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</si>
  <si>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</si>
  <si>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</si>
  <si>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</si>
  <si>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</si>
  <si>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</si>
  <si>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</si>
  <si>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</si>
  <si>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</si>
  <si>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</si>
  <si>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</si>
  <si>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</si>
  <si>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</si>
  <si>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</si>
  <si>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</si>
  <si>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</si>
  <si>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</si>
  <si>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</si>
  <si>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</si>
  <si>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</si>
  <si>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</si>
  <si>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</si>
  <si>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</si>
  <si>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</si>
  <si>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</si>
  <si>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</si>
  <si>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</si>
  <si>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</si>
  <si>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</si>
  <si>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</si>
  <si>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</si>
  <si>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</si>
  <si>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</si>
  <si>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</si>
  <si>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</si>
  <si>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</si>
  <si>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</si>
  <si>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</si>
  <si>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</si>
  <si>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</si>
  <si>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</si>
  <si>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</si>
  <si>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</si>
  <si>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</si>
  <si>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</si>
  <si>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</si>
  <si>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</si>
  <si>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</si>
  <si>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</si>
  <si>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</si>
  <si>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</si>
  <si>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</si>
  <si>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</si>
  <si>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</si>
  <si>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</si>
  <si>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</si>
  <si>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</si>
  <si>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</si>
  <si>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</si>
  <si>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</si>
  <si>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</si>
  <si>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</si>
  <si>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</si>
  <si>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</si>
  <si>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</si>
  <si>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</si>
  <si>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</si>
  <si>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</si>
  <si>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</si>
  <si>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</si>
  <si>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</si>
  <si>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</si>
  <si>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</si>
  <si>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</si>
  <si>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</si>
  <si>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</si>
  <si>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</si>
  <si>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</si>
  <si>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</si>
  <si>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</si>
  <si>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</si>
  <si>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</si>
  <si>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</si>
  <si>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</si>
  <si>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</si>
  <si>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</si>
  <si>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</si>
  <si>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</si>
  <si>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</si>
  <si>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</si>
  <si>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</si>
  <si>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</si>
  <si>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</si>
  <si>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</si>
  <si>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</si>
  <si>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</si>
  <si>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</si>
  <si>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</si>
  <si>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</si>
  <si>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</si>
  <si>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</si>
  <si>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</si>
  <si>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</si>
  <si>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</si>
  <si>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</si>
  <si>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</si>
  <si>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</si>
  <si>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</si>
  <si>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</si>
  <si>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</si>
  <si>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</si>
  <si>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</si>
  <si>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</si>
  <si>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</si>
  <si>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</si>
  <si>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</si>
  <si>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</si>
  <si>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</si>
  <si>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</si>
  <si>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</si>
  <si>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</si>
  <si>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</si>
  <si>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</si>
  <si>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</si>
  <si>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</si>
  <si>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</si>
  <si>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</si>
  <si>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</si>
  <si>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</si>
  <si>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</si>
  <si>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</si>
  <si>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</si>
  <si>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</si>
  <si>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</si>
  <si>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</si>
  <si>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</si>
  <si>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</si>
  <si>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</si>
  <si>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</si>
  <si>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</si>
  <si>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</si>
  <si>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</si>
  <si>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</si>
  <si>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</si>
  <si>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</si>
  <si>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</si>
  <si>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</si>
  <si>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</si>
  <si>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</si>
  <si>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</si>
  <si>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</si>
  <si>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</si>
  <si>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</si>
  <si>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</si>
  <si>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</si>
  <si>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</si>
  <si>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</si>
  <si>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</si>
  <si>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</si>
  <si>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</si>
  <si>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</si>
  <si>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</si>
  <si>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</si>
  <si>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</si>
  <si>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</si>
  <si>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</si>
  <si>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</si>
  <si>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</si>
  <si>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</si>
  <si>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</si>
  <si>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</si>
  <si>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</si>
  <si>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</si>
  <si>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</si>
  <si>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</si>
  <si>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</si>
  <si>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</si>
  <si>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</si>
  <si>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</si>
  <si>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</si>
  <si>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</si>
  <si>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</si>
  <si>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</si>
  <si>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</si>
  <si>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</si>
  <si>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</si>
  <si>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</si>
  <si>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</si>
  <si>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</si>
  <si>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</si>
  <si>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</si>
  <si>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</si>
  <si>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</si>
  <si>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</si>
  <si>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</si>
  <si>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</si>
  <si>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</si>
  <si>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</si>
  <si>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</si>
  <si>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</si>
  <si>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</si>
  <si>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</si>
  <si>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</si>
  <si>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</si>
  <si>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</si>
  <si>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</si>
  <si>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</si>
  <si>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</si>
  <si>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</si>
  <si>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</si>
  <si>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</si>
  <si>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</si>
  <si>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</si>
  <si>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</si>
  <si>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</si>
  <si>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</si>
  <si>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</si>
  <si>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</si>
  <si>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</si>
  <si>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</si>
  <si>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</si>
  <si>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</si>
  <si>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</si>
  <si>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</si>
  <si>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</si>
  <si>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</si>
  <si>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</si>
  <si>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</si>
  <si>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</si>
  <si>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</si>
  <si>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</si>
  <si>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</si>
  <si>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</si>
  <si>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</si>
  <si>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</si>
  <si>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</si>
  <si>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</si>
  <si>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</si>
  <si>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</si>
  <si>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</si>
  <si>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</si>
  <si>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</si>
  <si>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</si>
  <si>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</si>
  <si>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</si>
  <si>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</si>
  <si>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</si>
  <si>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</si>
  <si>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</si>
  <si>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</si>
  <si>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</si>
  <si>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</si>
  <si>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</si>
  <si>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</si>
  <si>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</si>
  <si>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</si>
  <si>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</si>
  <si>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</si>
  <si>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</si>
  <si>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</si>
  <si>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</si>
  <si>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</si>
  <si>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</si>
  <si>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</si>
  <si>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</si>
  <si>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</si>
  <si>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</si>
  <si>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</si>
  <si>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</si>
  <si>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</si>
  <si>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</si>
  <si>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</si>
  <si>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</si>
  <si>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</si>
  <si>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</si>
  <si>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</si>
  <si>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</si>
  <si>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</si>
  <si>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</si>
  <si>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</si>
  <si>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</si>
  <si>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</si>
  <si>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</si>
  <si>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</si>
  <si>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</si>
  <si>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</si>
  <si>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</si>
  <si>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</si>
  <si>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</si>
  <si>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</si>
  <si>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</si>
  <si>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</si>
  <si>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</si>
  <si>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</si>
  <si>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</si>
  <si>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</si>
  <si>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</si>
  <si>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</si>
  <si>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</si>
  <si>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</si>
  <si>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</si>
  <si>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</si>
  <si>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</si>
  <si>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</si>
  <si>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</si>
  <si>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</si>
  <si>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</si>
  <si>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</si>
  <si>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</si>
  <si>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</si>
  <si>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</si>
  <si>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</si>
  <si>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</si>
  <si>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</si>
  <si>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</si>
  <si>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</si>
  <si>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</si>
  <si>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</si>
  <si>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</si>
  <si>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</si>
  <si>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</si>
  <si>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</si>
  <si>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</si>
  <si>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</si>
  <si>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</si>
  <si>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</si>
  <si>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</si>
  <si>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</si>
  <si>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</si>
  <si>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</si>
  <si>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</si>
  <si>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</si>
  <si>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</si>
  <si>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</si>
  <si>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</si>
  <si>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</si>
  <si>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</si>
  <si>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</si>
  <si>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</si>
  <si>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</si>
  <si>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</si>
  <si>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</si>
  <si>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</si>
  <si>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</si>
  <si>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</si>
  <si>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</si>
  <si>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</si>
  <si>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</si>
  <si>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</si>
  <si>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</si>
  <si>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</si>
  <si>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</si>
  <si>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</si>
  <si>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</si>
  <si>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</si>
  <si>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</si>
  <si>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</si>
  <si>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</si>
  <si>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</si>
  <si>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</si>
  <si>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</si>
  <si>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</si>
  <si>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</si>
  <si>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</si>
  <si>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</si>
  <si>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</si>
  <si>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</si>
  <si>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</si>
  <si>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</si>
  <si>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</si>
  <si>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</si>
  <si>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</si>
  <si>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</si>
  <si>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</si>
  <si>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</si>
  <si>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</si>
  <si>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</si>
  <si>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</si>
  <si>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</si>
  <si>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</si>
  <si>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</si>
  <si>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</si>
  <si>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</si>
  <si>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</si>
  <si>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</si>
  <si>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</si>
  <si>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</si>
  <si>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</si>
  <si>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</si>
  <si>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</si>
  <si>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</si>
  <si>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</si>
  <si>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</si>
  <si>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</si>
  <si>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</si>
  <si>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</si>
  <si>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</si>
  <si>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</si>
  <si>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</si>
  <si>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</si>
  <si>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Count of outcome</t>
  </si>
  <si>
    <t>(All)</t>
  </si>
  <si>
    <t>Column Labels</t>
  </si>
  <si>
    <t>Grand Total</t>
  </si>
  <si>
    <t>Sum of backers_count</t>
  </si>
  <si>
    <t>Row Labels</t>
  </si>
  <si>
    <t>Count of category &amp; sub-category</t>
  </si>
  <si>
    <t>Count of country</t>
  </si>
  <si>
    <t>Date Ended Conversion</t>
  </si>
  <si>
    <t>Date Created Conversion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</si>
  <si>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</si>
  <si>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</si>
  <si>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</si>
  <si>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</si>
  <si>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</si>
  <si>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</si>
  <si>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</si>
  <si>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</si>
  <si>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</si>
  <si>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</si>
  <si>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</si>
  <si>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</si>
  <si>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</si>
  <si>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</si>
  <si>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Quarters</t>
  </si>
  <si>
    <t>Goal</t>
  </si>
  <si>
    <t>Number Succesful</t>
  </si>
  <si>
    <t>Number Failed</t>
  </si>
  <si>
    <t>Number Canceled</t>
  </si>
  <si>
    <t>Total Projects</t>
  </si>
  <si>
    <t>Percentage Sucessful</t>
  </si>
  <si>
    <t>Percentaged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</si>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</sst>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ont="1"/>
    <xf numFmtId="0" fontId="18" fillId="0" borderId="0" xfId="0" applyNumberFormat="1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[Excel-Challenge.xlsx]Campaigns!Campaigns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C543-955A-88C2579E481E}"/>
            </c:ext>
          </c:extLst>
        </c:ser>
        <c:ser>
          <c:idx val="1"/>
          <c:order val="1"/>
          <c:tx>
            <c:strRef>
              <c:f>Campaigns!$C$3:$C$4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C543-955A-88C2579E481E}"/>
            </c:ext>
          </c:extLst>
        </c:ser>
        <c:ser>
          <c:idx val="2"/>
          <c:order val="2"/>
          <c:tx>
            <c:strRef>
              <c:f>Campaigns!$D$3:$D$4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0-C543-955A-88C2579E481E}"/>
            </c:ext>
          </c:extLst>
        </c:ser>
        <c:ser>
          <c:idx val="3"/>
          <c:order val="3"/>
          <c:tx>
            <c:strRef>
              <c:f>Campaigns!$E$3:$E$4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0-C543-955A-88C2579E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291583"/>
        <c:axId val="312793263"/>
      </c:barChart>
      <c:catAx>
        <c:axId val="3582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93263"/>
        <c:crosses val="autoZero"/>
        <c:auto val="1"/>
        <c:lblAlgn val="ctr"/>
        <c:lblOffset val="100"/>
        <c:noMultiLvlLbl val="0"/>
      </c:catAx>
      <c:valAx>
        <c:axId val="3127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B-3F46-9B0F-1293255015ED}"/>
            </c:ext>
          </c:extLst>
        </c:ser>
        <c:ser>
          <c:idx val="1"/>
          <c:order val="1"/>
          <c:tx>
            <c:strRef>
              <c:f>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AB-3F46-9B0F-1293255015ED}"/>
            </c:ext>
          </c:extLst>
        </c:ser>
        <c:ser>
          <c:idx val="2"/>
          <c:order val="2"/>
          <c:tx>
            <c:strRef>
              <c:f>Country!$D$4:$D$5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AB-3F46-9B0F-1293255015ED}"/>
            </c:ext>
          </c:extLst>
        </c:ser>
        <c:ser>
          <c:idx val="3"/>
          <c:order val="3"/>
          <c:tx>
            <c:strRef>
              <c:f>Country!$E$4:$E$5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AB-3F46-9B0F-1293255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46847"/>
        <c:axId val="359349119"/>
      </c:barChart>
      <c:catAx>
        <c:axId val="3593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49119"/>
        <c:crosses val="autoZero"/>
        <c:auto val="1"/>
        <c:lblAlgn val="ctr"/>
        <c:lblOffset val="100"/>
        <c:noMultiLvlLbl val="0"/>
      </c:catAx>
      <c:valAx>
        <c:axId val="3593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[Excel-Challenge.xlsx]Months!PivotTable6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F-6B49-8542-C94E0CF6C9A9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F-6B49-8542-C94E0CF6C9A9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F-6B49-8542-C94E0CF6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0095"/>
        <c:axId val="182517583"/>
      </c:lineChart>
      <c:catAx>
        <c:axId val="7469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7583"/>
        <c:crosses val="autoZero"/>
        <c:auto val="1"/>
        <c:lblAlgn val="ctr"/>
        <c:lblOffset val="100"/>
        <c:noMultiLvlLbl val="0"/>
      </c:catAx>
      <c:valAx>
        <c:axId val="182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Vs.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71F-4B46-A8B3-C5F35CE3AD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71F-4B46-A8B3-C5F35CE3AD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71F-4B46-A8B3-C5F35CE3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18959"/>
        <c:axId val="176918911"/>
      </c:lineChart>
      <c:catAx>
        <c:axId val="23241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8911"/>
        <c:crosses val="autoZero"/>
        <c:auto val="1"/>
        <c:lblAlgn val="ctr"/>
        <c:lblOffset val="100"/>
        <c:noMultiLvlLbl val="0"/>
      </c:catAx>
      <c:valAx>
        <c:axId val="1769189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18959"/>
        <c:crosses val="autoZero"/>
        <c:crossBetween val="between"/>
        <c:majorUnit val="0.1"/>
        <c:min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50800</xdr:rowOff>
    </xdr:from>
    <xdr:to>
      <xdr:col>10</xdr:col>
      <xdr:colOff>25400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DF256-12F2-7A41-C395-5B959D90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0</xdr:rowOff>
    </xdr:from>
    <xdr:to>
      <xdr:col>15</xdr:col>
      <xdr:colOff>584200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B072D-8BCF-7096-EFBD-0CDDC9203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50800</xdr:rowOff>
    </xdr:from>
    <xdr:to>
      <xdr:col>13</xdr:col>
      <xdr:colOff>114300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D1CD2-61CE-1782-EA25-C13E39265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50511</xdr:colOff>
      <xdr:row>13</xdr:row>
      <xdr:rowOff>28864</xdr:rowOff>
    </xdr:from>
    <xdr:to>
      <xdr:col>8</xdr:col>
      <xdr:colOff>21648</xdr:colOff>
      <xdr:row>32</xdr:row>
      <xdr:rowOff>108237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679D4-F992-54DA-2151-C102D9C8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Kroell" refreshedDate="45091.752429745371" createdVersion="8" refreshedVersion="8" minRefreshableVersion="3" recordCount="1001" xr:uid="{3446852C-DEAF-4C40-9116-286748DBE1E1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String="0" containsBlank="1" containsNumber="1" minValue="727.005" maxValue="727.005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Kroell" refreshedDate="45091.955671180556" createdVersion="8" refreshedVersion="8" minRefreshableVersion="3" recordCount="1001" xr:uid="{B43471C1-B7B7-5148-86B7-0E2D92DF0E5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String="0" containsBlank="1" containsNumber="1" minValue="727.005" maxValue="727.005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Kroell" refreshedDate="45092.58233449074" createdVersion="8" refreshedVersion="8" minRefreshableVersion="3" recordCount="1000" xr:uid="{3B99E2A7-8A0D-1745-996F-72C89E4E4A03}">
  <cacheSource type="worksheet">
    <worksheetSource ref="A1:B1001" sheet="Statistical Analysis"/>
  </cacheSource>
  <cacheFields count="2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n v="0"/>
    <x v="0"/>
    <s v="CAD"/>
    <n v="1448690400"/>
    <n v="1450159200"/>
    <b v="0"/>
    <b v="0"/>
    <s v="food/food trucks"/>
    <n v="727.005"/>
    <x v="0"/>
    <x v="0"/>
  </r>
  <r>
    <n v="1"/>
    <x v="1"/>
    <x v="1"/>
    <n v="1400"/>
    <n v="14560"/>
    <n v="10.4"/>
    <x v="1"/>
    <n v="158"/>
    <x v="1"/>
    <s v="USD"/>
    <n v="1408424400"/>
    <n v="1408597200"/>
    <b v="0"/>
    <b v="1"/>
    <s v="music/rock"/>
    <m/>
    <x v="1"/>
    <x v="1"/>
  </r>
  <r>
    <n v="2"/>
    <x v="2"/>
    <x v="2"/>
    <n v="108400"/>
    <n v="142523"/>
    <n v="1.3147878228782288"/>
    <x v="1"/>
    <n v="1425"/>
    <x v="2"/>
    <s v="AUD"/>
    <n v="1384668000"/>
    <n v="1384840800"/>
    <b v="0"/>
    <b v="0"/>
    <s v="technology/web"/>
    <m/>
    <x v="2"/>
    <x v="2"/>
  </r>
  <r>
    <n v="3"/>
    <x v="3"/>
    <x v="3"/>
    <n v="4200"/>
    <n v="2477"/>
    <n v="0.58976190476190471"/>
    <x v="0"/>
    <n v="24"/>
    <x v="1"/>
    <s v="USD"/>
    <n v="1565499600"/>
    <n v="1568955600"/>
    <b v="0"/>
    <b v="0"/>
    <s v="music/rock"/>
    <m/>
    <x v="1"/>
    <x v="1"/>
  </r>
  <r>
    <n v="4"/>
    <x v="4"/>
    <x v="4"/>
    <n v="7600"/>
    <n v="5265"/>
    <n v="0.69276315789473686"/>
    <x v="0"/>
    <n v="53"/>
    <x v="1"/>
    <s v="USD"/>
    <n v="1547964000"/>
    <n v="1548309600"/>
    <b v="0"/>
    <b v="0"/>
    <s v="theater/plays"/>
    <m/>
    <x v="3"/>
    <x v="3"/>
  </r>
  <r>
    <n v="5"/>
    <x v="5"/>
    <x v="5"/>
    <n v="7600"/>
    <n v="13195"/>
    <n v="1.7361842105263159"/>
    <x v="1"/>
    <n v="174"/>
    <x v="3"/>
    <s v="DKK"/>
    <n v="1346130000"/>
    <n v="1347080400"/>
    <b v="0"/>
    <b v="0"/>
    <s v="theater/plays"/>
    <m/>
    <x v="3"/>
    <x v="3"/>
  </r>
  <r>
    <n v="6"/>
    <x v="6"/>
    <x v="6"/>
    <n v="5200"/>
    <n v="1090"/>
    <n v="0.20961538461538462"/>
    <x v="0"/>
    <n v="18"/>
    <x v="4"/>
    <s v="GBP"/>
    <n v="1505278800"/>
    <n v="1505365200"/>
    <b v="0"/>
    <b v="0"/>
    <s v="film &amp; video/documentary"/>
    <m/>
    <x v="4"/>
    <x v="4"/>
  </r>
  <r>
    <n v="7"/>
    <x v="7"/>
    <x v="7"/>
    <n v="4500"/>
    <n v="14741"/>
    <n v="3.2757777777777779"/>
    <x v="1"/>
    <n v="227"/>
    <x v="3"/>
    <s v="DKK"/>
    <n v="1439442000"/>
    <n v="1439614800"/>
    <b v="0"/>
    <b v="0"/>
    <s v="theater/plays"/>
    <m/>
    <x v="3"/>
    <x v="3"/>
  </r>
  <r>
    <n v="8"/>
    <x v="8"/>
    <x v="8"/>
    <n v="110100"/>
    <n v="21946"/>
    <n v="0.19932788374205268"/>
    <x v="2"/>
    <n v="708"/>
    <x v="3"/>
    <s v="DKK"/>
    <n v="1281330000"/>
    <n v="1281502800"/>
    <b v="0"/>
    <b v="0"/>
    <s v="theater/plays"/>
    <m/>
    <x v="3"/>
    <x v="3"/>
  </r>
  <r>
    <n v="9"/>
    <x v="9"/>
    <x v="9"/>
    <n v="6200"/>
    <n v="3208"/>
    <n v="0.51741935483870971"/>
    <x v="0"/>
    <n v="44"/>
    <x v="1"/>
    <s v="USD"/>
    <n v="1379566800"/>
    <n v="1383804000"/>
    <b v="0"/>
    <b v="0"/>
    <s v="music/electric music"/>
    <m/>
    <x v="1"/>
    <x v="5"/>
  </r>
  <r>
    <n v="10"/>
    <x v="10"/>
    <x v="10"/>
    <n v="5200"/>
    <n v="13838"/>
    <n v="2.6611538461538462"/>
    <x v="1"/>
    <n v="220"/>
    <x v="1"/>
    <s v="USD"/>
    <n v="1281762000"/>
    <n v="1285909200"/>
    <b v="0"/>
    <b v="0"/>
    <s v="film &amp; video/drama"/>
    <m/>
    <x v="4"/>
    <x v="6"/>
  </r>
  <r>
    <n v="11"/>
    <x v="11"/>
    <x v="11"/>
    <n v="6300"/>
    <n v="3030"/>
    <n v="0.48095238095238096"/>
    <x v="0"/>
    <n v="27"/>
    <x v="1"/>
    <s v="USD"/>
    <n v="1285045200"/>
    <n v="1285563600"/>
    <b v="0"/>
    <b v="1"/>
    <s v="theater/plays"/>
    <m/>
    <x v="3"/>
    <x v="3"/>
  </r>
  <r>
    <n v="12"/>
    <x v="12"/>
    <x v="12"/>
    <n v="6300"/>
    <n v="5629"/>
    <n v="0.89349206349206345"/>
    <x v="0"/>
    <n v="55"/>
    <x v="1"/>
    <s v="USD"/>
    <n v="1571720400"/>
    <n v="1572411600"/>
    <b v="0"/>
    <b v="0"/>
    <s v="film &amp; video/drama"/>
    <m/>
    <x v="4"/>
    <x v="6"/>
  </r>
  <r>
    <n v="13"/>
    <x v="13"/>
    <x v="13"/>
    <n v="4200"/>
    <n v="10295"/>
    <n v="2.4511904761904764"/>
    <x v="1"/>
    <n v="98"/>
    <x v="1"/>
    <s v="USD"/>
    <n v="1465621200"/>
    <n v="1466658000"/>
    <b v="0"/>
    <b v="0"/>
    <s v="music/indie rock"/>
    <m/>
    <x v="1"/>
    <x v="7"/>
  </r>
  <r>
    <n v="14"/>
    <x v="14"/>
    <x v="14"/>
    <n v="28200"/>
    <n v="18829"/>
    <n v="0.66769503546099296"/>
    <x v="0"/>
    <n v="200"/>
    <x v="1"/>
    <s v="USD"/>
    <n v="1331013600"/>
    <n v="1333342800"/>
    <b v="0"/>
    <b v="0"/>
    <s v="music/indie rock"/>
    <m/>
    <x v="1"/>
    <x v="7"/>
  </r>
  <r>
    <n v="15"/>
    <x v="15"/>
    <x v="15"/>
    <n v="81200"/>
    <n v="38414"/>
    <n v="0.47307881773399013"/>
    <x v="0"/>
    <n v="452"/>
    <x v="1"/>
    <s v="USD"/>
    <n v="1575957600"/>
    <n v="1576303200"/>
    <b v="0"/>
    <b v="0"/>
    <s v="technology/wearables"/>
    <m/>
    <x v="2"/>
    <x v="8"/>
  </r>
  <r>
    <n v="16"/>
    <x v="16"/>
    <x v="16"/>
    <n v="1700"/>
    <n v="11041"/>
    <n v="6.4947058823529416"/>
    <x v="1"/>
    <n v="100"/>
    <x v="1"/>
    <s v="USD"/>
    <n v="1390370400"/>
    <n v="1392271200"/>
    <b v="0"/>
    <b v="0"/>
    <s v="publishing/nonfiction"/>
    <m/>
    <x v="5"/>
    <x v="9"/>
  </r>
  <r>
    <n v="17"/>
    <x v="17"/>
    <x v="17"/>
    <n v="84600"/>
    <n v="134845"/>
    <n v="1.5939125295508274"/>
    <x v="1"/>
    <n v="1249"/>
    <x v="1"/>
    <s v="USD"/>
    <n v="1294812000"/>
    <n v="1294898400"/>
    <b v="0"/>
    <b v="0"/>
    <s v="film &amp; video/animation"/>
    <m/>
    <x v="4"/>
    <x v="10"/>
  </r>
  <r>
    <n v="18"/>
    <x v="18"/>
    <x v="18"/>
    <n v="9100"/>
    <n v="6089"/>
    <n v="0.66912087912087914"/>
    <x v="3"/>
    <n v="135"/>
    <x v="1"/>
    <s v="USD"/>
    <n v="1536382800"/>
    <n v="1537074000"/>
    <b v="0"/>
    <b v="0"/>
    <s v="theater/plays"/>
    <m/>
    <x v="3"/>
    <x v="3"/>
  </r>
  <r>
    <n v="19"/>
    <x v="19"/>
    <x v="19"/>
    <n v="62500"/>
    <n v="30331"/>
    <n v="0.48529600000000001"/>
    <x v="0"/>
    <n v="674"/>
    <x v="1"/>
    <s v="USD"/>
    <n v="1551679200"/>
    <n v="1553490000"/>
    <b v="0"/>
    <b v="1"/>
    <s v="theater/plays"/>
    <m/>
    <x v="3"/>
    <x v="3"/>
  </r>
  <r>
    <n v="20"/>
    <x v="20"/>
    <x v="20"/>
    <n v="131800"/>
    <n v="147936"/>
    <n v="1.1224279210925645"/>
    <x v="1"/>
    <n v="1396"/>
    <x v="1"/>
    <s v="USD"/>
    <n v="1406523600"/>
    <n v="1406523600"/>
    <b v="0"/>
    <b v="0"/>
    <s v="film &amp; video/drama"/>
    <m/>
    <x v="4"/>
    <x v="6"/>
  </r>
  <r>
    <n v="21"/>
    <x v="21"/>
    <x v="21"/>
    <n v="94000"/>
    <n v="38533"/>
    <n v="0.40992553191489361"/>
    <x v="0"/>
    <n v="558"/>
    <x v="1"/>
    <s v="USD"/>
    <n v="1313384400"/>
    <n v="1316322000"/>
    <b v="0"/>
    <b v="0"/>
    <s v="theater/plays"/>
    <m/>
    <x v="3"/>
    <x v="3"/>
  </r>
  <r>
    <n v="22"/>
    <x v="22"/>
    <x v="22"/>
    <n v="59100"/>
    <n v="75690"/>
    <n v="1.2807106598984772"/>
    <x v="1"/>
    <n v="890"/>
    <x v="1"/>
    <s v="USD"/>
    <n v="1522731600"/>
    <n v="1524027600"/>
    <b v="0"/>
    <b v="0"/>
    <s v="theater/plays"/>
    <m/>
    <x v="3"/>
    <x v="3"/>
  </r>
  <r>
    <n v="23"/>
    <x v="23"/>
    <x v="23"/>
    <n v="4500"/>
    <n v="14942"/>
    <n v="3.3204444444444445"/>
    <x v="1"/>
    <n v="142"/>
    <x v="4"/>
    <s v="GBP"/>
    <n v="1550124000"/>
    <n v="1554699600"/>
    <b v="0"/>
    <b v="0"/>
    <s v="film &amp; video/documentary"/>
    <m/>
    <x v="4"/>
    <x v="4"/>
  </r>
  <r>
    <n v="24"/>
    <x v="24"/>
    <x v="24"/>
    <n v="92400"/>
    <n v="104257"/>
    <n v="1.1283225108225108"/>
    <x v="1"/>
    <n v="2673"/>
    <x v="1"/>
    <s v="USD"/>
    <n v="1403326800"/>
    <n v="1403499600"/>
    <b v="0"/>
    <b v="0"/>
    <s v="technology/wearables"/>
    <m/>
    <x v="2"/>
    <x v="8"/>
  </r>
  <r>
    <n v="25"/>
    <x v="25"/>
    <x v="25"/>
    <n v="5500"/>
    <n v="11904"/>
    <n v="2.1643636363636363"/>
    <x v="1"/>
    <n v="163"/>
    <x v="1"/>
    <s v="USD"/>
    <n v="1305694800"/>
    <n v="1307422800"/>
    <b v="0"/>
    <b v="1"/>
    <s v="games/video games"/>
    <m/>
    <x v="6"/>
    <x v="11"/>
  </r>
  <r>
    <n v="26"/>
    <x v="26"/>
    <x v="26"/>
    <n v="107500"/>
    <n v="51814"/>
    <n v="0.4819906976744186"/>
    <x v="3"/>
    <n v="1480"/>
    <x v="1"/>
    <s v="USD"/>
    <n v="1533013200"/>
    <n v="1535346000"/>
    <b v="0"/>
    <b v="0"/>
    <s v="theater/plays"/>
    <m/>
    <x v="3"/>
    <x v="3"/>
  </r>
  <r>
    <n v="27"/>
    <x v="27"/>
    <x v="27"/>
    <n v="2000"/>
    <n v="1599"/>
    <n v="0.79949999999999999"/>
    <x v="0"/>
    <n v="15"/>
    <x v="1"/>
    <s v="USD"/>
    <n v="1443848400"/>
    <n v="1444539600"/>
    <b v="0"/>
    <b v="0"/>
    <s v="music/rock"/>
    <m/>
    <x v="1"/>
    <x v="1"/>
  </r>
  <r>
    <n v="28"/>
    <x v="28"/>
    <x v="28"/>
    <n v="130800"/>
    <n v="137635"/>
    <n v="1.0522553516819573"/>
    <x v="1"/>
    <n v="2220"/>
    <x v="1"/>
    <s v="USD"/>
    <n v="1265695200"/>
    <n v="1267682400"/>
    <b v="0"/>
    <b v="1"/>
    <s v="theater/plays"/>
    <m/>
    <x v="3"/>
    <x v="3"/>
  </r>
  <r>
    <n v="29"/>
    <x v="29"/>
    <x v="29"/>
    <n v="45900"/>
    <n v="150965"/>
    <n v="3.2889978213507627"/>
    <x v="1"/>
    <n v="1606"/>
    <x v="5"/>
    <s v="CHF"/>
    <n v="1532062800"/>
    <n v="1535518800"/>
    <b v="0"/>
    <b v="0"/>
    <s v="film &amp; video/shorts"/>
    <m/>
    <x v="4"/>
    <x v="12"/>
  </r>
  <r>
    <n v="30"/>
    <x v="30"/>
    <x v="30"/>
    <n v="9000"/>
    <n v="14455"/>
    <n v="1.606111111111111"/>
    <x v="1"/>
    <n v="129"/>
    <x v="1"/>
    <s v="USD"/>
    <n v="1558674000"/>
    <n v="1559106000"/>
    <b v="0"/>
    <b v="0"/>
    <s v="film &amp; video/animation"/>
    <m/>
    <x v="4"/>
    <x v="10"/>
  </r>
  <r>
    <n v="31"/>
    <x v="31"/>
    <x v="31"/>
    <n v="3500"/>
    <n v="10850"/>
    <n v="3.1"/>
    <x v="1"/>
    <n v="226"/>
    <x v="4"/>
    <s v="GBP"/>
    <n v="1451973600"/>
    <n v="1454392800"/>
    <b v="0"/>
    <b v="0"/>
    <s v="games/video games"/>
    <m/>
    <x v="6"/>
    <x v="11"/>
  </r>
  <r>
    <n v="32"/>
    <x v="32"/>
    <x v="32"/>
    <n v="101000"/>
    <n v="87676"/>
    <n v="0.86807920792079207"/>
    <x v="0"/>
    <n v="2307"/>
    <x v="6"/>
    <s v="EUR"/>
    <n v="1515564000"/>
    <n v="1517896800"/>
    <b v="0"/>
    <b v="0"/>
    <s v="film &amp; video/documentary"/>
    <m/>
    <x v="4"/>
    <x v="4"/>
  </r>
  <r>
    <n v="33"/>
    <x v="33"/>
    <x v="33"/>
    <n v="50200"/>
    <n v="189666"/>
    <n v="3.7782071713147412"/>
    <x v="1"/>
    <n v="5419"/>
    <x v="1"/>
    <s v="USD"/>
    <n v="1412485200"/>
    <n v="1415685600"/>
    <b v="0"/>
    <b v="0"/>
    <s v="theater/plays"/>
    <m/>
    <x v="3"/>
    <x v="3"/>
  </r>
  <r>
    <n v="34"/>
    <x v="34"/>
    <x v="34"/>
    <n v="9300"/>
    <n v="14025"/>
    <n v="1.5080645161290323"/>
    <x v="1"/>
    <n v="165"/>
    <x v="1"/>
    <s v="USD"/>
    <n v="1490245200"/>
    <n v="1490677200"/>
    <b v="0"/>
    <b v="0"/>
    <s v="film &amp; video/documentary"/>
    <m/>
    <x v="4"/>
    <x v="4"/>
  </r>
  <r>
    <n v="35"/>
    <x v="35"/>
    <x v="35"/>
    <n v="125500"/>
    <n v="188628"/>
    <n v="1.5030119521912351"/>
    <x v="1"/>
    <n v="1965"/>
    <x v="3"/>
    <s v="DKK"/>
    <n v="1547877600"/>
    <n v="1551506400"/>
    <b v="0"/>
    <b v="1"/>
    <s v="film &amp; video/drama"/>
    <m/>
    <x v="4"/>
    <x v="6"/>
  </r>
  <r>
    <n v="36"/>
    <x v="36"/>
    <x v="36"/>
    <n v="700"/>
    <n v="1101"/>
    <n v="1.572857142857143"/>
    <x v="1"/>
    <n v="16"/>
    <x v="1"/>
    <s v="USD"/>
    <n v="1298700000"/>
    <n v="1300856400"/>
    <b v="0"/>
    <b v="0"/>
    <s v="theater/plays"/>
    <m/>
    <x v="3"/>
    <x v="3"/>
  </r>
  <r>
    <n v="37"/>
    <x v="37"/>
    <x v="37"/>
    <n v="8100"/>
    <n v="11339"/>
    <n v="1.3998765432098765"/>
    <x v="1"/>
    <n v="107"/>
    <x v="1"/>
    <s v="USD"/>
    <n v="1570338000"/>
    <n v="1573192800"/>
    <b v="0"/>
    <b v="1"/>
    <s v="publishing/fiction"/>
    <m/>
    <x v="5"/>
    <x v="13"/>
  </r>
  <r>
    <n v="38"/>
    <x v="38"/>
    <x v="38"/>
    <n v="3100"/>
    <n v="10085"/>
    <n v="3.2532258064516131"/>
    <x v="1"/>
    <n v="134"/>
    <x v="1"/>
    <s v="USD"/>
    <n v="1287378000"/>
    <n v="1287810000"/>
    <b v="0"/>
    <b v="0"/>
    <s v="photography/photography books"/>
    <m/>
    <x v="7"/>
    <x v="14"/>
  </r>
  <r>
    <n v="39"/>
    <x v="39"/>
    <x v="39"/>
    <n v="9900"/>
    <n v="5027"/>
    <n v="0.50777777777777777"/>
    <x v="0"/>
    <n v="88"/>
    <x v="3"/>
    <s v="DKK"/>
    <n v="1361772000"/>
    <n v="1362978000"/>
    <b v="0"/>
    <b v="0"/>
    <s v="theater/plays"/>
    <m/>
    <x v="3"/>
    <x v="3"/>
  </r>
  <r>
    <n v="40"/>
    <x v="40"/>
    <x v="40"/>
    <n v="8800"/>
    <n v="14878"/>
    <n v="1.6906818181818182"/>
    <x v="1"/>
    <n v="198"/>
    <x v="1"/>
    <s v="USD"/>
    <n v="1275714000"/>
    <n v="1277355600"/>
    <b v="0"/>
    <b v="1"/>
    <s v="technology/wearables"/>
    <m/>
    <x v="2"/>
    <x v="8"/>
  </r>
  <r>
    <n v="41"/>
    <x v="41"/>
    <x v="41"/>
    <n v="5600"/>
    <n v="11924"/>
    <n v="2.1292857142857144"/>
    <x v="1"/>
    <n v="111"/>
    <x v="6"/>
    <s v="EUR"/>
    <n v="1346734800"/>
    <n v="1348981200"/>
    <b v="0"/>
    <b v="1"/>
    <s v="music/rock"/>
    <m/>
    <x v="1"/>
    <x v="1"/>
  </r>
  <r>
    <n v="42"/>
    <x v="42"/>
    <x v="42"/>
    <n v="1800"/>
    <n v="7991"/>
    <n v="4.4394444444444447"/>
    <x v="1"/>
    <n v="222"/>
    <x v="1"/>
    <s v="USD"/>
    <n v="1309755600"/>
    <n v="1310533200"/>
    <b v="0"/>
    <b v="0"/>
    <s v="food/food trucks"/>
    <m/>
    <x v="0"/>
    <x v="0"/>
  </r>
  <r>
    <n v="43"/>
    <x v="43"/>
    <x v="43"/>
    <n v="90200"/>
    <n v="167717"/>
    <n v="1.859390243902439"/>
    <x v="1"/>
    <n v="6212"/>
    <x v="1"/>
    <s v="USD"/>
    <n v="1406178000"/>
    <n v="1407560400"/>
    <b v="0"/>
    <b v="0"/>
    <s v="publishing/radio &amp; podcasts"/>
    <m/>
    <x v="5"/>
    <x v="15"/>
  </r>
  <r>
    <n v="44"/>
    <x v="44"/>
    <x v="44"/>
    <n v="1600"/>
    <n v="10541"/>
    <n v="6.5881249999999998"/>
    <x v="1"/>
    <n v="98"/>
    <x v="3"/>
    <s v="DKK"/>
    <n v="1552798800"/>
    <n v="1552885200"/>
    <b v="0"/>
    <b v="0"/>
    <s v="publishing/fiction"/>
    <m/>
    <x v="5"/>
    <x v="13"/>
  </r>
  <r>
    <n v="45"/>
    <x v="45"/>
    <x v="45"/>
    <n v="9500"/>
    <n v="4530"/>
    <n v="0.4768421052631579"/>
    <x v="0"/>
    <n v="48"/>
    <x v="1"/>
    <s v="USD"/>
    <n v="1478062800"/>
    <n v="1479362400"/>
    <b v="0"/>
    <b v="1"/>
    <s v="theater/plays"/>
    <m/>
    <x v="3"/>
    <x v="3"/>
  </r>
  <r>
    <n v="46"/>
    <x v="46"/>
    <x v="46"/>
    <n v="3700"/>
    <n v="4247"/>
    <n v="1.1478378378378378"/>
    <x v="1"/>
    <n v="92"/>
    <x v="1"/>
    <s v="USD"/>
    <n v="1278565200"/>
    <n v="1280552400"/>
    <b v="0"/>
    <b v="0"/>
    <s v="music/rock"/>
    <m/>
    <x v="1"/>
    <x v="1"/>
  </r>
  <r>
    <n v="47"/>
    <x v="47"/>
    <x v="47"/>
    <n v="1500"/>
    <n v="7129"/>
    <n v="4.7526666666666664"/>
    <x v="1"/>
    <n v="149"/>
    <x v="1"/>
    <s v="USD"/>
    <n v="1396069200"/>
    <n v="1398661200"/>
    <b v="0"/>
    <b v="0"/>
    <s v="theater/plays"/>
    <m/>
    <x v="3"/>
    <x v="3"/>
  </r>
  <r>
    <n v="48"/>
    <x v="48"/>
    <x v="48"/>
    <n v="33300"/>
    <n v="128862"/>
    <n v="3.86972972972973"/>
    <x v="1"/>
    <n v="2431"/>
    <x v="1"/>
    <s v="USD"/>
    <n v="1435208400"/>
    <n v="1436245200"/>
    <b v="0"/>
    <b v="0"/>
    <s v="theater/plays"/>
    <m/>
    <x v="3"/>
    <x v="3"/>
  </r>
  <r>
    <n v="49"/>
    <x v="49"/>
    <x v="49"/>
    <n v="7200"/>
    <n v="13653"/>
    <n v="1.89625"/>
    <x v="1"/>
    <n v="303"/>
    <x v="1"/>
    <s v="USD"/>
    <n v="1571547600"/>
    <n v="1575439200"/>
    <b v="0"/>
    <b v="0"/>
    <s v="music/rock"/>
    <m/>
    <x v="1"/>
    <x v="1"/>
  </r>
  <r>
    <n v="50"/>
    <x v="50"/>
    <x v="50"/>
    <n v="100"/>
    <n v="2"/>
    <n v="0.02"/>
    <x v="0"/>
    <n v="1"/>
    <x v="6"/>
    <s v="EUR"/>
    <n v="1375333200"/>
    <n v="1377752400"/>
    <b v="0"/>
    <b v="0"/>
    <s v="music/metal"/>
    <m/>
    <x v="1"/>
    <x v="16"/>
  </r>
  <r>
    <n v="51"/>
    <x v="51"/>
    <x v="51"/>
    <n v="158100"/>
    <n v="145243"/>
    <n v="0.91867805186590767"/>
    <x v="0"/>
    <n v="1467"/>
    <x v="4"/>
    <s v="GBP"/>
    <n v="1332824400"/>
    <n v="1334206800"/>
    <b v="0"/>
    <b v="1"/>
    <s v="technology/wearables"/>
    <m/>
    <x v="2"/>
    <x v="8"/>
  </r>
  <r>
    <n v="52"/>
    <x v="52"/>
    <x v="52"/>
    <n v="7200"/>
    <n v="2459"/>
    <n v="0.34152777777777776"/>
    <x v="0"/>
    <n v="75"/>
    <x v="1"/>
    <s v="USD"/>
    <n v="1284526800"/>
    <n v="1284872400"/>
    <b v="0"/>
    <b v="0"/>
    <s v="theater/plays"/>
    <m/>
    <x v="3"/>
    <x v="3"/>
  </r>
  <r>
    <n v="53"/>
    <x v="53"/>
    <x v="53"/>
    <n v="8800"/>
    <n v="12356"/>
    <n v="1.4040909090909091"/>
    <x v="1"/>
    <n v="209"/>
    <x v="1"/>
    <s v="USD"/>
    <n v="1400562000"/>
    <n v="1403931600"/>
    <b v="0"/>
    <b v="0"/>
    <s v="film &amp; video/drama"/>
    <m/>
    <x v="4"/>
    <x v="6"/>
  </r>
  <r>
    <n v="54"/>
    <x v="54"/>
    <x v="54"/>
    <n v="6000"/>
    <n v="5392"/>
    <n v="0.89866666666666661"/>
    <x v="0"/>
    <n v="120"/>
    <x v="1"/>
    <s v="USD"/>
    <n v="1520748000"/>
    <n v="1521262800"/>
    <b v="0"/>
    <b v="0"/>
    <s v="technology/wearables"/>
    <m/>
    <x v="2"/>
    <x v="8"/>
  </r>
  <r>
    <n v="55"/>
    <x v="55"/>
    <x v="55"/>
    <n v="6600"/>
    <n v="11746"/>
    <n v="1.7796969696969698"/>
    <x v="1"/>
    <n v="131"/>
    <x v="1"/>
    <s v="USD"/>
    <n v="1532926800"/>
    <n v="1533358800"/>
    <b v="0"/>
    <b v="0"/>
    <s v="music/jazz"/>
    <m/>
    <x v="1"/>
    <x v="17"/>
  </r>
  <r>
    <n v="56"/>
    <x v="56"/>
    <x v="56"/>
    <n v="8000"/>
    <n v="11493"/>
    <n v="1.436625"/>
    <x v="1"/>
    <n v="164"/>
    <x v="1"/>
    <s v="USD"/>
    <n v="1420869600"/>
    <n v="1421474400"/>
    <b v="0"/>
    <b v="0"/>
    <s v="technology/wearables"/>
    <m/>
    <x v="2"/>
    <x v="8"/>
  </r>
  <r>
    <n v="57"/>
    <x v="57"/>
    <x v="57"/>
    <n v="2900"/>
    <n v="6243"/>
    <n v="2.1527586206896552"/>
    <x v="1"/>
    <n v="201"/>
    <x v="1"/>
    <s v="USD"/>
    <n v="1504242000"/>
    <n v="1505278800"/>
    <b v="0"/>
    <b v="0"/>
    <s v="games/video games"/>
    <m/>
    <x v="6"/>
    <x v="11"/>
  </r>
  <r>
    <n v="58"/>
    <x v="58"/>
    <x v="58"/>
    <n v="2700"/>
    <n v="6132"/>
    <n v="2.2711111111111113"/>
    <x v="1"/>
    <n v="211"/>
    <x v="1"/>
    <s v="USD"/>
    <n v="1442811600"/>
    <n v="1443934800"/>
    <b v="0"/>
    <b v="0"/>
    <s v="theater/plays"/>
    <m/>
    <x v="3"/>
    <x v="3"/>
  </r>
  <r>
    <n v="59"/>
    <x v="59"/>
    <x v="59"/>
    <n v="1400"/>
    <n v="3851"/>
    <n v="2.7507142857142859"/>
    <x v="1"/>
    <n v="128"/>
    <x v="1"/>
    <s v="USD"/>
    <n v="1497243600"/>
    <n v="1498539600"/>
    <b v="0"/>
    <b v="1"/>
    <s v="theater/plays"/>
    <m/>
    <x v="3"/>
    <x v="3"/>
  </r>
  <r>
    <n v="60"/>
    <x v="60"/>
    <x v="60"/>
    <n v="94200"/>
    <n v="135997"/>
    <n v="1.4437048832271762"/>
    <x v="1"/>
    <n v="1600"/>
    <x v="0"/>
    <s v="CAD"/>
    <n v="1342501200"/>
    <n v="1342760400"/>
    <b v="0"/>
    <b v="0"/>
    <s v="theater/plays"/>
    <m/>
    <x v="3"/>
    <x v="3"/>
  </r>
  <r>
    <n v="61"/>
    <x v="61"/>
    <x v="61"/>
    <n v="199200"/>
    <n v="184750"/>
    <n v="0.92745983935742971"/>
    <x v="0"/>
    <n v="2253"/>
    <x v="0"/>
    <s v="CAD"/>
    <n v="1298268000"/>
    <n v="1301720400"/>
    <b v="0"/>
    <b v="0"/>
    <s v="theater/plays"/>
    <m/>
    <x v="3"/>
    <x v="3"/>
  </r>
  <r>
    <n v="62"/>
    <x v="62"/>
    <x v="62"/>
    <n v="2000"/>
    <n v="14452"/>
    <n v="7.226"/>
    <x v="1"/>
    <n v="249"/>
    <x v="1"/>
    <s v="USD"/>
    <n v="1433480400"/>
    <n v="1433566800"/>
    <b v="0"/>
    <b v="0"/>
    <s v="technology/web"/>
    <m/>
    <x v="2"/>
    <x v="2"/>
  </r>
  <r>
    <n v="63"/>
    <x v="63"/>
    <x v="63"/>
    <n v="4700"/>
    <n v="557"/>
    <n v="0.11851063829787234"/>
    <x v="0"/>
    <n v="5"/>
    <x v="1"/>
    <s v="USD"/>
    <n v="1493355600"/>
    <n v="1493874000"/>
    <b v="0"/>
    <b v="0"/>
    <s v="theater/plays"/>
    <m/>
    <x v="3"/>
    <x v="3"/>
  </r>
  <r>
    <n v="64"/>
    <x v="64"/>
    <x v="64"/>
    <n v="2800"/>
    <n v="2734"/>
    <n v="0.97642857142857142"/>
    <x v="0"/>
    <n v="38"/>
    <x v="1"/>
    <s v="USD"/>
    <n v="1530507600"/>
    <n v="1531803600"/>
    <b v="0"/>
    <b v="1"/>
    <s v="technology/web"/>
    <m/>
    <x v="2"/>
    <x v="2"/>
  </r>
  <r>
    <n v="65"/>
    <x v="65"/>
    <x v="65"/>
    <n v="6100"/>
    <n v="14405"/>
    <n v="2.3614754098360655"/>
    <x v="1"/>
    <n v="236"/>
    <x v="1"/>
    <s v="USD"/>
    <n v="1296108000"/>
    <n v="1296712800"/>
    <b v="0"/>
    <b v="0"/>
    <s v="theater/plays"/>
    <m/>
    <x v="3"/>
    <x v="3"/>
  </r>
  <r>
    <n v="66"/>
    <x v="66"/>
    <x v="66"/>
    <n v="2900"/>
    <n v="1307"/>
    <n v="0.45068965517241377"/>
    <x v="0"/>
    <n v="12"/>
    <x v="1"/>
    <s v="USD"/>
    <n v="1428469200"/>
    <n v="1428901200"/>
    <b v="0"/>
    <b v="1"/>
    <s v="theater/plays"/>
    <m/>
    <x v="3"/>
    <x v="3"/>
  </r>
  <r>
    <n v="67"/>
    <x v="67"/>
    <x v="67"/>
    <n v="72600"/>
    <n v="117892"/>
    <n v="1.6238567493112948"/>
    <x v="1"/>
    <n v="4065"/>
    <x v="4"/>
    <s v="GBP"/>
    <n v="1264399200"/>
    <n v="1264831200"/>
    <b v="0"/>
    <b v="1"/>
    <s v="technology/wearables"/>
    <m/>
    <x v="2"/>
    <x v="8"/>
  </r>
  <r>
    <n v="68"/>
    <x v="68"/>
    <x v="68"/>
    <n v="5700"/>
    <n v="14508"/>
    <n v="2.5452631578947367"/>
    <x v="1"/>
    <n v="246"/>
    <x v="6"/>
    <s v="EUR"/>
    <n v="1501131600"/>
    <n v="1505192400"/>
    <b v="0"/>
    <b v="1"/>
    <s v="theater/plays"/>
    <m/>
    <x v="3"/>
    <x v="3"/>
  </r>
  <r>
    <n v="69"/>
    <x v="69"/>
    <x v="69"/>
    <n v="7900"/>
    <n v="1901"/>
    <n v="0.24063291139240506"/>
    <x v="3"/>
    <n v="17"/>
    <x v="1"/>
    <s v="USD"/>
    <n v="1292738400"/>
    <n v="1295676000"/>
    <b v="0"/>
    <b v="0"/>
    <s v="theater/plays"/>
    <m/>
    <x v="3"/>
    <x v="3"/>
  </r>
  <r>
    <n v="70"/>
    <x v="70"/>
    <x v="70"/>
    <n v="128000"/>
    <n v="158389"/>
    <n v="1.2374140625000001"/>
    <x v="1"/>
    <n v="2475"/>
    <x v="6"/>
    <s v="EUR"/>
    <n v="1288674000"/>
    <n v="1292911200"/>
    <b v="0"/>
    <b v="1"/>
    <s v="theater/plays"/>
    <m/>
    <x v="3"/>
    <x v="3"/>
  </r>
  <r>
    <n v="71"/>
    <x v="71"/>
    <x v="71"/>
    <n v="6000"/>
    <n v="6484"/>
    <n v="1.0806666666666667"/>
    <x v="1"/>
    <n v="76"/>
    <x v="1"/>
    <s v="USD"/>
    <n v="1575093600"/>
    <n v="1575439200"/>
    <b v="0"/>
    <b v="0"/>
    <s v="theater/plays"/>
    <m/>
    <x v="3"/>
    <x v="3"/>
  </r>
  <r>
    <n v="72"/>
    <x v="72"/>
    <x v="72"/>
    <n v="600"/>
    <n v="4022"/>
    <n v="6.7033333333333331"/>
    <x v="1"/>
    <n v="54"/>
    <x v="1"/>
    <s v="USD"/>
    <n v="1435726800"/>
    <n v="1438837200"/>
    <b v="0"/>
    <b v="0"/>
    <s v="film &amp; video/animation"/>
    <m/>
    <x v="4"/>
    <x v="10"/>
  </r>
  <r>
    <n v="73"/>
    <x v="73"/>
    <x v="73"/>
    <n v="1400"/>
    <n v="9253"/>
    <n v="6.609285714285714"/>
    <x v="1"/>
    <n v="88"/>
    <x v="1"/>
    <s v="USD"/>
    <n v="1480226400"/>
    <n v="1480485600"/>
    <b v="0"/>
    <b v="0"/>
    <s v="music/jazz"/>
    <m/>
    <x v="1"/>
    <x v="17"/>
  </r>
  <r>
    <n v="74"/>
    <x v="74"/>
    <x v="74"/>
    <n v="3900"/>
    <n v="4776"/>
    <n v="1.2246153846153847"/>
    <x v="1"/>
    <n v="85"/>
    <x v="4"/>
    <s v="GBP"/>
    <n v="1459054800"/>
    <n v="1459141200"/>
    <b v="0"/>
    <b v="0"/>
    <s v="music/metal"/>
    <m/>
    <x v="1"/>
    <x v="16"/>
  </r>
  <r>
    <n v="75"/>
    <x v="75"/>
    <x v="75"/>
    <n v="9700"/>
    <n v="14606"/>
    <n v="1.5057731958762886"/>
    <x v="1"/>
    <n v="170"/>
    <x v="1"/>
    <s v="USD"/>
    <n v="1531630800"/>
    <n v="1532322000"/>
    <b v="0"/>
    <b v="0"/>
    <s v="photography/photography books"/>
    <m/>
    <x v="7"/>
    <x v="14"/>
  </r>
  <r>
    <n v="76"/>
    <x v="76"/>
    <x v="76"/>
    <n v="122900"/>
    <n v="95993"/>
    <n v="0.78106590724165992"/>
    <x v="0"/>
    <n v="1684"/>
    <x v="1"/>
    <s v="USD"/>
    <n v="1421992800"/>
    <n v="1426222800"/>
    <b v="1"/>
    <b v="1"/>
    <s v="theater/plays"/>
    <m/>
    <x v="3"/>
    <x v="3"/>
  </r>
  <r>
    <n v="77"/>
    <x v="77"/>
    <x v="77"/>
    <n v="9500"/>
    <n v="4460"/>
    <n v="0.46947368421052632"/>
    <x v="0"/>
    <n v="56"/>
    <x v="1"/>
    <s v="USD"/>
    <n v="1285563600"/>
    <n v="1286773200"/>
    <b v="0"/>
    <b v="1"/>
    <s v="film &amp; video/animation"/>
    <m/>
    <x v="4"/>
    <x v="10"/>
  </r>
  <r>
    <n v="78"/>
    <x v="78"/>
    <x v="78"/>
    <n v="4500"/>
    <n v="13536"/>
    <n v="3.008"/>
    <x v="1"/>
    <n v="330"/>
    <x v="1"/>
    <s v="USD"/>
    <n v="1523854800"/>
    <n v="1523941200"/>
    <b v="0"/>
    <b v="0"/>
    <s v="publishing/translations"/>
    <m/>
    <x v="5"/>
    <x v="18"/>
  </r>
  <r>
    <n v="79"/>
    <x v="79"/>
    <x v="79"/>
    <n v="57800"/>
    <n v="40228"/>
    <n v="0.6959861591695502"/>
    <x v="0"/>
    <n v="838"/>
    <x v="1"/>
    <s v="USD"/>
    <n v="1529125200"/>
    <n v="1529557200"/>
    <b v="0"/>
    <b v="0"/>
    <s v="theater/plays"/>
    <m/>
    <x v="3"/>
    <x v="3"/>
  </r>
  <r>
    <n v="80"/>
    <x v="80"/>
    <x v="80"/>
    <n v="1100"/>
    <n v="7012"/>
    <n v="6.374545454545455"/>
    <x v="1"/>
    <n v="127"/>
    <x v="1"/>
    <s v="USD"/>
    <n v="1503982800"/>
    <n v="1506574800"/>
    <b v="0"/>
    <b v="0"/>
    <s v="games/video games"/>
    <m/>
    <x v="6"/>
    <x v="11"/>
  </r>
  <r>
    <n v="81"/>
    <x v="81"/>
    <x v="81"/>
    <n v="16800"/>
    <n v="37857"/>
    <n v="2.253392857142857"/>
    <x v="1"/>
    <n v="411"/>
    <x v="1"/>
    <s v="USD"/>
    <n v="1511416800"/>
    <n v="1513576800"/>
    <b v="0"/>
    <b v="0"/>
    <s v="music/rock"/>
    <m/>
    <x v="1"/>
    <x v="1"/>
  </r>
  <r>
    <n v="82"/>
    <x v="82"/>
    <x v="82"/>
    <n v="1000"/>
    <n v="14973"/>
    <n v="14.973000000000001"/>
    <x v="1"/>
    <n v="180"/>
    <x v="4"/>
    <s v="GBP"/>
    <n v="1547704800"/>
    <n v="1548309600"/>
    <b v="0"/>
    <b v="1"/>
    <s v="games/video games"/>
    <m/>
    <x v="6"/>
    <x v="11"/>
  </r>
  <r>
    <n v="83"/>
    <x v="83"/>
    <x v="83"/>
    <n v="106400"/>
    <n v="39996"/>
    <n v="0.37590225563909774"/>
    <x v="0"/>
    <n v="1000"/>
    <x v="1"/>
    <s v="USD"/>
    <n v="1469682000"/>
    <n v="1471582800"/>
    <b v="0"/>
    <b v="0"/>
    <s v="music/electric music"/>
    <m/>
    <x v="1"/>
    <x v="5"/>
  </r>
  <r>
    <n v="84"/>
    <x v="84"/>
    <x v="84"/>
    <n v="31400"/>
    <n v="41564"/>
    <n v="1.3236942675159236"/>
    <x v="1"/>
    <n v="374"/>
    <x v="1"/>
    <s v="USD"/>
    <n v="1343451600"/>
    <n v="1344315600"/>
    <b v="0"/>
    <b v="0"/>
    <s v="technology/wearables"/>
    <m/>
    <x v="2"/>
    <x v="8"/>
  </r>
  <r>
    <n v="85"/>
    <x v="85"/>
    <x v="85"/>
    <n v="4900"/>
    <n v="6430"/>
    <n v="1.3122448979591836"/>
    <x v="1"/>
    <n v="71"/>
    <x v="2"/>
    <s v="AUD"/>
    <n v="1315717200"/>
    <n v="1316408400"/>
    <b v="0"/>
    <b v="0"/>
    <s v="music/indie rock"/>
    <m/>
    <x v="1"/>
    <x v="7"/>
  </r>
  <r>
    <n v="86"/>
    <x v="86"/>
    <x v="86"/>
    <n v="7400"/>
    <n v="12405"/>
    <n v="1.6763513513513513"/>
    <x v="1"/>
    <n v="203"/>
    <x v="1"/>
    <s v="USD"/>
    <n v="1430715600"/>
    <n v="1431838800"/>
    <b v="1"/>
    <b v="0"/>
    <s v="theater/plays"/>
    <m/>
    <x v="3"/>
    <x v="3"/>
  </r>
  <r>
    <n v="87"/>
    <x v="87"/>
    <x v="87"/>
    <n v="198500"/>
    <n v="123040"/>
    <n v="0.6198488664987406"/>
    <x v="0"/>
    <n v="1482"/>
    <x v="2"/>
    <s v="AUD"/>
    <n v="1299564000"/>
    <n v="1300510800"/>
    <b v="0"/>
    <b v="1"/>
    <s v="music/rock"/>
    <m/>
    <x v="1"/>
    <x v="1"/>
  </r>
  <r>
    <n v="88"/>
    <x v="88"/>
    <x v="88"/>
    <n v="4800"/>
    <n v="12516"/>
    <n v="2.6074999999999999"/>
    <x v="1"/>
    <n v="113"/>
    <x v="1"/>
    <s v="USD"/>
    <n v="1429160400"/>
    <n v="1431061200"/>
    <b v="0"/>
    <b v="0"/>
    <s v="publishing/translations"/>
    <m/>
    <x v="5"/>
    <x v="18"/>
  </r>
  <r>
    <n v="89"/>
    <x v="89"/>
    <x v="89"/>
    <n v="3400"/>
    <n v="8588"/>
    <n v="2.5258823529411765"/>
    <x v="1"/>
    <n v="96"/>
    <x v="1"/>
    <s v="USD"/>
    <n v="1271307600"/>
    <n v="1271480400"/>
    <b v="0"/>
    <b v="0"/>
    <s v="theater/plays"/>
    <m/>
    <x v="3"/>
    <x v="3"/>
  </r>
  <r>
    <n v="90"/>
    <x v="90"/>
    <x v="90"/>
    <n v="7800"/>
    <n v="6132"/>
    <n v="0.7861538461538462"/>
    <x v="0"/>
    <n v="106"/>
    <x v="1"/>
    <s v="USD"/>
    <n v="1456380000"/>
    <n v="1456380000"/>
    <b v="0"/>
    <b v="1"/>
    <s v="theater/plays"/>
    <m/>
    <x v="3"/>
    <x v="3"/>
  </r>
  <r>
    <n v="91"/>
    <x v="91"/>
    <x v="91"/>
    <n v="154300"/>
    <n v="74688"/>
    <n v="0.48404406999351912"/>
    <x v="0"/>
    <n v="679"/>
    <x v="6"/>
    <s v="EUR"/>
    <n v="1470459600"/>
    <n v="1472878800"/>
    <b v="0"/>
    <b v="0"/>
    <s v="publishing/translations"/>
    <m/>
    <x v="5"/>
    <x v="18"/>
  </r>
  <r>
    <n v="92"/>
    <x v="92"/>
    <x v="92"/>
    <n v="20000"/>
    <n v="51775"/>
    <n v="2.5887500000000001"/>
    <x v="1"/>
    <n v="498"/>
    <x v="5"/>
    <s v="CHF"/>
    <n v="1277269200"/>
    <n v="1277355600"/>
    <b v="0"/>
    <b v="1"/>
    <s v="games/video games"/>
    <m/>
    <x v="6"/>
    <x v="11"/>
  </r>
  <r>
    <n v="93"/>
    <x v="93"/>
    <x v="93"/>
    <n v="108800"/>
    <n v="65877"/>
    <n v="0.60548713235294116"/>
    <x v="3"/>
    <n v="610"/>
    <x v="1"/>
    <s v="USD"/>
    <n v="1350709200"/>
    <n v="1351054800"/>
    <b v="0"/>
    <b v="1"/>
    <s v="theater/plays"/>
    <m/>
    <x v="3"/>
    <x v="3"/>
  </r>
  <r>
    <n v="94"/>
    <x v="94"/>
    <x v="94"/>
    <n v="2900"/>
    <n v="8807"/>
    <n v="3.036896551724138"/>
    <x v="1"/>
    <n v="180"/>
    <x v="4"/>
    <s v="GBP"/>
    <n v="1554613200"/>
    <n v="1555563600"/>
    <b v="0"/>
    <b v="0"/>
    <s v="technology/web"/>
    <m/>
    <x v="2"/>
    <x v="2"/>
  </r>
  <r>
    <n v="95"/>
    <x v="95"/>
    <x v="95"/>
    <n v="900"/>
    <n v="1017"/>
    <n v="1.1299999999999999"/>
    <x v="1"/>
    <n v="27"/>
    <x v="1"/>
    <s v="USD"/>
    <n v="1571029200"/>
    <n v="1571634000"/>
    <b v="0"/>
    <b v="0"/>
    <s v="film &amp; video/documentary"/>
    <m/>
    <x v="4"/>
    <x v="4"/>
  </r>
  <r>
    <n v="96"/>
    <x v="96"/>
    <x v="96"/>
    <n v="69700"/>
    <n v="151513"/>
    <n v="2.1737876614060259"/>
    <x v="1"/>
    <n v="2331"/>
    <x v="1"/>
    <s v="USD"/>
    <n v="1299736800"/>
    <n v="1300856400"/>
    <b v="0"/>
    <b v="0"/>
    <s v="theater/plays"/>
    <m/>
    <x v="3"/>
    <x v="3"/>
  </r>
  <r>
    <n v="97"/>
    <x v="97"/>
    <x v="97"/>
    <n v="1300"/>
    <n v="12047"/>
    <n v="9.2669230769230762"/>
    <x v="1"/>
    <n v="113"/>
    <x v="1"/>
    <s v="USD"/>
    <n v="1435208400"/>
    <n v="1439874000"/>
    <b v="0"/>
    <b v="0"/>
    <s v="food/food trucks"/>
    <m/>
    <x v="0"/>
    <x v="0"/>
  </r>
  <r>
    <n v="98"/>
    <x v="98"/>
    <x v="98"/>
    <n v="97800"/>
    <n v="32951"/>
    <n v="0.33692229038854804"/>
    <x v="0"/>
    <n v="1220"/>
    <x v="2"/>
    <s v="AUD"/>
    <n v="1437973200"/>
    <n v="1438318800"/>
    <b v="0"/>
    <b v="0"/>
    <s v="games/video games"/>
    <m/>
    <x v="6"/>
    <x v="11"/>
  </r>
  <r>
    <n v="99"/>
    <x v="99"/>
    <x v="99"/>
    <n v="7600"/>
    <n v="14951"/>
    <n v="1.9672368421052631"/>
    <x v="1"/>
    <n v="164"/>
    <x v="1"/>
    <s v="USD"/>
    <n v="1416895200"/>
    <n v="1419400800"/>
    <b v="0"/>
    <b v="0"/>
    <s v="theater/plays"/>
    <m/>
    <x v="3"/>
    <x v="3"/>
  </r>
  <r>
    <n v="100"/>
    <x v="100"/>
    <x v="100"/>
    <n v="100"/>
    <n v="1"/>
    <n v="0.01"/>
    <x v="0"/>
    <n v="1"/>
    <x v="1"/>
    <s v="USD"/>
    <n v="1319000400"/>
    <n v="1320555600"/>
    <b v="0"/>
    <b v="0"/>
    <s v="theater/plays"/>
    <m/>
    <x v="3"/>
    <x v="3"/>
  </r>
  <r>
    <n v="101"/>
    <x v="101"/>
    <x v="101"/>
    <n v="900"/>
    <n v="9193"/>
    <n v="10.214444444444444"/>
    <x v="1"/>
    <n v="164"/>
    <x v="1"/>
    <s v="USD"/>
    <n v="1424498400"/>
    <n v="1425103200"/>
    <b v="0"/>
    <b v="1"/>
    <s v="music/electric music"/>
    <m/>
    <x v="1"/>
    <x v="5"/>
  </r>
  <r>
    <n v="102"/>
    <x v="102"/>
    <x v="102"/>
    <n v="3700"/>
    <n v="10422"/>
    <n v="2.8167567567567566"/>
    <x v="1"/>
    <n v="336"/>
    <x v="1"/>
    <s v="USD"/>
    <n v="1526274000"/>
    <n v="1526878800"/>
    <b v="0"/>
    <b v="1"/>
    <s v="technology/wearables"/>
    <m/>
    <x v="2"/>
    <x v="8"/>
  </r>
  <r>
    <n v="103"/>
    <x v="103"/>
    <x v="103"/>
    <n v="10000"/>
    <n v="2461"/>
    <n v="0.24610000000000001"/>
    <x v="0"/>
    <n v="37"/>
    <x v="6"/>
    <s v="EUR"/>
    <n v="1287896400"/>
    <n v="1288674000"/>
    <b v="0"/>
    <b v="0"/>
    <s v="music/electric music"/>
    <m/>
    <x v="1"/>
    <x v="5"/>
  </r>
  <r>
    <n v="104"/>
    <x v="104"/>
    <x v="104"/>
    <n v="119200"/>
    <n v="170623"/>
    <n v="1.4314010067114094"/>
    <x v="1"/>
    <n v="1917"/>
    <x v="1"/>
    <s v="USD"/>
    <n v="1495515600"/>
    <n v="1495602000"/>
    <b v="0"/>
    <b v="0"/>
    <s v="music/indie rock"/>
    <m/>
    <x v="1"/>
    <x v="7"/>
  </r>
  <r>
    <n v="105"/>
    <x v="105"/>
    <x v="105"/>
    <n v="6800"/>
    <n v="9829"/>
    <n v="1.4454411764705883"/>
    <x v="1"/>
    <n v="95"/>
    <x v="1"/>
    <s v="USD"/>
    <n v="1364878800"/>
    <n v="1366434000"/>
    <b v="0"/>
    <b v="0"/>
    <s v="technology/web"/>
    <m/>
    <x v="2"/>
    <x v="2"/>
  </r>
  <r>
    <n v="106"/>
    <x v="106"/>
    <x v="106"/>
    <n v="3900"/>
    <n v="14006"/>
    <n v="3.5912820512820511"/>
    <x v="1"/>
    <n v="147"/>
    <x v="1"/>
    <s v="USD"/>
    <n v="1567918800"/>
    <n v="1568350800"/>
    <b v="0"/>
    <b v="0"/>
    <s v="theater/plays"/>
    <m/>
    <x v="3"/>
    <x v="3"/>
  </r>
  <r>
    <n v="107"/>
    <x v="107"/>
    <x v="107"/>
    <n v="3500"/>
    <n v="6527"/>
    <n v="1.8648571428571428"/>
    <x v="1"/>
    <n v="86"/>
    <x v="1"/>
    <s v="USD"/>
    <n v="1524459600"/>
    <n v="1525928400"/>
    <b v="0"/>
    <b v="1"/>
    <s v="theater/plays"/>
    <m/>
    <x v="3"/>
    <x v="3"/>
  </r>
  <r>
    <n v="108"/>
    <x v="108"/>
    <x v="108"/>
    <n v="1500"/>
    <n v="8929"/>
    <n v="5.9526666666666666"/>
    <x v="1"/>
    <n v="83"/>
    <x v="1"/>
    <s v="USD"/>
    <n v="1333688400"/>
    <n v="1336885200"/>
    <b v="0"/>
    <b v="0"/>
    <s v="film &amp; video/documentary"/>
    <m/>
    <x v="4"/>
    <x v="4"/>
  </r>
  <r>
    <n v="109"/>
    <x v="109"/>
    <x v="109"/>
    <n v="5200"/>
    <n v="3079"/>
    <n v="0.5921153846153846"/>
    <x v="0"/>
    <n v="60"/>
    <x v="1"/>
    <s v="USD"/>
    <n v="1389506400"/>
    <n v="1389679200"/>
    <b v="0"/>
    <b v="0"/>
    <s v="film &amp; video/television"/>
    <m/>
    <x v="4"/>
    <x v="19"/>
  </r>
  <r>
    <n v="110"/>
    <x v="110"/>
    <x v="110"/>
    <n v="142400"/>
    <n v="21307"/>
    <n v="0.14962780898876404"/>
    <x v="0"/>
    <n v="296"/>
    <x v="1"/>
    <s v="USD"/>
    <n v="1536642000"/>
    <n v="1538283600"/>
    <b v="0"/>
    <b v="0"/>
    <s v="food/food trucks"/>
    <m/>
    <x v="0"/>
    <x v="0"/>
  </r>
  <r>
    <n v="111"/>
    <x v="111"/>
    <x v="111"/>
    <n v="61400"/>
    <n v="73653"/>
    <n v="1.1995602605863191"/>
    <x v="1"/>
    <n v="676"/>
    <x v="1"/>
    <s v="USD"/>
    <n v="1348290000"/>
    <n v="1348808400"/>
    <b v="0"/>
    <b v="0"/>
    <s v="publishing/radio &amp; podcasts"/>
    <m/>
    <x v="5"/>
    <x v="15"/>
  </r>
  <r>
    <n v="112"/>
    <x v="112"/>
    <x v="112"/>
    <n v="4700"/>
    <n v="12635"/>
    <n v="2.6882978723404256"/>
    <x v="1"/>
    <n v="361"/>
    <x v="2"/>
    <s v="AUD"/>
    <n v="1408856400"/>
    <n v="1410152400"/>
    <b v="0"/>
    <b v="0"/>
    <s v="technology/web"/>
    <m/>
    <x v="2"/>
    <x v="2"/>
  </r>
  <r>
    <n v="113"/>
    <x v="113"/>
    <x v="113"/>
    <n v="3300"/>
    <n v="12437"/>
    <n v="3.7687878787878786"/>
    <x v="1"/>
    <n v="131"/>
    <x v="1"/>
    <s v="USD"/>
    <n v="1505192400"/>
    <n v="1505797200"/>
    <b v="0"/>
    <b v="0"/>
    <s v="food/food trucks"/>
    <m/>
    <x v="0"/>
    <x v="0"/>
  </r>
  <r>
    <n v="114"/>
    <x v="114"/>
    <x v="114"/>
    <n v="1900"/>
    <n v="13816"/>
    <n v="7.2715789473684209"/>
    <x v="1"/>
    <n v="126"/>
    <x v="1"/>
    <s v="USD"/>
    <n v="1554786000"/>
    <n v="1554872400"/>
    <b v="0"/>
    <b v="1"/>
    <s v="technology/wearables"/>
    <m/>
    <x v="2"/>
    <x v="8"/>
  </r>
  <r>
    <n v="115"/>
    <x v="115"/>
    <x v="115"/>
    <n v="166700"/>
    <n v="145382"/>
    <n v="0.87211757648470301"/>
    <x v="0"/>
    <n v="3304"/>
    <x v="6"/>
    <s v="EUR"/>
    <n v="1510898400"/>
    <n v="1513922400"/>
    <b v="0"/>
    <b v="0"/>
    <s v="publishing/fiction"/>
    <m/>
    <x v="5"/>
    <x v="13"/>
  </r>
  <r>
    <n v="116"/>
    <x v="116"/>
    <x v="116"/>
    <n v="7200"/>
    <n v="6336"/>
    <n v="0.88"/>
    <x v="0"/>
    <n v="73"/>
    <x v="1"/>
    <s v="USD"/>
    <n v="1442552400"/>
    <n v="1442638800"/>
    <b v="0"/>
    <b v="0"/>
    <s v="theater/plays"/>
    <m/>
    <x v="3"/>
    <x v="3"/>
  </r>
  <r>
    <n v="117"/>
    <x v="117"/>
    <x v="117"/>
    <n v="4900"/>
    <n v="8523"/>
    <n v="1.7393877551020409"/>
    <x v="1"/>
    <n v="275"/>
    <x v="1"/>
    <s v="USD"/>
    <n v="1316667600"/>
    <n v="1317186000"/>
    <b v="0"/>
    <b v="0"/>
    <s v="film &amp; video/television"/>
    <m/>
    <x v="4"/>
    <x v="19"/>
  </r>
  <r>
    <n v="118"/>
    <x v="118"/>
    <x v="118"/>
    <n v="5400"/>
    <n v="6351"/>
    <n v="1.1761111111111111"/>
    <x v="1"/>
    <n v="67"/>
    <x v="1"/>
    <s v="USD"/>
    <n v="1390716000"/>
    <n v="1391234400"/>
    <b v="0"/>
    <b v="0"/>
    <s v="photography/photography books"/>
    <m/>
    <x v="7"/>
    <x v="14"/>
  </r>
  <r>
    <n v="119"/>
    <x v="119"/>
    <x v="119"/>
    <n v="5000"/>
    <n v="10748"/>
    <n v="2.1496"/>
    <x v="1"/>
    <n v="154"/>
    <x v="1"/>
    <s v="USD"/>
    <n v="1402894800"/>
    <n v="1404363600"/>
    <b v="0"/>
    <b v="1"/>
    <s v="film &amp; video/documentary"/>
    <m/>
    <x v="4"/>
    <x v="4"/>
  </r>
  <r>
    <n v="120"/>
    <x v="120"/>
    <x v="120"/>
    <n v="75100"/>
    <n v="112272"/>
    <n v="1.4949667110519307"/>
    <x v="1"/>
    <n v="1782"/>
    <x v="1"/>
    <s v="USD"/>
    <n v="1429246800"/>
    <n v="1429592400"/>
    <b v="0"/>
    <b v="1"/>
    <s v="games/mobile games"/>
    <m/>
    <x v="6"/>
    <x v="20"/>
  </r>
  <r>
    <n v="121"/>
    <x v="121"/>
    <x v="121"/>
    <n v="45300"/>
    <n v="99361"/>
    <n v="2.1933995584988963"/>
    <x v="1"/>
    <n v="903"/>
    <x v="1"/>
    <s v="USD"/>
    <n v="1412485200"/>
    <n v="1413608400"/>
    <b v="0"/>
    <b v="0"/>
    <s v="games/video games"/>
    <m/>
    <x v="6"/>
    <x v="11"/>
  </r>
  <r>
    <n v="122"/>
    <x v="122"/>
    <x v="122"/>
    <n v="136800"/>
    <n v="88055"/>
    <n v="0.64367690058479532"/>
    <x v="0"/>
    <n v="3387"/>
    <x v="1"/>
    <s v="USD"/>
    <n v="1417068000"/>
    <n v="1419400800"/>
    <b v="0"/>
    <b v="0"/>
    <s v="publishing/fiction"/>
    <m/>
    <x v="5"/>
    <x v="13"/>
  </r>
  <r>
    <n v="123"/>
    <x v="123"/>
    <x v="123"/>
    <n v="177700"/>
    <n v="33092"/>
    <n v="0.18622397298818233"/>
    <x v="0"/>
    <n v="662"/>
    <x v="0"/>
    <s v="CAD"/>
    <n v="1448344800"/>
    <n v="1448604000"/>
    <b v="1"/>
    <b v="0"/>
    <s v="theater/plays"/>
    <m/>
    <x v="3"/>
    <x v="3"/>
  </r>
  <r>
    <n v="124"/>
    <x v="124"/>
    <x v="124"/>
    <n v="2600"/>
    <n v="9562"/>
    <n v="3.6776923076923076"/>
    <x v="1"/>
    <n v="94"/>
    <x v="6"/>
    <s v="EUR"/>
    <n v="1557723600"/>
    <n v="1562302800"/>
    <b v="0"/>
    <b v="0"/>
    <s v="photography/photography books"/>
    <m/>
    <x v="7"/>
    <x v="14"/>
  </r>
  <r>
    <n v="125"/>
    <x v="125"/>
    <x v="125"/>
    <n v="5300"/>
    <n v="8475"/>
    <n v="1.5990566037735849"/>
    <x v="1"/>
    <n v="180"/>
    <x v="1"/>
    <s v="USD"/>
    <n v="1537333200"/>
    <n v="1537678800"/>
    <b v="0"/>
    <b v="0"/>
    <s v="theater/plays"/>
    <m/>
    <x v="3"/>
    <x v="3"/>
  </r>
  <r>
    <n v="126"/>
    <x v="126"/>
    <x v="126"/>
    <n v="180200"/>
    <n v="69617"/>
    <n v="0.38633185349611543"/>
    <x v="0"/>
    <n v="774"/>
    <x v="1"/>
    <s v="USD"/>
    <n v="1471150800"/>
    <n v="1473570000"/>
    <b v="0"/>
    <b v="1"/>
    <s v="theater/plays"/>
    <m/>
    <x v="3"/>
    <x v="3"/>
  </r>
  <r>
    <n v="127"/>
    <x v="127"/>
    <x v="127"/>
    <n v="103200"/>
    <n v="53067"/>
    <n v="0.51421511627906979"/>
    <x v="0"/>
    <n v="672"/>
    <x v="0"/>
    <s v="CAD"/>
    <n v="1273640400"/>
    <n v="1273899600"/>
    <b v="0"/>
    <b v="0"/>
    <s v="theater/plays"/>
    <m/>
    <x v="3"/>
    <x v="3"/>
  </r>
  <r>
    <n v="128"/>
    <x v="128"/>
    <x v="128"/>
    <n v="70600"/>
    <n v="42596"/>
    <n v="0.60334277620396604"/>
    <x v="3"/>
    <n v="532"/>
    <x v="1"/>
    <s v="USD"/>
    <n v="1282885200"/>
    <n v="1284008400"/>
    <b v="0"/>
    <b v="0"/>
    <s v="music/rock"/>
    <m/>
    <x v="1"/>
    <x v="1"/>
  </r>
  <r>
    <n v="129"/>
    <x v="129"/>
    <x v="129"/>
    <n v="148500"/>
    <n v="4756"/>
    <n v="3.2026936026936029E-2"/>
    <x v="3"/>
    <n v="55"/>
    <x v="2"/>
    <s v="AUD"/>
    <n v="1422943200"/>
    <n v="1425103200"/>
    <b v="0"/>
    <b v="0"/>
    <s v="food/food trucks"/>
    <m/>
    <x v="0"/>
    <x v="0"/>
  </r>
  <r>
    <n v="130"/>
    <x v="130"/>
    <x v="130"/>
    <n v="9600"/>
    <n v="14925"/>
    <n v="1.5546875"/>
    <x v="1"/>
    <n v="533"/>
    <x v="3"/>
    <s v="DKK"/>
    <n v="1319605200"/>
    <n v="1320991200"/>
    <b v="0"/>
    <b v="0"/>
    <s v="film &amp; video/drama"/>
    <m/>
    <x v="4"/>
    <x v="6"/>
  </r>
  <r>
    <n v="131"/>
    <x v="131"/>
    <x v="131"/>
    <n v="164700"/>
    <n v="166116"/>
    <n v="1.0085974499089254"/>
    <x v="1"/>
    <n v="2443"/>
    <x v="4"/>
    <s v="GBP"/>
    <n v="1385704800"/>
    <n v="1386828000"/>
    <b v="0"/>
    <b v="0"/>
    <s v="technology/web"/>
    <m/>
    <x v="2"/>
    <x v="2"/>
  </r>
  <r>
    <n v="132"/>
    <x v="132"/>
    <x v="132"/>
    <n v="3300"/>
    <n v="3834"/>
    <n v="1.1618181818181819"/>
    <x v="1"/>
    <n v="89"/>
    <x v="1"/>
    <s v="USD"/>
    <n v="1515736800"/>
    <n v="1517119200"/>
    <b v="0"/>
    <b v="1"/>
    <s v="theater/plays"/>
    <m/>
    <x v="3"/>
    <x v="3"/>
  </r>
  <r>
    <n v="133"/>
    <x v="133"/>
    <x v="133"/>
    <n v="4500"/>
    <n v="13985"/>
    <n v="3.1077777777777778"/>
    <x v="1"/>
    <n v="159"/>
    <x v="1"/>
    <s v="USD"/>
    <n v="1313125200"/>
    <n v="1315026000"/>
    <b v="0"/>
    <b v="0"/>
    <s v="music/world music"/>
    <m/>
    <x v="1"/>
    <x v="21"/>
  </r>
  <r>
    <n v="134"/>
    <x v="134"/>
    <x v="134"/>
    <n v="99500"/>
    <n v="89288"/>
    <n v="0.89736683417085428"/>
    <x v="0"/>
    <n v="940"/>
    <x v="5"/>
    <s v="CHF"/>
    <n v="1308459600"/>
    <n v="1312693200"/>
    <b v="0"/>
    <b v="1"/>
    <s v="film &amp; video/documentary"/>
    <m/>
    <x v="4"/>
    <x v="4"/>
  </r>
  <r>
    <n v="135"/>
    <x v="135"/>
    <x v="135"/>
    <n v="7700"/>
    <n v="5488"/>
    <n v="0.71272727272727276"/>
    <x v="0"/>
    <n v="117"/>
    <x v="1"/>
    <s v="USD"/>
    <n v="1362636000"/>
    <n v="1363064400"/>
    <b v="0"/>
    <b v="1"/>
    <s v="theater/plays"/>
    <m/>
    <x v="3"/>
    <x v="3"/>
  </r>
  <r>
    <n v="136"/>
    <x v="136"/>
    <x v="136"/>
    <n v="82800"/>
    <n v="2721"/>
    <n v="3.2862318840579711E-2"/>
    <x v="3"/>
    <n v="58"/>
    <x v="1"/>
    <s v="USD"/>
    <n v="1402117200"/>
    <n v="1403154000"/>
    <b v="0"/>
    <b v="1"/>
    <s v="film &amp; video/drama"/>
    <m/>
    <x v="4"/>
    <x v="6"/>
  </r>
  <r>
    <n v="137"/>
    <x v="137"/>
    <x v="137"/>
    <n v="1800"/>
    <n v="4712"/>
    <n v="2.617777777777778"/>
    <x v="1"/>
    <n v="50"/>
    <x v="1"/>
    <s v="USD"/>
    <n v="1286341200"/>
    <n v="1286859600"/>
    <b v="0"/>
    <b v="0"/>
    <s v="publishing/nonfiction"/>
    <m/>
    <x v="5"/>
    <x v="9"/>
  </r>
  <r>
    <n v="138"/>
    <x v="138"/>
    <x v="138"/>
    <n v="9600"/>
    <n v="9216"/>
    <n v="0.96"/>
    <x v="0"/>
    <n v="115"/>
    <x v="1"/>
    <s v="USD"/>
    <n v="1348808400"/>
    <n v="1349326800"/>
    <b v="0"/>
    <b v="0"/>
    <s v="games/mobile games"/>
    <m/>
    <x v="6"/>
    <x v="20"/>
  </r>
  <r>
    <n v="139"/>
    <x v="139"/>
    <x v="139"/>
    <n v="92100"/>
    <n v="19246"/>
    <n v="0.20896851248642778"/>
    <x v="0"/>
    <n v="326"/>
    <x v="1"/>
    <s v="USD"/>
    <n v="1429592400"/>
    <n v="1430974800"/>
    <b v="0"/>
    <b v="1"/>
    <s v="technology/wearables"/>
    <m/>
    <x v="2"/>
    <x v="8"/>
  </r>
  <r>
    <n v="140"/>
    <x v="140"/>
    <x v="140"/>
    <n v="5500"/>
    <n v="12274"/>
    <n v="2.2316363636363636"/>
    <x v="1"/>
    <n v="186"/>
    <x v="1"/>
    <s v="USD"/>
    <n v="1519538400"/>
    <n v="1519970400"/>
    <b v="0"/>
    <b v="0"/>
    <s v="film &amp; video/documentary"/>
    <m/>
    <x v="4"/>
    <x v="4"/>
  </r>
  <r>
    <n v="141"/>
    <x v="141"/>
    <x v="141"/>
    <n v="64300"/>
    <n v="65323"/>
    <n v="1.0159097978227061"/>
    <x v="1"/>
    <n v="1071"/>
    <x v="1"/>
    <s v="USD"/>
    <n v="1434085200"/>
    <n v="1434603600"/>
    <b v="0"/>
    <b v="0"/>
    <s v="technology/web"/>
    <m/>
    <x v="2"/>
    <x v="2"/>
  </r>
  <r>
    <n v="142"/>
    <x v="142"/>
    <x v="142"/>
    <n v="5000"/>
    <n v="11502"/>
    <n v="2.3003999999999998"/>
    <x v="1"/>
    <n v="117"/>
    <x v="1"/>
    <s v="USD"/>
    <n v="1333688400"/>
    <n v="1337230800"/>
    <b v="0"/>
    <b v="0"/>
    <s v="technology/web"/>
    <m/>
    <x v="2"/>
    <x v="2"/>
  </r>
  <r>
    <n v="143"/>
    <x v="143"/>
    <x v="143"/>
    <n v="5400"/>
    <n v="7322"/>
    <n v="1.355925925925926"/>
    <x v="1"/>
    <n v="70"/>
    <x v="1"/>
    <s v="USD"/>
    <n v="1277701200"/>
    <n v="1279429200"/>
    <b v="0"/>
    <b v="0"/>
    <s v="music/indie rock"/>
    <m/>
    <x v="1"/>
    <x v="7"/>
  </r>
  <r>
    <n v="144"/>
    <x v="144"/>
    <x v="144"/>
    <n v="9000"/>
    <n v="11619"/>
    <n v="1.2909999999999999"/>
    <x v="1"/>
    <n v="135"/>
    <x v="1"/>
    <s v="USD"/>
    <n v="1560747600"/>
    <n v="1561438800"/>
    <b v="0"/>
    <b v="0"/>
    <s v="theater/plays"/>
    <m/>
    <x v="3"/>
    <x v="3"/>
  </r>
  <r>
    <n v="145"/>
    <x v="145"/>
    <x v="145"/>
    <n v="25000"/>
    <n v="59128"/>
    <n v="2.3651200000000001"/>
    <x v="1"/>
    <n v="768"/>
    <x v="5"/>
    <s v="CHF"/>
    <n v="1410066000"/>
    <n v="1410498000"/>
    <b v="0"/>
    <b v="0"/>
    <s v="technology/wearables"/>
    <m/>
    <x v="2"/>
    <x v="8"/>
  </r>
  <r>
    <n v="146"/>
    <x v="146"/>
    <x v="146"/>
    <n v="8800"/>
    <n v="1518"/>
    <n v="0.17249999999999999"/>
    <x v="3"/>
    <n v="51"/>
    <x v="1"/>
    <s v="USD"/>
    <n v="1320732000"/>
    <n v="1322460000"/>
    <b v="0"/>
    <b v="0"/>
    <s v="theater/plays"/>
    <m/>
    <x v="3"/>
    <x v="3"/>
  </r>
  <r>
    <n v="147"/>
    <x v="147"/>
    <x v="147"/>
    <n v="8300"/>
    <n v="9337"/>
    <n v="1.1249397590361445"/>
    <x v="1"/>
    <n v="199"/>
    <x v="1"/>
    <s v="USD"/>
    <n v="1465794000"/>
    <n v="1466312400"/>
    <b v="0"/>
    <b v="1"/>
    <s v="theater/plays"/>
    <m/>
    <x v="3"/>
    <x v="3"/>
  </r>
  <r>
    <n v="148"/>
    <x v="148"/>
    <x v="148"/>
    <n v="9300"/>
    <n v="11255"/>
    <n v="1.2102150537634409"/>
    <x v="1"/>
    <n v="107"/>
    <x v="1"/>
    <s v="USD"/>
    <n v="1500958800"/>
    <n v="1501736400"/>
    <b v="0"/>
    <b v="0"/>
    <s v="technology/wearables"/>
    <m/>
    <x v="2"/>
    <x v="8"/>
  </r>
  <r>
    <n v="149"/>
    <x v="149"/>
    <x v="149"/>
    <n v="6200"/>
    <n v="13632"/>
    <n v="2.1987096774193549"/>
    <x v="1"/>
    <n v="195"/>
    <x v="1"/>
    <s v="USD"/>
    <n v="1357020000"/>
    <n v="1361512800"/>
    <b v="0"/>
    <b v="0"/>
    <s v="music/indie rock"/>
    <m/>
    <x v="1"/>
    <x v="7"/>
  </r>
  <r>
    <n v="150"/>
    <x v="150"/>
    <x v="150"/>
    <n v="100"/>
    <n v="1"/>
    <n v="0.01"/>
    <x v="0"/>
    <n v="1"/>
    <x v="1"/>
    <s v="USD"/>
    <n v="1544940000"/>
    <n v="1545026400"/>
    <b v="0"/>
    <b v="0"/>
    <s v="music/rock"/>
    <m/>
    <x v="1"/>
    <x v="1"/>
  </r>
  <r>
    <n v="151"/>
    <x v="151"/>
    <x v="151"/>
    <n v="137200"/>
    <n v="88037"/>
    <n v="0.64166909620991253"/>
    <x v="0"/>
    <n v="1467"/>
    <x v="1"/>
    <s v="USD"/>
    <n v="1402290000"/>
    <n v="1406696400"/>
    <b v="0"/>
    <b v="0"/>
    <s v="music/electric music"/>
    <m/>
    <x v="1"/>
    <x v="5"/>
  </r>
  <r>
    <n v="152"/>
    <x v="152"/>
    <x v="152"/>
    <n v="41500"/>
    <n v="175573"/>
    <n v="4.2306746987951804"/>
    <x v="1"/>
    <n v="3376"/>
    <x v="1"/>
    <s v="USD"/>
    <n v="1487311200"/>
    <n v="1487916000"/>
    <b v="0"/>
    <b v="0"/>
    <s v="music/indie rock"/>
    <m/>
    <x v="1"/>
    <x v="7"/>
  </r>
  <r>
    <n v="153"/>
    <x v="153"/>
    <x v="153"/>
    <n v="189400"/>
    <n v="176112"/>
    <n v="0.92984160506863778"/>
    <x v="0"/>
    <n v="5681"/>
    <x v="1"/>
    <s v="USD"/>
    <n v="1350622800"/>
    <n v="1351141200"/>
    <b v="0"/>
    <b v="0"/>
    <s v="theater/plays"/>
    <m/>
    <x v="3"/>
    <x v="3"/>
  </r>
  <r>
    <n v="154"/>
    <x v="154"/>
    <x v="154"/>
    <n v="171300"/>
    <n v="100650"/>
    <n v="0.58756567425569173"/>
    <x v="0"/>
    <n v="1059"/>
    <x v="1"/>
    <s v="USD"/>
    <n v="1463029200"/>
    <n v="1465016400"/>
    <b v="0"/>
    <b v="1"/>
    <s v="music/indie rock"/>
    <m/>
    <x v="1"/>
    <x v="7"/>
  </r>
  <r>
    <n v="155"/>
    <x v="155"/>
    <x v="155"/>
    <n v="139500"/>
    <n v="90706"/>
    <n v="0.65022222222222226"/>
    <x v="0"/>
    <n v="1194"/>
    <x v="1"/>
    <s v="USD"/>
    <n v="1269493200"/>
    <n v="1270789200"/>
    <b v="0"/>
    <b v="0"/>
    <s v="theater/plays"/>
    <m/>
    <x v="3"/>
    <x v="3"/>
  </r>
  <r>
    <n v="156"/>
    <x v="156"/>
    <x v="156"/>
    <n v="36400"/>
    <n v="26914"/>
    <n v="0.73939560439560437"/>
    <x v="3"/>
    <n v="379"/>
    <x v="2"/>
    <s v="AUD"/>
    <n v="1570251600"/>
    <n v="1572325200"/>
    <b v="0"/>
    <b v="0"/>
    <s v="music/rock"/>
    <m/>
    <x v="1"/>
    <x v="1"/>
  </r>
  <r>
    <n v="157"/>
    <x v="157"/>
    <x v="157"/>
    <n v="4200"/>
    <n v="2212"/>
    <n v="0.52666666666666662"/>
    <x v="0"/>
    <n v="30"/>
    <x v="2"/>
    <s v="AUD"/>
    <n v="1388383200"/>
    <n v="1389420000"/>
    <b v="0"/>
    <b v="0"/>
    <s v="photography/photography books"/>
    <m/>
    <x v="7"/>
    <x v="14"/>
  </r>
  <r>
    <n v="158"/>
    <x v="158"/>
    <x v="158"/>
    <n v="2100"/>
    <n v="4640"/>
    <n v="2.2095238095238097"/>
    <x v="1"/>
    <n v="41"/>
    <x v="1"/>
    <s v="USD"/>
    <n v="1449554400"/>
    <n v="1449640800"/>
    <b v="0"/>
    <b v="0"/>
    <s v="music/rock"/>
    <m/>
    <x v="1"/>
    <x v="1"/>
  </r>
  <r>
    <n v="159"/>
    <x v="159"/>
    <x v="159"/>
    <n v="191200"/>
    <n v="191222"/>
    <n v="1.0001150627615063"/>
    <x v="1"/>
    <n v="1821"/>
    <x v="1"/>
    <s v="USD"/>
    <n v="1553662800"/>
    <n v="1555218000"/>
    <b v="0"/>
    <b v="1"/>
    <s v="theater/plays"/>
    <m/>
    <x v="3"/>
    <x v="3"/>
  </r>
  <r>
    <n v="160"/>
    <x v="160"/>
    <x v="160"/>
    <n v="8000"/>
    <n v="12985"/>
    <n v="1.6231249999999999"/>
    <x v="1"/>
    <n v="164"/>
    <x v="1"/>
    <s v="USD"/>
    <n v="1556341200"/>
    <n v="1557723600"/>
    <b v="0"/>
    <b v="0"/>
    <s v="technology/wearables"/>
    <m/>
    <x v="2"/>
    <x v="8"/>
  </r>
  <r>
    <n v="161"/>
    <x v="161"/>
    <x v="161"/>
    <n v="5500"/>
    <n v="4300"/>
    <n v="0.78181818181818186"/>
    <x v="0"/>
    <n v="75"/>
    <x v="1"/>
    <s v="USD"/>
    <n v="1442984400"/>
    <n v="1443502800"/>
    <b v="0"/>
    <b v="1"/>
    <s v="technology/web"/>
    <m/>
    <x v="2"/>
    <x v="2"/>
  </r>
  <r>
    <n v="162"/>
    <x v="162"/>
    <x v="162"/>
    <n v="6100"/>
    <n v="9134"/>
    <n v="1.4973770491803278"/>
    <x v="1"/>
    <n v="157"/>
    <x v="5"/>
    <s v="CHF"/>
    <n v="1544248800"/>
    <n v="1546840800"/>
    <b v="0"/>
    <b v="0"/>
    <s v="music/rock"/>
    <m/>
    <x v="1"/>
    <x v="1"/>
  </r>
  <r>
    <n v="163"/>
    <x v="163"/>
    <x v="163"/>
    <n v="3500"/>
    <n v="8864"/>
    <n v="2.5325714285714285"/>
    <x v="1"/>
    <n v="246"/>
    <x v="1"/>
    <s v="USD"/>
    <n v="1508475600"/>
    <n v="1512712800"/>
    <b v="0"/>
    <b v="1"/>
    <s v="photography/photography books"/>
    <m/>
    <x v="7"/>
    <x v="14"/>
  </r>
  <r>
    <n v="164"/>
    <x v="164"/>
    <x v="164"/>
    <n v="150500"/>
    <n v="150755"/>
    <n v="1.0016943521594683"/>
    <x v="1"/>
    <n v="1396"/>
    <x v="1"/>
    <s v="USD"/>
    <n v="1507438800"/>
    <n v="1507525200"/>
    <b v="0"/>
    <b v="0"/>
    <s v="theater/plays"/>
    <m/>
    <x v="3"/>
    <x v="3"/>
  </r>
  <r>
    <n v="165"/>
    <x v="165"/>
    <x v="165"/>
    <n v="90400"/>
    <n v="110279"/>
    <n v="1.2199004424778761"/>
    <x v="1"/>
    <n v="2506"/>
    <x v="1"/>
    <s v="USD"/>
    <n v="1501563600"/>
    <n v="1504328400"/>
    <b v="0"/>
    <b v="0"/>
    <s v="technology/web"/>
    <m/>
    <x v="2"/>
    <x v="2"/>
  </r>
  <r>
    <n v="166"/>
    <x v="166"/>
    <x v="166"/>
    <n v="9800"/>
    <n v="13439"/>
    <n v="1.3713265306122449"/>
    <x v="1"/>
    <n v="244"/>
    <x v="1"/>
    <s v="USD"/>
    <n v="1292997600"/>
    <n v="1293343200"/>
    <b v="0"/>
    <b v="0"/>
    <s v="photography/photography books"/>
    <m/>
    <x v="7"/>
    <x v="14"/>
  </r>
  <r>
    <n v="167"/>
    <x v="167"/>
    <x v="167"/>
    <n v="2600"/>
    <n v="10804"/>
    <n v="4.155384615384615"/>
    <x v="1"/>
    <n v="146"/>
    <x v="2"/>
    <s v="AUD"/>
    <n v="1370840400"/>
    <n v="1371704400"/>
    <b v="0"/>
    <b v="0"/>
    <s v="theater/plays"/>
    <m/>
    <x v="3"/>
    <x v="3"/>
  </r>
  <r>
    <n v="168"/>
    <x v="168"/>
    <x v="168"/>
    <n v="128100"/>
    <n v="40107"/>
    <n v="0.3130913348946136"/>
    <x v="0"/>
    <n v="955"/>
    <x v="3"/>
    <s v="DKK"/>
    <n v="1550815200"/>
    <n v="1552798800"/>
    <b v="0"/>
    <b v="1"/>
    <s v="music/indie rock"/>
    <m/>
    <x v="1"/>
    <x v="7"/>
  </r>
  <r>
    <n v="169"/>
    <x v="169"/>
    <x v="169"/>
    <n v="23300"/>
    <n v="98811"/>
    <n v="4.240815450643777"/>
    <x v="1"/>
    <n v="1267"/>
    <x v="1"/>
    <s v="USD"/>
    <n v="1339909200"/>
    <n v="1342328400"/>
    <b v="0"/>
    <b v="1"/>
    <s v="film &amp; video/shorts"/>
    <m/>
    <x v="4"/>
    <x v="12"/>
  </r>
  <r>
    <n v="170"/>
    <x v="170"/>
    <x v="170"/>
    <n v="188100"/>
    <n v="5528"/>
    <n v="2.9388623072833599E-2"/>
    <x v="0"/>
    <n v="67"/>
    <x v="1"/>
    <s v="USD"/>
    <n v="1501736400"/>
    <n v="1502341200"/>
    <b v="0"/>
    <b v="0"/>
    <s v="music/indie rock"/>
    <m/>
    <x v="1"/>
    <x v="7"/>
  </r>
  <r>
    <n v="171"/>
    <x v="171"/>
    <x v="171"/>
    <n v="4900"/>
    <n v="521"/>
    <n v="0.1063265306122449"/>
    <x v="0"/>
    <n v="5"/>
    <x v="1"/>
    <s v="USD"/>
    <n v="1395291600"/>
    <n v="1397192400"/>
    <b v="0"/>
    <b v="0"/>
    <s v="publishing/translations"/>
    <m/>
    <x v="5"/>
    <x v="18"/>
  </r>
  <r>
    <n v="172"/>
    <x v="172"/>
    <x v="172"/>
    <n v="800"/>
    <n v="663"/>
    <n v="0.82874999999999999"/>
    <x v="0"/>
    <n v="26"/>
    <x v="1"/>
    <s v="USD"/>
    <n v="1405746000"/>
    <n v="1407042000"/>
    <b v="0"/>
    <b v="1"/>
    <s v="film &amp; video/documentary"/>
    <m/>
    <x v="4"/>
    <x v="4"/>
  </r>
  <r>
    <n v="173"/>
    <x v="173"/>
    <x v="173"/>
    <n v="96700"/>
    <n v="157635"/>
    <n v="1.6301447776628748"/>
    <x v="1"/>
    <n v="1561"/>
    <x v="1"/>
    <s v="USD"/>
    <n v="1368853200"/>
    <n v="1369371600"/>
    <b v="0"/>
    <b v="0"/>
    <s v="theater/plays"/>
    <m/>
    <x v="3"/>
    <x v="3"/>
  </r>
  <r>
    <n v="174"/>
    <x v="174"/>
    <x v="174"/>
    <n v="600"/>
    <n v="5368"/>
    <n v="8.9466666666666672"/>
    <x v="1"/>
    <n v="48"/>
    <x v="1"/>
    <s v="USD"/>
    <n v="1444021200"/>
    <n v="1444107600"/>
    <b v="0"/>
    <b v="1"/>
    <s v="technology/wearables"/>
    <m/>
    <x v="2"/>
    <x v="8"/>
  </r>
  <r>
    <n v="175"/>
    <x v="175"/>
    <x v="175"/>
    <n v="181200"/>
    <n v="47459"/>
    <n v="0.26191501103752757"/>
    <x v="0"/>
    <n v="1130"/>
    <x v="1"/>
    <s v="USD"/>
    <n v="1472619600"/>
    <n v="1474261200"/>
    <b v="0"/>
    <b v="0"/>
    <s v="theater/plays"/>
    <m/>
    <x v="3"/>
    <x v="3"/>
  </r>
  <r>
    <n v="176"/>
    <x v="176"/>
    <x v="176"/>
    <n v="115000"/>
    <n v="86060"/>
    <n v="0.74834782608695649"/>
    <x v="0"/>
    <n v="782"/>
    <x v="1"/>
    <s v="USD"/>
    <n v="1472878800"/>
    <n v="1473656400"/>
    <b v="0"/>
    <b v="0"/>
    <s v="theater/plays"/>
    <m/>
    <x v="3"/>
    <x v="3"/>
  </r>
  <r>
    <n v="177"/>
    <x v="177"/>
    <x v="177"/>
    <n v="38800"/>
    <n v="161593"/>
    <n v="4.1647680412371137"/>
    <x v="1"/>
    <n v="2739"/>
    <x v="1"/>
    <s v="USD"/>
    <n v="1289800800"/>
    <n v="1291960800"/>
    <b v="0"/>
    <b v="0"/>
    <s v="theater/plays"/>
    <m/>
    <x v="3"/>
    <x v="3"/>
  </r>
  <r>
    <n v="178"/>
    <x v="178"/>
    <x v="178"/>
    <n v="7200"/>
    <n v="6927"/>
    <n v="0.96208333333333329"/>
    <x v="0"/>
    <n v="210"/>
    <x v="1"/>
    <s v="USD"/>
    <n v="1505970000"/>
    <n v="1506747600"/>
    <b v="0"/>
    <b v="0"/>
    <s v="food/food trucks"/>
    <m/>
    <x v="0"/>
    <x v="0"/>
  </r>
  <r>
    <n v="179"/>
    <x v="179"/>
    <x v="179"/>
    <n v="44500"/>
    <n v="159185"/>
    <n v="3.5771910112359548"/>
    <x v="1"/>
    <n v="3537"/>
    <x v="0"/>
    <s v="CAD"/>
    <n v="1363496400"/>
    <n v="1363582800"/>
    <b v="0"/>
    <b v="1"/>
    <s v="theater/plays"/>
    <m/>
    <x v="3"/>
    <x v="3"/>
  </r>
  <r>
    <n v="180"/>
    <x v="180"/>
    <x v="180"/>
    <n v="56000"/>
    <n v="172736"/>
    <n v="3.0845714285714285"/>
    <x v="1"/>
    <n v="2107"/>
    <x v="2"/>
    <s v="AUD"/>
    <n v="1269234000"/>
    <n v="1269666000"/>
    <b v="0"/>
    <b v="0"/>
    <s v="technology/wearables"/>
    <m/>
    <x v="2"/>
    <x v="8"/>
  </r>
  <r>
    <n v="181"/>
    <x v="181"/>
    <x v="181"/>
    <n v="8600"/>
    <n v="5315"/>
    <n v="0.61802325581395345"/>
    <x v="0"/>
    <n v="136"/>
    <x v="1"/>
    <s v="USD"/>
    <n v="1507093200"/>
    <n v="1508648400"/>
    <b v="0"/>
    <b v="0"/>
    <s v="technology/web"/>
    <m/>
    <x v="2"/>
    <x v="2"/>
  </r>
  <r>
    <n v="182"/>
    <x v="182"/>
    <x v="182"/>
    <n v="27100"/>
    <n v="195750"/>
    <n v="7.2232472324723247"/>
    <x v="1"/>
    <n v="3318"/>
    <x v="3"/>
    <s v="DKK"/>
    <n v="1560574800"/>
    <n v="1561957200"/>
    <b v="0"/>
    <b v="0"/>
    <s v="theater/plays"/>
    <m/>
    <x v="3"/>
    <x v="3"/>
  </r>
  <r>
    <n v="183"/>
    <x v="183"/>
    <x v="183"/>
    <n v="5100"/>
    <n v="3525"/>
    <n v="0.69117647058823528"/>
    <x v="0"/>
    <n v="86"/>
    <x v="0"/>
    <s v="CAD"/>
    <n v="1284008400"/>
    <n v="1285131600"/>
    <b v="0"/>
    <b v="0"/>
    <s v="music/rock"/>
    <m/>
    <x v="1"/>
    <x v="1"/>
  </r>
  <r>
    <n v="184"/>
    <x v="184"/>
    <x v="184"/>
    <n v="3600"/>
    <n v="10550"/>
    <n v="2.9305555555555554"/>
    <x v="1"/>
    <n v="340"/>
    <x v="1"/>
    <s v="USD"/>
    <n v="1556859600"/>
    <n v="1556946000"/>
    <b v="0"/>
    <b v="0"/>
    <s v="theater/plays"/>
    <m/>
    <x v="3"/>
    <x v="3"/>
  </r>
  <r>
    <n v="185"/>
    <x v="185"/>
    <x v="185"/>
    <n v="1000"/>
    <n v="718"/>
    <n v="0.71799999999999997"/>
    <x v="0"/>
    <n v="19"/>
    <x v="1"/>
    <s v="USD"/>
    <n v="1526187600"/>
    <n v="1527138000"/>
    <b v="0"/>
    <b v="0"/>
    <s v="film &amp; video/television"/>
    <m/>
    <x v="4"/>
    <x v="19"/>
  </r>
  <r>
    <n v="186"/>
    <x v="186"/>
    <x v="186"/>
    <n v="88800"/>
    <n v="28358"/>
    <n v="0.31934684684684683"/>
    <x v="0"/>
    <n v="886"/>
    <x v="1"/>
    <s v="USD"/>
    <n v="1400821200"/>
    <n v="1402117200"/>
    <b v="0"/>
    <b v="0"/>
    <s v="theater/plays"/>
    <m/>
    <x v="3"/>
    <x v="3"/>
  </r>
  <r>
    <n v="187"/>
    <x v="187"/>
    <x v="187"/>
    <n v="60200"/>
    <n v="138384"/>
    <n v="2.2987375415282392"/>
    <x v="1"/>
    <n v="1442"/>
    <x v="0"/>
    <s v="CAD"/>
    <n v="1361599200"/>
    <n v="1364014800"/>
    <b v="0"/>
    <b v="1"/>
    <s v="film &amp; video/shorts"/>
    <m/>
    <x v="4"/>
    <x v="12"/>
  </r>
  <r>
    <n v="188"/>
    <x v="188"/>
    <x v="188"/>
    <n v="8200"/>
    <n v="2625"/>
    <n v="0.3201219512195122"/>
    <x v="0"/>
    <n v="35"/>
    <x v="6"/>
    <s v="EUR"/>
    <n v="1417500000"/>
    <n v="1417586400"/>
    <b v="0"/>
    <b v="0"/>
    <s v="theater/plays"/>
    <m/>
    <x v="3"/>
    <x v="3"/>
  </r>
  <r>
    <n v="189"/>
    <x v="189"/>
    <x v="189"/>
    <n v="191300"/>
    <n v="45004"/>
    <n v="0.23525352848928385"/>
    <x v="3"/>
    <n v="441"/>
    <x v="1"/>
    <s v="USD"/>
    <n v="1457071200"/>
    <n v="1457071200"/>
    <b v="0"/>
    <b v="0"/>
    <s v="theater/plays"/>
    <m/>
    <x v="3"/>
    <x v="3"/>
  </r>
  <r>
    <n v="190"/>
    <x v="190"/>
    <x v="190"/>
    <n v="3700"/>
    <n v="2538"/>
    <n v="0.68594594594594593"/>
    <x v="0"/>
    <n v="24"/>
    <x v="1"/>
    <s v="USD"/>
    <n v="1370322000"/>
    <n v="1370408400"/>
    <b v="0"/>
    <b v="1"/>
    <s v="theater/plays"/>
    <m/>
    <x v="3"/>
    <x v="3"/>
  </r>
  <r>
    <n v="191"/>
    <x v="191"/>
    <x v="191"/>
    <n v="8400"/>
    <n v="3188"/>
    <n v="0.37952380952380954"/>
    <x v="0"/>
    <n v="86"/>
    <x v="6"/>
    <s v="EUR"/>
    <n v="1552366800"/>
    <n v="1552626000"/>
    <b v="0"/>
    <b v="0"/>
    <s v="theater/plays"/>
    <m/>
    <x v="3"/>
    <x v="3"/>
  </r>
  <r>
    <n v="192"/>
    <x v="192"/>
    <x v="192"/>
    <n v="42600"/>
    <n v="8517"/>
    <n v="0.19992957746478873"/>
    <x v="0"/>
    <n v="243"/>
    <x v="1"/>
    <s v="USD"/>
    <n v="1403845200"/>
    <n v="1404190800"/>
    <b v="0"/>
    <b v="0"/>
    <s v="music/rock"/>
    <m/>
    <x v="1"/>
    <x v="1"/>
  </r>
  <r>
    <n v="193"/>
    <x v="193"/>
    <x v="193"/>
    <n v="6600"/>
    <n v="3012"/>
    <n v="0.45636363636363636"/>
    <x v="0"/>
    <n v="65"/>
    <x v="1"/>
    <s v="USD"/>
    <n v="1523163600"/>
    <n v="1523509200"/>
    <b v="1"/>
    <b v="0"/>
    <s v="music/indie rock"/>
    <m/>
    <x v="1"/>
    <x v="7"/>
  </r>
  <r>
    <n v="194"/>
    <x v="194"/>
    <x v="194"/>
    <n v="7100"/>
    <n v="8716"/>
    <n v="1.227605633802817"/>
    <x v="1"/>
    <n v="126"/>
    <x v="1"/>
    <s v="USD"/>
    <n v="1442206800"/>
    <n v="1443589200"/>
    <b v="0"/>
    <b v="0"/>
    <s v="music/metal"/>
    <m/>
    <x v="1"/>
    <x v="16"/>
  </r>
  <r>
    <n v="195"/>
    <x v="195"/>
    <x v="195"/>
    <n v="15800"/>
    <n v="57157"/>
    <n v="3.61753164556962"/>
    <x v="1"/>
    <n v="524"/>
    <x v="1"/>
    <s v="USD"/>
    <n v="1532840400"/>
    <n v="1533445200"/>
    <b v="0"/>
    <b v="0"/>
    <s v="music/electric music"/>
    <m/>
    <x v="1"/>
    <x v="5"/>
  </r>
  <r>
    <n v="196"/>
    <x v="196"/>
    <x v="196"/>
    <n v="8200"/>
    <n v="5178"/>
    <n v="0.63146341463414635"/>
    <x v="0"/>
    <n v="100"/>
    <x v="3"/>
    <s v="DKK"/>
    <n v="1472878800"/>
    <n v="1474520400"/>
    <b v="0"/>
    <b v="0"/>
    <s v="technology/wearables"/>
    <m/>
    <x v="2"/>
    <x v="8"/>
  </r>
  <r>
    <n v="197"/>
    <x v="197"/>
    <x v="197"/>
    <n v="54700"/>
    <n v="163118"/>
    <n v="2.9820475319926874"/>
    <x v="1"/>
    <n v="1989"/>
    <x v="1"/>
    <s v="USD"/>
    <n v="1498194000"/>
    <n v="1499403600"/>
    <b v="0"/>
    <b v="0"/>
    <s v="film &amp; video/drama"/>
    <m/>
    <x v="4"/>
    <x v="6"/>
  </r>
  <r>
    <n v="198"/>
    <x v="198"/>
    <x v="198"/>
    <n v="63200"/>
    <n v="6041"/>
    <n v="9.5585443037974685E-2"/>
    <x v="0"/>
    <n v="168"/>
    <x v="1"/>
    <s v="USD"/>
    <n v="1281070800"/>
    <n v="1283576400"/>
    <b v="0"/>
    <b v="0"/>
    <s v="music/electric music"/>
    <m/>
    <x v="1"/>
    <x v="5"/>
  </r>
  <r>
    <n v="199"/>
    <x v="199"/>
    <x v="199"/>
    <n v="1800"/>
    <n v="968"/>
    <n v="0.5377777777777778"/>
    <x v="0"/>
    <n v="13"/>
    <x v="1"/>
    <s v="USD"/>
    <n v="1436245200"/>
    <n v="1436590800"/>
    <b v="0"/>
    <b v="0"/>
    <s v="music/rock"/>
    <m/>
    <x v="1"/>
    <x v="1"/>
  </r>
  <r>
    <n v="200"/>
    <x v="200"/>
    <x v="200"/>
    <n v="100"/>
    <n v="2"/>
    <n v="0.02"/>
    <x v="0"/>
    <n v="1"/>
    <x v="0"/>
    <s v="CAD"/>
    <n v="1269493200"/>
    <n v="1270443600"/>
    <b v="0"/>
    <b v="0"/>
    <s v="theater/plays"/>
    <m/>
    <x v="3"/>
    <x v="3"/>
  </r>
  <r>
    <n v="201"/>
    <x v="201"/>
    <x v="201"/>
    <n v="2100"/>
    <n v="14305"/>
    <n v="6.8119047619047617"/>
    <x v="1"/>
    <n v="157"/>
    <x v="1"/>
    <s v="USD"/>
    <n v="1406264400"/>
    <n v="1407819600"/>
    <b v="0"/>
    <b v="0"/>
    <s v="technology/web"/>
    <m/>
    <x v="2"/>
    <x v="2"/>
  </r>
  <r>
    <n v="202"/>
    <x v="202"/>
    <x v="202"/>
    <n v="8300"/>
    <n v="6543"/>
    <n v="0.78831325301204824"/>
    <x v="3"/>
    <n v="82"/>
    <x v="1"/>
    <s v="USD"/>
    <n v="1317531600"/>
    <n v="1317877200"/>
    <b v="0"/>
    <b v="0"/>
    <s v="food/food trucks"/>
    <m/>
    <x v="0"/>
    <x v="0"/>
  </r>
  <r>
    <n v="203"/>
    <x v="203"/>
    <x v="203"/>
    <n v="143900"/>
    <n v="193413"/>
    <n v="1.3440792216817234"/>
    <x v="1"/>
    <n v="4498"/>
    <x v="2"/>
    <s v="AUD"/>
    <n v="1484632800"/>
    <n v="1484805600"/>
    <b v="0"/>
    <b v="0"/>
    <s v="theater/plays"/>
    <m/>
    <x v="3"/>
    <x v="3"/>
  </r>
  <r>
    <n v="204"/>
    <x v="204"/>
    <x v="204"/>
    <n v="75000"/>
    <n v="2529"/>
    <n v="3.372E-2"/>
    <x v="0"/>
    <n v="40"/>
    <x v="1"/>
    <s v="USD"/>
    <n v="1301806800"/>
    <n v="1302670800"/>
    <b v="0"/>
    <b v="0"/>
    <s v="music/jazz"/>
    <m/>
    <x v="1"/>
    <x v="17"/>
  </r>
  <r>
    <n v="205"/>
    <x v="205"/>
    <x v="205"/>
    <n v="1300"/>
    <n v="5614"/>
    <n v="4.3184615384615386"/>
    <x v="1"/>
    <n v="80"/>
    <x v="1"/>
    <s v="USD"/>
    <n v="1539752400"/>
    <n v="1540789200"/>
    <b v="1"/>
    <b v="0"/>
    <s v="theater/plays"/>
    <m/>
    <x v="3"/>
    <x v="3"/>
  </r>
  <r>
    <n v="206"/>
    <x v="206"/>
    <x v="206"/>
    <n v="9000"/>
    <n v="3496"/>
    <n v="0.38844444444444443"/>
    <x v="3"/>
    <n v="57"/>
    <x v="1"/>
    <s v="USD"/>
    <n v="1267250400"/>
    <n v="1268028000"/>
    <b v="0"/>
    <b v="0"/>
    <s v="publishing/fiction"/>
    <m/>
    <x v="5"/>
    <x v="13"/>
  </r>
  <r>
    <n v="207"/>
    <x v="207"/>
    <x v="207"/>
    <n v="1000"/>
    <n v="4257"/>
    <n v="4.2569999999999997"/>
    <x v="1"/>
    <n v="43"/>
    <x v="1"/>
    <s v="USD"/>
    <n v="1535432400"/>
    <n v="1537160400"/>
    <b v="0"/>
    <b v="1"/>
    <s v="music/rock"/>
    <m/>
    <x v="1"/>
    <x v="1"/>
  </r>
  <r>
    <n v="208"/>
    <x v="208"/>
    <x v="208"/>
    <n v="196900"/>
    <n v="199110"/>
    <n v="1.0112239715591671"/>
    <x v="1"/>
    <n v="2053"/>
    <x v="1"/>
    <s v="USD"/>
    <n v="1510207200"/>
    <n v="1512280800"/>
    <b v="0"/>
    <b v="0"/>
    <s v="film &amp; video/documentary"/>
    <m/>
    <x v="4"/>
    <x v="4"/>
  </r>
  <r>
    <n v="209"/>
    <x v="209"/>
    <x v="209"/>
    <n v="194500"/>
    <n v="41212"/>
    <n v="0.21188688946015424"/>
    <x v="2"/>
    <n v="808"/>
    <x v="2"/>
    <s v="AUD"/>
    <n v="1462510800"/>
    <n v="1463115600"/>
    <b v="0"/>
    <b v="0"/>
    <s v="film &amp; video/documentary"/>
    <m/>
    <x v="4"/>
    <x v="4"/>
  </r>
  <r>
    <n v="210"/>
    <x v="210"/>
    <x v="210"/>
    <n v="9400"/>
    <n v="6338"/>
    <n v="0.67425531914893622"/>
    <x v="0"/>
    <n v="226"/>
    <x v="3"/>
    <s v="DKK"/>
    <n v="1488520800"/>
    <n v="1490850000"/>
    <b v="0"/>
    <b v="0"/>
    <s v="film &amp; video/science fiction"/>
    <m/>
    <x v="4"/>
    <x v="22"/>
  </r>
  <r>
    <n v="211"/>
    <x v="211"/>
    <x v="211"/>
    <n v="104400"/>
    <n v="99100"/>
    <n v="0.9492337164750958"/>
    <x v="0"/>
    <n v="1625"/>
    <x v="1"/>
    <s v="USD"/>
    <n v="1377579600"/>
    <n v="1379653200"/>
    <b v="0"/>
    <b v="0"/>
    <s v="theater/plays"/>
    <m/>
    <x v="3"/>
    <x v="3"/>
  </r>
  <r>
    <n v="212"/>
    <x v="212"/>
    <x v="212"/>
    <n v="8100"/>
    <n v="12300"/>
    <n v="1.5185185185185186"/>
    <x v="1"/>
    <n v="168"/>
    <x v="1"/>
    <s v="USD"/>
    <n v="1576389600"/>
    <n v="1580364000"/>
    <b v="0"/>
    <b v="0"/>
    <s v="theater/plays"/>
    <m/>
    <x v="3"/>
    <x v="3"/>
  </r>
  <r>
    <n v="213"/>
    <x v="213"/>
    <x v="213"/>
    <n v="87900"/>
    <n v="171549"/>
    <n v="1.9516382252559727"/>
    <x v="1"/>
    <n v="4289"/>
    <x v="1"/>
    <s v="USD"/>
    <n v="1289019600"/>
    <n v="1289714400"/>
    <b v="0"/>
    <b v="1"/>
    <s v="music/indie rock"/>
    <m/>
    <x v="1"/>
    <x v="7"/>
  </r>
  <r>
    <n v="214"/>
    <x v="214"/>
    <x v="214"/>
    <n v="1400"/>
    <n v="14324"/>
    <n v="10.231428571428571"/>
    <x v="1"/>
    <n v="165"/>
    <x v="1"/>
    <s v="USD"/>
    <n v="1282194000"/>
    <n v="1282712400"/>
    <b v="0"/>
    <b v="0"/>
    <s v="music/rock"/>
    <m/>
    <x v="1"/>
    <x v="1"/>
  </r>
  <r>
    <n v="215"/>
    <x v="215"/>
    <x v="215"/>
    <n v="156800"/>
    <n v="6024"/>
    <n v="3.8418367346938778E-2"/>
    <x v="0"/>
    <n v="143"/>
    <x v="1"/>
    <s v="USD"/>
    <n v="1550037600"/>
    <n v="1550210400"/>
    <b v="0"/>
    <b v="0"/>
    <s v="theater/plays"/>
    <m/>
    <x v="3"/>
    <x v="3"/>
  </r>
  <r>
    <n v="216"/>
    <x v="216"/>
    <x v="216"/>
    <n v="121700"/>
    <n v="188721"/>
    <n v="1.5507066557107643"/>
    <x v="1"/>
    <n v="1815"/>
    <x v="1"/>
    <s v="USD"/>
    <n v="1321941600"/>
    <n v="1322114400"/>
    <b v="0"/>
    <b v="0"/>
    <s v="theater/plays"/>
    <m/>
    <x v="3"/>
    <x v="3"/>
  </r>
  <r>
    <n v="217"/>
    <x v="217"/>
    <x v="217"/>
    <n v="129400"/>
    <n v="57911"/>
    <n v="0.44753477588871715"/>
    <x v="0"/>
    <n v="934"/>
    <x v="1"/>
    <s v="USD"/>
    <n v="1556427600"/>
    <n v="1557205200"/>
    <b v="0"/>
    <b v="0"/>
    <s v="film &amp; video/science fiction"/>
    <m/>
    <x v="4"/>
    <x v="22"/>
  </r>
  <r>
    <n v="218"/>
    <x v="218"/>
    <x v="218"/>
    <n v="5700"/>
    <n v="12309"/>
    <n v="2.1594736842105262"/>
    <x v="1"/>
    <n v="397"/>
    <x v="4"/>
    <s v="GBP"/>
    <n v="1320991200"/>
    <n v="1323928800"/>
    <b v="0"/>
    <b v="1"/>
    <s v="film &amp; video/shorts"/>
    <m/>
    <x v="4"/>
    <x v="12"/>
  </r>
  <r>
    <n v="219"/>
    <x v="219"/>
    <x v="219"/>
    <n v="41700"/>
    <n v="138497"/>
    <n v="3.3212709832134291"/>
    <x v="1"/>
    <n v="1539"/>
    <x v="1"/>
    <s v="USD"/>
    <n v="1345093200"/>
    <n v="1346130000"/>
    <b v="0"/>
    <b v="0"/>
    <s v="film &amp; video/animation"/>
    <m/>
    <x v="4"/>
    <x v="10"/>
  </r>
  <r>
    <n v="220"/>
    <x v="220"/>
    <x v="220"/>
    <n v="7900"/>
    <n v="667"/>
    <n v="8.4430379746835441E-2"/>
    <x v="0"/>
    <n v="17"/>
    <x v="1"/>
    <s v="USD"/>
    <n v="1309496400"/>
    <n v="1311051600"/>
    <b v="1"/>
    <b v="0"/>
    <s v="theater/plays"/>
    <m/>
    <x v="3"/>
    <x v="3"/>
  </r>
  <r>
    <n v="221"/>
    <x v="221"/>
    <x v="221"/>
    <n v="121500"/>
    <n v="119830"/>
    <n v="0.9862551440329218"/>
    <x v="0"/>
    <n v="2179"/>
    <x v="1"/>
    <s v="USD"/>
    <n v="1340254800"/>
    <n v="1340427600"/>
    <b v="1"/>
    <b v="0"/>
    <s v="food/food trucks"/>
    <m/>
    <x v="0"/>
    <x v="0"/>
  </r>
  <r>
    <n v="222"/>
    <x v="222"/>
    <x v="222"/>
    <n v="4800"/>
    <n v="6623"/>
    <n v="1.3797916666666667"/>
    <x v="1"/>
    <n v="138"/>
    <x v="1"/>
    <s v="USD"/>
    <n v="1412226000"/>
    <n v="1412312400"/>
    <b v="0"/>
    <b v="0"/>
    <s v="photography/photography books"/>
    <m/>
    <x v="7"/>
    <x v="14"/>
  </r>
  <r>
    <n v="223"/>
    <x v="223"/>
    <x v="223"/>
    <n v="87300"/>
    <n v="81897"/>
    <n v="0.93810996563573879"/>
    <x v="0"/>
    <n v="931"/>
    <x v="1"/>
    <s v="USD"/>
    <n v="1458104400"/>
    <n v="1459314000"/>
    <b v="0"/>
    <b v="0"/>
    <s v="theater/plays"/>
    <m/>
    <x v="3"/>
    <x v="3"/>
  </r>
  <r>
    <n v="224"/>
    <x v="224"/>
    <x v="224"/>
    <n v="46300"/>
    <n v="186885"/>
    <n v="4.0363930885529156"/>
    <x v="1"/>
    <n v="3594"/>
    <x v="1"/>
    <s v="USD"/>
    <n v="1411534800"/>
    <n v="1415426400"/>
    <b v="0"/>
    <b v="0"/>
    <s v="film &amp; video/science fiction"/>
    <m/>
    <x v="4"/>
    <x v="22"/>
  </r>
  <r>
    <n v="225"/>
    <x v="225"/>
    <x v="225"/>
    <n v="67800"/>
    <n v="176398"/>
    <n v="2.6017404129793511"/>
    <x v="1"/>
    <n v="5880"/>
    <x v="1"/>
    <s v="USD"/>
    <n v="1399093200"/>
    <n v="1399093200"/>
    <b v="1"/>
    <b v="0"/>
    <s v="music/rock"/>
    <m/>
    <x v="1"/>
    <x v="1"/>
  </r>
  <r>
    <n v="226"/>
    <x v="102"/>
    <x v="226"/>
    <n v="3000"/>
    <n v="10999"/>
    <n v="3.6663333333333332"/>
    <x v="1"/>
    <n v="112"/>
    <x v="1"/>
    <s v="USD"/>
    <n v="1270702800"/>
    <n v="1273899600"/>
    <b v="0"/>
    <b v="0"/>
    <s v="photography/photography books"/>
    <m/>
    <x v="7"/>
    <x v="14"/>
  </r>
  <r>
    <n v="227"/>
    <x v="226"/>
    <x v="227"/>
    <n v="60900"/>
    <n v="102751"/>
    <n v="1.687208538587849"/>
    <x v="1"/>
    <n v="943"/>
    <x v="1"/>
    <s v="USD"/>
    <n v="1431666000"/>
    <n v="1432184400"/>
    <b v="0"/>
    <b v="0"/>
    <s v="games/mobile games"/>
    <m/>
    <x v="6"/>
    <x v="20"/>
  </r>
  <r>
    <n v="228"/>
    <x v="227"/>
    <x v="228"/>
    <n v="137900"/>
    <n v="165352"/>
    <n v="1.1990717911530093"/>
    <x v="1"/>
    <n v="2468"/>
    <x v="1"/>
    <s v="USD"/>
    <n v="1472619600"/>
    <n v="1474779600"/>
    <b v="0"/>
    <b v="0"/>
    <s v="film &amp; video/animation"/>
    <m/>
    <x v="4"/>
    <x v="10"/>
  </r>
  <r>
    <n v="229"/>
    <x v="228"/>
    <x v="229"/>
    <n v="85600"/>
    <n v="165798"/>
    <n v="1.936892523364486"/>
    <x v="1"/>
    <n v="2551"/>
    <x v="1"/>
    <s v="USD"/>
    <n v="1496293200"/>
    <n v="1500440400"/>
    <b v="0"/>
    <b v="1"/>
    <s v="games/mobile games"/>
    <m/>
    <x v="6"/>
    <x v="20"/>
  </r>
  <r>
    <n v="230"/>
    <x v="229"/>
    <x v="230"/>
    <n v="2400"/>
    <n v="10084"/>
    <n v="4.2016666666666671"/>
    <x v="1"/>
    <n v="101"/>
    <x v="1"/>
    <s v="USD"/>
    <n v="1575612000"/>
    <n v="1575612000"/>
    <b v="0"/>
    <b v="0"/>
    <s v="games/video games"/>
    <m/>
    <x v="6"/>
    <x v="11"/>
  </r>
  <r>
    <n v="231"/>
    <x v="230"/>
    <x v="231"/>
    <n v="7200"/>
    <n v="5523"/>
    <n v="0.76708333333333334"/>
    <x v="3"/>
    <n v="67"/>
    <x v="1"/>
    <s v="USD"/>
    <n v="1369112400"/>
    <n v="1374123600"/>
    <b v="0"/>
    <b v="0"/>
    <s v="theater/plays"/>
    <m/>
    <x v="3"/>
    <x v="3"/>
  </r>
  <r>
    <n v="232"/>
    <x v="231"/>
    <x v="232"/>
    <n v="3400"/>
    <n v="5823"/>
    <n v="1.7126470588235294"/>
    <x v="1"/>
    <n v="92"/>
    <x v="1"/>
    <s v="USD"/>
    <n v="1469422800"/>
    <n v="1469509200"/>
    <b v="0"/>
    <b v="0"/>
    <s v="theater/plays"/>
    <m/>
    <x v="3"/>
    <x v="3"/>
  </r>
  <r>
    <n v="233"/>
    <x v="232"/>
    <x v="233"/>
    <n v="3800"/>
    <n v="6000"/>
    <n v="1.5789473684210527"/>
    <x v="1"/>
    <n v="62"/>
    <x v="1"/>
    <s v="USD"/>
    <n v="1307854800"/>
    <n v="1309237200"/>
    <b v="0"/>
    <b v="0"/>
    <s v="film &amp; video/animation"/>
    <m/>
    <x v="4"/>
    <x v="10"/>
  </r>
  <r>
    <n v="234"/>
    <x v="233"/>
    <x v="234"/>
    <n v="7500"/>
    <n v="8181"/>
    <n v="1.0908"/>
    <x v="1"/>
    <n v="149"/>
    <x v="6"/>
    <s v="EUR"/>
    <n v="1503378000"/>
    <n v="1503982800"/>
    <b v="0"/>
    <b v="1"/>
    <s v="games/video games"/>
    <m/>
    <x v="6"/>
    <x v="11"/>
  </r>
  <r>
    <n v="235"/>
    <x v="234"/>
    <x v="235"/>
    <n v="8600"/>
    <n v="3589"/>
    <n v="0.41732558139534881"/>
    <x v="0"/>
    <n v="92"/>
    <x v="1"/>
    <s v="USD"/>
    <n v="1486965600"/>
    <n v="1487397600"/>
    <b v="0"/>
    <b v="0"/>
    <s v="film &amp; video/animation"/>
    <m/>
    <x v="4"/>
    <x v="10"/>
  </r>
  <r>
    <n v="236"/>
    <x v="235"/>
    <x v="236"/>
    <n v="39500"/>
    <n v="4323"/>
    <n v="0.10944303797468355"/>
    <x v="0"/>
    <n v="57"/>
    <x v="2"/>
    <s v="AUD"/>
    <n v="1561438800"/>
    <n v="1562043600"/>
    <b v="0"/>
    <b v="1"/>
    <s v="music/rock"/>
    <m/>
    <x v="1"/>
    <x v="1"/>
  </r>
  <r>
    <n v="237"/>
    <x v="236"/>
    <x v="237"/>
    <n v="9300"/>
    <n v="14822"/>
    <n v="1.593763440860215"/>
    <x v="1"/>
    <n v="329"/>
    <x v="1"/>
    <s v="USD"/>
    <n v="1398402000"/>
    <n v="1398574800"/>
    <b v="0"/>
    <b v="0"/>
    <s v="film &amp; video/animation"/>
    <m/>
    <x v="4"/>
    <x v="10"/>
  </r>
  <r>
    <n v="238"/>
    <x v="237"/>
    <x v="238"/>
    <n v="2400"/>
    <n v="10138"/>
    <n v="4.2241666666666671"/>
    <x v="1"/>
    <n v="97"/>
    <x v="3"/>
    <s v="DKK"/>
    <n v="1513231200"/>
    <n v="1515391200"/>
    <b v="0"/>
    <b v="1"/>
    <s v="theater/plays"/>
    <m/>
    <x v="3"/>
    <x v="3"/>
  </r>
  <r>
    <n v="239"/>
    <x v="238"/>
    <x v="239"/>
    <n v="3200"/>
    <n v="3127"/>
    <n v="0.97718749999999999"/>
    <x v="0"/>
    <n v="41"/>
    <x v="1"/>
    <s v="USD"/>
    <n v="1440824400"/>
    <n v="1441170000"/>
    <b v="0"/>
    <b v="0"/>
    <s v="technology/wearables"/>
    <m/>
    <x v="2"/>
    <x v="8"/>
  </r>
  <r>
    <n v="240"/>
    <x v="239"/>
    <x v="240"/>
    <n v="29400"/>
    <n v="123124"/>
    <n v="4.1878911564625847"/>
    <x v="1"/>
    <n v="1784"/>
    <x v="1"/>
    <s v="USD"/>
    <n v="1281070800"/>
    <n v="1281157200"/>
    <b v="0"/>
    <b v="0"/>
    <s v="theater/plays"/>
    <m/>
    <x v="3"/>
    <x v="3"/>
  </r>
  <r>
    <n v="241"/>
    <x v="240"/>
    <x v="241"/>
    <n v="168500"/>
    <n v="171729"/>
    <n v="1.0191632047477746"/>
    <x v="1"/>
    <n v="1684"/>
    <x v="2"/>
    <s v="AUD"/>
    <n v="1397365200"/>
    <n v="1398229200"/>
    <b v="0"/>
    <b v="1"/>
    <s v="publishing/nonfiction"/>
    <m/>
    <x v="5"/>
    <x v="9"/>
  </r>
  <r>
    <n v="242"/>
    <x v="241"/>
    <x v="242"/>
    <n v="8400"/>
    <n v="10729"/>
    <n v="1.2772619047619047"/>
    <x v="1"/>
    <n v="250"/>
    <x v="1"/>
    <s v="USD"/>
    <n v="1494392400"/>
    <n v="1495256400"/>
    <b v="0"/>
    <b v="1"/>
    <s v="music/rock"/>
    <m/>
    <x v="1"/>
    <x v="1"/>
  </r>
  <r>
    <n v="243"/>
    <x v="242"/>
    <x v="243"/>
    <n v="2300"/>
    <n v="10240"/>
    <n v="4.4521739130434783"/>
    <x v="1"/>
    <n v="238"/>
    <x v="1"/>
    <s v="USD"/>
    <n v="1520143200"/>
    <n v="1520402400"/>
    <b v="0"/>
    <b v="0"/>
    <s v="theater/plays"/>
    <m/>
    <x v="3"/>
    <x v="3"/>
  </r>
  <r>
    <n v="244"/>
    <x v="243"/>
    <x v="244"/>
    <n v="700"/>
    <n v="3988"/>
    <n v="5.6971428571428575"/>
    <x v="1"/>
    <n v="53"/>
    <x v="1"/>
    <s v="USD"/>
    <n v="1405314000"/>
    <n v="1409806800"/>
    <b v="0"/>
    <b v="0"/>
    <s v="theater/plays"/>
    <m/>
    <x v="3"/>
    <x v="3"/>
  </r>
  <r>
    <n v="245"/>
    <x v="244"/>
    <x v="245"/>
    <n v="2900"/>
    <n v="14771"/>
    <n v="5.0934482758620687"/>
    <x v="1"/>
    <n v="214"/>
    <x v="1"/>
    <s v="USD"/>
    <n v="1396846800"/>
    <n v="1396933200"/>
    <b v="0"/>
    <b v="0"/>
    <s v="theater/plays"/>
    <m/>
    <x v="3"/>
    <x v="3"/>
  </r>
  <r>
    <n v="246"/>
    <x v="245"/>
    <x v="246"/>
    <n v="4500"/>
    <n v="14649"/>
    <n v="3.2553333333333332"/>
    <x v="1"/>
    <n v="222"/>
    <x v="1"/>
    <s v="USD"/>
    <n v="1375678800"/>
    <n v="1376024400"/>
    <b v="0"/>
    <b v="0"/>
    <s v="technology/web"/>
    <m/>
    <x v="2"/>
    <x v="2"/>
  </r>
  <r>
    <n v="247"/>
    <x v="246"/>
    <x v="247"/>
    <n v="19800"/>
    <n v="184658"/>
    <n v="9.3261616161616168"/>
    <x v="1"/>
    <n v="1884"/>
    <x v="1"/>
    <s v="USD"/>
    <n v="1482386400"/>
    <n v="1483682400"/>
    <b v="0"/>
    <b v="1"/>
    <s v="publishing/fiction"/>
    <m/>
    <x v="5"/>
    <x v="13"/>
  </r>
  <r>
    <n v="248"/>
    <x v="247"/>
    <x v="248"/>
    <n v="6200"/>
    <n v="13103"/>
    <n v="2.1133870967741935"/>
    <x v="1"/>
    <n v="218"/>
    <x v="2"/>
    <s v="AUD"/>
    <n v="1420005600"/>
    <n v="1420437600"/>
    <b v="0"/>
    <b v="0"/>
    <s v="games/mobile games"/>
    <m/>
    <x v="6"/>
    <x v="20"/>
  </r>
  <r>
    <n v="249"/>
    <x v="248"/>
    <x v="249"/>
    <n v="61500"/>
    <n v="168095"/>
    <n v="2.7332520325203253"/>
    <x v="1"/>
    <n v="6465"/>
    <x v="1"/>
    <s v="USD"/>
    <n v="1420178400"/>
    <n v="1420783200"/>
    <b v="0"/>
    <b v="0"/>
    <s v="publishing/translations"/>
    <m/>
    <x v="5"/>
    <x v="18"/>
  </r>
  <r>
    <n v="250"/>
    <x v="249"/>
    <x v="250"/>
    <n v="100"/>
    <n v="3"/>
    <n v="0.03"/>
    <x v="0"/>
    <n v="1"/>
    <x v="1"/>
    <s v="USD"/>
    <n v="1264399200"/>
    <n v="1267423200"/>
    <b v="0"/>
    <b v="0"/>
    <s v="music/rock"/>
    <m/>
    <x v="1"/>
    <x v="1"/>
  </r>
  <r>
    <n v="251"/>
    <x v="250"/>
    <x v="251"/>
    <n v="7100"/>
    <n v="3840"/>
    <n v="0.54084507042253516"/>
    <x v="0"/>
    <n v="101"/>
    <x v="1"/>
    <s v="USD"/>
    <n v="1355032800"/>
    <n v="1355205600"/>
    <b v="0"/>
    <b v="0"/>
    <s v="theater/plays"/>
    <m/>
    <x v="3"/>
    <x v="3"/>
  </r>
  <r>
    <n v="252"/>
    <x v="251"/>
    <x v="252"/>
    <n v="1000"/>
    <n v="6263"/>
    <n v="6.2629999999999999"/>
    <x v="1"/>
    <n v="59"/>
    <x v="1"/>
    <s v="USD"/>
    <n v="1382677200"/>
    <n v="1383109200"/>
    <b v="0"/>
    <b v="0"/>
    <s v="theater/plays"/>
    <m/>
    <x v="3"/>
    <x v="3"/>
  </r>
  <r>
    <n v="253"/>
    <x v="252"/>
    <x v="253"/>
    <n v="121500"/>
    <n v="108161"/>
    <n v="0.8902139917695473"/>
    <x v="0"/>
    <n v="1335"/>
    <x v="0"/>
    <s v="CAD"/>
    <n v="1302238800"/>
    <n v="1303275600"/>
    <b v="0"/>
    <b v="0"/>
    <s v="film &amp; video/drama"/>
    <m/>
    <x v="4"/>
    <x v="6"/>
  </r>
  <r>
    <n v="254"/>
    <x v="253"/>
    <x v="254"/>
    <n v="4600"/>
    <n v="8505"/>
    <n v="1.8489130434782608"/>
    <x v="1"/>
    <n v="88"/>
    <x v="1"/>
    <s v="USD"/>
    <n v="1487656800"/>
    <n v="1487829600"/>
    <b v="0"/>
    <b v="0"/>
    <s v="publishing/nonfiction"/>
    <m/>
    <x v="5"/>
    <x v="9"/>
  </r>
  <r>
    <n v="255"/>
    <x v="254"/>
    <x v="255"/>
    <n v="80500"/>
    <n v="96735"/>
    <n v="1.2016770186335404"/>
    <x v="1"/>
    <n v="1697"/>
    <x v="1"/>
    <s v="USD"/>
    <n v="1297836000"/>
    <n v="1298268000"/>
    <b v="0"/>
    <b v="1"/>
    <s v="music/rock"/>
    <m/>
    <x v="1"/>
    <x v="1"/>
  </r>
  <r>
    <n v="256"/>
    <x v="255"/>
    <x v="256"/>
    <n v="4100"/>
    <n v="959"/>
    <n v="0.23390243902439026"/>
    <x v="0"/>
    <n v="15"/>
    <x v="4"/>
    <s v="GBP"/>
    <n v="1453615200"/>
    <n v="1456812000"/>
    <b v="0"/>
    <b v="0"/>
    <s v="music/rock"/>
    <m/>
    <x v="1"/>
    <x v="1"/>
  </r>
  <r>
    <n v="257"/>
    <x v="256"/>
    <x v="257"/>
    <n v="5700"/>
    <n v="8322"/>
    <n v="1.46"/>
    <x v="1"/>
    <n v="92"/>
    <x v="1"/>
    <s v="USD"/>
    <n v="1362463200"/>
    <n v="1363669200"/>
    <b v="0"/>
    <b v="0"/>
    <s v="theater/plays"/>
    <m/>
    <x v="3"/>
    <x v="3"/>
  </r>
  <r>
    <n v="258"/>
    <x v="257"/>
    <x v="258"/>
    <n v="5000"/>
    <n v="13424"/>
    <n v="2.6848000000000001"/>
    <x v="1"/>
    <n v="186"/>
    <x v="1"/>
    <s v="USD"/>
    <n v="1481176800"/>
    <n v="1482904800"/>
    <b v="0"/>
    <b v="1"/>
    <s v="theater/plays"/>
    <m/>
    <x v="3"/>
    <x v="3"/>
  </r>
  <r>
    <n v="259"/>
    <x v="258"/>
    <x v="259"/>
    <n v="1800"/>
    <n v="10755"/>
    <n v="5.9749999999999996"/>
    <x v="1"/>
    <n v="138"/>
    <x v="1"/>
    <s v="USD"/>
    <n v="1354946400"/>
    <n v="1356588000"/>
    <b v="1"/>
    <b v="0"/>
    <s v="photography/photography books"/>
    <m/>
    <x v="7"/>
    <x v="14"/>
  </r>
  <r>
    <n v="260"/>
    <x v="259"/>
    <x v="260"/>
    <n v="6300"/>
    <n v="9935"/>
    <n v="1.5769841269841269"/>
    <x v="1"/>
    <n v="261"/>
    <x v="1"/>
    <s v="USD"/>
    <n v="1348808400"/>
    <n v="1349845200"/>
    <b v="0"/>
    <b v="0"/>
    <s v="music/rock"/>
    <m/>
    <x v="1"/>
    <x v="1"/>
  </r>
  <r>
    <n v="261"/>
    <x v="260"/>
    <x v="261"/>
    <n v="84300"/>
    <n v="26303"/>
    <n v="0.31201660735468567"/>
    <x v="0"/>
    <n v="454"/>
    <x v="1"/>
    <s v="USD"/>
    <n v="1282712400"/>
    <n v="1283058000"/>
    <b v="0"/>
    <b v="1"/>
    <s v="music/rock"/>
    <m/>
    <x v="1"/>
    <x v="1"/>
  </r>
  <r>
    <n v="262"/>
    <x v="261"/>
    <x v="262"/>
    <n v="1700"/>
    <n v="5328"/>
    <n v="3.1341176470588237"/>
    <x v="1"/>
    <n v="107"/>
    <x v="1"/>
    <s v="USD"/>
    <n v="1301979600"/>
    <n v="1304226000"/>
    <b v="0"/>
    <b v="1"/>
    <s v="music/indie rock"/>
    <m/>
    <x v="1"/>
    <x v="7"/>
  </r>
  <r>
    <n v="263"/>
    <x v="262"/>
    <x v="263"/>
    <n v="2900"/>
    <n v="10756"/>
    <n v="3.7089655172413791"/>
    <x v="1"/>
    <n v="199"/>
    <x v="1"/>
    <s v="USD"/>
    <n v="1263016800"/>
    <n v="1263016800"/>
    <b v="0"/>
    <b v="0"/>
    <s v="photography/photography books"/>
    <m/>
    <x v="7"/>
    <x v="14"/>
  </r>
  <r>
    <n v="264"/>
    <x v="263"/>
    <x v="264"/>
    <n v="45600"/>
    <n v="165375"/>
    <n v="3.6266447368421053"/>
    <x v="1"/>
    <n v="5512"/>
    <x v="1"/>
    <s v="USD"/>
    <n v="1360648800"/>
    <n v="1362031200"/>
    <b v="0"/>
    <b v="0"/>
    <s v="theater/plays"/>
    <m/>
    <x v="3"/>
    <x v="3"/>
  </r>
  <r>
    <n v="265"/>
    <x v="264"/>
    <x v="265"/>
    <n v="4900"/>
    <n v="6031"/>
    <n v="1.2308163265306122"/>
    <x v="1"/>
    <n v="86"/>
    <x v="1"/>
    <s v="USD"/>
    <n v="1451800800"/>
    <n v="1455602400"/>
    <b v="0"/>
    <b v="0"/>
    <s v="theater/plays"/>
    <m/>
    <x v="3"/>
    <x v="3"/>
  </r>
  <r>
    <n v="266"/>
    <x v="265"/>
    <x v="266"/>
    <n v="111900"/>
    <n v="85902"/>
    <n v="0.76766756032171579"/>
    <x v="0"/>
    <n v="3182"/>
    <x v="6"/>
    <s v="EUR"/>
    <n v="1415340000"/>
    <n v="1418191200"/>
    <b v="0"/>
    <b v="1"/>
    <s v="music/jazz"/>
    <m/>
    <x v="1"/>
    <x v="17"/>
  </r>
  <r>
    <n v="267"/>
    <x v="266"/>
    <x v="267"/>
    <n v="61600"/>
    <n v="143910"/>
    <n v="2.3362012987012988"/>
    <x v="1"/>
    <n v="2768"/>
    <x v="2"/>
    <s v="AUD"/>
    <n v="1351054800"/>
    <n v="1352440800"/>
    <b v="0"/>
    <b v="0"/>
    <s v="theater/plays"/>
    <m/>
    <x v="3"/>
    <x v="3"/>
  </r>
  <r>
    <n v="268"/>
    <x v="267"/>
    <x v="268"/>
    <n v="1500"/>
    <n v="2708"/>
    <n v="1.8053333333333332"/>
    <x v="1"/>
    <n v="48"/>
    <x v="1"/>
    <s v="USD"/>
    <n v="1349326800"/>
    <n v="1353304800"/>
    <b v="0"/>
    <b v="0"/>
    <s v="film &amp; video/documentary"/>
    <m/>
    <x v="4"/>
    <x v="4"/>
  </r>
  <r>
    <n v="269"/>
    <x v="268"/>
    <x v="269"/>
    <n v="3500"/>
    <n v="8842"/>
    <n v="2.5262857142857142"/>
    <x v="1"/>
    <n v="87"/>
    <x v="1"/>
    <s v="USD"/>
    <n v="1548914400"/>
    <n v="1550728800"/>
    <b v="0"/>
    <b v="0"/>
    <s v="film &amp; video/television"/>
    <m/>
    <x v="4"/>
    <x v="19"/>
  </r>
  <r>
    <n v="270"/>
    <x v="269"/>
    <x v="270"/>
    <n v="173900"/>
    <n v="47260"/>
    <n v="0.27176538240368026"/>
    <x v="3"/>
    <n v="1890"/>
    <x v="1"/>
    <s v="USD"/>
    <n v="1291269600"/>
    <n v="1291442400"/>
    <b v="0"/>
    <b v="0"/>
    <s v="games/video games"/>
    <m/>
    <x v="6"/>
    <x v="11"/>
  </r>
  <r>
    <n v="271"/>
    <x v="270"/>
    <x v="271"/>
    <n v="153700"/>
    <n v="1953"/>
    <n v="1.2706571242680547E-2"/>
    <x v="2"/>
    <n v="61"/>
    <x v="1"/>
    <s v="USD"/>
    <n v="1449468000"/>
    <n v="1452146400"/>
    <b v="0"/>
    <b v="0"/>
    <s v="photography/photography books"/>
    <m/>
    <x v="7"/>
    <x v="14"/>
  </r>
  <r>
    <n v="272"/>
    <x v="271"/>
    <x v="272"/>
    <n v="51100"/>
    <n v="155349"/>
    <n v="3.0400978473581213"/>
    <x v="1"/>
    <n v="1894"/>
    <x v="1"/>
    <s v="USD"/>
    <n v="1562734800"/>
    <n v="1564894800"/>
    <b v="0"/>
    <b v="1"/>
    <s v="theater/plays"/>
    <m/>
    <x v="3"/>
    <x v="3"/>
  </r>
  <r>
    <n v="273"/>
    <x v="272"/>
    <x v="273"/>
    <n v="7800"/>
    <n v="10704"/>
    <n v="1.3723076923076922"/>
    <x v="1"/>
    <n v="282"/>
    <x v="0"/>
    <s v="CAD"/>
    <n v="1505624400"/>
    <n v="1505883600"/>
    <b v="0"/>
    <b v="0"/>
    <s v="theater/plays"/>
    <m/>
    <x v="3"/>
    <x v="3"/>
  </r>
  <r>
    <n v="274"/>
    <x v="273"/>
    <x v="274"/>
    <n v="2400"/>
    <n v="773"/>
    <n v="0.32208333333333333"/>
    <x v="0"/>
    <n v="15"/>
    <x v="1"/>
    <s v="USD"/>
    <n v="1509948000"/>
    <n v="1510380000"/>
    <b v="0"/>
    <b v="0"/>
    <s v="theater/plays"/>
    <m/>
    <x v="3"/>
    <x v="3"/>
  </r>
  <r>
    <n v="275"/>
    <x v="274"/>
    <x v="275"/>
    <n v="3900"/>
    <n v="9419"/>
    <n v="2.4151282051282053"/>
    <x v="1"/>
    <n v="116"/>
    <x v="1"/>
    <s v="USD"/>
    <n v="1554526800"/>
    <n v="1555218000"/>
    <b v="0"/>
    <b v="0"/>
    <s v="publishing/translations"/>
    <m/>
    <x v="5"/>
    <x v="18"/>
  </r>
  <r>
    <n v="276"/>
    <x v="275"/>
    <x v="276"/>
    <n v="5500"/>
    <n v="5324"/>
    <n v="0.96799999999999997"/>
    <x v="0"/>
    <n v="133"/>
    <x v="1"/>
    <s v="USD"/>
    <n v="1334811600"/>
    <n v="1335243600"/>
    <b v="0"/>
    <b v="1"/>
    <s v="games/video games"/>
    <m/>
    <x v="6"/>
    <x v="11"/>
  </r>
  <r>
    <n v="277"/>
    <x v="276"/>
    <x v="277"/>
    <n v="700"/>
    <n v="7465"/>
    <n v="10.664285714285715"/>
    <x v="1"/>
    <n v="83"/>
    <x v="1"/>
    <s v="USD"/>
    <n v="1279515600"/>
    <n v="1279688400"/>
    <b v="0"/>
    <b v="0"/>
    <s v="theater/plays"/>
    <m/>
    <x v="3"/>
    <x v="3"/>
  </r>
  <r>
    <n v="278"/>
    <x v="277"/>
    <x v="278"/>
    <n v="2700"/>
    <n v="8799"/>
    <n v="3.2588888888888889"/>
    <x v="1"/>
    <n v="91"/>
    <x v="1"/>
    <s v="USD"/>
    <n v="1353909600"/>
    <n v="1356069600"/>
    <b v="0"/>
    <b v="0"/>
    <s v="technology/web"/>
    <m/>
    <x v="2"/>
    <x v="2"/>
  </r>
  <r>
    <n v="279"/>
    <x v="278"/>
    <x v="279"/>
    <n v="8000"/>
    <n v="13656"/>
    <n v="1.7070000000000001"/>
    <x v="1"/>
    <n v="546"/>
    <x v="1"/>
    <s v="USD"/>
    <n v="1535950800"/>
    <n v="1536210000"/>
    <b v="0"/>
    <b v="0"/>
    <s v="theater/plays"/>
    <m/>
    <x v="3"/>
    <x v="3"/>
  </r>
  <r>
    <n v="280"/>
    <x v="279"/>
    <x v="280"/>
    <n v="2500"/>
    <n v="14536"/>
    <n v="5.8144"/>
    <x v="1"/>
    <n v="393"/>
    <x v="1"/>
    <s v="USD"/>
    <n v="1511244000"/>
    <n v="1511762400"/>
    <b v="0"/>
    <b v="0"/>
    <s v="film &amp; video/animation"/>
    <m/>
    <x v="4"/>
    <x v="10"/>
  </r>
  <r>
    <n v="281"/>
    <x v="280"/>
    <x v="281"/>
    <n v="164500"/>
    <n v="150552"/>
    <n v="0.91520972644376897"/>
    <x v="0"/>
    <n v="2062"/>
    <x v="1"/>
    <s v="USD"/>
    <n v="1331445600"/>
    <n v="1333256400"/>
    <b v="0"/>
    <b v="1"/>
    <s v="theater/plays"/>
    <m/>
    <x v="3"/>
    <x v="3"/>
  </r>
  <r>
    <n v="282"/>
    <x v="281"/>
    <x v="282"/>
    <n v="8400"/>
    <n v="9076"/>
    <n v="1.0804761904761904"/>
    <x v="1"/>
    <n v="133"/>
    <x v="1"/>
    <s v="USD"/>
    <n v="1480226400"/>
    <n v="1480744800"/>
    <b v="0"/>
    <b v="1"/>
    <s v="film &amp; video/television"/>
    <m/>
    <x v="4"/>
    <x v="19"/>
  </r>
  <r>
    <n v="283"/>
    <x v="282"/>
    <x v="283"/>
    <n v="8100"/>
    <n v="1517"/>
    <n v="0.18728395061728395"/>
    <x v="0"/>
    <n v="29"/>
    <x v="3"/>
    <s v="DKK"/>
    <n v="1464584400"/>
    <n v="1465016400"/>
    <b v="0"/>
    <b v="0"/>
    <s v="music/rock"/>
    <m/>
    <x v="1"/>
    <x v="1"/>
  </r>
  <r>
    <n v="284"/>
    <x v="283"/>
    <x v="284"/>
    <n v="9800"/>
    <n v="8153"/>
    <n v="0.83193877551020412"/>
    <x v="0"/>
    <n v="132"/>
    <x v="1"/>
    <s v="USD"/>
    <n v="1335848400"/>
    <n v="1336280400"/>
    <b v="0"/>
    <b v="0"/>
    <s v="technology/web"/>
    <m/>
    <x v="2"/>
    <x v="2"/>
  </r>
  <r>
    <n v="285"/>
    <x v="284"/>
    <x v="285"/>
    <n v="900"/>
    <n v="6357"/>
    <n v="7.0633333333333335"/>
    <x v="1"/>
    <n v="254"/>
    <x v="1"/>
    <s v="USD"/>
    <n v="1473483600"/>
    <n v="1476766800"/>
    <b v="0"/>
    <b v="0"/>
    <s v="theater/plays"/>
    <m/>
    <x v="3"/>
    <x v="3"/>
  </r>
  <r>
    <n v="286"/>
    <x v="285"/>
    <x v="286"/>
    <n v="112100"/>
    <n v="19557"/>
    <n v="0.17446030330062445"/>
    <x v="3"/>
    <n v="184"/>
    <x v="1"/>
    <s v="USD"/>
    <n v="1479880800"/>
    <n v="1480485600"/>
    <b v="0"/>
    <b v="0"/>
    <s v="theater/plays"/>
    <m/>
    <x v="3"/>
    <x v="3"/>
  </r>
  <r>
    <n v="287"/>
    <x v="286"/>
    <x v="287"/>
    <n v="6300"/>
    <n v="13213"/>
    <n v="2.0973015873015872"/>
    <x v="1"/>
    <n v="176"/>
    <x v="1"/>
    <s v="USD"/>
    <n v="1430197200"/>
    <n v="1430197200"/>
    <b v="0"/>
    <b v="0"/>
    <s v="music/electric music"/>
    <m/>
    <x v="1"/>
    <x v="5"/>
  </r>
  <r>
    <n v="288"/>
    <x v="287"/>
    <x v="288"/>
    <n v="5600"/>
    <n v="5476"/>
    <n v="0.97785714285714287"/>
    <x v="0"/>
    <n v="137"/>
    <x v="3"/>
    <s v="DKK"/>
    <n v="1331701200"/>
    <n v="1331787600"/>
    <b v="0"/>
    <b v="1"/>
    <s v="music/metal"/>
    <m/>
    <x v="1"/>
    <x v="16"/>
  </r>
  <r>
    <n v="289"/>
    <x v="288"/>
    <x v="289"/>
    <n v="800"/>
    <n v="13474"/>
    <n v="16.842500000000001"/>
    <x v="1"/>
    <n v="337"/>
    <x v="0"/>
    <s v="CAD"/>
    <n v="1438578000"/>
    <n v="1438837200"/>
    <b v="0"/>
    <b v="0"/>
    <s v="theater/plays"/>
    <m/>
    <x v="3"/>
    <x v="3"/>
  </r>
  <r>
    <n v="290"/>
    <x v="289"/>
    <x v="290"/>
    <n v="168600"/>
    <n v="91722"/>
    <n v="0.54402135231316728"/>
    <x v="0"/>
    <n v="908"/>
    <x v="1"/>
    <s v="USD"/>
    <n v="1368162000"/>
    <n v="1370926800"/>
    <b v="0"/>
    <b v="1"/>
    <s v="film &amp; video/documentary"/>
    <m/>
    <x v="4"/>
    <x v="4"/>
  </r>
  <r>
    <n v="291"/>
    <x v="290"/>
    <x v="291"/>
    <n v="1800"/>
    <n v="8219"/>
    <n v="4.5661111111111108"/>
    <x v="1"/>
    <n v="107"/>
    <x v="1"/>
    <s v="USD"/>
    <n v="1318654800"/>
    <n v="1319000400"/>
    <b v="1"/>
    <b v="0"/>
    <s v="technology/web"/>
    <m/>
    <x v="2"/>
    <x v="2"/>
  </r>
  <r>
    <n v="292"/>
    <x v="291"/>
    <x v="292"/>
    <n v="7300"/>
    <n v="717"/>
    <n v="9.8219178082191785E-2"/>
    <x v="0"/>
    <n v="10"/>
    <x v="1"/>
    <s v="USD"/>
    <n v="1331874000"/>
    <n v="1333429200"/>
    <b v="0"/>
    <b v="0"/>
    <s v="food/food trucks"/>
    <m/>
    <x v="0"/>
    <x v="0"/>
  </r>
  <r>
    <n v="293"/>
    <x v="292"/>
    <x v="293"/>
    <n v="6500"/>
    <n v="1065"/>
    <n v="0.16384615384615384"/>
    <x v="3"/>
    <n v="32"/>
    <x v="6"/>
    <s v="EUR"/>
    <n v="1286254800"/>
    <n v="1287032400"/>
    <b v="0"/>
    <b v="0"/>
    <s v="theater/plays"/>
    <m/>
    <x v="3"/>
    <x v="3"/>
  </r>
  <r>
    <n v="294"/>
    <x v="293"/>
    <x v="294"/>
    <n v="600"/>
    <n v="8038"/>
    <n v="13.396666666666667"/>
    <x v="1"/>
    <n v="183"/>
    <x v="1"/>
    <s v="USD"/>
    <n v="1540530000"/>
    <n v="1541570400"/>
    <b v="0"/>
    <b v="0"/>
    <s v="theater/plays"/>
    <m/>
    <x v="3"/>
    <x v="3"/>
  </r>
  <r>
    <n v="295"/>
    <x v="294"/>
    <x v="295"/>
    <n v="192900"/>
    <n v="68769"/>
    <n v="0.35650077760497667"/>
    <x v="0"/>
    <n v="1910"/>
    <x v="5"/>
    <s v="CHF"/>
    <n v="1381813200"/>
    <n v="1383976800"/>
    <b v="0"/>
    <b v="0"/>
    <s v="theater/plays"/>
    <m/>
    <x v="3"/>
    <x v="3"/>
  </r>
  <r>
    <n v="296"/>
    <x v="295"/>
    <x v="296"/>
    <n v="6100"/>
    <n v="3352"/>
    <n v="0.54950819672131146"/>
    <x v="0"/>
    <n v="38"/>
    <x v="2"/>
    <s v="AUD"/>
    <n v="1548655200"/>
    <n v="1550556000"/>
    <b v="0"/>
    <b v="0"/>
    <s v="theater/plays"/>
    <m/>
    <x v="3"/>
    <x v="3"/>
  </r>
  <r>
    <n v="297"/>
    <x v="296"/>
    <x v="297"/>
    <n v="7200"/>
    <n v="6785"/>
    <n v="0.94236111111111109"/>
    <x v="0"/>
    <n v="104"/>
    <x v="2"/>
    <s v="AUD"/>
    <n v="1389679200"/>
    <n v="1390456800"/>
    <b v="0"/>
    <b v="1"/>
    <s v="theater/plays"/>
    <m/>
    <x v="3"/>
    <x v="3"/>
  </r>
  <r>
    <n v="298"/>
    <x v="297"/>
    <x v="298"/>
    <n v="3500"/>
    <n v="5037"/>
    <n v="1.4391428571428571"/>
    <x v="1"/>
    <n v="72"/>
    <x v="1"/>
    <s v="USD"/>
    <n v="1456466400"/>
    <n v="1458018000"/>
    <b v="0"/>
    <b v="1"/>
    <s v="music/rock"/>
    <m/>
    <x v="1"/>
    <x v="1"/>
  </r>
  <r>
    <n v="299"/>
    <x v="298"/>
    <x v="299"/>
    <n v="3800"/>
    <n v="1954"/>
    <n v="0.51421052631578945"/>
    <x v="0"/>
    <n v="49"/>
    <x v="1"/>
    <s v="USD"/>
    <n v="1456984800"/>
    <n v="1461819600"/>
    <b v="0"/>
    <b v="0"/>
    <s v="food/food trucks"/>
    <m/>
    <x v="0"/>
    <x v="0"/>
  </r>
  <r>
    <n v="300"/>
    <x v="299"/>
    <x v="300"/>
    <n v="100"/>
    <n v="5"/>
    <n v="0.05"/>
    <x v="0"/>
    <n v="1"/>
    <x v="3"/>
    <s v="DKK"/>
    <n v="1504069200"/>
    <n v="1504155600"/>
    <b v="0"/>
    <b v="1"/>
    <s v="publishing/nonfiction"/>
    <m/>
    <x v="5"/>
    <x v="9"/>
  </r>
  <r>
    <n v="301"/>
    <x v="300"/>
    <x v="301"/>
    <n v="900"/>
    <n v="12102"/>
    <n v="13.446666666666667"/>
    <x v="1"/>
    <n v="295"/>
    <x v="1"/>
    <s v="USD"/>
    <n v="1424930400"/>
    <n v="1426395600"/>
    <b v="0"/>
    <b v="0"/>
    <s v="film &amp; video/documentary"/>
    <m/>
    <x v="4"/>
    <x v="4"/>
  </r>
  <r>
    <n v="302"/>
    <x v="301"/>
    <x v="302"/>
    <n v="76100"/>
    <n v="24234"/>
    <n v="0.31844940867279897"/>
    <x v="0"/>
    <n v="245"/>
    <x v="1"/>
    <s v="USD"/>
    <n v="1535864400"/>
    <n v="1537074000"/>
    <b v="0"/>
    <b v="0"/>
    <s v="theater/plays"/>
    <m/>
    <x v="3"/>
    <x v="3"/>
  </r>
  <r>
    <n v="303"/>
    <x v="302"/>
    <x v="303"/>
    <n v="3400"/>
    <n v="2809"/>
    <n v="0.82617647058823529"/>
    <x v="0"/>
    <n v="32"/>
    <x v="1"/>
    <s v="USD"/>
    <n v="1452146400"/>
    <n v="1452578400"/>
    <b v="0"/>
    <b v="0"/>
    <s v="music/indie rock"/>
    <m/>
    <x v="1"/>
    <x v="7"/>
  </r>
  <r>
    <n v="304"/>
    <x v="303"/>
    <x v="304"/>
    <n v="2100"/>
    <n v="11469"/>
    <n v="5.4614285714285717"/>
    <x v="1"/>
    <n v="142"/>
    <x v="1"/>
    <s v="USD"/>
    <n v="1470546000"/>
    <n v="1474088400"/>
    <b v="0"/>
    <b v="0"/>
    <s v="film &amp; video/documentary"/>
    <m/>
    <x v="4"/>
    <x v="4"/>
  </r>
  <r>
    <n v="305"/>
    <x v="304"/>
    <x v="305"/>
    <n v="2800"/>
    <n v="8014"/>
    <n v="2.8621428571428571"/>
    <x v="1"/>
    <n v="85"/>
    <x v="1"/>
    <s v="USD"/>
    <n v="1458363600"/>
    <n v="1461906000"/>
    <b v="0"/>
    <b v="0"/>
    <s v="theater/plays"/>
    <m/>
    <x v="3"/>
    <x v="3"/>
  </r>
  <r>
    <n v="306"/>
    <x v="305"/>
    <x v="306"/>
    <n v="6500"/>
    <n v="514"/>
    <n v="7.9076923076923072E-2"/>
    <x v="0"/>
    <n v="7"/>
    <x v="1"/>
    <s v="USD"/>
    <n v="1500008400"/>
    <n v="1500267600"/>
    <b v="0"/>
    <b v="1"/>
    <s v="theater/plays"/>
    <m/>
    <x v="3"/>
    <x v="3"/>
  </r>
  <r>
    <n v="307"/>
    <x v="306"/>
    <x v="307"/>
    <n v="32900"/>
    <n v="43473"/>
    <n v="1.3213677811550153"/>
    <x v="1"/>
    <n v="659"/>
    <x v="3"/>
    <s v="DKK"/>
    <n v="1338958800"/>
    <n v="1340686800"/>
    <b v="0"/>
    <b v="1"/>
    <s v="publishing/fiction"/>
    <m/>
    <x v="5"/>
    <x v="13"/>
  </r>
  <r>
    <n v="308"/>
    <x v="307"/>
    <x v="308"/>
    <n v="118200"/>
    <n v="87560"/>
    <n v="0.74077834179357027"/>
    <x v="0"/>
    <n v="803"/>
    <x v="1"/>
    <s v="USD"/>
    <n v="1303102800"/>
    <n v="1303189200"/>
    <b v="0"/>
    <b v="0"/>
    <s v="theater/plays"/>
    <m/>
    <x v="3"/>
    <x v="3"/>
  </r>
  <r>
    <n v="309"/>
    <x v="308"/>
    <x v="309"/>
    <n v="4100"/>
    <n v="3087"/>
    <n v="0.75292682926829269"/>
    <x v="3"/>
    <n v="75"/>
    <x v="1"/>
    <s v="USD"/>
    <n v="1316581200"/>
    <n v="1318309200"/>
    <b v="0"/>
    <b v="1"/>
    <s v="music/indie rock"/>
    <m/>
    <x v="1"/>
    <x v="7"/>
  </r>
  <r>
    <n v="310"/>
    <x v="309"/>
    <x v="310"/>
    <n v="7800"/>
    <n v="1586"/>
    <n v="0.20333333333333334"/>
    <x v="0"/>
    <n v="16"/>
    <x v="1"/>
    <s v="USD"/>
    <n v="1270789200"/>
    <n v="1272171600"/>
    <b v="0"/>
    <b v="0"/>
    <s v="games/video games"/>
    <m/>
    <x v="6"/>
    <x v="11"/>
  </r>
  <r>
    <n v="311"/>
    <x v="310"/>
    <x v="311"/>
    <n v="6300"/>
    <n v="12812"/>
    <n v="2.0336507936507937"/>
    <x v="1"/>
    <n v="121"/>
    <x v="1"/>
    <s v="USD"/>
    <n v="1297836000"/>
    <n v="1298872800"/>
    <b v="0"/>
    <b v="0"/>
    <s v="theater/plays"/>
    <m/>
    <x v="3"/>
    <x v="3"/>
  </r>
  <r>
    <n v="312"/>
    <x v="311"/>
    <x v="312"/>
    <n v="59100"/>
    <n v="183345"/>
    <n v="3.1022842639593908"/>
    <x v="1"/>
    <n v="3742"/>
    <x v="1"/>
    <s v="USD"/>
    <n v="1382677200"/>
    <n v="1383282000"/>
    <b v="0"/>
    <b v="0"/>
    <s v="theater/plays"/>
    <m/>
    <x v="3"/>
    <x v="3"/>
  </r>
  <r>
    <n v="313"/>
    <x v="312"/>
    <x v="313"/>
    <n v="2200"/>
    <n v="8697"/>
    <n v="3.9531818181818181"/>
    <x v="1"/>
    <n v="223"/>
    <x v="1"/>
    <s v="USD"/>
    <n v="1330322400"/>
    <n v="1330495200"/>
    <b v="0"/>
    <b v="0"/>
    <s v="music/rock"/>
    <m/>
    <x v="1"/>
    <x v="1"/>
  </r>
  <r>
    <n v="314"/>
    <x v="313"/>
    <x v="314"/>
    <n v="1400"/>
    <n v="4126"/>
    <n v="2.9471428571428571"/>
    <x v="1"/>
    <n v="133"/>
    <x v="1"/>
    <s v="USD"/>
    <n v="1552366800"/>
    <n v="1552798800"/>
    <b v="0"/>
    <b v="1"/>
    <s v="film &amp; video/documentary"/>
    <m/>
    <x v="4"/>
    <x v="4"/>
  </r>
  <r>
    <n v="315"/>
    <x v="314"/>
    <x v="315"/>
    <n v="9500"/>
    <n v="3220"/>
    <n v="0.33894736842105261"/>
    <x v="0"/>
    <n v="31"/>
    <x v="1"/>
    <s v="USD"/>
    <n v="1400907600"/>
    <n v="1403413200"/>
    <b v="0"/>
    <b v="0"/>
    <s v="theater/plays"/>
    <m/>
    <x v="3"/>
    <x v="3"/>
  </r>
  <r>
    <n v="316"/>
    <x v="315"/>
    <x v="316"/>
    <n v="9600"/>
    <n v="6401"/>
    <n v="0.66677083333333331"/>
    <x v="0"/>
    <n v="108"/>
    <x v="6"/>
    <s v="EUR"/>
    <n v="1574143200"/>
    <n v="1574229600"/>
    <b v="0"/>
    <b v="1"/>
    <s v="food/food trucks"/>
    <m/>
    <x v="0"/>
    <x v="0"/>
  </r>
  <r>
    <n v="317"/>
    <x v="316"/>
    <x v="317"/>
    <n v="6600"/>
    <n v="1269"/>
    <n v="0.19227272727272726"/>
    <x v="0"/>
    <n v="30"/>
    <x v="1"/>
    <s v="USD"/>
    <n v="1494738000"/>
    <n v="1495861200"/>
    <b v="0"/>
    <b v="0"/>
    <s v="theater/plays"/>
    <m/>
    <x v="3"/>
    <x v="3"/>
  </r>
  <r>
    <n v="318"/>
    <x v="317"/>
    <x v="318"/>
    <n v="5700"/>
    <n v="903"/>
    <n v="0.15842105263157893"/>
    <x v="0"/>
    <n v="17"/>
    <x v="1"/>
    <s v="USD"/>
    <n v="1392357600"/>
    <n v="1392530400"/>
    <b v="0"/>
    <b v="0"/>
    <s v="music/rock"/>
    <m/>
    <x v="1"/>
    <x v="1"/>
  </r>
  <r>
    <n v="319"/>
    <x v="318"/>
    <x v="319"/>
    <n v="8400"/>
    <n v="3251"/>
    <n v="0.38702380952380955"/>
    <x v="3"/>
    <n v="64"/>
    <x v="1"/>
    <s v="USD"/>
    <n v="1281589200"/>
    <n v="1283662800"/>
    <b v="0"/>
    <b v="0"/>
    <s v="technology/web"/>
    <m/>
    <x v="2"/>
    <x v="2"/>
  </r>
  <r>
    <n v="320"/>
    <x v="319"/>
    <x v="320"/>
    <n v="84400"/>
    <n v="8092"/>
    <n v="9.5876777251184833E-2"/>
    <x v="0"/>
    <n v="80"/>
    <x v="1"/>
    <s v="USD"/>
    <n v="1305003600"/>
    <n v="1305781200"/>
    <b v="0"/>
    <b v="0"/>
    <s v="publishing/fiction"/>
    <m/>
    <x v="5"/>
    <x v="13"/>
  </r>
  <r>
    <n v="321"/>
    <x v="320"/>
    <x v="321"/>
    <n v="170400"/>
    <n v="160422"/>
    <n v="0.94144366197183094"/>
    <x v="0"/>
    <n v="2468"/>
    <x v="1"/>
    <s v="USD"/>
    <n v="1301634000"/>
    <n v="1302325200"/>
    <b v="0"/>
    <b v="0"/>
    <s v="film &amp; video/shorts"/>
    <m/>
    <x v="4"/>
    <x v="12"/>
  </r>
  <r>
    <n v="322"/>
    <x v="321"/>
    <x v="322"/>
    <n v="117900"/>
    <n v="196377"/>
    <n v="1.6656234096692113"/>
    <x v="1"/>
    <n v="5168"/>
    <x v="1"/>
    <s v="USD"/>
    <n v="1290664800"/>
    <n v="1291788000"/>
    <b v="0"/>
    <b v="0"/>
    <s v="theater/plays"/>
    <m/>
    <x v="3"/>
    <x v="3"/>
  </r>
  <r>
    <n v="323"/>
    <x v="322"/>
    <x v="323"/>
    <n v="8900"/>
    <n v="2148"/>
    <n v="0.24134831460674158"/>
    <x v="0"/>
    <n v="26"/>
    <x v="4"/>
    <s v="GBP"/>
    <n v="1395896400"/>
    <n v="1396069200"/>
    <b v="0"/>
    <b v="0"/>
    <s v="film &amp; video/documentary"/>
    <m/>
    <x v="4"/>
    <x v="4"/>
  </r>
  <r>
    <n v="324"/>
    <x v="323"/>
    <x v="324"/>
    <n v="7100"/>
    <n v="11648"/>
    <n v="1.6405633802816901"/>
    <x v="1"/>
    <n v="307"/>
    <x v="1"/>
    <s v="USD"/>
    <n v="1434862800"/>
    <n v="1435899600"/>
    <b v="0"/>
    <b v="1"/>
    <s v="theater/plays"/>
    <m/>
    <x v="3"/>
    <x v="3"/>
  </r>
  <r>
    <n v="325"/>
    <x v="324"/>
    <x v="325"/>
    <n v="6500"/>
    <n v="5897"/>
    <n v="0.90723076923076929"/>
    <x v="0"/>
    <n v="73"/>
    <x v="1"/>
    <s v="USD"/>
    <n v="1529125200"/>
    <n v="1531112400"/>
    <b v="0"/>
    <b v="1"/>
    <s v="theater/plays"/>
    <m/>
    <x v="3"/>
    <x v="3"/>
  </r>
  <r>
    <n v="326"/>
    <x v="325"/>
    <x v="326"/>
    <n v="7200"/>
    <n v="3326"/>
    <n v="0.46194444444444444"/>
    <x v="0"/>
    <n v="128"/>
    <x v="1"/>
    <s v="USD"/>
    <n v="1451109600"/>
    <n v="1451628000"/>
    <b v="0"/>
    <b v="0"/>
    <s v="film &amp; video/animation"/>
    <m/>
    <x v="4"/>
    <x v="10"/>
  </r>
  <r>
    <n v="327"/>
    <x v="326"/>
    <x v="327"/>
    <n v="2600"/>
    <n v="1002"/>
    <n v="0.38538461538461538"/>
    <x v="0"/>
    <n v="33"/>
    <x v="1"/>
    <s v="USD"/>
    <n v="1566968400"/>
    <n v="1567314000"/>
    <b v="0"/>
    <b v="1"/>
    <s v="theater/plays"/>
    <m/>
    <x v="3"/>
    <x v="3"/>
  </r>
  <r>
    <n v="328"/>
    <x v="327"/>
    <x v="328"/>
    <n v="98700"/>
    <n v="131826"/>
    <n v="1.3356231003039514"/>
    <x v="1"/>
    <n v="2441"/>
    <x v="1"/>
    <s v="USD"/>
    <n v="1543557600"/>
    <n v="1544508000"/>
    <b v="0"/>
    <b v="0"/>
    <s v="music/rock"/>
    <m/>
    <x v="1"/>
    <x v="1"/>
  </r>
  <r>
    <n v="329"/>
    <x v="328"/>
    <x v="329"/>
    <n v="93800"/>
    <n v="21477"/>
    <n v="0.22896588486140726"/>
    <x v="2"/>
    <n v="211"/>
    <x v="1"/>
    <s v="USD"/>
    <n v="1481522400"/>
    <n v="1482472800"/>
    <b v="0"/>
    <b v="0"/>
    <s v="games/video games"/>
    <m/>
    <x v="6"/>
    <x v="11"/>
  </r>
  <r>
    <n v="330"/>
    <x v="329"/>
    <x v="330"/>
    <n v="33700"/>
    <n v="62330"/>
    <n v="1.8495548961424333"/>
    <x v="1"/>
    <n v="1385"/>
    <x v="4"/>
    <s v="GBP"/>
    <n v="1512712800"/>
    <n v="1512799200"/>
    <b v="0"/>
    <b v="0"/>
    <s v="film &amp; video/documentary"/>
    <m/>
    <x v="4"/>
    <x v="4"/>
  </r>
  <r>
    <n v="331"/>
    <x v="330"/>
    <x v="331"/>
    <n v="3300"/>
    <n v="14643"/>
    <n v="4.4372727272727275"/>
    <x v="1"/>
    <n v="190"/>
    <x v="1"/>
    <s v="USD"/>
    <n v="1324274400"/>
    <n v="1324360800"/>
    <b v="0"/>
    <b v="0"/>
    <s v="food/food trucks"/>
    <m/>
    <x v="0"/>
    <x v="0"/>
  </r>
  <r>
    <n v="332"/>
    <x v="331"/>
    <x v="332"/>
    <n v="20700"/>
    <n v="41396"/>
    <n v="1.999806763285024"/>
    <x v="1"/>
    <n v="470"/>
    <x v="1"/>
    <s v="USD"/>
    <n v="1364446800"/>
    <n v="1364533200"/>
    <b v="0"/>
    <b v="0"/>
    <s v="technology/wearables"/>
    <m/>
    <x v="2"/>
    <x v="8"/>
  </r>
  <r>
    <n v="333"/>
    <x v="332"/>
    <x v="333"/>
    <n v="9600"/>
    <n v="11900"/>
    <n v="1.2395833333333333"/>
    <x v="1"/>
    <n v="253"/>
    <x v="1"/>
    <s v="USD"/>
    <n v="1542693600"/>
    <n v="1545112800"/>
    <b v="0"/>
    <b v="0"/>
    <s v="theater/plays"/>
    <m/>
    <x v="3"/>
    <x v="3"/>
  </r>
  <r>
    <n v="334"/>
    <x v="333"/>
    <x v="334"/>
    <n v="66200"/>
    <n v="123538"/>
    <n v="1.8661329305135952"/>
    <x v="1"/>
    <n v="1113"/>
    <x v="1"/>
    <s v="USD"/>
    <n v="1515564000"/>
    <n v="1516168800"/>
    <b v="0"/>
    <b v="0"/>
    <s v="music/rock"/>
    <m/>
    <x v="1"/>
    <x v="1"/>
  </r>
  <r>
    <n v="335"/>
    <x v="334"/>
    <x v="335"/>
    <n v="173800"/>
    <n v="198628"/>
    <n v="1.1428538550057536"/>
    <x v="1"/>
    <n v="2283"/>
    <x v="1"/>
    <s v="USD"/>
    <n v="1573797600"/>
    <n v="1574920800"/>
    <b v="0"/>
    <b v="0"/>
    <s v="music/rock"/>
    <m/>
    <x v="1"/>
    <x v="1"/>
  </r>
  <r>
    <n v="336"/>
    <x v="335"/>
    <x v="336"/>
    <n v="70700"/>
    <n v="68602"/>
    <n v="0.97032531824611035"/>
    <x v="0"/>
    <n v="1072"/>
    <x v="1"/>
    <s v="USD"/>
    <n v="1292392800"/>
    <n v="1292479200"/>
    <b v="0"/>
    <b v="1"/>
    <s v="music/rock"/>
    <m/>
    <x v="1"/>
    <x v="1"/>
  </r>
  <r>
    <n v="337"/>
    <x v="336"/>
    <x v="337"/>
    <n v="94500"/>
    <n v="116064"/>
    <n v="1.2281904761904763"/>
    <x v="1"/>
    <n v="1095"/>
    <x v="1"/>
    <s v="USD"/>
    <n v="1573452000"/>
    <n v="1573538400"/>
    <b v="0"/>
    <b v="0"/>
    <s v="theater/plays"/>
    <m/>
    <x v="3"/>
    <x v="3"/>
  </r>
  <r>
    <n v="338"/>
    <x v="337"/>
    <x v="338"/>
    <n v="69800"/>
    <n v="125042"/>
    <n v="1.7914326647564469"/>
    <x v="1"/>
    <n v="1690"/>
    <x v="1"/>
    <s v="USD"/>
    <n v="1317790800"/>
    <n v="1320382800"/>
    <b v="0"/>
    <b v="0"/>
    <s v="theater/plays"/>
    <m/>
    <x v="3"/>
    <x v="3"/>
  </r>
  <r>
    <n v="339"/>
    <x v="338"/>
    <x v="339"/>
    <n v="136300"/>
    <n v="108974"/>
    <n v="0.79951577402787966"/>
    <x v="3"/>
    <n v="1297"/>
    <x v="0"/>
    <s v="CAD"/>
    <n v="1501650000"/>
    <n v="1502859600"/>
    <b v="0"/>
    <b v="0"/>
    <s v="theater/plays"/>
    <m/>
    <x v="3"/>
    <x v="3"/>
  </r>
  <r>
    <n v="340"/>
    <x v="339"/>
    <x v="340"/>
    <n v="37100"/>
    <n v="34964"/>
    <n v="0.94242587601078165"/>
    <x v="0"/>
    <n v="393"/>
    <x v="1"/>
    <s v="USD"/>
    <n v="1323669600"/>
    <n v="1323756000"/>
    <b v="0"/>
    <b v="0"/>
    <s v="photography/photography books"/>
    <m/>
    <x v="7"/>
    <x v="14"/>
  </r>
  <r>
    <n v="341"/>
    <x v="340"/>
    <x v="341"/>
    <n v="114300"/>
    <n v="96777"/>
    <n v="0.84669291338582675"/>
    <x v="0"/>
    <n v="1257"/>
    <x v="1"/>
    <s v="USD"/>
    <n v="1440738000"/>
    <n v="1441342800"/>
    <b v="0"/>
    <b v="0"/>
    <s v="music/indie rock"/>
    <m/>
    <x v="1"/>
    <x v="7"/>
  </r>
  <r>
    <n v="342"/>
    <x v="341"/>
    <x v="342"/>
    <n v="47900"/>
    <n v="31864"/>
    <n v="0.66521920668058454"/>
    <x v="0"/>
    <n v="328"/>
    <x v="1"/>
    <s v="USD"/>
    <n v="1374296400"/>
    <n v="1375333200"/>
    <b v="0"/>
    <b v="0"/>
    <s v="theater/plays"/>
    <m/>
    <x v="3"/>
    <x v="3"/>
  </r>
  <r>
    <n v="343"/>
    <x v="342"/>
    <x v="343"/>
    <n v="9000"/>
    <n v="4853"/>
    <n v="0.53922222222222227"/>
    <x v="0"/>
    <n v="147"/>
    <x v="1"/>
    <s v="USD"/>
    <n v="1384840800"/>
    <n v="1389420000"/>
    <b v="0"/>
    <b v="0"/>
    <s v="theater/plays"/>
    <m/>
    <x v="3"/>
    <x v="3"/>
  </r>
  <r>
    <n v="344"/>
    <x v="343"/>
    <x v="344"/>
    <n v="197600"/>
    <n v="82959"/>
    <n v="0.41983299595141699"/>
    <x v="0"/>
    <n v="830"/>
    <x v="1"/>
    <s v="USD"/>
    <n v="1516600800"/>
    <n v="1520056800"/>
    <b v="0"/>
    <b v="0"/>
    <s v="games/video games"/>
    <m/>
    <x v="6"/>
    <x v="11"/>
  </r>
  <r>
    <n v="345"/>
    <x v="344"/>
    <x v="345"/>
    <n v="157600"/>
    <n v="23159"/>
    <n v="0.14694796954314721"/>
    <x v="0"/>
    <n v="331"/>
    <x v="4"/>
    <s v="GBP"/>
    <n v="1436418000"/>
    <n v="1436504400"/>
    <b v="0"/>
    <b v="0"/>
    <s v="film &amp; video/drama"/>
    <m/>
    <x v="4"/>
    <x v="6"/>
  </r>
  <r>
    <n v="346"/>
    <x v="345"/>
    <x v="346"/>
    <n v="8000"/>
    <n v="2758"/>
    <n v="0.34475"/>
    <x v="0"/>
    <n v="25"/>
    <x v="1"/>
    <s v="USD"/>
    <n v="1503550800"/>
    <n v="1508302800"/>
    <b v="0"/>
    <b v="1"/>
    <s v="music/indie rock"/>
    <m/>
    <x v="1"/>
    <x v="7"/>
  </r>
  <r>
    <n v="347"/>
    <x v="346"/>
    <x v="347"/>
    <n v="900"/>
    <n v="12607"/>
    <n v="14.007777777777777"/>
    <x v="1"/>
    <n v="191"/>
    <x v="1"/>
    <s v="USD"/>
    <n v="1423634400"/>
    <n v="1425708000"/>
    <b v="0"/>
    <b v="0"/>
    <s v="technology/web"/>
    <m/>
    <x v="2"/>
    <x v="2"/>
  </r>
  <r>
    <n v="348"/>
    <x v="347"/>
    <x v="348"/>
    <n v="199000"/>
    <n v="142823"/>
    <n v="0.71770351758793971"/>
    <x v="0"/>
    <n v="3483"/>
    <x v="1"/>
    <s v="USD"/>
    <n v="1487224800"/>
    <n v="1488348000"/>
    <b v="0"/>
    <b v="0"/>
    <s v="food/food trucks"/>
    <m/>
    <x v="0"/>
    <x v="0"/>
  </r>
  <r>
    <n v="349"/>
    <x v="348"/>
    <x v="349"/>
    <n v="180800"/>
    <n v="95958"/>
    <n v="0.53074115044247783"/>
    <x v="0"/>
    <n v="923"/>
    <x v="1"/>
    <s v="USD"/>
    <n v="1500008400"/>
    <n v="1502600400"/>
    <b v="0"/>
    <b v="0"/>
    <s v="theater/plays"/>
    <m/>
    <x v="3"/>
    <x v="3"/>
  </r>
  <r>
    <n v="350"/>
    <x v="349"/>
    <x v="350"/>
    <n v="100"/>
    <n v="5"/>
    <n v="0.05"/>
    <x v="0"/>
    <n v="1"/>
    <x v="1"/>
    <s v="USD"/>
    <n v="1432098000"/>
    <n v="1433653200"/>
    <b v="0"/>
    <b v="1"/>
    <s v="music/jazz"/>
    <m/>
    <x v="1"/>
    <x v="17"/>
  </r>
  <r>
    <n v="351"/>
    <x v="350"/>
    <x v="351"/>
    <n v="74100"/>
    <n v="94631"/>
    <n v="1.2770715249662619"/>
    <x v="1"/>
    <n v="2013"/>
    <x v="1"/>
    <s v="USD"/>
    <n v="1440392400"/>
    <n v="1441602000"/>
    <b v="0"/>
    <b v="0"/>
    <s v="music/rock"/>
    <m/>
    <x v="1"/>
    <x v="1"/>
  </r>
  <r>
    <n v="352"/>
    <x v="351"/>
    <x v="352"/>
    <n v="2800"/>
    <n v="977"/>
    <n v="0.34892857142857142"/>
    <x v="0"/>
    <n v="33"/>
    <x v="0"/>
    <s v="CAD"/>
    <n v="1446876000"/>
    <n v="1447567200"/>
    <b v="0"/>
    <b v="0"/>
    <s v="theater/plays"/>
    <m/>
    <x v="3"/>
    <x v="3"/>
  </r>
  <r>
    <n v="353"/>
    <x v="352"/>
    <x v="353"/>
    <n v="33600"/>
    <n v="137961"/>
    <n v="4.105982142857143"/>
    <x v="1"/>
    <n v="1703"/>
    <x v="1"/>
    <s v="USD"/>
    <n v="1562302800"/>
    <n v="1562389200"/>
    <b v="0"/>
    <b v="0"/>
    <s v="theater/plays"/>
    <m/>
    <x v="3"/>
    <x v="3"/>
  </r>
  <r>
    <n v="354"/>
    <x v="353"/>
    <x v="354"/>
    <n v="6100"/>
    <n v="7548"/>
    <n v="1.2373770491803278"/>
    <x v="1"/>
    <n v="80"/>
    <x v="3"/>
    <s v="DKK"/>
    <n v="1378184400"/>
    <n v="1378789200"/>
    <b v="0"/>
    <b v="0"/>
    <s v="film &amp; video/documentary"/>
    <m/>
    <x v="4"/>
    <x v="4"/>
  </r>
  <r>
    <n v="355"/>
    <x v="354"/>
    <x v="355"/>
    <n v="3800"/>
    <n v="2241"/>
    <n v="0.58973684210526311"/>
    <x v="2"/>
    <n v="86"/>
    <x v="1"/>
    <s v="USD"/>
    <n v="1485064800"/>
    <n v="1488520800"/>
    <b v="0"/>
    <b v="0"/>
    <s v="technology/wearables"/>
    <m/>
    <x v="2"/>
    <x v="8"/>
  </r>
  <r>
    <n v="356"/>
    <x v="355"/>
    <x v="356"/>
    <n v="9300"/>
    <n v="3431"/>
    <n v="0.36892473118279567"/>
    <x v="0"/>
    <n v="40"/>
    <x v="6"/>
    <s v="EUR"/>
    <n v="1326520800"/>
    <n v="1327298400"/>
    <b v="0"/>
    <b v="0"/>
    <s v="theater/plays"/>
    <m/>
    <x v="3"/>
    <x v="3"/>
  </r>
  <r>
    <n v="357"/>
    <x v="356"/>
    <x v="357"/>
    <n v="2300"/>
    <n v="4253"/>
    <n v="1.8491304347826087"/>
    <x v="1"/>
    <n v="41"/>
    <x v="1"/>
    <s v="USD"/>
    <n v="1441256400"/>
    <n v="1443416400"/>
    <b v="0"/>
    <b v="0"/>
    <s v="games/video games"/>
    <m/>
    <x v="6"/>
    <x v="11"/>
  </r>
  <r>
    <n v="358"/>
    <x v="357"/>
    <x v="358"/>
    <n v="9700"/>
    <n v="1146"/>
    <n v="0.11814432989690722"/>
    <x v="0"/>
    <n v="23"/>
    <x v="0"/>
    <s v="CAD"/>
    <n v="1533877200"/>
    <n v="1534136400"/>
    <b v="1"/>
    <b v="0"/>
    <s v="photography/photography books"/>
    <m/>
    <x v="7"/>
    <x v="14"/>
  </r>
  <r>
    <n v="359"/>
    <x v="358"/>
    <x v="359"/>
    <n v="4000"/>
    <n v="11948"/>
    <n v="2.9870000000000001"/>
    <x v="1"/>
    <n v="187"/>
    <x v="1"/>
    <s v="USD"/>
    <n v="1314421200"/>
    <n v="1315026000"/>
    <b v="0"/>
    <b v="0"/>
    <s v="film &amp; video/animation"/>
    <m/>
    <x v="4"/>
    <x v="10"/>
  </r>
  <r>
    <n v="360"/>
    <x v="359"/>
    <x v="360"/>
    <n v="59700"/>
    <n v="135132"/>
    <n v="2.2635175879396985"/>
    <x v="1"/>
    <n v="2875"/>
    <x v="4"/>
    <s v="GBP"/>
    <n v="1293861600"/>
    <n v="1295071200"/>
    <b v="0"/>
    <b v="1"/>
    <s v="theater/plays"/>
    <m/>
    <x v="3"/>
    <x v="3"/>
  </r>
  <r>
    <n v="361"/>
    <x v="360"/>
    <x v="361"/>
    <n v="5500"/>
    <n v="9546"/>
    <n v="1.7356363636363636"/>
    <x v="1"/>
    <n v="88"/>
    <x v="1"/>
    <s v="USD"/>
    <n v="1507352400"/>
    <n v="1509426000"/>
    <b v="0"/>
    <b v="0"/>
    <s v="theater/plays"/>
    <m/>
    <x v="3"/>
    <x v="3"/>
  </r>
  <r>
    <n v="362"/>
    <x v="361"/>
    <x v="362"/>
    <n v="3700"/>
    <n v="13755"/>
    <n v="3.7175675675675675"/>
    <x v="1"/>
    <n v="191"/>
    <x v="1"/>
    <s v="USD"/>
    <n v="1296108000"/>
    <n v="1299391200"/>
    <b v="0"/>
    <b v="0"/>
    <s v="music/rock"/>
    <m/>
    <x v="1"/>
    <x v="1"/>
  </r>
  <r>
    <n v="363"/>
    <x v="362"/>
    <x v="363"/>
    <n v="5200"/>
    <n v="8330"/>
    <n v="1.601923076923077"/>
    <x v="1"/>
    <n v="139"/>
    <x v="1"/>
    <s v="USD"/>
    <n v="1324965600"/>
    <n v="1325052000"/>
    <b v="0"/>
    <b v="0"/>
    <s v="music/rock"/>
    <m/>
    <x v="1"/>
    <x v="1"/>
  </r>
  <r>
    <n v="364"/>
    <x v="363"/>
    <x v="364"/>
    <n v="900"/>
    <n v="14547"/>
    <n v="16.163333333333334"/>
    <x v="1"/>
    <n v="186"/>
    <x v="1"/>
    <s v="USD"/>
    <n v="1520229600"/>
    <n v="1522818000"/>
    <b v="0"/>
    <b v="0"/>
    <s v="music/indie rock"/>
    <m/>
    <x v="1"/>
    <x v="7"/>
  </r>
  <r>
    <n v="365"/>
    <x v="364"/>
    <x v="365"/>
    <n v="1600"/>
    <n v="11735"/>
    <n v="7.3343749999999996"/>
    <x v="1"/>
    <n v="112"/>
    <x v="2"/>
    <s v="AUD"/>
    <n v="1482991200"/>
    <n v="1485324000"/>
    <b v="0"/>
    <b v="0"/>
    <s v="theater/plays"/>
    <m/>
    <x v="3"/>
    <x v="3"/>
  </r>
  <r>
    <n v="366"/>
    <x v="365"/>
    <x v="366"/>
    <n v="1800"/>
    <n v="10658"/>
    <n v="5.9211111111111112"/>
    <x v="1"/>
    <n v="101"/>
    <x v="1"/>
    <s v="USD"/>
    <n v="1294034400"/>
    <n v="1294120800"/>
    <b v="0"/>
    <b v="1"/>
    <s v="theater/plays"/>
    <m/>
    <x v="3"/>
    <x v="3"/>
  </r>
  <r>
    <n v="367"/>
    <x v="366"/>
    <x v="367"/>
    <n v="9900"/>
    <n v="1870"/>
    <n v="0.18888888888888888"/>
    <x v="0"/>
    <n v="75"/>
    <x v="1"/>
    <s v="USD"/>
    <n v="1413608400"/>
    <n v="1415685600"/>
    <b v="0"/>
    <b v="1"/>
    <s v="theater/plays"/>
    <m/>
    <x v="3"/>
    <x v="3"/>
  </r>
  <r>
    <n v="368"/>
    <x v="367"/>
    <x v="368"/>
    <n v="5200"/>
    <n v="14394"/>
    <n v="2.7680769230769231"/>
    <x v="1"/>
    <n v="206"/>
    <x v="4"/>
    <s v="GBP"/>
    <n v="1286946000"/>
    <n v="1288933200"/>
    <b v="0"/>
    <b v="1"/>
    <s v="film &amp; video/documentary"/>
    <m/>
    <x v="4"/>
    <x v="4"/>
  </r>
  <r>
    <n v="369"/>
    <x v="368"/>
    <x v="369"/>
    <n v="5400"/>
    <n v="14743"/>
    <n v="2.730185185185185"/>
    <x v="1"/>
    <n v="154"/>
    <x v="1"/>
    <s v="USD"/>
    <n v="1359871200"/>
    <n v="1363237200"/>
    <b v="0"/>
    <b v="1"/>
    <s v="film &amp; video/television"/>
    <m/>
    <x v="4"/>
    <x v="19"/>
  </r>
  <r>
    <n v="370"/>
    <x v="369"/>
    <x v="370"/>
    <n v="112300"/>
    <n v="178965"/>
    <n v="1.593633125556545"/>
    <x v="1"/>
    <n v="5966"/>
    <x v="1"/>
    <s v="USD"/>
    <n v="1555304400"/>
    <n v="1555822800"/>
    <b v="0"/>
    <b v="0"/>
    <s v="theater/plays"/>
    <m/>
    <x v="3"/>
    <x v="3"/>
  </r>
  <r>
    <n v="371"/>
    <x v="370"/>
    <x v="371"/>
    <n v="189200"/>
    <n v="128410"/>
    <n v="0.67869978858350954"/>
    <x v="0"/>
    <n v="2176"/>
    <x v="1"/>
    <s v="USD"/>
    <n v="1423375200"/>
    <n v="1427778000"/>
    <b v="0"/>
    <b v="0"/>
    <s v="theater/plays"/>
    <m/>
    <x v="3"/>
    <x v="3"/>
  </r>
  <r>
    <n v="372"/>
    <x v="371"/>
    <x v="372"/>
    <n v="900"/>
    <n v="14324"/>
    <n v="15.915555555555555"/>
    <x v="1"/>
    <n v="169"/>
    <x v="1"/>
    <s v="USD"/>
    <n v="1420696800"/>
    <n v="1422424800"/>
    <b v="0"/>
    <b v="1"/>
    <s v="film &amp; video/documentary"/>
    <m/>
    <x v="4"/>
    <x v="4"/>
  </r>
  <r>
    <n v="373"/>
    <x v="372"/>
    <x v="373"/>
    <n v="22500"/>
    <n v="164291"/>
    <n v="7.3018222222222224"/>
    <x v="1"/>
    <n v="2106"/>
    <x v="1"/>
    <s v="USD"/>
    <n v="1502946000"/>
    <n v="1503637200"/>
    <b v="0"/>
    <b v="0"/>
    <s v="theater/plays"/>
    <m/>
    <x v="3"/>
    <x v="3"/>
  </r>
  <r>
    <n v="374"/>
    <x v="373"/>
    <x v="374"/>
    <n v="167400"/>
    <n v="22073"/>
    <n v="0.13185782556750297"/>
    <x v="0"/>
    <n v="441"/>
    <x v="1"/>
    <s v="USD"/>
    <n v="1547186400"/>
    <n v="1547618400"/>
    <b v="0"/>
    <b v="1"/>
    <s v="film &amp; video/documentary"/>
    <m/>
    <x v="4"/>
    <x v="4"/>
  </r>
  <r>
    <n v="375"/>
    <x v="374"/>
    <x v="375"/>
    <n v="2700"/>
    <n v="1479"/>
    <n v="0.54777777777777781"/>
    <x v="0"/>
    <n v="25"/>
    <x v="1"/>
    <s v="USD"/>
    <n v="1444971600"/>
    <n v="1449900000"/>
    <b v="0"/>
    <b v="0"/>
    <s v="music/indie rock"/>
    <m/>
    <x v="1"/>
    <x v="7"/>
  </r>
  <r>
    <n v="376"/>
    <x v="375"/>
    <x v="376"/>
    <n v="3400"/>
    <n v="12275"/>
    <n v="3.6102941176470589"/>
    <x v="1"/>
    <n v="131"/>
    <x v="1"/>
    <s v="USD"/>
    <n v="1404622800"/>
    <n v="1405141200"/>
    <b v="0"/>
    <b v="0"/>
    <s v="music/rock"/>
    <m/>
    <x v="1"/>
    <x v="1"/>
  </r>
  <r>
    <n v="377"/>
    <x v="376"/>
    <x v="377"/>
    <n v="49700"/>
    <n v="5098"/>
    <n v="0.10257545271629778"/>
    <x v="0"/>
    <n v="127"/>
    <x v="1"/>
    <s v="USD"/>
    <n v="1571720400"/>
    <n v="1572933600"/>
    <b v="0"/>
    <b v="0"/>
    <s v="theater/plays"/>
    <m/>
    <x v="3"/>
    <x v="3"/>
  </r>
  <r>
    <n v="378"/>
    <x v="377"/>
    <x v="378"/>
    <n v="178200"/>
    <n v="24882"/>
    <n v="0.13962962962962963"/>
    <x v="0"/>
    <n v="355"/>
    <x v="1"/>
    <s v="USD"/>
    <n v="1526878800"/>
    <n v="1530162000"/>
    <b v="0"/>
    <b v="0"/>
    <s v="film &amp; video/documentary"/>
    <m/>
    <x v="4"/>
    <x v="4"/>
  </r>
  <r>
    <n v="379"/>
    <x v="378"/>
    <x v="379"/>
    <n v="7200"/>
    <n v="2912"/>
    <n v="0.40444444444444444"/>
    <x v="0"/>
    <n v="44"/>
    <x v="4"/>
    <s v="GBP"/>
    <n v="1319691600"/>
    <n v="1320904800"/>
    <b v="0"/>
    <b v="0"/>
    <s v="theater/plays"/>
    <m/>
    <x v="3"/>
    <x v="3"/>
  </r>
  <r>
    <n v="380"/>
    <x v="379"/>
    <x v="380"/>
    <n v="2500"/>
    <n v="4008"/>
    <n v="1.6032"/>
    <x v="1"/>
    <n v="84"/>
    <x v="1"/>
    <s v="USD"/>
    <n v="1371963600"/>
    <n v="1372395600"/>
    <b v="0"/>
    <b v="0"/>
    <s v="theater/plays"/>
    <m/>
    <x v="3"/>
    <x v="3"/>
  </r>
  <r>
    <n v="381"/>
    <x v="380"/>
    <x v="381"/>
    <n v="5300"/>
    <n v="9749"/>
    <n v="1.8394339622641509"/>
    <x v="1"/>
    <n v="155"/>
    <x v="1"/>
    <s v="USD"/>
    <n v="1433739600"/>
    <n v="1437714000"/>
    <b v="0"/>
    <b v="0"/>
    <s v="theater/plays"/>
    <m/>
    <x v="3"/>
    <x v="3"/>
  </r>
  <r>
    <n v="382"/>
    <x v="381"/>
    <x v="382"/>
    <n v="9100"/>
    <n v="5803"/>
    <n v="0.63769230769230767"/>
    <x v="0"/>
    <n v="67"/>
    <x v="1"/>
    <s v="USD"/>
    <n v="1508130000"/>
    <n v="1509771600"/>
    <b v="0"/>
    <b v="0"/>
    <s v="photography/photography books"/>
    <m/>
    <x v="7"/>
    <x v="14"/>
  </r>
  <r>
    <n v="383"/>
    <x v="382"/>
    <x v="383"/>
    <n v="6300"/>
    <n v="14199"/>
    <n v="2.2538095238095237"/>
    <x v="1"/>
    <n v="189"/>
    <x v="1"/>
    <s v="USD"/>
    <n v="1550037600"/>
    <n v="1550556000"/>
    <b v="0"/>
    <b v="1"/>
    <s v="food/food trucks"/>
    <m/>
    <x v="0"/>
    <x v="0"/>
  </r>
  <r>
    <n v="384"/>
    <x v="383"/>
    <x v="384"/>
    <n v="114400"/>
    <n v="196779"/>
    <n v="1.7200961538461539"/>
    <x v="1"/>
    <n v="4799"/>
    <x v="1"/>
    <s v="USD"/>
    <n v="1486706400"/>
    <n v="1489039200"/>
    <b v="1"/>
    <b v="1"/>
    <s v="film &amp; video/documentary"/>
    <m/>
    <x v="4"/>
    <x v="4"/>
  </r>
  <r>
    <n v="385"/>
    <x v="384"/>
    <x v="385"/>
    <n v="38900"/>
    <n v="56859"/>
    <n v="1.4616709511568124"/>
    <x v="1"/>
    <n v="1137"/>
    <x v="1"/>
    <s v="USD"/>
    <n v="1553835600"/>
    <n v="1556600400"/>
    <b v="0"/>
    <b v="0"/>
    <s v="publishing/nonfiction"/>
    <m/>
    <x v="5"/>
    <x v="9"/>
  </r>
  <r>
    <n v="386"/>
    <x v="385"/>
    <x v="386"/>
    <n v="135500"/>
    <n v="103554"/>
    <n v="0.76423616236162362"/>
    <x v="0"/>
    <n v="1068"/>
    <x v="1"/>
    <s v="USD"/>
    <n v="1277528400"/>
    <n v="1278565200"/>
    <b v="0"/>
    <b v="0"/>
    <s v="theater/plays"/>
    <m/>
    <x v="3"/>
    <x v="3"/>
  </r>
  <r>
    <n v="387"/>
    <x v="386"/>
    <x v="387"/>
    <n v="109000"/>
    <n v="42795"/>
    <n v="0.39261467889908258"/>
    <x v="0"/>
    <n v="424"/>
    <x v="1"/>
    <s v="USD"/>
    <n v="1339477200"/>
    <n v="1339909200"/>
    <b v="0"/>
    <b v="0"/>
    <s v="technology/wearables"/>
    <m/>
    <x v="2"/>
    <x v="8"/>
  </r>
  <r>
    <n v="388"/>
    <x v="387"/>
    <x v="388"/>
    <n v="114800"/>
    <n v="12938"/>
    <n v="0.11270034843205574"/>
    <x v="3"/>
    <n v="145"/>
    <x v="5"/>
    <s v="CHF"/>
    <n v="1325656800"/>
    <n v="1325829600"/>
    <b v="0"/>
    <b v="0"/>
    <s v="music/indie rock"/>
    <m/>
    <x v="1"/>
    <x v="7"/>
  </r>
  <r>
    <n v="389"/>
    <x v="388"/>
    <x v="389"/>
    <n v="83000"/>
    <n v="101352"/>
    <n v="1.2211084337349398"/>
    <x v="1"/>
    <n v="1152"/>
    <x v="1"/>
    <s v="USD"/>
    <n v="1288242000"/>
    <n v="1290578400"/>
    <b v="0"/>
    <b v="0"/>
    <s v="theater/plays"/>
    <m/>
    <x v="3"/>
    <x v="3"/>
  </r>
  <r>
    <n v="390"/>
    <x v="389"/>
    <x v="390"/>
    <n v="2400"/>
    <n v="4477"/>
    <n v="1.8654166666666667"/>
    <x v="1"/>
    <n v="50"/>
    <x v="1"/>
    <s v="USD"/>
    <n v="1379048400"/>
    <n v="1380344400"/>
    <b v="0"/>
    <b v="0"/>
    <s v="photography/photography books"/>
    <m/>
    <x v="7"/>
    <x v="14"/>
  </r>
  <r>
    <n v="391"/>
    <x v="390"/>
    <x v="391"/>
    <n v="60400"/>
    <n v="4393"/>
    <n v="7.27317880794702E-2"/>
    <x v="0"/>
    <n v="151"/>
    <x v="1"/>
    <s v="USD"/>
    <n v="1389679200"/>
    <n v="1389852000"/>
    <b v="0"/>
    <b v="0"/>
    <s v="publishing/nonfiction"/>
    <m/>
    <x v="5"/>
    <x v="9"/>
  </r>
  <r>
    <n v="392"/>
    <x v="391"/>
    <x v="392"/>
    <n v="102900"/>
    <n v="67546"/>
    <n v="0.65642371234207963"/>
    <x v="0"/>
    <n v="1608"/>
    <x v="1"/>
    <s v="USD"/>
    <n v="1294293600"/>
    <n v="1294466400"/>
    <b v="0"/>
    <b v="0"/>
    <s v="technology/wearables"/>
    <m/>
    <x v="2"/>
    <x v="8"/>
  </r>
  <r>
    <n v="393"/>
    <x v="392"/>
    <x v="393"/>
    <n v="62800"/>
    <n v="143788"/>
    <n v="2.2896178343949045"/>
    <x v="1"/>
    <n v="3059"/>
    <x v="0"/>
    <s v="CAD"/>
    <n v="1500267600"/>
    <n v="1500354000"/>
    <b v="0"/>
    <b v="0"/>
    <s v="music/jazz"/>
    <m/>
    <x v="1"/>
    <x v="17"/>
  </r>
  <r>
    <n v="394"/>
    <x v="393"/>
    <x v="394"/>
    <n v="800"/>
    <n v="3755"/>
    <n v="4.6937499999999996"/>
    <x v="1"/>
    <n v="34"/>
    <x v="1"/>
    <s v="USD"/>
    <n v="1375074000"/>
    <n v="1375938000"/>
    <b v="0"/>
    <b v="1"/>
    <s v="film &amp; video/documentary"/>
    <m/>
    <x v="4"/>
    <x v="4"/>
  </r>
  <r>
    <n v="395"/>
    <x v="122"/>
    <x v="395"/>
    <n v="7100"/>
    <n v="9238"/>
    <n v="1.3011267605633803"/>
    <x v="1"/>
    <n v="220"/>
    <x v="1"/>
    <s v="USD"/>
    <n v="1323324000"/>
    <n v="1323410400"/>
    <b v="1"/>
    <b v="0"/>
    <s v="theater/plays"/>
    <m/>
    <x v="3"/>
    <x v="3"/>
  </r>
  <r>
    <n v="396"/>
    <x v="394"/>
    <x v="396"/>
    <n v="46100"/>
    <n v="77012"/>
    <n v="1.6705422993492407"/>
    <x v="1"/>
    <n v="1604"/>
    <x v="2"/>
    <s v="AUD"/>
    <n v="1538715600"/>
    <n v="1539406800"/>
    <b v="0"/>
    <b v="0"/>
    <s v="film &amp; video/drama"/>
    <m/>
    <x v="4"/>
    <x v="6"/>
  </r>
  <r>
    <n v="397"/>
    <x v="395"/>
    <x v="397"/>
    <n v="8100"/>
    <n v="14083"/>
    <n v="1.738641975308642"/>
    <x v="1"/>
    <n v="454"/>
    <x v="1"/>
    <s v="USD"/>
    <n v="1369285200"/>
    <n v="1369803600"/>
    <b v="0"/>
    <b v="0"/>
    <s v="music/rock"/>
    <m/>
    <x v="1"/>
    <x v="1"/>
  </r>
  <r>
    <n v="398"/>
    <x v="396"/>
    <x v="398"/>
    <n v="1700"/>
    <n v="12202"/>
    <n v="7.1776470588235295"/>
    <x v="1"/>
    <n v="123"/>
    <x v="6"/>
    <s v="EUR"/>
    <n v="1525755600"/>
    <n v="1525928400"/>
    <b v="0"/>
    <b v="1"/>
    <s v="film &amp; video/animation"/>
    <m/>
    <x v="4"/>
    <x v="10"/>
  </r>
  <r>
    <n v="399"/>
    <x v="397"/>
    <x v="399"/>
    <n v="97300"/>
    <n v="62127"/>
    <n v="0.63850976361767731"/>
    <x v="0"/>
    <n v="941"/>
    <x v="1"/>
    <s v="USD"/>
    <n v="1296626400"/>
    <n v="1297231200"/>
    <b v="0"/>
    <b v="0"/>
    <s v="music/indie rock"/>
    <m/>
    <x v="1"/>
    <x v="7"/>
  </r>
  <r>
    <n v="400"/>
    <x v="398"/>
    <x v="400"/>
    <n v="100"/>
    <n v="2"/>
    <n v="0.02"/>
    <x v="0"/>
    <n v="1"/>
    <x v="1"/>
    <s v="USD"/>
    <n v="1376629200"/>
    <n v="1378530000"/>
    <b v="0"/>
    <b v="1"/>
    <s v="photography/photography books"/>
    <m/>
    <x v="7"/>
    <x v="14"/>
  </r>
  <r>
    <n v="401"/>
    <x v="399"/>
    <x v="401"/>
    <n v="900"/>
    <n v="13772"/>
    <n v="15.302222222222222"/>
    <x v="1"/>
    <n v="299"/>
    <x v="1"/>
    <s v="USD"/>
    <n v="1572152400"/>
    <n v="1572152400"/>
    <b v="0"/>
    <b v="0"/>
    <s v="theater/plays"/>
    <m/>
    <x v="3"/>
    <x v="3"/>
  </r>
  <r>
    <n v="402"/>
    <x v="400"/>
    <x v="402"/>
    <n v="7300"/>
    <n v="2946"/>
    <n v="0.40356164383561643"/>
    <x v="0"/>
    <n v="40"/>
    <x v="1"/>
    <s v="USD"/>
    <n v="1325829600"/>
    <n v="1329890400"/>
    <b v="0"/>
    <b v="1"/>
    <s v="film &amp; video/shorts"/>
    <m/>
    <x v="4"/>
    <x v="12"/>
  </r>
  <r>
    <n v="403"/>
    <x v="401"/>
    <x v="403"/>
    <n v="195800"/>
    <n v="168820"/>
    <n v="0.86220633299284988"/>
    <x v="0"/>
    <n v="3015"/>
    <x v="0"/>
    <s v="CAD"/>
    <n v="1273640400"/>
    <n v="1276750800"/>
    <b v="0"/>
    <b v="1"/>
    <s v="theater/plays"/>
    <m/>
    <x v="3"/>
    <x v="3"/>
  </r>
  <r>
    <n v="404"/>
    <x v="402"/>
    <x v="404"/>
    <n v="48900"/>
    <n v="154321"/>
    <n v="3.1558486707566464"/>
    <x v="1"/>
    <n v="2237"/>
    <x v="1"/>
    <s v="USD"/>
    <n v="1510639200"/>
    <n v="1510898400"/>
    <b v="0"/>
    <b v="0"/>
    <s v="theater/plays"/>
    <m/>
    <x v="3"/>
    <x v="3"/>
  </r>
  <r>
    <n v="405"/>
    <x v="403"/>
    <x v="405"/>
    <n v="29600"/>
    <n v="26527"/>
    <n v="0.89618243243243245"/>
    <x v="0"/>
    <n v="435"/>
    <x v="1"/>
    <s v="USD"/>
    <n v="1528088400"/>
    <n v="1532408400"/>
    <b v="0"/>
    <b v="0"/>
    <s v="theater/plays"/>
    <m/>
    <x v="3"/>
    <x v="3"/>
  </r>
  <r>
    <n v="406"/>
    <x v="404"/>
    <x v="406"/>
    <n v="39300"/>
    <n v="71583"/>
    <n v="1.8214503816793892"/>
    <x v="1"/>
    <n v="645"/>
    <x v="1"/>
    <s v="USD"/>
    <n v="1359525600"/>
    <n v="1360562400"/>
    <b v="1"/>
    <b v="0"/>
    <s v="film &amp; video/documentary"/>
    <m/>
    <x v="4"/>
    <x v="4"/>
  </r>
  <r>
    <n v="407"/>
    <x v="405"/>
    <x v="407"/>
    <n v="3400"/>
    <n v="12100"/>
    <n v="3.5588235294117645"/>
    <x v="1"/>
    <n v="484"/>
    <x v="3"/>
    <s v="DKK"/>
    <n v="1570942800"/>
    <n v="1571547600"/>
    <b v="0"/>
    <b v="0"/>
    <s v="theater/plays"/>
    <m/>
    <x v="3"/>
    <x v="3"/>
  </r>
  <r>
    <n v="408"/>
    <x v="406"/>
    <x v="408"/>
    <n v="9200"/>
    <n v="12129"/>
    <n v="1.3183695652173912"/>
    <x v="1"/>
    <n v="154"/>
    <x v="0"/>
    <s v="CAD"/>
    <n v="1466398800"/>
    <n v="1468126800"/>
    <b v="0"/>
    <b v="0"/>
    <s v="film &amp; video/documentary"/>
    <m/>
    <x v="4"/>
    <x v="4"/>
  </r>
  <r>
    <n v="409"/>
    <x v="97"/>
    <x v="409"/>
    <n v="135600"/>
    <n v="62804"/>
    <n v="0.46315634218289087"/>
    <x v="0"/>
    <n v="714"/>
    <x v="1"/>
    <s v="USD"/>
    <n v="1492491600"/>
    <n v="1492837200"/>
    <b v="0"/>
    <b v="0"/>
    <s v="music/rock"/>
    <m/>
    <x v="1"/>
    <x v="1"/>
  </r>
  <r>
    <n v="410"/>
    <x v="407"/>
    <x v="410"/>
    <n v="153700"/>
    <n v="55536"/>
    <n v="0.36132726089785294"/>
    <x v="2"/>
    <n v="1111"/>
    <x v="1"/>
    <s v="USD"/>
    <n v="1430197200"/>
    <n v="1430197200"/>
    <b v="0"/>
    <b v="0"/>
    <s v="games/mobile games"/>
    <m/>
    <x v="6"/>
    <x v="20"/>
  </r>
  <r>
    <n v="411"/>
    <x v="408"/>
    <x v="411"/>
    <n v="7800"/>
    <n v="8161"/>
    <n v="1.0462820512820512"/>
    <x v="1"/>
    <n v="82"/>
    <x v="1"/>
    <s v="USD"/>
    <n v="1496034000"/>
    <n v="1496206800"/>
    <b v="0"/>
    <b v="0"/>
    <s v="theater/plays"/>
    <m/>
    <x v="3"/>
    <x v="3"/>
  </r>
  <r>
    <n v="412"/>
    <x v="409"/>
    <x v="412"/>
    <n v="2100"/>
    <n v="14046"/>
    <n v="6.6885714285714286"/>
    <x v="1"/>
    <n v="134"/>
    <x v="1"/>
    <s v="USD"/>
    <n v="1388728800"/>
    <n v="1389592800"/>
    <b v="0"/>
    <b v="0"/>
    <s v="publishing/fiction"/>
    <m/>
    <x v="5"/>
    <x v="13"/>
  </r>
  <r>
    <n v="413"/>
    <x v="410"/>
    <x v="413"/>
    <n v="189500"/>
    <n v="117628"/>
    <n v="0.62072823218997364"/>
    <x v="2"/>
    <n v="1089"/>
    <x v="1"/>
    <s v="USD"/>
    <n v="1543298400"/>
    <n v="1545631200"/>
    <b v="0"/>
    <b v="0"/>
    <s v="film &amp; video/animation"/>
    <m/>
    <x v="4"/>
    <x v="10"/>
  </r>
  <r>
    <n v="414"/>
    <x v="411"/>
    <x v="414"/>
    <n v="188200"/>
    <n v="159405"/>
    <n v="0.84699787460148779"/>
    <x v="0"/>
    <n v="5497"/>
    <x v="1"/>
    <s v="USD"/>
    <n v="1271739600"/>
    <n v="1272430800"/>
    <b v="0"/>
    <b v="1"/>
    <s v="food/food trucks"/>
    <m/>
    <x v="0"/>
    <x v="0"/>
  </r>
  <r>
    <n v="415"/>
    <x v="412"/>
    <x v="415"/>
    <n v="113500"/>
    <n v="12552"/>
    <n v="0.11059030837004405"/>
    <x v="0"/>
    <n v="418"/>
    <x v="1"/>
    <s v="USD"/>
    <n v="1326434400"/>
    <n v="1327903200"/>
    <b v="0"/>
    <b v="0"/>
    <s v="theater/plays"/>
    <m/>
    <x v="3"/>
    <x v="3"/>
  </r>
  <r>
    <n v="416"/>
    <x v="413"/>
    <x v="416"/>
    <n v="134600"/>
    <n v="59007"/>
    <n v="0.43838781575037145"/>
    <x v="0"/>
    <n v="1439"/>
    <x v="1"/>
    <s v="USD"/>
    <n v="1295244000"/>
    <n v="1296021600"/>
    <b v="0"/>
    <b v="1"/>
    <s v="film &amp; video/documentary"/>
    <m/>
    <x v="4"/>
    <x v="4"/>
  </r>
  <r>
    <n v="417"/>
    <x v="414"/>
    <x v="417"/>
    <n v="1700"/>
    <n v="943"/>
    <n v="0.55470588235294116"/>
    <x v="0"/>
    <n v="15"/>
    <x v="1"/>
    <s v="USD"/>
    <n v="1541221200"/>
    <n v="1543298400"/>
    <b v="0"/>
    <b v="0"/>
    <s v="theater/plays"/>
    <m/>
    <x v="3"/>
    <x v="3"/>
  </r>
  <r>
    <n v="418"/>
    <x v="32"/>
    <x v="418"/>
    <n v="163700"/>
    <n v="93963"/>
    <n v="0.57399511301160655"/>
    <x v="0"/>
    <n v="1999"/>
    <x v="0"/>
    <s v="CAD"/>
    <n v="1336280400"/>
    <n v="1336366800"/>
    <b v="0"/>
    <b v="0"/>
    <s v="film &amp; video/documentary"/>
    <m/>
    <x v="4"/>
    <x v="4"/>
  </r>
  <r>
    <n v="419"/>
    <x v="415"/>
    <x v="419"/>
    <n v="113800"/>
    <n v="140469"/>
    <n v="1.2343497363796134"/>
    <x v="1"/>
    <n v="5203"/>
    <x v="1"/>
    <s v="USD"/>
    <n v="1324533600"/>
    <n v="1325052000"/>
    <b v="0"/>
    <b v="0"/>
    <s v="technology/web"/>
    <m/>
    <x v="2"/>
    <x v="2"/>
  </r>
  <r>
    <n v="420"/>
    <x v="416"/>
    <x v="420"/>
    <n v="5000"/>
    <n v="6423"/>
    <n v="1.2846"/>
    <x v="1"/>
    <n v="94"/>
    <x v="1"/>
    <s v="USD"/>
    <n v="1498366800"/>
    <n v="1499576400"/>
    <b v="0"/>
    <b v="0"/>
    <s v="theater/plays"/>
    <m/>
    <x v="3"/>
    <x v="3"/>
  </r>
  <r>
    <n v="421"/>
    <x v="417"/>
    <x v="421"/>
    <n v="9400"/>
    <n v="6015"/>
    <n v="0.63989361702127656"/>
    <x v="0"/>
    <n v="118"/>
    <x v="1"/>
    <s v="USD"/>
    <n v="1498712400"/>
    <n v="1501304400"/>
    <b v="0"/>
    <b v="1"/>
    <s v="technology/wearables"/>
    <m/>
    <x v="2"/>
    <x v="8"/>
  </r>
  <r>
    <n v="422"/>
    <x v="418"/>
    <x v="422"/>
    <n v="8700"/>
    <n v="11075"/>
    <n v="1.2729885057471264"/>
    <x v="1"/>
    <n v="205"/>
    <x v="1"/>
    <s v="USD"/>
    <n v="1271480400"/>
    <n v="1273208400"/>
    <b v="0"/>
    <b v="1"/>
    <s v="theater/plays"/>
    <m/>
    <x v="3"/>
    <x v="3"/>
  </r>
  <r>
    <n v="423"/>
    <x v="419"/>
    <x v="423"/>
    <n v="147800"/>
    <n v="15723"/>
    <n v="0.10638024357239513"/>
    <x v="0"/>
    <n v="162"/>
    <x v="1"/>
    <s v="USD"/>
    <n v="1316667600"/>
    <n v="1316840400"/>
    <b v="0"/>
    <b v="1"/>
    <s v="food/food trucks"/>
    <m/>
    <x v="0"/>
    <x v="0"/>
  </r>
  <r>
    <n v="424"/>
    <x v="420"/>
    <x v="424"/>
    <n v="5100"/>
    <n v="2064"/>
    <n v="0.40470588235294119"/>
    <x v="0"/>
    <n v="83"/>
    <x v="1"/>
    <s v="USD"/>
    <n v="1524027600"/>
    <n v="1524546000"/>
    <b v="0"/>
    <b v="0"/>
    <s v="music/indie rock"/>
    <m/>
    <x v="1"/>
    <x v="7"/>
  </r>
  <r>
    <n v="425"/>
    <x v="421"/>
    <x v="425"/>
    <n v="2700"/>
    <n v="7767"/>
    <n v="2.8766666666666665"/>
    <x v="1"/>
    <n v="92"/>
    <x v="1"/>
    <s v="USD"/>
    <n v="1438059600"/>
    <n v="1438578000"/>
    <b v="0"/>
    <b v="0"/>
    <s v="photography/photography books"/>
    <m/>
    <x v="7"/>
    <x v="14"/>
  </r>
  <r>
    <n v="426"/>
    <x v="422"/>
    <x v="426"/>
    <n v="1800"/>
    <n v="10313"/>
    <n v="5.7294444444444448"/>
    <x v="1"/>
    <n v="219"/>
    <x v="1"/>
    <s v="USD"/>
    <n v="1361944800"/>
    <n v="1362549600"/>
    <b v="0"/>
    <b v="0"/>
    <s v="theater/plays"/>
    <m/>
    <x v="3"/>
    <x v="3"/>
  </r>
  <r>
    <n v="427"/>
    <x v="423"/>
    <x v="427"/>
    <n v="174500"/>
    <n v="197018"/>
    <n v="1.1290429799426933"/>
    <x v="1"/>
    <n v="2526"/>
    <x v="1"/>
    <s v="USD"/>
    <n v="1410584400"/>
    <n v="1413349200"/>
    <b v="0"/>
    <b v="1"/>
    <s v="theater/plays"/>
    <m/>
    <x v="3"/>
    <x v="3"/>
  </r>
  <r>
    <n v="428"/>
    <x v="424"/>
    <x v="428"/>
    <n v="101400"/>
    <n v="47037"/>
    <n v="0.46387573964497042"/>
    <x v="0"/>
    <n v="747"/>
    <x v="1"/>
    <s v="USD"/>
    <n v="1297404000"/>
    <n v="1298008800"/>
    <b v="0"/>
    <b v="0"/>
    <s v="film &amp; video/animation"/>
    <m/>
    <x v="4"/>
    <x v="10"/>
  </r>
  <r>
    <n v="429"/>
    <x v="425"/>
    <x v="429"/>
    <n v="191000"/>
    <n v="173191"/>
    <n v="0.90675916230366493"/>
    <x v="3"/>
    <n v="2138"/>
    <x v="1"/>
    <s v="USD"/>
    <n v="1392012000"/>
    <n v="1394427600"/>
    <b v="0"/>
    <b v="1"/>
    <s v="photography/photography books"/>
    <m/>
    <x v="7"/>
    <x v="14"/>
  </r>
  <r>
    <n v="430"/>
    <x v="426"/>
    <x v="430"/>
    <n v="8100"/>
    <n v="5487"/>
    <n v="0.67740740740740746"/>
    <x v="0"/>
    <n v="84"/>
    <x v="1"/>
    <s v="USD"/>
    <n v="1569733200"/>
    <n v="1572670800"/>
    <b v="0"/>
    <b v="0"/>
    <s v="theater/plays"/>
    <m/>
    <x v="3"/>
    <x v="3"/>
  </r>
  <r>
    <n v="431"/>
    <x v="427"/>
    <x v="431"/>
    <n v="5100"/>
    <n v="9817"/>
    <n v="1.9249019607843136"/>
    <x v="1"/>
    <n v="94"/>
    <x v="1"/>
    <s v="USD"/>
    <n v="1529643600"/>
    <n v="1531112400"/>
    <b v="1"/>
    <b v="0"/>
    <s v="theater/plays"/>
    <m/>
    <x v="3"/>
    <x v="3"/>
  </r>
  <r>
    <n v="432"/>
    <x v="428"/>
    <x v="432"/>
    <n v="7700"/>
    <n v="6369"/>
    <n v="0.82714285714285718"/>
    <x v="0"/>
    <n v="91"/>
    <x v="1"/>
    <s v="USD"/>
    <n v="1399006800"/>
    <n v="1400734800"/>
    <b v="0"/>
    <b v="0"/>
    <s v="theater/plays"/>
    <m/>
    <x v="3"/>
    <x v="3"/>
  </r>
  <r>
    <n v="433"/>
    <x v="429"/>
    <x v="433"/>
    <n v="121400"/>
    <n v="65755"/>
    <n v="0.54163920922570019"/>
    <x v="0"/>
    <n v="792"/>
    <x v="1"/>
    <s v="USD"/>
    <n v="1385359200"/>
    <n v="1386741600"/>
    <b v="0"/>
    <b v="1"/>
    <s v="film &amp; video/documentary"/>
    <m/>
    <x v="4"/>
    <x v="4"/>
  </r>
  <r>
    <n v="434"/>
    <x v="430"/>
    <x v="434"/>
    <n v="5400"/>
    <n v="903"/>
    <n v="0.16722222222222222"/>
    <x v="3"/>
    <n v="10"/>
    <x v="0"/>
    <s v="CAD"/>
    <n v="1480572000"/>
    <n v="1481781600"/>
    <b v="1"/>
    <b v="0"/>
    <s v="theater/plays"/>
    <m/>
    <x v="3"/>
    <x v="3"/>
  </r>
  <r>
    <n v="435"/>
    <x v="431"/>
    <x v="435"/>
    <n v="152400"/>
    <n v="178120"/>
    <n v="1.168766404199475"/>
    <x v="1"/>
    <n v="1713"/>
    <x v="6"/>
    <s v="EUR"/>
    <n v="1418623200"/>
    <n v="1419660000"/>
    <b v="0"/>
    <b v="1"/>
    <s v="theater/plays"/>
    <m/>
    <x v="3"/>
    <x v="3"/>
  </r>
  <r>
    <n v="436"/>
    <x v="432"/>
    <x v="436"/>
    <n v="1300"/>
    <n v="13678"/>
    <n v="10.521538461538462"/>
    <x v="1"/>
    <n v="249"/>
    <x v="1"/>
    <s v="USD"/>
    <n v="1555736400"/>
    <n v="1555822800"/>
    <b v="0"/>
    <b v="0"/>
    <s v="music/jazz"/>
    <m/>
    <x v="1"/>
    <x v="17"/>
  </r>
  <r>
    <n v="437"/>
    <x v="433"/>
    <x v="437"/>
    <n v="8100"/>
    <n v="9969"/>
    <n v="1.2307407407407407"/>
    <x v="1"/>
    <n v="192"/>
    <x v="1"/>
    <s v="USD"/>
    <n v="1442120400"/>
    <n v="1442379600"/>
    <b v="0"/>
    <b v="1"/>
    <s v="film &amp; video/animation"/>
    <m/>
    <x v="4"/>
    <x v="10"/>
  </r>
  <r>
    <n v="438"/>
    <x v="434"/>
    <x v="438"/>
    <n v="8300"/>
    <n v="14827"/>
    <n v="1.7863855421686747"/>
    <x v="1"/>
    <n v="247"/>
    <x v="1"/>
    <s v="USD"/>
    <n v="1362376800"/>
    <n v="1364965200"/>
    <b v="0"/>
    <b v="0"/>
    <s v="theater/plays"/>
    <m/>
    <x v="3"/>
    <x v="3"/>
  </r>
  <r>
    <n v="439"/>
    <x v="435"/>
    <x v="439"/>
    <n v="28400"/>
    <n v="100900"/>
    <n v="3.5528169014084505"/>
    <x v="1"/>
    <n v="2293"/>
    <x v="1"/>
    <s v="USD"/>
    <n v="1478408400"/>
    <n v="1479016800"/>
    <b v="0"/>
    <b v="0"/>
    <s v="film &amp; video/science fiction"/>
    <m/>
    <x v="4"/>
    <x v="22"/>
  </r>
  <r>
    <n v="440"/>
    <x v="436"/>
    <x v="440"/>
    <n v="102500"/>
    <n v="165954"/>
    <n v="1.6190634146341463"/>
    <x v="1"/>
    <n v="3131"/>
    <x v="1"/>
    <s v="USD"/>
    <n v="1498798800"/>
    <n v="1499662800"/>
    <b v="0"/>
    <b v="0"/>
    <s v="film &amp; video/television"/>
    <m/>
    <x v="4"/>
    <x v="19"/>
  </r>
  <r>
    <n v="441"/>
    <x v="437"/>
    <x v="441"/>
    <n v="7000"/>
    <n v="1744"/>
    <n v="0.24914285714285714"/>
    <x v="0"/>
    <n v="32"/>
    <x v="1"/>
    <s v="USD"/>
    <n v="1335416400"/>
    <n v="1337835600"/>
    <b v="0"/>
    <b v="0"/>
    <s v="technology/wearables"/>
    <m/>
    <x v="2"/>
    <x v="8"/>
  </r>
  <r>
    <n v="442"/>
    <x v="438"/>
    <x v="442"/>
    <n v="5400"/>
    <n v="10731"/>
    <n v="1.9872222222222222"/>
    <x v="1"/>
    <n v="143"/>
    <x v="6"/>
    <s v="EUR"/>
    <n v="1504328400"/>
    <n v="1505710800"/>
    <b v="0"/>
    <b v="0"/>
    <s v="theater/plays"/>
    <m/>
    <x v="3"/>
    <x v="3"/>
  </r>
  <r>
    <n v="443"/>
    <x v="439"/>
    <x v="443"/>
    <n v="9300"/>
    <n v="3232"/>
    <n v="0.34752688172043011"/>
    <x v="3"/>
    <n v="90"/>
    <x v="1"/>
    <s v="USD"/>
    <n v="1285822800"/>
    <n v="1287464400"/>
    <b v="0"/>
    <b v="0"/>
    <s v="theater/plays"/>
    <m/>
    <x v="3"/>
    <x v="3"/>
  </r>
  <r>
    <n v="444"/>
    <x v="347"/>
    <x v="444"/>
    <n v="6200"/>
    <n v="10938"/>
    <n v="1.7641935483870967"/>
    <x v="1"/>
    <n v="296"/>
    <x v="1"/>
    <s v="USD"/>
    <n v="1311483600"/>
    <n v="1311656400"/>
    <b v="0"/>
    <b v="1"/>
    <s v="music/indie rock"/>
    <m/>
    <x v="1"/>
    <x v="7"/>
  </r>
  <r>
    <n v="445"/>
    <x v="440"/>
    <x v="445"/>
    <n v="2100"/>
    <n v="10739"/>
    <n v="5.1138095238095236"/>
    <x v="1"/>
    <n v="170"/>
    <x v="1"/>
    <s v="USD"/>
    <n v="1291356000"/>
    <n v="1293170400"/>
    <b v="0"/>
    <b v="1"/>
    <s v="theater/plays"/>
    <m/>
    <x v="3"/>
    <x v="3"/>
  </r>
  <r>
    <n v="446"/>
    <x v="441"/>
    <x v="446"/>
    <n v="6800"/>
    <n v="5579"/>
    <n v="0.82044117647058823"/>
    <x v="0"/>
    <n v="186"/>
    <x v="1"/>
    <s v="USD"/>
    <n v="1355810400"/>
    <n v="1355983200"/>
    <b v="0"/>
    <b v="0"/>
    <s v="technology/wearables"/>
    <m/>
    <x v="2"/>
    <x v="8"/>
  </r>
  <r>
    <n v="447"/>
    <x v="442"/>
    <x v="447"/>
    <n v="155200"/>
    <n v="37754"/>
    <n v="0.24326030927835052"/>
    <x v="3"/>
    <n v="439"/>
    <x v="4"/>
    <s v="GBP"/>
    <n v="1513663200"/>
    <n v="1515045600"/>
    <b v="0"/>
    <b v="0"/>
    <s v="film &amp; video/television"/>
    <m/>
    <x v="4"/>
    <x v="19"/>
  </r>
  <r>
    <n v="448"/>
    <x v="443"/>
    <x v="448"/>
    <n v="89900"/>
    <n v="45384"/>
    <n v="0.50482758620689661"/>
    <x v="0"/>
    <n v="605"/>
    <x v="1"/>
    <s v="USD"/>
    <n v="1365915600"/>
    <n v="1366088400"/>
    <b v="0"/>
    <b v="1"/>
    <s v="games/video games"/>
    <m/>
    <x v="6"/>
    <x v="11"/>
  </r>
  <r>
    <n v="449"/>
    <x v="444"/>
    <x v="449"/>
    <n v="900"/>
    <n v="8703"/>
    <n v="9.67"/>
    <x v="1"/>
    <n v="86"/>
    <x v="3"/>
    <s v="DKK"/>
    <n v="1551852000"/>
    <n v="1553317200"/>
    <b v="0"/>
    <b v="0"/>
    <s v="games/video games"/>
    <m/>
    <x v="6"/>
    <x v="11"/>
  </r>
  <r>
    <n v="450"/>
    <x v="445"/>
    <x v="450"/>
    <n v="100"/>
    <n v="4"/>
    <n v="0.04"/>
    <x v="0"/>
    <n v="1"/>
    <x v="0"/>
    <s v="CAD"/>
    <n v="1540098000"/>
    <n v="1542088800"/>
    <b v="0"/>
    <b v="0"/>
    <s v="film &amp; video/animation"/>
    <m/>
    <x v="4"/>
    <x v="10"/>
  </r>
  <r>
    <n v="451"/>
    <x v="446"/>
    <x v="451"/>
    <n v="148400"/>
    <n v="182302"/>
    <n v="1.2284501347708894"/>
    <x v="1"/>
    <n v="6286"/>
    <x v="1"/>
    <s v="USD"/>
    <n v="1500440400"/>
    <n v="1503118800"/>
    <b v="0"/>
    <b v="0"/>
    <s v="music/rock"/>
    <m/>
    <x v="1"/>
    <x v="1"/>
  </r>
  <r>
    <n v="452"/>
    <x v="447"/>
    <x v="452"/>
    <n v="4800"/>
    <n v="3045"/>
    <n v="0.63437500000000002"/>
    <x v="0"/>
    <n v="31"/>
    <x v="1"/>
    <s v="USD"/>
    <n v="1278392400"/>
    <n v="1278478800"/>
    <b v="0"/>
    <b v="0"/>
    <s v="film &amp; video/drama"/>
    <m/>
    <x v="4"/>
    <x v="6"/>
  </r>
  <r>
    <n v="453"/>
    <x v="448"/>
    <x v="453"/>
    <n v="182400"/>
    <n v="102749"/>
    <n v="0.56331688596491225"/>
    <x v="0"/>
    <n v="1181"/>
    <x v="1"/>
    <s v="USD"/>
    <n v="1480572000"/>
    <n v="1484114400"/>
    <b v="0"/>
    <b v="0"/>
    <s v="film &amp; video/science fiction"/>
    <m/>
    <x v="4"/>
    <x v="22"/>
  </r>
  <r>
    <n v="454"/>
    <x v="449"/>
    <x v="454"/>
    <n v="4000"/>
    <n v="1763"/>
    <n v="0.44074999999999998"/>
    <x v="0"/>
    <n v="39"/>
    <x v="1"/>
    <s v="USD"/>
    <n v="1382331600"/>
    <n v="1385445600"/>
    <b v="0"/>
    <b v="1"/>
    <s v="film &amp; video/drama"/>
    <m/>
    <x v="4"/>
    <x v="6"/>
  </r>
  <r>
    <n v="455"/>
    <x v="450"/>
    <x v="455"/>
    <n v="116500"/>
    <n v="137904"/>
    <n v="1.1837253218884121"/>
    <x v="1"/>
    <n v="3727"/>
    <x v="1"/>
    <s v="USD"/>
    <n v="1316754000"/>
    <n v="1318741200"/>
    <b v="0"/>
    <b v="0"/>
    <s v="theater/plays"/>
    <m/>
    <x v="3"/>
    <x v="3"/>
  </r>
  <r>
    <n v="456"/>
    <x v="451"/>
    <x v="456"/>
    <n v="146400"/>
    <n v="152438"/>
    <n v="1.041243169398907"/>
    <x v="1"/>
    <n v="1605"/>
    <x v="1"/>
    <s v="USD"/>
    <n v="1518242400"/>
    <n v="1518242400"/>
    <b v="0"/>
    <b v="1"/>
    <s v="music/indie rock"/>
    <m/>
    <x v="1"/>
    <x v="7"/>
  </r>
  <r>
    <n v="457"/>
    <x v="452"/>
    <x v="457"/>
    <n v="5000"/>
    <n v="1332"/>
    <n v="0.26640000000000003"/>
    <x v="0"/>
    <n v="46"/>
    <x v="1"/>
    <s v="USD"/>
    <n v="1476421200"/>
    <n v="1476594000"/>
    <b v="0"/>
    <b v="0"/>
    <s v="theater/plays"/>
    <m/>
    <x v="3"/>
    <x v="3"/>
  </r>
  <r>
    <n v="458"/>
    <x v="453"/>
    <x v="458"/>
    <n v="33800"/>
    <n v="118706"/>
    <n v="3.5120118343195266"/>
    <x v="1"/>
    <n v="2120"/>
    <x v="1"/>
    <s v="USD"/>
    <n v="1269752400"/>
    <n v="1273554000"/>
    <b v="0"/>
    <b v="0"/>
    <s v="theater/plays"/>
    <m/>
    <x v="3"/>
    <x v="3"/>
  </r>
  <r>
    <n v="459"/>
    <x v="454"/>
    <x v="459"/>
    <n v="6300"/>
    <n v="5674"/>
    <n v="0.90063492063492068"/>
    <x v="0"/>
    <n v="105"/>
    <x v="1"/>
    <s v="USD"/>
    <n v="1419746400"/>
    <n v="1421906400"/>
    <b v="0"/>
    <b v="0"/>
    <s v="film &amp; video/documentary"/>
    <m/>
    <x v="4"/>
    <x v="4"/>
  </r>
  <r>
    <n v="460"/>
    <x v="455"/>
    <x v="460"/>
    <n v="2400"/>
    <n v="4119"/>
    <n v="1.7162500000000001"/>
    <x v="1"/>
    <n v="50"/>
    <x v="1"/>
    <s v="USD"/>
    <n v="1281330000"/>
    <n v="1281589200"/>
    <b v="0"/>
    <b v="0"/>
    <s v="theater/plays"/>
    <m/>
    <x v="3"/>
    <x v="3"/>
  </r>
  <r>
    <n v="461"/>
    <x v="456"/>
    <x v="461"/>
    <n v="98800"/>
    <n v="139354"/>
    <n v="1.4104655870445344"/>
    <x v="1"/>
    <n v="2080"/>
    <x v="1"/>
    <s v="USD"/>
    <n v="1398661200"/>
    <n v="1400389200"/>
    <b v="0"/>
    <b v="0"/>
    <s v="film &amp; video/drama"/>
    <m/>
    <x v="4"/>
    <x v="6"/>
  </r>
  <r>
    <n v="462"/>
    <x v="457"/>
    <x v="462"/>
    <n v="188800"/>
    <n v="57734"/>
    <n v="0.30579449152542371"/>
    <x v="0"/>
    <n v="535"/>
    <x v="1"/>
    <s v="USD"/>
    <n v="1359525600"/>
    <n v="1362808800"/>
    <b v="0"/>
    <b v="0"/>
    <s v="games/mobile games"/>
    <m/>
    <x v="6"/>
    <x v="20"/>
  </r>
  <r>
    <n v="463"/>
    <x v="458"/>
    <x v="463"/>
    <n v="134300"/>
    <n v="145265"/>
    <n v="1.0816455696202532"/>
    <x v="1"/>
    <n v="2105"/>
    <x v="1"/>
    <s v="USD"/>
    <n v="1388469600"/>
    <n v="1388815200"/>
    <b v="0"/>
    <b v="0"/>
    <s v="film &amp; video/animation"/>
    <m/>
    <x v="4"/>
    <x v="10"/>
  </r>
  <r>
    <n v="464"/>
    <x v="459"/>
    <x v="464"/>
    <n v="71200"/>
    <n v="95020"/>
    <n v="1.3345505617977529"/>
    <x v="1"/>
    <n v="2436"/>
    <x v="1"/>
    <s v="USD"/>
    <n v="1518328800"/>
    <n v="1519538400"/>
    <b v="0"/>
    <b v="0"/>
    <s v="theater/plays"/>
    <m/>
    <x v="3"/>
    <x v="3"/>
  </r>
  <r>
    <n v="465"/>
    <x v="460"/>
    <x v="465"/>
    <n v="4700"/>
    <n v="8829"/>
    <n v="1.8785106382978722"/>
    <x v="1"/>
    <n v="80"/>
    <x v="1"/>
    <s v="USD"/>
    <n v="1517032800"/>
    <n v="1517810400"/>
    <b v="0"/>
    <b v="0"/>
    <s v="publishing/translations"/>
    <m/>
    <x v="5"/>
    <x v="18"/>
  </r>
  <r>
    <n v="466"/>
    <x v="461"/>
    <x v="466"/>
    <n v="1200"/>
    <n v="3984"/>
    <n v="3.32"/>
    <x v="1"/>
    <n v="42"/>
    <x v="1"/>
    <s v="USD"/>
    <n v="1368594000"/>
    <n v="1370581200"/>
    <b v="0"/>
    <b v="1"/>
    <s v="technology/wearables"/>
    <m/>
    <x v="2"/>
    <x v="8"/>
  </r>
  <r>
    <n v="467"/>
    <x v="462"/>
    <x v="467"/>
    <n v="1400"/>
    <n v="8053"/>
    <n v="5.7521428571428572"/>
    <x v="1"/>
    <n v="139"/>
    <x v="0"/>
    <s v="CAD"/>
    <n v="1448258400"/>
    <n v="1448863200"/>
    <b v="0"/>
    <b v="1"/>
    <s v="technology/web"/>
    <m/>
    <x v="2"/>
    <x v="2"/>
  </r>
  <r>
    <n v="468"/>
    <x v="463"/>
    <x v="468"/>
    <n v="4000"/>
    <n v="1620"/>
    <n v="0.40500000000000003"/>
    <x v="0"/>
    <n v="16"/>
    <x v="1"/>
    <s v="USD"/>
    <n v="1555218000"/>
    <n v="1556600400"/>
    <b v="0"/>
    <b v="0"/>
    <s v="theater/plays"/>
    <m/>
    <x v="3"/>
    <x v="3"/>
  </r>
  <r>
    <n v="469"/>
    <x v="464"/>
    <x v="469"/>
    <n v="5600"/>
    <n v="10328"/>
    <n v="1.8442857142857143"/>
    <x v="1"/>
    <n v="159"/>
    <x v="1"/>
    <s v="USD"/>
    <n v="1431925200"/>
    <n v="1432098000"/>
    <b v="0"/>
    <b v="0"/>
    <s v="film &amp; video/drama"/>
    <m/>
    <x v="4"/>
    <x v="6"/>
  </r>
  <r>
    <n v="470"/>
    <x v="465"/>
    <x v="470"/>
    <n v="3600"/>
    <n v="10289"/>
    <n v="2.8580555555555556"/>
    <x v="1"/>
    <n v="381"/>
    <x v="1"/>
    <s v="USD"/>
    <n v="1481522400"/>
    <n v="1482127200"/>
    <b v="0"/>
    <b v="0"/>
    <s v="technology/wearables"/>
    <m/>
    <x v="2"/>
    <x v="8"/>
  </r>
  <r>
    <n v="471"/>
    <x v="197"/>
    <x v="471"/>
    <n v="3100"/>
    <n v="9889"/>
    <n v="3.19"/>
    <x v="1"/>
    <n v="194"/>
    <x v="4"/>
    <s v="GBP"/>
    <n v="1335934800"/>
    <n v="1335934800"/>
    <b v="0"/>
    <b v="1"/>
    <s v="food/food trucks"/>
    <m/>
    <x v="0"/>
    <x v="0"/>
  </r>
  <r>
    <n v="472"/>
    <x v="466"/>
    <x v="472"/>
    <n v="153800"/>
    <n v="60342"/>
    <n v="0.39234070221066319"/>
    <x v="0"/>
    <n v="575"/>
    <x v="1"/>
    <s v="USD"/>
    <n v="1552280400"/>
    <n v="1556946000"/>
    <b v="0"/>
    <b v="0"/>
    <s v="music/rock"/>
    <m/>
    <x v="1"/>
    <x v="1"/>
  </r>
  <r>
    <n v="473"/>
    <x v="467"/>
    <x v="473"/>
    <n v="5000"/>
    <n v="8907"/>
    <n v="1.7814000000000001"/>
    <x v="1"/>
    <n v="106"/>
    <x v="1"/>
    <s v="USD"/>
    <n v="1529989200"/>
    <n v="1530075600"/>
    <b v="0"/>
    <b v="0"/>
    <s v="music/electric music"/>
    <m/>
    <x v="1"/>
    <x v="5"/>
  </r>
  <r>
    <n v="474"/>
    <x v="468"/>
    <x v="474"/>
    <n v="4000"/>
    <n v="14606"/>
    <n v="3.6515"/>
    <x v="1"/>
    <n v="142"/>
    <x v="1"/>
    <s v="USD"/>
    <n v="1418709600"/>
    <n v="1418796000"/>
    <b v="0"/>
    <b v="0"/>
    <s v="film &amp; video/television"/>
    <m/>
    <x v="4"/>
    <x v="19"/>
  </r>
  <r>
    <n v="475"/>
    <x v="469"/>
    <x v="475"/>
    <n v="7400"/>
    <n v="8432"/>
    <n v="1.1394594594594594"/>
    <x v="1"/>
    <n v="211"/>
    <x v="1"/>
    <s v="USD"/>
    <n v="1372136400"/>
    <n v="1372482000"/>
    <b v="0"/>
    <b v="1"/>
    <s v="publishing/translations"/>
    <m/>
    <x v="5"/>
    <x v="18"/>
  </r>
  <r>
    <n v="476"/>
    <x v="470"/>
    <x v="476"/>
    <n v="191500"/>
    <n v="57122"/>
    <n v="0.29828720626631855"/>
    <x v="0"/>
    <n v="1120"/>
    <x v="1"/>
    <s v="USD"/>
    <n v="1533877200"/>
    <n v="1534395600"/>
    <b v="0"/>
    <b v="0"/>
    <s v="publishing/fiction"/>
    <m/>
    <x v="5"/>
    <x v="13"/>
  </r>
  <r>
    <n v="477"/>
    <x v="471"/>
    <x v="477"/>
    <n v="8500"/>
    <n v="4613"/>
    <n v="0.54270588235294115"/>
    <x v="0"/>
    <n v="113"/>
    <x v="1"/>
    <s v="USD"/>
    <n v="1309064400"/>
    <n v="1311397200"/>
    <b v="0"/>
    <b v="0"/>
    <s v="film &amp; video/science fiction"/>
    <m/>
    <x v="4"/>
    <x v="22"/>
  </r>
  <r>
    <n v="478"/>
    <x v="472"/>
    <x v="478"/>
    <n v="68800"/>
    <n v="162603"/>
    <n v="2.3634156976744185"/>
    <x v="1"/>
    <n v="2756"/>
    <x v="1"/>
    <s v="USD"/>
    <n v="1425877200"/>
    <n v="1426914000"/>
    <b v="0"/>
    <b v="0"/>
    <s v="technology/wearables"/>
    <m/>
    <x v="2"/>
    <x v="8"/>
  </r>
  <r>
    <n v="479"/>
    <x v="473"/>
    <x v="479"/>
    <n v="2400"/>
    <n v="12310"/>
    <n v="5.1291666666666664"/>
    <x v="1"/>
    <n v="173"/>
    <x v="4"/>
    <s v="GBP"/>
    <n v="1501304400"/>
    <n v="1501477200"/>
    <b v="0"/>
    <b v="0"/>
    <s v="food/food trucks"/>
    <m/>
    <x v="0"/>
    <x v="0"/>
  </r>
  <r>
    <n v="480"/>
    <x v="474"/>
    <x v="480"/>
    <n v="8600"/>
    <n v="8656"/>
    <n v="1.0065116279069768"/>
    <x v="1"/>
    <n v="87"/>
    <x v="1"/>
    <s v="USD"/>
    <n v="1268287200"/>
    <n v="1269061200"/>
    <b v="0"/>
    <b v="1"/>
    <s v="photography/photography books"/>
    <m/>
    <x v="7"/>
    <x v="14"/>
  </r>
  <r>
    <n v="481"/>
    <x v="475"/>
    <x v="481"/>
    <n v="196600"/>
    <n v="159931"/>
    <n v="0.81348423194303154"/>
    <x v="0"/>
    <n v="1538"/>
    <x v="1"/>
    <s v="USD"/>
    <n v="1412139600"/>
    <n v="1415772000"/>
    <b v="0"/>
    <b v="1"/>
    <s v="theater/plays"/>
    <m/>
    <x v="3"/>
    <x v="3"/>
  </r>
  <r>
    <n v="482"/>
    <x v="476"/>
    <x v="482"/>
    <n v="4200"/>
    <n v="689"/>
    <n v="0.16404761904761905"/>
    <x v="0"/>
    <n v="9"/>
    <x v="1"/>
    <s v="USD"/>
    <n v="1330063200"/>
    <n v="1331013600"/>
    <b v="0"/>
    <b v="1"/>
    <s v="publishing/fiction"/>
    <m/>
    <x v="5"/>
    <x v="13"/>
  </r>
  <r>
    <n v="483"/>
    <x v="477"/>
    <x v="483"/>
    <n v="91400"/>
    <n v="48236"/>
    <n v="0.52774617067833696"/>
    <x v="0"/>
    <n v="554"/>
    <x v="1"/>
    <s v="USD"/>
    <n v="1576130400"/>
    <n v="1576735200"/>
    <b v="0"/>
    <b v="0"/>
    <s v="theater/plays"/>
    <m/>
    <x v="3"/>
    <x v="3"/>
  </r>
  <r>
    <n v="484"/>
    <x v="478"/>
    <x v="484"/>
    <n v="29600"/>
    <n v="77021"/>
    <n v="2.6020608108108108"/>
    <x v="1"/>
    <n v="1572"/>
    <x v="4"/>
    <s v="GBP"/>
    <n v="1407128400"/>
    <n v="1411362000"/>
    <b v="0"/>
    <b v="1"/>
    <s v="food/food trucks"/>
    <m/>
    <x v="0"/>
    <x v="0"/>
  </r>
  <r>
    <n v="485"/>
    <x v="479"/>
    <x v="485"/>
    <n v="90600"/>
    <n v="27844"/>
    <n v="0.30732891832229581"/>
    <x v="0"/>
    <n v="648"/>
    <x v="4"/>
    <s v="GBP"/>
    <n v="1560142800"/>
    <n v="1563685200"/>
    <b v="0"/>
    <b v="0"/>
    <s v="theater/plays"/>
    <m/>
    <x v="3"/>
    <x v="3"/>
  </r>
  <r>
    <n v="486"/>
    <x v="480"/>
    <x v="486"/>
    <n v="5200"/>
    <n v="702"/>
    <n v="0.13500000000000001"/>
    <x v="0"/>
    <n v="21"/>
    <x v="4"/>
    <s v="GBP"/>
    <n v="1520575200"/>
    <n v="1521867600"/>
    <b v="0"/>
    <b v="1"/>
    <s v="publishing/translations"/>
    <m/>
    <x v="5"/>
    <x v="18"/>
  </r>
  <r>
    <n v="487"/>
    <x v="481"/>
    <x v="487"/>
    <n v="110300"/>
    <n v="197024"/>
    <n v="1.7862556663644606"/>
    <x v="1"/>
    <n v="2346"/>
    <x v="1"/>
    <s v="USD"/>
    <n v="1492664400"/>
    <n v="1495515600"/>
    <b v="0"/>
    <b v="0"/>
    <s v="theater/plays"/>
    <m/>
    <x v="3"/>
    <x v="3"/>
  </r>
  <r>
    <n v="488"/>
    <x v="482"/>
    <x v="488"/>
    <n v="5300"/>
    <n v="11663"/>
    <n v="2.2005660377358489"/>
    <x v="1"/>
    <n v="115"/>
    <x v="1"/>
    <s v="USD"/>
    <n v="1454479200"/>
    <n v="1455948000"/>
    <b v="0"/>
    <b v="0"/>
    <s v="theater/plays"/>
    <m/>
    <x v="3"/>
    <x v="3"/>
  </r>
  <r>
    <n v="489"/>
    <x v="483"/>
    <x v="489"/>
    <n v="9200"/>
    <n v="9339"/>
    <n v="1.015108695652174"/>
    <x v="1"/>
    <n v="85"/>
    <x v="6"/>
    <s v="EUR"/>
    <n v="1281934800"/>
    <n v="1282366800"/>
    <b v="0"/>
    <b v="0"/>
    <s v="technology/wearables"/>
    <m/>
    <x v="2"/>
    <x v="8"/>
  </r>
  <r>
    <n v="490"/>
    <x v="484"/>
    <x v="490"/>
    <n v="2400"/>
    <n v="4596"/>
    <n v="1.915"/>
    <x v="1"/>
    <n v="144"/>
    <x v="1"/>
    <s v="USD"/>
    <n v="1573970400"/>
    <n v="1574575200"/>
    <b v="0"/>
    <b v="0"/>
    <s v="journalism/audio"/>
    <m/>
    <x v="8"/>
    <x v="23"/>
  </r>
  <r>
    <n v="491"/>
    <x v="485"/>
    <x v="491"/>
    <n v="56800"/>
    <n v="173437"/>
    <n v="3.0534683098591549"/>
    <x v="1"/>
    <n v="2443"/>
    <x v="1"/>
    <s v="USD"/>
    <n v="1372654800"/>
    <n v="1374901200"/>
    <b v="0"/>
    <b v="1"/>
    <s v="food/food trucks"/>
    <m/>
    <x v="0"/>
    <x v="0"/>
  </r>
  <r>
    <n v="492"/>
    <x v="486"/>
    <x v="492"/>
    <n v="191000"/>
    <n v="45831"/>
    <n v="0.23995287958115183"/>
    <x v="3"/>
    <n v="595"/>
    <x v="1"/>
    <s v="USD"/>
    <n v="1275886800"/>
    <n v="1278910800"/>
    <b v="1"/>
    <b v="1"/>
    <s v="film &amp; video/shorts"/>
    <m/>
    <x v="4"/>
    <x v="12"/>
  </r>
  <r>
    <n v="493"/>
    <x v="487"/>
    <x v="493"/>
    <n v="900"/>
    <n v="6514"/>
    <n v="7.2377777777777776"/>
    <x v="1"/>
    <n v="64"/>
    <x v="1"/>
    <s v="USD"/>
    <n v="1561784400"/>
    <n v="1562907600"/>
    <b v="0"/>
    <b v="0"/>
    <s v="photography/photography books"/>
    <m/>
    <x v="7"/>
    <x v="14"/>
  </r>
  <r>
    <n v="494"/>
    <x v="488"/>
    <x v="494"/>
    <n v="2500"/>
    <n v="13684"/>
    <n v="5.4736000000000002"/>
    <x v="1"/>
    <n v="268"/>
    <x v="1"/>
    <s v="USD"/>
    <n v="1332392400"/>
    <n v="1332478800"/>
    <b v="0"/>
    <b v="0"/>
    <s v="technology/wearables"/>
    <m/>
    <x v="2"/>
    <x v="8"/>
  </r>
  <r>
    <n v="495"/>
    <x v="489"/>
    <x v="495"/>
    <n v="3200"/>
    <n v="13264"/>
    <n v="4.1449999999999996"/>
    <x v="1"/>
    <n v="195"/>
    <x v="3"/>
    <s v="DKK"/>
    <n v="1402376400"/>
    <n v="1402722000"/>
    <b v="0"/>
    <b v="0"/>
    <s v="theater/plays"/>
    <m/>
    <x v="3"/>
    <x v="3"/>
  </r>
  <r>
    <n v="496"/>
    <x v="490"/>
    <x v="496"/>
    <n v="183800"/>
    <n v="1667"/>
    <n v="9.0696409140369975E-3"/>
    <x v="0"/>
    <n v="54"/>
    <x v="1"/>
    <s v="USD"/>
    <n v="1495342800"/>
    <n v="1496811600"/>
    <b v="0"/>
    <b v="0"/>
    <s v="film &amp; video/animation"/>
    <m/>
    <x v="4"/>
    <x v="10"/>
  </r>
  <r>
    <n v="497"/>
    <x v="491"/>
    <x v="497"/>
    <n v="9800"/>
    <n v="3349"/>
    <n v="0.34173469387755101"/>
    <x v="0"/>
    <n v="120"/>
    <x v="1"/>
    <s v="USD"/>
    <n v="1482213600"/>
    <n v="1482213600"/>
    <b v="0"/>
    <b v="1"/>
    <s v="technology/wearables"/>
    <m/>
    <x v="2"/>
    <x v="8"/>
  </r>
  <r>
    <n v="498"/>
    <x v="492"/>
    <x v="498"/>
    <n v="193400"/>
    <n v="46317"/>
    <n v="0.239488107549121"/>
    <x v="0"/>
    <n v="579"/>
    <x v="3"/>
    <s v="DKK"/>
    <n v="1420092000"/>
    <n v="1420264800"/>
    <b v="0"/>
    <b v="0"/>
    <s v="technology/web"/>
    <m/>
    <x v="2"/>
    <x v="2"/>
  </r>
  <r>
    <n v="499"/>
    <x v="493"/>
    <x v="499"/>
    <n v="163800"/>
    <n v="78743"/>
    <n v="0.48072649572649573"/>
    <x v="0"/>
    <n v="2072"/>
    <x v="1"/>
    <s v="USD"/>
    <n v="1458018000"/>
    <n v="1458450000"/>
    <b v="0"/>
    <b v="1"/>
    <s v="film &amp; video/documentary"/>
    <m/>
    <x v="4"/>
    <x v="4"/>
  </r>
  <r>
    <n v="500"/>
    <x v="494"/>
    <x v="500"/>
    <n v="100"/>
    <n v="0"/>
    <n v="0"/>
    <x v="0"/>
    <n v="0"/>
    <x v="1"/>
    <s v="USD"/>
    <n v="1367384400"/>
    <n v="1369803600"/>
    <b v="0"/>
    <b v="1"/>
    <s v="theater/plays"/>
    <m/>
    <x v="3"/>
    <x v="3"/>
  </r>
  <r>
    <n v="501"/>
    <x v="495"/>
    <x v="501"/>
    <n v="153600"/>
    <n v="107743"/>
    <n v="0.70145182291666663"/>
    <x v="0"/>
    <n v="1796"/>
    <x v="1"/>
    <s v="USD"/>
    <n v="1363064400"/>
    <n v="1363237200"/>
    <b v="0"/>
    <b v="0"/>
    <s v="film &amp; video/documentary"/>
    <m/>
    <x v="4"/>
    <x v="4"/>
  </r>
  <r>
    <n v="502"/>
    <x v="212"/>
    <x v="502"/>
    <n v="1300"/>
    <n v="6889"/>
    <n v="5.2992307692307694"/>
    <x v="1"/>
    <n v="186"/>
    <x v="2"/>
    <s v="AUD"/>
    <n v="1343365200"/>
    <n v="1345870800"/>
    <b v="0"/>
    <b v="1"/>
    <s v="games/video games"/>
    <m/>
    <x v="6"/>
    <x v="11"/>
  </r>
  <r>
    <n v="503"/>
    <x v="496"/>
    <x v="503"/>
    <n v="25500"/>
    <n v="45983"/>
    <n v="1.8032549019607844"/>
    <x v="1"/>
    <n v="460"/>
    <x v="1"/>
    <s v="USD"/>
    <n v="1435726800"/>
    <n v="1437454800"/>
    <b v="0"/>
    <b v="0"/>
    <s v="film &amp; video/drama"/>
    <m/>
    <x v="4"/>
    <x v="6"/>
  </r>
  <r>
    <n v="504"/>
    <x v="497"/>
    <x v="504"/>
    <n v="7500"/>
    <n v="6924"/>
    <n v="0.92320000000000002"/>
    <x v="0"/>
    <n v="62"/>
    <x v="6"/>
    <s v="EUR"/>
    <n v="1431925200"/>
    <n v="1432011600"/>
    <b v="0"/>
    <b v="0"/>
    <s v="music/rock"/>
    <m/>
    <x v="1"/>
    <x v="1"/>
  </r>
  <r>
    <n v="505"/>
    <x v="498"/>
    <x v="505"/>
    <n v="89900"/>
    <n v="12497"/>
    <n v="0.13901001112347053"/>
    <x v="0"/>
    <n v="347"/>
    <x v="1"/>
    <s v="USD"/>
    <n v="1362722400"/>
    <n v="1366347600"/>
    <b v="0"/>
    <b v="1"/>
    <s v="publishing/radio &amp; podcasts"/>
    <m/>
    <x v="5"/>
    <x v="15"/>
  </r>
  <r>
    <n v="506"/>
    <x v="499"/>
    <x v="506"/>
    <n v="18000"/>
    <n v="166874"/>
    <n v="9.2707777777777771"/>
    <x v="1"/>
    <n v="2528"/>
    <x v="1"/>
    <s v="USD"/>
    <n v="1511416800"/>
    <n v="1512885600"/>
    <b v="0"/>
    <b v="1"/>
    <s v="theater/plays"/>
    <m/>
    <x v="3"/>
    <x v="3"/>
  </r>
  <r>
    <n v="507"/>
    <x v="500"/>
    <x v="507"/>
    <n v="2100"/>
    <n v="837"/>
    <n v="0.39857142857142858"/>
    <x v="0"/>
    <n v="19"/>
    <x v="1"/>
    <s v="USD"/>
    <n v="1365483600"/>
    <n v="1369717200"/>
    <b v="0"/>
    <b v="1"/>
    <s v="technology/web"/>
    <m/>
    <x v="2"/>
    <x v="2"/>
  </r>
  <r>
    <n v="508"/>
    <x v="501"/>
    <x v="508"/>
    <n v="172700"/>
    <n v="193820"/>
    <n v="1.1222929936305732"/>
    <x v="1"/>
    <n v="3657"/>
    <x v="1"/>
    <s v="USD"/>
    <n v="1532840400"/>
    <n v="1534654800"/>
    <b v="0"/>
    <b v="0"/>
    <s v="theater/plays"/>
    <m/>
    <x v="3"/>
    <x v="3"/>
  </r>
  <r>
    <n v="509"/>
    <x v="173"/>
    <x v="509"/>
    <n v="168500"/>
    <n v="119510"/>
    <n v="0.70925816023738875"/>
    <x v="0"/>
    <n v="1258"/>
    <x v="1"/>
    <s v="USD"/>
    <n v="1336194000"/>
    <n v="1337058000"/>
    <b v="0"/>
    <b v="0"/>
    <s v="theater/plays"/>
    <m/>
    <x v="3"/>
    <x v="3"/>
  </r>
  <r>
    <n v="510"/>
    <x v="502"/>
    <x v="510"/>
    <n v="7800"/>
    <n v="9289"/>
    <n v="1.1908974358974358"/>
    <x v="1"/>
    <n v="131"/>
    <x v="2"/>
    <s v="AUD"/>
    <n v="1527742800"/>
    <n v="1529816400"/>
    <b v="0"/>
    <b v="0"/>
    <s v="film &amp; video/drama"/>
    <m/>
    <x v="4"/>
    <x v="6"/>
  </r>
  <r>
    <n v="511"/>
    <x v="503"/>
    <x v="511"/>
    <n v="147800"/>
    <n v="35498"/>
    <n v="0.24017591339648173"/>
    <x v="0"/>
    <n v="362"/>
    <x v="1"/>
    <s v="USD"/>
    <n v="1564030800"/>
    <n v="1564894800"/>
    <b v="0"/>
    <b v="0"/>
    <s v="theater/plays"/>
    <m/>
    <x v="3"/>
    <x v="3"/>
  </r>
  <r>
    <n v="512"/>
    <x v="504"/>
    <x v="512"/>
    <n v="9100"/>
    <n v="12678"/>
    <n v="1.3931868131868133"/>
    <x v="1"/>
    <n v="239"/>
    <x v="1"/>
    <s v="USD"/>
    <n v="1404536400"/>
    <n v="1404622800"/>
    <b v="0"/>
    <b v="1"/>
    <s v="games/video games"/>
    <m/>
    <x v="6"/>
    <x v="11"/>
  </r>
  <r>
    <n v="513"/>
    <x v="505"/>
    <x v="513"/>
    <n v="8300"/>
    <n v="3260"/>
    <n v="0.39277108433734942"/>
    <x v="3"/>
    <n v="35"/>
    <x v="1"/>
    <s v="USD"/>
    <n v="1284008400"/>
    <n v="1284181200"/>
    <b v="0"/>
    <b v="0"/>
    <s v="film &amp; video/television"/>
    <m/>
    <x v="4"/>
    <x v="19"/>
  </r>
  <r>
    <n v="514"/>
    <x v="506"/>
    <x v="514"/>
    <n v="138700"/>
    <n v="31123"/>
    <n v="0.22439077144917088"/>
    <x v="3"/>
    <n v="528"/>
    <x v="5"/>
    <s v="CHF"/>
    <n v="1386309600"/>
    <n v="1386741600"/>
    <b v="0"/>
    <b v="1"/>
    <s v="music/rock"/>
    <m/>
    <x v="1"/>
    <x v="1"/>
  </r>
  <r>
    <n v="515"/>
    <x v="507"/>
    <x v="515"/>
    <n v="8600"/>
    <n v="4797"/>
    <n v="0.55779069767441858"/>
    <x v="0"/>
    <n v="133"/>
    <x v="0"/>
    <s v="CAD"/>
    <n v="1324620000"/>
    <n v="1324792800"/>
    <b v="0"/>
    <b v="1"/>
    <s v="theater/plays"/>
    <m/>
    <x v="3"/>
    <x v="3"/>
  </r>
  <r>
    <n v="516"/>
    <x v="508"/>
    <x v="516"/>
    <n v="125400"/>
    <n v="53324"/>
    <n v="0.42523125996810207"/>
    <x v="0"/>
    <n v="846"/>
    <x v="1"/>
    <s v="USD"/>
    <n v="1281070800"/>
    <n v="1284354000"/>
    <b v="0"/>
    <b v="0"/>
    <s v="publishing/nonfiction"/>
    <m/>
    <x v="5"/>
    <x v="9"/>
  </r>
  <r>
    <n v="517"/>
    <x v="509"/>
    <x v="517"/>
    <n v="5900"/>
    <n v="6608"/>
    <n v="1.1200000000000001"/>
    <x v="1"/>
    <n v="78"/>
    <x v="1"/>
    <s v="USD"/>
    <n v="1493960400"/>
    <n v="1494392400"/>
    <b v="0"/>
    <b v="0"/>
    <s v="food/food trucks"/>
    <m/>
    <x v="0"/>
    <x v="0"/>
  </r>
  <r>
    <n v="518"/>
    <x v="510"/>
    <x v="518"/>
    <n v="8800"/>
    <n v="622"/>
    <n v="7.0681818181818179E-2"/>
    <x v="0"/>
    <n v="10"/>
    <x v="1"/>
    <s v="USD"/>
    <n v="1519365600"/>
    <n v="1519538400"/>
    <b v="0"/>
    <b v="1"/>
    <s v="film &amp; video/animation"/>
    <m/>
    <x v="4"/>
    <x v="10"/>
  </r>
  <r>
    <n v="519"/>
    <x v="511"/>
    <x v="519"/>
    <n v="177700"/>
    <n v="180802"/>
    <n v="1.0174563871693867"/>
    <x v="1"/>
    <n v="1773"/>
    <x v="1"/>
    <s v="USD"/>
    <n v="1420696800"/>
    <n v="1421906400"/>
    <b v="0"/>
    <b v="1"/>
    <s v="music/rock"/>
    <m/>
    <x v="1"/>
    <x v="1"/>
  </r>
  <r>
    <n v="520"/>
    <x v="512"/>
    <x v="520"/>
    <n v="800"/>
    <n v="3406"/>
    <n v="4.2575000000000003"/>
    <x v="1"/>
    <n v="32"/>
    <x v="1"/>
    <s v="USD"/>
    <n v="1555650000"/>
    <n v="1555909200"/>
    <b v="0"/>
    <b v="0"/>
    <s v="theater/plays"/>
    <m/>
    <x v="3"/>
    <x v="3"/>
  </r>
  <r>
    <n v="521"/>
    <x v="513"/>
    <x v="47"/>
    <n v="7600"/>
    <n v="11061"/>
    <n v="1.4553947368421052"/>
    <x v="1"/>
    <n v="369"/>
    <x v="1"/>
    <s v="USD"/>
    <n v="1471928400"/>
    <n v="1472446800"/>
    <b v="0"/>
    <b v="1"/>
    <s v="film &amp; video/drama"/>
    <m/>
    <x v="4"/>
    <x v="6"/>
  </r>
  <r>
    <n v="522"/>
    <x v="514"/>
    <x v="521"/>
    <n v="50500"/>
    <n v="16389"/>
    <n v="0.32453465346534655"/>
    <x v="0"/>
    <n v="191"/>
    <x v="1"/>
    <s v="USD"/>
    <n v="1341291600"/>
    <n v="1342328400"/>
    <b v="0"/>
    <b v="0"/>
    <s v="film &amp; video/shorts"/>
    <m/>
    <x v="4"/>
    <x v="12"/>
  </r>
  <r>
    <n v="523"/>
    <x v="515"/>
    <x v="522"/>
    <n v="900"/>
    <n v="6303"/>
    <n v="7.003333333333333"/>
    <x v="1"/>
    <n v="89"/>
    <x v="1"/>
    <s v="USD"/>
    <n v="1267682400"/>
    <n v="1268114400"/>
    <b v="0"/>
    <b v="0"/>
    <s v="film &amp; video/shorts"/>
    <m/>
    <x v="4"/>
    <x v="12"/>
  </r>
  <r>
    <n v="524"/>
    <x v="516"/>
    <x v="523"/>
    <n v="96700"/>
    <n v="81136"/>
    <n v="0.83904860392967939"/>
    <x v="0"/>
    <n v="1979"/>
    <x v="1"/>
    <s v="USD"/>
    <n v="1272258000"/>
    <n v="1273381200"/>
    <b v="0"/>
    <b v="0"/>
    <s v="theater/plays"/>
    <m/>
    <x v="3"/>
    <x v="3"/>
  </r>
  <r>
    <n v="525"/>
    <x v="517"/>
    <x v="524"/>
    <n v="2100"/>
    <n v="1768"/>
    <n v="0.84190476190476193"/>
    <x v="0"/>
    <n v="63"/>
    <x v="1"/>
    <s v="USD"/>
    <n v="1290492000"/>
    <n v="1290837600"/>
    <b v="0"/>
    <b v="0"/>
    <s v="technology/wearables"/>
    <m/>
    <x v="2"/>
    <x v="8"/>
  </r>
  <r>
    <n v="526"/>
    <x v="518"/>
    <x v="525"/>
    <n v="8300"/>
    <n v="12944"/>
    <n v="1.5595180722891566"/>
    <x v="1"/>
    <n v="147"/>
    <x v="1"/>
    <s v="USD"/>
    <n v="1451109600"/>
    <n v="1454306400"/>
    <b v="0"/>
    <b v="1"/>
    <s v="theater/plays"/>
    <m/>
    <x v="3"/>
    <x v="3"/>
  </r>
  <r>
    <n v="527"/>
    <x v="519"/>
    <x v="526"/>
    <n v="189200"/>
    <n v="188480"/>
    <n v="0.99619450317124736"/>
    <x v="0"/>
    <n v="6080"/>
    <x v="0"/>
    <s v="CAD"/>
    <n v="1454652000"/>
    <n v="1457762400"/>
    <b v="0"/>
    <b v="0"/>
    <s v="film &amp; video/animation"/>
    <m/>
    <x v="4"/>
    <x v="10"/>
  </r>
  <r>
    <n v="528"/>
    <x v="520"/>
    <x v="527"/>
    <n v="9000"/>
    <n v="7227"/>
    <n v="0.80300000000000005"/>
    <x v="0"/>
    <n v="80"/>
    <x v="4"/>
    <s v="GBP"/>
    <n v="1385186400"/>
    <n v="1389074400"/>
    <b v="0"/>
    <b v="0"/>
    <s v="music/indie rock"/>
    <m/>
    <x v="1"/>
    <x v="7"/>
  </r>
  <r>
    <n v="529"/>
    <x v="521"/>
    <x v="528"/>
    <n v="5100"/>
    <n v="574"/>
    <n v="0.11254901960784314"/>
    <x v="0"/>
    <n v="9"/>
    <x v="1"/>
    <s v="USD"/>
    <n v="1399698000"/>
    <n v="1402117200"/>
    <b v="0"/>
    <b v="0"/>
    <s v="games/video games"/>
    <m/>
    <x v="6"/>
    <x v="11"/>
  </r>
  <r>
    <n v="530"/>
    <x v="522"/>
    <x v="529"/>
    <n v="105000"/>
    <n v="96328"/>
    <n v="0.91740952380952379"/>
    <x v="0"/>
    <n v="1784"/>
    <x v="1"/>
    <s v="USD"/>
    <n v="1283230800"/>
    <n v="1284440400"/>
    <b v="0"/>
    <b v="1"/>
    <s v="publishing/fiction"/>
    <m/>
    <x v="5"/>
    <x v="13"/>
  </r>
  <r>
    <n v="531"/>
    <x v="523"/>
    <x v="530"/>
    <n v="186700"/>
    <n v="178338"/>
    <n v="0.95521156936261387"/>
    <x v="2"/>
    <n v="3640"/>
    <x v="5"/>
    <s v="CHF"/>
    <n v="1384149600"/>
    <n v="1388988000"/>
    <b v="0"/>
    <b v="0"/>
    <s v="games/video games"/>
    <m/>
    <x v="6"/>
    <x v="11"/>
  </r>
  <r>
    <n v="532"/>
    <x v="524"/>
    <x v="531"/>
    <n v="1600"/>
    <n v="8046"/>
    <n v="5.0287499999999996"/>
    <x v="1"/>
    <n v="126"/>
    <x v="0"/>
    <s v="CAD"/>
    <n v="1516860000"/>
    <n v="1516946400"/>
    <b v="0"/>
    <b v="0"/>
    <s v="theater/plays"/>
    <m/>
    <x v="3"/>
    <x v="3"/>
  </r>
  <r>
    <n v="533"/>
    <x v="525"/>
    <x v="532"/>
    <n v="115600"/>
    <n v="184086"/>
    <n v="1.5924394463667819"/>
    <x v="1"/>
    <n v="2218"/>
    <x v="4"/>
    <s v="GBP"/>
    <n v="1374642000"/>
    <n v="1377752400"/>
    <b v="0"/>
    <b v="0"/>
    <s v="music/indie rock"/>
    <m/>
    <x v="1"/>
    <x v="7"/>
  </r>
  <r>
    <n v="534"/>
    <x v="526"/>
    <x v="533"/>
    <n v="89100"/>
    <n v="13385"/>
    <n v="0.15022446689113356"/>
    <x v="0"/>
    <n v="243"/>
    <x v="1"/>
    <s v="USD"/>
    <n v="1534482000"/>
    <n v="1534568400"/>
    <b v="0"/>
    <b v="1"/>
    <s v="film &amp; video/drama"/>
    <m/>
    <x v="4"/>
    <x v="6"/>
  </r>
  <r>
    <n v="535"/>
    <x v="527"/>
    <x v="534"/>
    <n v="2600"/>
    <n v="12533"/>
    <n v="4.820384615384615"/>
    <x v="1"/>
    <n v="202"/>
    <x v="6"/>
    <s v="EUR"/>
    <n v="1528434000"/>
    <n v="1528606800"/>
    <b v="0"/>
    <b v="1"/>
    <s v="theater/plays"/>
    <m/>
    <x v="3"/>
    <x v="3"/>
  </r>
  <r>
    <n v="536"/>
    <x v="528"/>
    <x v="535"/>
    <n v="9800"/>
    <n v="14697"/>
    <n v="1.4996938775510205"/>
    <x v="1"/>
    <n v="140"/>
    <x v="6"/>
    <s v="EUR"/>
    <n v="1282626000"/>
    <n v="1284872400"/>
    <b v="0"/>
    <b v="0"/>
    <s v="publishing/fiction"/>
    <m/>
    <x v="5"/>
    <x v="13"/>
  </r>
  <r>
    <n v="537"/>
    <x v="529"/>
    <x v="536"/>
    <n v="84400"/>
    <n v="98935"/>
    <n v="1.1722156398104266"/>
    <x v="1"/>
    <n v="1052"/>
    <x v="3"/>
    <s v="DKK"/>
    <n v="1535605200"/>
    <n v="1537592400"/>
    <b v="1"/>
    <b v="1"/>
    <s v="film &amp; video/documentary"/>
    <m/>
    <x v="4"/>
    <x v="4"/>
  </r>
  <r>
    <n v="538"/>
    <x v="530"/>
    <x v="537"/>
    <n v="151300"/>
    <n v="57034"/>
    <n v="0.37695968274950431"/>
    <x v="0"/>
    <n v="1296"/>
    <x v="1"/>
    <s v="USD"/>
    <n v="1379826000"/>
    <n v="1381208400"/>
    <b v="0"/>
    <b v="0"/>
    <s v="games/mobile games"/>
    <m/>
    <x v="6"/>
    <x v="20"/>
  </r>
  <r>
    <n v="539"/>
    <x v="531"/>
    <x v="538"/>
    <n v="9800"/>
    <n v="7120"/>
    <n v="0.72653061224489801"/>
    <x v="0"/>
    <n v="77"/>
    <x v="1"/>
    <s v="USD"/>
    <n v="1561957200"/>
    <n v="1562475600"/>
    <b v="0"/>
    <b v="1"/>
    <s v="food/food trucks"/>
    <m/>
    <x v="0"/>
    <x v="0"/>
  </r>
  <r>
    <n v="540"/>
    <x v="532"/>
    <x v="539"/>
    <n v="5300"/>
    <n v="14097"/>
    <n v="2.6598113207547169"/>
    <x v="1"/>
    <n v="247"/>
    <x v="1"/>
    <s v="USD"/>
    <n v="1525496400"/>
    <n v="1527397200"/>
    <b v="0"/>
    <b v="0"/>
    <s v="photography/photography books"/>
    <m/>
    <x v="7"/>
    <x v="14"/>
  </r>
  <r>
    <n v="541"/>
    <x v="533"/>
    <x v="540"/>
    <n v="178000"/>
    <n v="43086"/>
    <n v="0.24205617977528091"/>
    <x v="0"/>
    <n v="395"/>
    <x v="6"/>
    <s v="EUR"/>
    <n v="1433912400"/>
    <n v="1436158800"/>
    <b v="0"/>
    <b v="0"/>
    <s v="games/mobile games"/>
    <m/>
    <x v="6"/>
    <x v="20"/>
  </r>
  <r>
    <n v="542"/>
    <x v="534"/>
    <x v="541"/>
    <n v="77000"/>
    <n v="1930"/>
    <n v="2.5064935064935064E-2"/>
    <x v="0"/>
    <n v="49"/>
    <x v="4"/>
    <s v="GBP"/>
    <n v="1453442400"/>
    <n v="1456034400"/>
    <b v="0"/>
    <b v="0"/>
    <s v="music/indie rock"/>
    <m/>
    <x v="1"/>
    <x v="7"/>
  </r>
  <r>
    <n v="543"/>
    <x v="535"/>
    <x v="542"/>
    <n v="84900"/>
    <n v="13864"/>
    <n v="0.1632979976442874"/>
    <x v="0"/>
    <n v="180"/>
    <x v="1"/>
    <s v="USD"/>
    <n v="1378875600"/>
    <n v="1380171600"/>
    <b v="0"/>
    <b v="0"/>
    <s v="games/video games"/>
    <m/>
    <x v="6"/>
    <x v="11"/>
  </r>
  <r>
    <n v="544"/>
    <x v="536"/>
    <x v="543"/>
    <n v="2800"/>
    <n v="7742"/>
    <n v="2.7650000000000001"/>
    <x v="1"/>
    <n v="84"/>
    <x v="1"/>
    <s v="USD"/>
    <n v="1452232800"/>
    <n v="1453356000"/>
    <b v="0"/>
    <b v="0"/>
    <s v="music/rock"/>
    <m/>
    <x v="1"/>
    <x v="1"/>
  </r>
  <r>
    <n v="545"/>
    <x v="537"/>
    <x v="544"/>
    <n v="184800"/>
    <n v="164109"/>
    <n v="0.88803571428571426"/>
    <x v="0"/>
    <n v="2690"/>
    <x v="1"/>
    <s v="USD"/>
    <n v="1577253600"/>
    <n v="1578981600"/>
    <b v="0"/>
    <b v="0"/>
    <s v="theater/plays"/>
    <m/>
    <x v="3"/>
    <x v="3"/>
  </r>
  <r>
    <n v="546"/>
    <x v="538"/>
    <x v="545"/>
    <n v="4200"/>
    <n v="6870"/>
    <n v="1.6357142857142857"/>
    <x v="1"/>
    <n v="88"/>
    <x v="1"/>
    <s v="USD"/>
    <n v="1537160400"/>
    <n v="1537419600"/>
    <b v="0"/>
    <b v="1"/>
    <s v="theater/plays"/>
    <m/>
    <x v="3"/>
    <x v="3"/>
  </r>
  <r>
    <n v="547"/>
    <x v="539"/>
    <x v="546"/>
    <n v="1300"/>
    <n v="12597"/>
    <n v="9.69"/>
    <x v="1"/>
    <n v="156"/>
    <x v="1"/>
    <s v="USD"/>
    <n v="1422165600"/>
    <n v="1423202400"/>
    <b v="0"/>
    <b v="0"/>
    <s v="film &amp; video/drama"/>
    <m/>
    <x v="4"/>
    <x v="6"/>
  </r>
  <r>
    <n v="548"/>
    <x v="540"/>
    <x v="547"/>
    <n v="66100"/>
    <n v="179074"/>
    <n v="2.7091376701966716"/>
    <x v="1"/>
    <n v="2985"/>
    <x v="1"/>
    <s v="USD"/>
    <n v="1459486800"/>
    <n v="1460610000"/>
    <b v="0"/>
    <b v="0"/>
    <s v="theater/plays"/>
    <m/>
    <x v="3"/>
    <x v="3"/>
  </r>
  <r>
    <n v="549"/>
    <x v="541"/>
    <x v="548"/>
    <n v="29500"/>
    <n v="83843"/>
    <n v="2.8421355932203389"/>
    <x v="1"/>
    <n v="762"/>
    <x v="1"/>
    <s v="USD"/>
    <n v="1369717200"/>
    <n v="1370494800"/>
    <b v="0"/>
    <b v="0"/>
    <s v="technology/wearables"/>
    <m/>
    <x v="2"/>
    <x v="8"/>
  </r>
  <r>
    <n v="550"/>
    <x v="542"/>
    <x v="549"/>
    <n v="100"/>
    <n v="4"/>
    <n v="0.04"/>
    <x v="3"/>
    <n v="1"/>
    <x v="5"/>
    <s v="CHF"/>
    <n v="1330495200"/>
    <n v="1332306000"/>
    <b v="0"/>
    <b v="0"/>
    <s v="music/indie rock"/>
    <m/>
    <x v="1"/>
    <x v="7"/>
  </r>
  <r>
    <n v="551"/>
    <x v="543"/>
    <x v="550"/>
    <n v="180100"/>
    <n v="105598"/>
    <n v="0.58632981676846196"/>
    <x v="0"/>
    <n v="2779"/>
    <x v="2"/>
    <s v="AUD"/>
    <n v="1419055200"/>
    <n v="1422511200"/>
    <b v="0"/>
    <b v="1"/>
    <s v="technology/web"/>
    <m/>
    <x v="2"/>
    <x v="2"/>
  </r>
  <r>
    <n v="552"/>
    <x v="544"/>
    <x v="551"/>
    <n v="9000"/>
    <n v="8866"/>
    <n v="0.98511111111111116"/>
    <x v="0"/>
    <n v="92"/>
    <x v="1"/>
    <s v="USD"/>
    <n v="1480140000"/>
    <n v="1480312800"/>
    <b v="0"/>
    <b v="0"/>
    <s v="theater/plays"/>
    <m/>
    <x v="3"/>
    <x v="3"/>
  </r>
  <r>
    <n v="553"/>
    <x v="545"/>
    <x v="552"/>
    <n v="170600"/>
    <n v="75022"/>
    <n v="0.43975381008206332"/>
    <x v="0"/>
    <n v="1028"/>
    <x v="1"/>
    <s v="USD"/>
    <n v="1293948000"/>
    <n v="1294034400"/>
    <b v="0"/>
    <b v="0"/>
    <s v="music/rock"/>
    <m/>
    <x v="1"/>
    <x v="1"/>
  </r>
  <r>
    <n v="554"/>
    <x v="546"/>
    <x v="553"/>
    <n v="9500"/>
    <n v="14408"/>
    <n v="1.5166315789473683"/>
    <x v="1"/>
    <n v="554"/>
    <x v="0"/>
    <s v="CAD"/>
    <n v="1482127200"/>
    <n v="1482645600"/>
    <b v="0"/>
    <b v="0"/>
    <s v="music/indie rock"/>
    <m/>
    <x v="1"/>
    <x v="7"/>
  </r>
  <r>
    <n v="555"/>
    <x v="547"/>
    <x v="554"/>
    <n v="6300"/>
    <n v="14089"/>
    <n v="2.2363492063492063"/>
    <x v="1"/>
    <n v="135"/>
    <x v="3"/>
    <s v="DKK"/>
    <n v="1396414800"/>
    <n v="1399093200"/>
    <b v="0"/>
    <b v="0"/>
    <s v="music/rock"/>
    <m/>
    <x v="1"/>
    <x v="1"/>
  </r>
  <r>
    <n v="556"/>
    <x v="195"/>
    <x v="555"/>
    <n v="5200"/>
    <n v="12467"/>
    <n v="2.3975"/>
    <x v="1"/>
    <n v="122"/>
    <x v="1"/>
    <s v="USD"/>
    <n v="1315285200"/>
    <n v="1315890000"/>
    <b v="0"/>
    <b v="1"/>
    <s v="publishing/translations"/>
    <m/>
    <x v="5"/>
    <x v="18"/>
  </r>
  <r>
    <n v="557"/>
    <x v="548"/>
    <x v="556"/>
    <n v="6000"/>
    <n v="11960"/>
    <n v="1.9933333333333334"/>
    <x v="1"/>
    <n v="221"/>
    <x v="1"/>
    <s v="USD"/>
    <n v="1443762000"/>
    <n v="1444021200"/>
    <b v="0"/>
    <b v="1"/>
    <s v="film &amp; video/science fiction"/>
    <m/>
    <x v="4"/>
    <x v="22"/>
  </r>
  <r>
    <n v="558"/>
    <x v="549"/>
    <x v="557"/>
    <n v="5800"/>
    <n v="7966"/>
    <n v="1.373448275862069"/>
    <x v="1"/>
    <n v="126"/>
    <x v="1"/>
    <s v="USD"/>
    <n v="1456293600"/>
    <n v="1460005200"/>
    <b v="0"/>
    <b v="0"/>
    <s v="theater/plays"/>
    <m/>
    <x v="3"/>
    <x v="3"/>
  </r>
  <r>
    <n v="559"/>
    <x v="550"/>
    <x v="558"/>
    <n v="105300"/>
    <n v="106321"/>
    <n v="1.009696106362773"/>
    <x v="1"/>
    <n v="1022"/>
    <x v="1"/>
    <s v="USD"/>
    <n v="1470114000"/>
    <n v="1470718800"/>
    <b v="0"/>
    <b v="0"/>
    <s v="theater/plays"/>
    <m/>
    <x v="3"/>
    <x v="3"/>
  </r>
  <r>
    <n v="560"/>
    <x v="551"/>
    <x v="559"/>
    <n v="20000"/>
    <n v="158832"/>
    <n v="7.9416000000000002"/>
    <x v="1"/>
    <n v="3177"/>
    <x v="1"/>
    <s v="USD"/>
    <n v="1321596000"/>
    <n v="1325052000"/>
    <b v="0"/>
    <b v="0"/>
    <s v="film &amp; video/animation"/>
    <m/>
    <x v="4"/>
    <x v="10"/>
  </r>
  <r>
    <n v="561"/>
    <x v="552"/>
    <x v="560"/>
    <n v="3000"/>
    <n v="11091"/>
    <n v="3.6970000000000001"/>
    <x v="1"/>
    <n v="198"/>
    <x v="5"/>
    <s v="CHF"/>
    <n v="1318827600"/>
    <n v="1319000400"/>
    <b v="0"/>
    <b v="0"/>
    <s v="theater/plays"/>
    <m/>
    <x v="3"/>
    <x v="3"/>
  </r>
  <r>
    <n v="562"/>
    <x v="553"/>
    <x v="561"/>
    <n v="9900"/>
    <n v="1269"/>
    <n v="0.12818181818181817"/>
    <x v="0"/>
    <n v="26"/>
    <x v="5"/>
    <s v="CHF"/>
    <n v="1552366800"/>
    <n v="1552539600"/>
    <b v="0"/>
    <b v="0"/>
    <s v="music/rock"/>
    <m/>
    <x v="1"/>
    <x v="1"/>
  </r>
  <r>
    <n v="563"/>
    <x v="554"/>
    <x v="562"/>
    <n v="3700"/>
    <n v="5107"/>
    <n v="1.3802702702702703"/>
    <x v="1"/>
    <n v="85"/>
    <x v="2"/>
    <s v="AUD"/>
    <n v="1542088800"/>
    <n v="1543816800"/>
    <b v="0"/>
    <b v="0"/>
    <s v="film &amp; video/documentary"/>
    <m/>
    <x v="4"/>
    <x v="4"/>
  </r>
  <r>
    <n v="564"/>
    <x v="555"/>
    <x v="563"/>
    <n v="168700"/>
    <n v="141393"/>
    <n v="0.83813278008298753"/>
    <x v="0"/>
    <n v="1790"/>
    <x v="1"/>
    <s v="USD"/>
    <n v="1426395600"/>
    <n v="1427086800"/>
    <b v="0"/>
    <b v="0"/>
    <s v="theater/plays"/>
    <m/>
    <x v="3"/>
    <x v="3"/>
  </r>
  <r>
    <n v="565"/>
    <x v="556"/>
    <x v="564"/>
    <n v="94900"/>
    <n v="194166"/>
    <n v="2.0460063224446787"/>
    <x v="1"/>
    <n v="3596"/>
    <x v="1"/>
    <s v="USD"/>
    <n v="1321336800"/>
    <n v="1323064800"/>
    <b v="0"/>
    <b v="0"/>
    <s v="theater/plays"/>
    <m/>
    <x v="3"/>
    <x v="3"/>
  </r>
  <r>
    <n v="566"/>
    <x v="557"/>
    <x v="565"/>
    <n v="9300"/>
    <n v="4124"/>
    <n v="0.44344086021505374"/>
    <x v="0"/>
    <n v="37"/>
    <x v="1"/>
    <s v="USD"/>
    <n v="1456293600"/>
    <n v="1458277200"/>
    <b v="0"/>
    <b v="1"/>
    <s v="music/electric music"/>
    <m/>
    <x v="1"/>
    <x v="5"/>
  </r>
  <r>
    <n v="567"/>
    <x v="558"/>
    <x v="566"/>
    <n v="6800"/>
    <n v="14865"/>
    <n v="2.1860294117647059"/>
    <x v="1"/>
    <n v="244"/>
    <x v="1"/>
    <s v="USD"/>
    <n v="1404968400"/>
    <n v="1405141200"/>
    <b v="0"/>
    <b v="0"/>
    <s v="music/rock"/>
    <m/>
    <x v="1"/>
    <x v="1"/>
  </r>
  <r>
    <n v="568"/>
    <x v="559"/>
    <x v="567"/>
    <n v="72400"/>
    <n v="134688"/>
    <n v="1.8603314917127072"/>
    <x v="1"/>
    <n v="5180"/>
    <x v="1"/>
    <s v="USD"/>
    <n v="1279170000"/>
    <n v="1283058000"/>
    <b v="0"/>
    <b v="0"/>
    <s v="theater/plays"/>
    <m/>
    <x v="3"/>
    <x v="3"/>
  </r>
  <r>
    <n v="569"/>
    <x v="560"/>
    <x v="568"/>
    <n v="20100"/>
    <n v="47705"/>
    <n v="2.3733830845771142"/>
    <x v="1"/>
    <n v="589"/>
    <x v="6"/>
    <s v="EUR"/>
    <n v="1294725600"/>
    <n v="1295762400"/>
    <b v="0"/>
    <b v="0"/>
    <s v="film &amp; video/animation"/>
    <m/>
    <x v="4"/>
    <x v="10"/>
  </r>
  <r>
    <n v="570"/>
    <x v="561"/>
    <x v="569"/>
    <n v="31200"/>
    <n v="95364"/>
    <n v="3.0565384615384614"/>
    <x v="1"/>
    <n v="2725"/>
    <x v="1"/>
    <s v="USD"/>
    <n v="1419055200"/>
    <n v="1419573600"/>
    <b v="0"/>
    <b v="1"/>
    <s v="music/rock"/>
    <m/>
    <x v="1"/>
    <x v="1"/>
  </r>
  <r>
    <n v="571"/>
    <x v="562"/>
    <x v="570"/>
    <n v="3500"/>
    <n v="3295"/>
    <n v="0.94142857142857139"/>
    <x v="0"/>
    <n v="35"/>
    <x v="6"/>
    <s v="EUR"/>
    <n v="1434690000"/>
    <n v="1438750800"/>
    <b v="0"/>
    <b v="0"/>
    <s v="film &amp; video/shorts"/>
    <m/>
    <x v="4"/>
    <x v="12"/>
  </r>
  <r>
    <n v="572"/>
    <x v="563"/>
    <x v="571"/>
    <n v="9000"/>
    <n v="4896"/>
    <n v="0.54400000000000004"/>
    <x v="3"/>
    <n v="94"/>
    <x v="1"/>
    <s v="USD"/>
    <n v="1443416400"/>
    <n v="1444798800"/>
    <b v="0"/>
    <b v="1"/>
    <s v="music/rock"/>
    <m/>
    <x v="1"/>
    <x v="1"/>
  </r>
  <r>
    <n v="573"/>
    <x v="564"/>
    <x v="572"/>
    <n v="6700"/>
    <n v="7496"/>
    <n v="1.1188059701492536"/>
    <x v="1"/>
    <n v="300"/>
    <x v="1"/>
    <s v="USD"/>
    <n v="1399006800"/>
    <n v="1399179600"/>
    <b v="0"/>
    <b v="0"/>
    <s v="journalism/audio"/>
    <m/>
    <x v="8"/>
    <x v="23"/>
  </r>
  <r>
    <n v="574"/>
    <x v="565"/>
    <x v="573"/>
    <n v="2700"/>
    <n v="9967"/>
    <n v="3.6914814814814814"/>
    <x v="1"/>
    <n v="144"/>
    <x v="1"/>
    <s v="USD"/>
    <n v="1575698400"/>
    <n v="1576562400"/>
    <b v="0"/>
    <b v="1"/>
    <s v="food/food trucks"/>
    <m/>
    <x v="0"/>
    <x v="0"/>
  </r>
  <r>
    <n v="575"/>
    <x v="566"/>
    <x v="574"/>
    <n v="83300"/>
    <n v="52421"/>
    <n v="0.62930372148859548"/>
    <x v="0"/>
    <n v="558"/>
    <x v="1"/>
    <s v="USD"/>
    <n v="1400562000"/>
    <n v="1400821200"/>
    <b v="0"/>
    <b v="1"/>
    <s v="theater/plays"/>
    <m/>
    <x v="3"/>
    <x v="3"/>
  </r>
  <r>
    <n v="576"/>
    <x v="567"/>
    <x v="575"/>
    <n v="9700"/>
    <n v="6298"/>
    <n v="0.6492783505154639"/>
    <x v="0"/>
    <n v="64"/>
    <x v="1"/>
    <s v="USD"/>
    <n v="1509512400"/>
    <n v="1510984800"/>
    <b v="0"/>
    <b v="0"/>
    <s v="theater/plays"/>
    <m/>
    <x v="3"/>
    <x v="3"/>
  </r>
  <r>
    <n v="577"/>
    <x v="568"/>
    <x v="576"/>
    <n v="8200"/>
    <n v="1546"/>
    <n v="0.18853658536585366"/>
    <x v="3"/>
    <n v="37"/>
    <x v="1"/>
    <s v="USD"/>
    <n v="1299823200"/>
    <n v="1302066000"/>
    <b v="0"/>
    <b v="0"/>
    <s v="music/jazz"/>
    <m/>
    <x v="1"/>
    <x v="17"/>
  </r>
  <r>
    <n v="578"/>
    <x v="569"/>
    <x v="577"/>
    <n v="96500"/>
    <n v="16168"/>
    <n v="0.1675440414507772"/>
    <x v="0"/>
    <n v="245"/>
    <x v="1"/>
    <s v="USD"/>
    <n v="1322719200"/>
    <n v="1322978400"/>
    <b v="0"/>
    <b v="0"/>
    <s v="film &amp; video/science fiction"/>
    <m/>
    <x v="4"/>
    <x v="22"/>
  </r>
  <r>
    <n v="579"/>
    <x v="570"/>
    <x v="578"/>
    <n v="6200"/>
    <n v="6269"/>
    <n v="1.0111290322580646"/>
    <x v="1"/>
    <n v="87"/>
    <x v="1"/>
    <s v="USD"/>
    <n v="1312693200"/>
    <n v="1313730000"/>
    <b v="0"/>
    <b v="0"/>
    <s v="music/jazz"/>
    <m/>
    <x v="1"/>
    <x v="17"/>
  </r>
  <r>
    <n v="580"/>
    <x v="251"/>
    <x v="579"/>
    <n v="43800"/>
    <n v="149578"/>
    <n v="3.4150228310502282"/>
    <x v="1"/>
    <n v="3116"/>
    <x v="1"/>
    <s v="USD"/>
    <n v="1393394400"/>
    <n v="1394085600"/>
    <b v="0"/>
    <b v="0"/>
    <s v="theater/plays"/>
    <m/>
    <x v="3"/>
    <x v="3"/>
  </r>
  <r>
    <n v="581"/>
    <x v="571"/>
    <x v="580"/>
    <n v="6000"/>
    <n v="3841"/>
    <n v="0.64016666666666666"/>
    <x v="0"/>
    <n v="71"/>
    <x v="1"/>
    <s v="USD"/>
    <n v="1304053200"/>
    <n v="1305349200"/>
    <b v="0"/>
    <b v="0"/>
    <s v="technology/web"/>
    <m/>
    <x v="2"/>
    <x v="2"/>
  </r>
  <r>
    <n v="582"/>
    <x v="572"/>
    <x v="581"/>
    <n v="8700"/>
    <n v="4531"/>
    <n v="0.5208045977011494"/>
    <x v="0"/>
    <n v="42"/>
    <x v="1"/>
    <s v="USD"/>
    <n v="1433912400"/>
    <n v="1434344400"/>
    <b v="0"/>
    <b v="1"/>
    <s v="games/video games"/>
    <m/>
    <x v="6"/>
    <x v="11"/>
  </r>
  <r>
    <n v="583"/>
    <x v="573"/>
    <x v="582"/>
    <n v="18900"/>
    <n v="60934"/>
    <n v="3.2240211640211642"/>
    <x v="1"/>
    <n v="909"/>
    <x v="1"/>
    <s v="USD"/>
    <n v="1329717600"/>
    <n v="1331186400"/>
    <b v="0"/>
    <b v="0"/>
    <s v="film &amp; video/documentary"/>
    <m/>
    <x v="4"/>
    <x v="4"/>
  </r>
  <r>
    <n v="584"/>
    <x v="8"/>
    <x v="583"/>
    <n v="86400"/>
    <n v="103255"/>
    <n v="1.1950810185185186"/>
    <x v="1"/>
    <n v="1613"/>
    <x v="1"/>
    <s v="USD"/>
    <n v="1335330000"/>
    <n v="1336539600"/>
    <b v="0"/>
    <b v="0"/>
    <s v="technology/web"/>
    <m/>
    <x v="2"/>
    <x v="2"/>
  </r>
  <r>
    <n v="585"/>
    <x v="574"/>
    <x v="584"/>
    <n v="8900"/>
    <n v="13065"/>
    <n v="1.4679775280898877"/>
    <x v="1"/>
    <n v="136"/>
    <x v="1"/>
    <s v="USD"/>
    <n v="1268888400"/>
    <n v="1269752400"/>
    <b v="0"/>
    <b v="0"/>
    <s v="publishing/translations"/>
    <m/>
    <x v="5"/>
    <x v="18"/>
  </r>
  <r>
    <n v="586"/>
    <x v="575"/>
    <x v="585"/>
    <n v="700"/>
    <n v="6654"/>
    <n v="9.5057142857142853"/>
    <x v="1"/>
    <n v="130"/>
    <x v="1"/>
    <s v="USD"/>
    <n v="1289973600"/>
    <n v="1291615200"/>
    <b v="0"/>
    <b v="0"/>
    <s v="music/rock"/>
    <m/>
    <x v="1"/>
    <x v="1"/>
  </r>
  <r>
    <n v="587"/>
    <x v="576"/>
    <x v="586"/>
    <n v="9400"/>
    <n v="6852"/>
    <n v="0.72893617021276591"/>
    <x v="0"/>
    <n v="156"/>
    <x v="0"/>
    <s v="CAD"/>
    <n v="1547877600"/>
    <n v="1552366800"/>
    <b v="0"/>
    <b v="1"/>
    <s v="food/food trucks"/>
    <m/>
    <x v="0"/>
    <x v="0"/>
  </r>
  <r>
    <n v="588"/>
    <x v="577"/>
    <x v="587"/>
    <n v="157600"/>
    <n v="124517"/>
    <n v="0.7900824873096447"/>
    <x v="0"/>
    <n v="1368"/>
    <x v="4"/>
    <s v="GBP"/>
    <n v="1269493200"/>
    <n v="1272171600"/>
    <b v="0"/>
    <b v="0"/>
    <s v="theater/plays"/>
    <m/>
    <x v="3"/>
    <x v="3"/>
  </r>
  <r>
    <n v="589"/>
    <x v="578"/>
    <x v="588"/>
    <n v="7900"/>
    <n v="5113"/>
    <n v="0.64721518987341775"/>
    <x v="0"/>
    <n v="102"/>
    <x v="1"/>
    <s v="USD"/>
    <n v="1436072400"/>
    <n v="1436677200"/>
    <b v="0"/>
    <b v="0"/>
    <s v="film &amp; video/documentary"/>
    <m/>
    <x v="4"/>
    <x v="4"/>
  </r>
  <r>
    <n v="590"/>
    <x v="579"/>
    <x v="589"/>
    <n v="7100"/>
    <n v="5824"/>
    <n v="0.82028169014084507"/>
    <x v="0"/>
    <n v="86"/>
    <x v="2"/>
    <s v="AUD"/>
    <n v="1419141600"/>
    <n v="1420092000"/>
    <b v="0"/>
    <b v="0"/>
    <s v="publishing/radio &amp; podcasts"/>
    <m/>
    <x v="5"/>
    <x v="15"/>
  </r>
  <r>
    <n v="591"/>
    <x v="580"/>
    <x v="590"/>
    <n v="600"/>
    <n v="6226"/>
    <n v="10.376666666666667"/>
    <x v="1"/>
    <n v="102"/>
    <x v="1"/>
    <s v="USD"/>
    <n v="1279083600"/>
    <n v="1279947600"/>
    <b v="0"/>
    <b v="0"/>
    <s v="games/video games"/>
    <m/>
    <x v="6"/>
    <x v="11"/>
  </r>
  <r>
    <n v="592"/>
    <x v="581"/>
    <x v="591"/>
    <n v="156800"/>
    <n v="20243"/>
    <n v="0.12910076530612244"/>
    <x v="0"/>
    <n v="253"/>
    <x v="1"/>
    <s v="USD"/>
    <n v="1401426000"/>
    <n v="1402203600"/>
    <b v="0"/>
    <b v="0"/>
    <s v="theater/plays"/>
    <m/>
    <x v="3"/>
    <x v="3"/>
  </r>
  <r>
    <n v="593"/>
    <x v="582"/>
    <x v="592"/>
    <n v="121600"/>
    <n v="188288"/>
    <n v="1.5484210526315789"/>
    <x v="1"/>
    <n v="4006"/>
    <x v="1"/>
    <s v="USD"/>
    <n v="1395810000"/>
    <n v="1396933200"/>
    <b v="0"/>
    <b v="0"/>
    <s v="film &amp; video/animation"/>
    <m/>
    <x v="4"/>
    <x v="10"/>
  </r>
  <r>
    <n v="594"/>
    <x v="583"/>
    <x v="593"/>
    <n v="157300"/>
    <n v="11167"/>
    <n v="7.0991735537190084E-2"/>
    <x v="0"/>
    <n v="157"/>
    <x v="1"/>
    <s v="USD"/>
    <n v="1467003600"/>
    <n v="1467262800"/>
    <b v="0"/>
    <b v="1"/>
    <s v="theater/plays"/>
    <m/>
    <x v="3"/>
    <x v="3"/>
  </r>
  <r>
    <n v="595"/>
    <x v="584"/>
    <x v="594"/>
    <n v="70300"/>
    <n v="146595"/>
    <n v="2.0852773826458035"/>
    <x v="1"/>
    <n v="1629"/>
    <x v="1"/>
    <s v="USD"/>
    <n v="1268715600"/>
    <n v="1270530000"/>
    <b v="0"/>
    <b v="1"/>
    <s v="theater/plays"/>
    <m/>
    <x v="3"/>
    <x v="3"/>
  </r>
  <r>
    <n v="596"/>
    <x v="585"/>
    <x v="595"/>
    <n v="7900"/>
    <n v="7875"/>
    <n v="0.99683544303797467"/>
    <x v="0"/>
    <n v="183"/>
    <x v="1"/>
    <s v="USD"/>
    <n v="1457157600"/>
    <n v="1457762400"/>
    <b v="0"/>
    <b v="1"/>
    <s v="film &amp; video/drama"/>
    <m/>
    <x v="4"/>
    <x v="6"/>
  </r>
  <r>
    <n v="597"/>
    <x v="586"/>
    <x v="596"/>
    <n v="73800"/>
    <n v="148779"/>
    <n v="2.0159756097560977"/>
    <x v="1"/>
    <n v="2188"/>
    <x v="1"/>
    <s v="USD"/>
    <n v="1573970400"/>
    <n v="1575525600"/>
    <b v="0"/>
    <b v="0"/>
    <s v="theater/plays"/>
    <m/>
    <x v="3"/>
    <x v="3"/>
  </r>
  <r>
    <n v="598"/>
    <x v="587"/>
    <x v="597"/>
    <n v="108500"/>
    <n v="175868"/>
    <n v="1.6209032258064515"/>
    <x v="1"/>
    <n v="2409"/>
    <x v="6"/>
    <s v="EUR"/>
    <n v="1276578000"/>
    <n v="1279083600"/>
    <b v="0"/>
    <b v="0"/>
    <s v="music/rock"/>
    <m/>
    <x v="1"/>
    <x v="1"/>
  </r>
  <r>
    <n v="599"/>
    <x v="588"/>
    <x v="598"/>
    <n v="140300"/>
    <n v="5112"/>
    <n v="3.6436208125445471E-2"/>
    <x v="0"/>
    <n v="82"/>
    <x v="3"/>
    <s v="DKK"/>
    <n v="1423720800"/>
    <n v="1424412000"/>
    <b v="0"/>
    <b v="0"/>
    <s v="film &amp; video/documentary"/>
    <m/>
    <x v="4"/>
    <x v="4"/>
  </r>
  <r>
    <n v="600"/>
    <x v="589"/>
    <x v="599"/>
    <n v="100"/>
    <n v="5"/>
    <n v="0.05"/>
    <x v="0"/>
    <n v="1"/>
    <x v="4"/>
    <s v="GBP"/>
    <n v="1375160400"/>
    <n v="1376197200"/>
    <b v="0"/>
    <b v="0"/>
    <s v="food/food trucks"/>
    <m/>
    <x v="0"/>
    <x v="0"/>
  </r>
  <r>
    <n v="601"/>
    <x v="590"/>
    <x v="600"/>
    <n v="6300"/>
    <n v="13018"/>
    <n v="2.0663492063492064"/>
    <x v="1"/>
    <n v="194"/>
    <x v="1"/>
    <s v="USD"/>
    <n v="1401426000"/>
    <n v="1402894800"/>
    <b v="1"/>
    <b v="0"/>
    <s v="technology/wearables"/>
    <m/>
    <x v="2"/>
    <x v="8"/>
  </r>
  <r>
    <n v="602"/>
    <x v="591"/>
    <x v="601"/>
    <n v="71100"/>
    <n v="91176"/>
    <n v="1.2823628691983122"/>
    <x v="1"/>
    <n v="1140"/>
    <x v="1"/>
    <s v="USD"/>
    <n v="1433480400"/>
    <n v="1434430800"/>
    <b v="0"/>
    <b v="0"/>
    <s v="theater/plays"/>
    <m/>
    <x v="3"/>
    <x v="3"/>
  </r>
  <r>
    <n v="603"/>
    <x v="592"/>
    <x v="602"/>
    <n v="5300"/>
    <n v="6342"/>
    <n v="1.1966037735849056"/>
    <x v="1"/>
    <n v="102"/>
    <x v="1"/>
    <s v="USD"/>
    <n v="1555563600"/>
    <n v="1557896400"/>
    <b v="0"/>
    <b v="0"/>
    <s v="theater/plays"/>
    <m/>
    <x v="3"/>
    <x v="3"/>
  </r>
  <r>
    <n v="604"/>
    <x v="593"/>
    <x v="603"/>
    <n v="88700"/>
    <n v="151438"/>
    <n v="1.7073055242390078"/>
    <x v="1"/>
    <n v="2857"/>
    <x v="1"/>
    <s v="USD"/>
    <n v="1295676000"/>
    <n v="1297490400"/>
    <b v="0"/>
    <b v="0"/>
    <s v="theater/plays"/>
    <m/>
    <x v="3"/>
    <x v="3"/>
  </r>
  <r>
    <n v="605"/>
    <x v="594"/>
    <x v="604"/>
    <n v="3300"/>
    <n v="6178"/>
    <n v="1.8721212121212121"/>
    <x v="1"/>
    <n v="107"/>
    <x v="1"/>
    <s v="USD"/>
    <n v="1443848400"/>
    <n v="1447394400"/>
    <b v="0"/>
    <b v="0"/>
    <s v="publishing/nonfiction"/>
    <m/>
    <x v="5"/>
    <x v="9"/>
  </r>
  <r>
    <n v="606"/>
    <x v="595"/>
    <x v="605"/>
    <n v="3400"/>
    <n v="6405"/>
    <n v="1.8838235294117647"/>
    <x v="1"/>
    <n v="160"/>
    <x v="4"/>
    <s v="GBP"/>
    <n v="1457330400"/>
    <n v="1458277200"/>
    <b v="0"/>
    <b v="0"/>
    <s v="music/rock"/>
    <m/>
    <x v="1"/>
    <x v="1"/>
  </r>
  <r>
    <n v="607"/>
    <x v="596"/>
    <x v="606"/>
    <n v="137600"/>
    <n v="180667"/>
    <n v="1.3129869186046512"/>
    <x v="1"/>
    <n v="2230"/>
    <x v="1"/>
    <s v="USD"/>
    <n v="1395550800"/>
    <n v="1395723600"/>
    <b v="0"/>
    <b v="0"/>
    <s v="food/food trucks"/>
    <m/>
    <x v="0"/>
    <x v="0"/>
  </r>
  <r>
    <n v="608"/>
    <x v="597"/>
    <x v="607"/>
    <n v="3900"/>
    <n v="11075"/>
    <n v="2.8397435897435899"/>
    <x v="1"/>
    <n v="316"/>
    <x v="1"/>
    <s v="USD"/>
    <n v="1551852000"/>
    <n v="1552197600"/>
    <b v="0"/>
    <b v="1"/>
    <s v="music/jazz"/>
    <m/>
    <x v="1"/>
    <x v="17"/>
  </r>
  <r>
    <n v="609"/>
    <x v="598"/>
    <x v="608"/>
    <n v="10000"/>
    <n v="12042"/>
    <n v="1.2041999999999999"/>
    <x v="1"/>
    <n v="117"/>
    <x v="1"/>
    <s v="USD"/>
    <n v="1547618400"/>
    <n v="1549087200"/>
    <b v="0"/>
    <b v="0"/>
    <s v="film &amp; video/science fiction"/>
    <m/>
    <x v="4"/>
    <x v="22"/>
  </r>
  <r>
    <n v="610"/>
    <x v="599"/>
    <x v="609"/>
    <n v="42800"/>
    <n v="179356"/>
    <n v="4.1905607476635511"/>
    <x v="1"/>
    <n v="6406"/>
    <x v="1"/>
    <s v="USD"/>
    <n v="1355637600"/>
    <n v="1356847200"/>
    <b v="0"/>
    <b v="0"/>
    <s v="theater/plays"/>
    <m/>
    <x v="3"/>
    <x v="3"/>
  </r>
  <r>
    <n v="611"/>
    <x v="600"/>
    <x v="610"/>
    <n v="8200"/>
    <n v="1136"/>
    <n v="0.13853658536585367"/>
    <x v="3"/>
    <n v="15"/>
    <x v="1"/>
    <s v="USD"/>
    <n v="1374728400"/>
    <n v="1375765200"/>
    <b v="0"/>
    <b v="0"/>
    <s v="theater/plays"/>
    <m/>
    <x v="3"/>
    <x v="3"/>
  </r>
  <r>
    <n v="612"/>
    <x v="601"/>
    <x v="611"/>
    <n v="6200"/>
    <n v="8645"/>
    <n v="1.3943548387096774"/>
    <x v="1"/>
    <n v="192"/>
    <x v="1"/>
    <s v="USD"/>
    <n v="1287810000"/>
    <n v="1289800800"/>
    <b v="0"/>
    <b v="0"/>
    <s v="music/electric music"/>
    <m/>
    <x v="1"/>
    <x v="5"/>
  </r>
  <r>
    <n v="613"/>
    <x v="602"/>
    <x v="612"/>
    <n v="1100"/>
    <n v="1914"/>
    <n v="1.74"/>
    <x v="1"/>
    <n v="26"/>
    <x v="0"/>
    <s v="CAD"/>
    <n v="1503723600"/>
    <n v="1504501200"/>
    <b v="0"/>
    <b v="0"/>
    <s v="theater/plays"/>
    <m/>
    <x v="3"/>
    <x v="3"/>
  </r>
  <r>
    <n v="614"/>
    <x v="603"/>
    <x v="613"/>
    <n v="26500"/>
    <n v="41205"/>
    <n v="1.5549056603773586"/>
    <x v="1"/>
    <n v="723"/>
    <x v="1"/>
    <s v="USD"/>
    <n v="1484114400"/>
    <n v="1485669600"/>
    <b v="0"/>
    <b v="0"/>
    <s v="theater/plays"/>
    <m/>
    <x v="3"/>
    <x v="3"/>
  </r>
  <r>
    <n v="615"/>
    <x v="604"/>
    <x v="614"/>
    <n v="8500"/>
    <n v="14488"/>
    <n v="1.7044705882352942"/>
    <x v="1"/>
    <n v="170"/>
    <x v="6"/>
    <s v="EUR"/>
    <n v="1461906000"/>
    <n v="1462770000"/>
    <b v="0"/>
    <b v="0"/>
    <s v="theater/plays"/>
    <m/>
    <x v="3"/>
    <x v="3"/>
  </r>
  <r>
    <n v="616"/>
    <x v="605"/>
    <x v="615"/>
    <n v="6400"/>
    <n v="12129"/>
    <n v="1.8951562500000001"/>
    <x v="1"/>
    <n v="238"/>
    <x v="4"/>
    <s v="GBP"/>
    <n v="1379653200"/>
    <n v="1379739600"/>
    <b v="0"/>
    <b v="1"/>
    <s v="music/indie rock"/>
    <m/>
    <x v="1"/>
    <x v="7"/>
  </r>
  <r>
    <n v="617"/>
    <x v="606"/>
    <x v="616"/>
    <n v="1400"/>
    <n v="3496"/>
    <n v="2.4971428571428573"/>
    <x v="1"/>
    <n v="55"/>
    <x v="1"/>
    <s v="USD"/>
    <n v="1401858000"/>
    <n v="1402722000"/>
    <b v="0"/>
    <b v="0"/>
    <s v="theater/plays"/>
    <m/>
    <x v="3"/>
    <x v="3"/>
  </r>
  <r>
    <n v="618"/>
    <x v="607"/>
    <x v="617"/>
    <n v="198600"/>
    <n v="97037"/>
    <n v="0.48860523665659616"/>
    <x v="0"/>
    <n v="1198"/>
    <x v="1"/>
    <s v="USD"/>
    <n v="1367470800"/>
    <n v="1369285200"/>
    <b v="0"/>
    <b v="0"/>
    <s v="publishing/nonfiction"/>
    <m/>
    <x v="5"/>
    <x v="9"/>
  </r>
  <r>
    <n v="619"/>
    <x v="608"/>
    <x v="618"/>
    <n v="195900"/>
    <n v="55757"/>
    <n v="0.28461970393057684"/>
    <x v="0"/>
    <n v="648"/>
    <x v="1"/>
    <s v="USD"/>
    <n v="1304658000"/>
    <n v="1304744400"/>
    <b v="1"/>
    <b v="1"/>
    <s v="theater/plays"/>
    <m/>
    <x v="3"/>
    <x v="3"/>
  </r>
  <r>
    <n v="620"/>
    <x v="609"/>
    <x v="619"/>
    <n v="4300"/>
    <n v="11525"/>
    <n v="2.6802325581395348"/>
    <x v="1"/>
    <n v="128"/>
    <x v="2"/>
    <s v="AUD"/>
    <n v="1467954000"/>
    <n v="1468299600"/>
    <b v="0"/>
    <b v="0"/>
    <s v="photography/photography books"/>
    <m/>
    <x v="7"/>
    <x v="14"/>
  </r>
  <r>
    <n v="621"/>
    <x v="610"/>
    <x v="620"/>
    <n v="25600"/>
    <n v="158669"/>
    <n v="6.1980078125000002"/>
    <x v="1"/>
    <n v="2144"/>
    <x v="1"/>
    <s v="USD"/>
    <n v="1473742800"/>
    <n v="1474174800"/>
    <b v="0"/>
    <b v="0"/>
    <s v="theater/plays"/>
    <m/>
    <x v="3"/>
    <x v="3"/>
  </r>
  <r>
    <n v="622"/>
    <x v="611"/>
    <x v="621"/>
    <n v="189000"/>
    <n v="5916"/>
    <n v="3.1301587301587303E-2"/>
    <x v="0"/>
    <n v="64"/>
    <x v="1"/>
    <s v="USD"/>
    <n v="1523768400"/>
    <n v="1526014800"/>
    <b v="0"/>
    <b v="0"/>
    <s v="music/indie rock"/>
    <m/>
    <x v="1"/>
    <x v="7"/>
  </r>
  <r>
    <n v="623"/>
    <x v="612"/>
    <x v="622"/>
    <n v="94300"/>
    <n v="150806"/>
    <n v="1.5992152704135738"/>
    <x v="1"/>
    <n v="2693"/>
    <x v="4"/>
    <s v="GBP"/>
    <n v="1437022800"/>
    <n v="1437454800"/>
    <b v="0"/>
    <b v="0"/>
    <s v="theater/plays"/>
    <m/>
    <x v="3"/>
    <x v="3"/>
  </r>
  <r>
    <n v="624"/>
    <x v="613"/>
    <x v="623"/>
    <n v="5100"/>
    <n v="14249"/>
    <n v="2.793921568627451"/>
    <x v="1"/>
    <n v="432"/>
    <x v="1"/>
    <s v="USD"/>
    <n v="1422165600"/>
    <n v="1422684000"/>
    <b v="0"/>
    <b v="0"/>
    <s v="photography/photography books"/>
    <m/>
    <x v="7"/>
    <x v="14"/>
  </r>
  <r>
    <n v="625"/>
    <x v="614"/>
    <x v="624"/>
    <n v="7500"/>
    <n v="5803"/>
    <n v="0.77373333333333338"/>
    <x v="0"/>
    <n v="62"/>
    <x v="1"/>
    <s v="USD"/>
    <n v="1580104800"/>
    <n v="1581314400"/>
    <b v="0"/>
    <b v="0"/>
    <s v="theater/plays"/>
    <m/>
    <x v="3"/>
    <x v="3"/>
  </r>
  <r>
    <n v="626"/>
    <x v="615"/>
    <x v="625"/>
    <n v="6400"/>
    <n v="13205"/>
    <n v="2.0632812500000002"/>
    <x v="1"/>
    <n v="189"/>
    <x v="1"/>
    <s v="USD"/>
    <n v="1285650000"/>
    <n v="1286427600"/>
    <b v="0"/>
    <b v="1"/>
    <s v="theater/plays"/>
    <m/>
    <x v="3"/>
    <x v="3"/>
  </r>
  <r>
    <n v="627"/>
    <x v="616"/>
    <x v="626"/>
    <n v="1600"/>
    <n v="11108"/>
    <n v="6.9424999999999999"/>
    <x v="1"/>
    <n v="154"/>
    <x v="4"/>
    <s v="GBP"/>
    <n v="1276664400"/>
    <n v="1278738000"/>
    <b v="1"/>
    <b v="0"/>
    <s v="food/food trucks"/>
    <m/>
    <x v="0"/>
    <x v="0"/>
  </r>
  <r>
    <n v="628"/>
    <x v="617"/>
    <x v="627"/>
    <n v="1900"/>
    <n v="2884"/>
    <n v="1.5178947368421052"/>
    <x v="1"/>
    <n v="96"/>
    <x v="1"/>
    <s v="USD"/>
    <n v="1286168400"/>
    <n v="1286427600"/>
    <b v="0"/>
    <b v="0"/>
    <s v="music/indie rock"/>
    <m/>
    <x v="1"/>
    <x v="7"/>
  </r>
  <r>
    <n v="629"/>
    <x v="618"/>
    <x v="628"/>
    <n v="85900"/>
    <n v="55476"/>
    <n v="0.64582072176949945"/>
    <x v="0"/>
    <n v="750"/>
    <x v="1"/>
    <s v="USD"/>
    <n v="1467781200"/>
    <n v="1467954000"/>
    <b v="0"/>
    <b v="1"/>
    <s v="theater/plays"/>
    <m/>
    <x v="3"/>
    <x v="3"/>
  </r>
  <r>
    <n v="630"/>
    <x v="619"/>
    <x v="629"/>
    <n v="9500"/>
    <n v="5973"/>
    <n v="0.62873684210526315"/>
    <x v="3"/>
    <n v="87"/>
    <x v="1"/>
    <s v="USD"/>
    <n v="1556686800"/>
    <n v="1557637200"/>
    <b v="0"/>
    <b v="1"/>
    <s v="theater/plays"/>
    <m/>
    <x v="3"/>
    <x v="3"/>
  </r>
  <r>
    <n v="631"/>
    <x v="620"/>
    <x v="630"/>
    <n v="59200"/>
    <n v="183756"/>
    <n v="3.1039864864864866"/>
    <x v="1"/>
    <n v="3063"/>
    <x v="1"/>
    <s v="USD"/>
    <n v="1553576400"/>
    <n v="1553922000"/>
    <b v="0"/>
    <b v="0"/>
    <s v="theater/plays"/>
    <m/>
    <x v="3"/>
    <x v="3"/>
  </r>
  <r>
    <n v="632"/>
    <x v="621"/>
    <x v="631"/>
    <n v="72100"/>
    <n v="30902"/>
    <n v="0.42859916782246882"/>
    <x v="2"/>
    <n v="278"/>
    <x v="1"/>
    <s v="USD"/>
    <n v="1414904400"/>
    <n v="1416463200"/>
    <b v="0"/>
    <b v="0"/>
    <s v="theater/plays"/>
    <m/>
    <x v="3"/>
    <x v="3"/>
  </r>
  <r>
    <n v="633"/>
    <x v="622"/>
    <x v="632"/>
    <n v="6700"/>
    <n v="5569"/>
    <n v="0.83119402985074631"/>
    <x v="0"/>
    <n v="105"/>
    <x v="1"/>
    <s v="USD"/>
    <n v="1446876000"/>
    <n v="1447221600"/>
    <b v="0"/>
    <b v="0"/>
    <s v="film &amp; video/animation"/>
    <m/>
    <x v="4"/>
    <x v="10"/>
  </r>
  <r>
    <n v="634"/>
    <x v="623"/>
    <x v="633"/>
    <n v="118200"/>
    <n v="92824"/>
    <n v="0.78531302876480547"/>
    <x v="3"/>
    <n v="1658"/>
    <x v="1"/>
    <s v="USD"/>
    <n v="1490418000"/>
    <n v="1491627600"/>
    <b v="0"/>
    <b v="0"/>
    <s v="film &amp; video/television"/>
    <m/>
    <x v="4"/>
    <x v="19"/>
  </r>
  <r>
    <n v="635"/>
    <x v="624"/>
    <x v="634"/>
    <n v="139000"/>
    <n v="158590"/>
    <n v="1.1409352517985611"/>
    <x v="1"/>
    <n v="2266"/>
    <x v="1"/>
    <s v="USD"/>
    <n v="1360389600"/>
    <n v="1363150800"/>
    <b v="0"/>
    <b v="0"/>
    <s v="film &amp; video/television"/>
    <m/>
    <x v="4"/>
    <x v="19"/>
  </r>
  <r>
    <n v="636"/>
    <x v="625"/>
    <x v="635"/>
    <n v="197700"/>
    <n v="127591"/>
    <n v="0.64537683358624176"/>
    <x v="0"/>
    <n v="2604"/>
    <x v="3"/>
    <s v="DKK"/>
    <n v="1326866400"/>
    <n v="1330754400"/>
    <b v="0"/>
    <b v="1"/>
    <s v="film &amp; video/animation"/>
    <m/>
    <x v="4"/>
    <x v="10"/>
  </r>
  <r>
    <n v="637"/>
    <x v="626"/>
    <x v="636"/>
    <n v="8500"/>
    <n v="6750"/>
    <n v="0.79411764705882348"/>
    <x v="0"/>
    <n v="65"/>
    <x v="1"/>
    <s v="USD"/>
    <n v="1479103200"/>
    <n v="1479794400"/>
    <b v="0"/>
    <b v="0"/>
    <s v="theater/plays"/>
    <m/>
    <x v="3"/>
    <x v="3"/>
  </r>
  <r>
    <n v="638"/>
    <x v="627"/>
    <x v="637"/>
    <n v="81600"/>
    <n v="9318"/>
    <n v="0.11419117647058824"/>
    <x v="0"/>
    <n v="94"/>
    <x v="1"/>
    <s v="USD"/>
    <n v="1280206800"/>
    <n v="1281243600"/>
    <b v="0"/>
    <b v="1"/>
    <s v="theater/plays"/>
    <m/>
    <x v="3"/>
    <x v="3"/>
  </r>
  <r>
    <n v="639"/>
    <x v="628"/>
    <x v="638"/>
    <n v="8600"/>
    <n v="4832"/>
    <n v="0.56186046511627907"/>
    <x v="2"/>
    <n v="45"/>
    <x v="1"/>
    <s v="USD"/>
    <n v="1532754000"/>
    <n v="1532754000"/>
    <b v="0"/>
    <b v="1"/>
    <s v="film &amp; video/drama"/>
    <m/>
    <x v="4"/>
    <x v="6"/>
  </r>
  <r>
    <n v="640"/>
    <x v="629"/>
    <x v="639"/>
    <n v="119800"/>
    <n v="19769"/>
    <n v="0.16501669449081802"/>
    <x v="0"/>
    <n v="257"/>
    <x v="1"/>
    <s v="USD"/>
    <n v="1453096800"/>
    <n v="1453356000"/>
    <b v="0"/>
    <b v="0"/>
    <s v="theater/plays"/>
    <m/>
    <x v="3"/>
    <x v="3"/>
  </r>
  <r>
    <n v="641"/>
    <x v="630"/>
    <x v="640"/>
    <n v="9400"/>
    <n v="11277"/>
    <n v="1.1996808510638297"/>
    <x v="1"/>
    <n v="194"/>
    <x v="5"/>
    <s v="CHF"/>
    <n v="1487570400"/>
    <n v="1489986000"/>
    <b v="0"/>
    <b v="0"/>
    <s v="theater/plays"/>
    <m/>
    <x v="3"/>
    <x v="3"/>
  </r>
  <r>
    <n v="642"/>
    <x v="631"/>
    <x v="641"/>
    <n v="9200"/>
    <n v="13382"/>
    <n v="1.4545652173913044"/>
    <x v="1"/>
    <n v="129"/>
    <x v="0"/>
    <s v="CAD"/>
    <n v="1545026400"/>
    <n v="1545804000"/>
    <b v="0"/>
    <b v="0"/>
    <s v="technology/wearables"/>
    <m/>
    <x v="2"/>
    <x v="8"/>
  </r>
  <r>
    <n v="643"/>
    <x v="632"/>
    <x v="642"/>
    <n v="14900"/>
    <n v="32986"/>
    <n v="2.2138255033557046"/>
    <x v="1"/>
    <n v="375"/>
    <x v="1"/>
    <s v="USD"/>
    <n v="1488348000"/>
    <n v="1489899600"/>
    <b v="0"/>
    <b v="0"/>
    <s v="theater/plays"/>
    <m/>
    <x v="3"/>
    <x v="3"/>
  </r>
  <r>
    <n v="644"/>
    <x v="633"/>
    <x v="643"/>
    <n v="169400"/>
    <n v="81984"/>
    <n v="0.48396694214876035"/>
    <x v="0"/>
    <n v="2928"/>
    <x v="0"/>
    <s v="CAD"/>
    <n v="1545112800"/>
    <n v="1546495200"/>
    <b v="0"/>
    <b v="0"/>
    <s v="theater/plays"/>
    <m/>
    <x v="3"/>
    <x v="3"/>
  </r>
  <r>
    <n v="645"/>
    <x v="634"/>
    <x v="644"/>
    <n v="192100"/>
    <n v="178483"/>
    <n v="0.92911504424778757"/>
    <x v="0"/>
    <n v="4697"/>
    <x v="1"/>
    <s v="USD"/>
    <n v="1537938000"/>
    <n v="1539752400"/>
    <b v="0"/>
    <b v="1"/>
    <s v="music/rock"/>
    <m/>
    <x v="1"/>
    <x v="1"/>
  </r>
  <r>
    <n v="646"/>
    <x v="635"/>
    <x v="645"/>
    <n v="98700"/>
    <n v="87448"/>
    <n v="0.88599797365754818"/>
    <x v="0"/>
    <n v="2915"/>
    <x v="1"/>
    <s v="USD"/>
    <n v="1363150800"/>
    <n v="1364101200"/>
    <b v="0"/>
    <b v="0"/>
    <s v="games/video games"/>
    <m/>
    <x v="6"/>
    <x v="11"/>
  </r>
  <r>
    <n v="647"/>
    <x v="636"/>
    <x v="646"/>
    <n v="4500"/>
    <n v="1863"/>
    <n v="0.41399999999999998"/>
    <x v="0"/>
    <n v="18"/>
    <x v="1"/>
    <s v="USD"/>
    <n v="1523250000"/>
    <n v="1525323600"/>
    <b v="0"/>
    <b v="0"/>
    <s v="publishing/translations"/>
    <m/>
    <x v="5"/>
    <x v="18"/>
  </r>
  <r>
    <n v="648"/>
    <x v="637"/>
    <x v="647"/>
    <n v="98600"/>
    <n v="62174"/>
    <n v="0.63056795131845844"/>
    <x v="3"/>
    <n v="723"/>
    <x v="1"/>
    <s v="USD"/>
    <n v="1499317200"/>
    <n v="1500872400"/>
    <b v="1"/>
    <b v="0"/>
    <s v="food/food trucks"/>
    <m/>
    <x v="0"/>
    <x v="0"/>
  </r>
  <r>
    <n v="649"/>
    <x v="638"/>
    <x v="648"/>
    <n v="121700"/>
    <n v="59003"/>
    <n v="0.48482333607230893"/>
    <x v="0"/>
    <n v="602"/>
    <x v="5"/>
    <s v="CHF"/>
    <n v="1287550800"/>
    <n v="1288501200"/>
    <b v="1"/>
    <b v="1"/>
    <s v="theater/plays"/>
    <m/>
    <x v="3"/>
    <x v="3"/>
  </r>
  <r>
    <n v="650"/>
    <x v="639"/>
    <x v="649"/>
    <n v="100"/>
    <n v="2"/>
    <n v="0.02"/>
    <x v="0"/>
    <n v="1"/>
    <x v="1"/>
    <s v="USD"/>
    <n v="1404795600"/>
    <n v="1407128400"/>
    <b v="0"/>
    <b v="0"/>
    <s v="music/jazz"/>
    <m/>
    <x v="1"/>
    <x v="17"/>
  </r>
  <r>
    <n v="651"/>
    <x v="640"/>
    <x v="650"/>
    <n v="196700"/>
    <n v="174039"/>
    <n v="0.88479410269445857"/>
    <x v="0"/>
    <n v="3868"/>
    <x v="6"/>
    <s v="EUR"/>
    <n v="1393048800"/>
    <n v="1394344800"/>
    <b v="0"/>
    <b v="0"/>
    <s v="film &amp; video/shorts"/>
    <m/>
    <x v="4"/>
    <x v="12"/>
  </r>
  <r>
    <n v="652"/>
    <x v="641"/>
    <x v="651"/>
    <n v="10000"/>
    <n v="12684"/>
    <n v="1.2684"/>
    <x v="1"/>
    <n v="409"/>
    <x v="1"/>
    <s v="USD"/>
    <n v="1470373200"/>
    <n v="1474088400"/>
    <b v="0"/>
    <b v="0"/>
    <s v="technology/web"/>
    <m/>
    <x v="2"/>
    <x v="2"/>
  </r>
  <r>
    <n v="653"/>
    <x v="642"/>
    <x v="652"/>
    <n v="600"/>
    <n v="14033"/>
    <n v="23.388333333333332"/>
    <x v="1"/>
    <n v="234"/>
    <x v="1"/>
    <s v="USD"/>
    <n v="1460091600"/>
    <n v="1460264400"/>
    <b v="0"/>
    <b v="0"/>
    <s v="technology/web"/>
    <m/>
    <x v="2"/>
    <x v="2"/>
  </r>
  <r>
    <n v="654"/>
    <x v="643"/>
    <x v="653"/>
    <n v="35000"/>
    <n v="177936"/>
    <n v="5.0838857142857146"/>
    <x v="1"/>
    <n v="3016"/>
    <x v="1"/>
    <s v="USD"/>
    <n v="1440392400"/>
    <n v="1440824400"/>
    <b v="0"/>
    <b v="0"/>
    <s v="music/metal"/>
    <m/>
    <x v="1"/>
    <x v="16"/>
  </r>
  <r>
    <n v="655"/>
    <x v="644"/>
    <x v="654"/>
    <n v="6900"/>
    <n v="13212"/>
    <n v="1.9147826086956521"/>
    <x v="1"/>
    <n v="264"/>
    <x v="1"/>
    <s v="USD"/>
    <n v="1488434400"/>
    <n v="1489554000"/>
    <b v="1"/>
    <b v="0"/>
    <s v="photography/photography books"/>
    <m/>
    <x v="7"/>
    <x v="14"/>
  </r>
  <r>
    <n v="656"/>
    <x v="645"/>
    <x v="655"/>
    <n v="118400"/>
    <n v="49879"/>
    <n v="0.42127533783783783"/>
    <x v="0"/>
    <n v="504"/>
    <x v="2"/>
    <s v="AUD"/>
    <n v="1514440800"/>
    <n v="1514872800"/>
    <b v="0"/>
    <b v="0"/>
    <s v="food/food trucks"/>
    <m/>
    <x v="0"/>
    <x v="0"/>
  </r>
  <r>
    <n v="657"/>
    <x v="646"/>
    <x v="656"/>
    <n v="10000"/>
    <n v="824"/>
    <n v="8.2400000000000001E-2"/>
    <x v="0"/>
    <n v="14"/>
    <x v="1"/>
    <s v="USD"/>
    <n v="1514354400"/>
    <n v="1515736800"/>
    <b v="0"/>
    <b v="0"/>
    <s v="film &amp; video/science fiction"/>
    <m/>
    <x v="4"/>
    <x v="22"/>
  </r>
  <r>
    <n v="658"/>
    <x v="647"/>
    <x v="657"/>
    <n v="52600"/>
    <n v="31594"/>
    <n v="0.60064638783269964"/>
    <x v="3"/>
    <n v="390"/>
    <x v="1"/>
    <s v="USD"/>
    <n v="1440910800"/>
    <n v="1442898000"/>
    <b v="0"/>
    <b v="0"/>
    <s v="music/rock"/>
    <m/>
    <x v="1"/>
    <x v="1"/>
  </r>
  <r>
    <n v="659"/>
    <x v="648"/>
    <x v="658"/>
    <n v="120700"/>
    <n v="57010"/>
    <n v="0.47232808616404309"/>
    <x v="0"/>
    <n v="750"/>
    <x v="4"/>
    <s v="GBP"/>
    <n v="1296108000"/>
    <n v="1296194400"/>
    <b v="0"/>
    <b v="0"/>
    <s v="film &amp; video/documentary"/>
    <m/>
    <x v="4"/>
    <x v="4"/>
  </r>
  <r>
    <n v="660"/>
    <x v="649"/>
    <x v="659"/>
    <n v="9100"/>
    <n v="7438"/>
    <n v="0.81736263736263737"/>
    <x v="0"/>
    <n v="77"/>
    <x v="1"/>
    <s v="USD"/>
    <n v="1440133200"/>
    <n v="1440910800"/>
    <b v="1"/>
    <b v="0"/>
    <s v="theater/plays"/>
    <m/>
    <x v="3"/>
    <x v="3"/>
  </r>
  <r>
    <n v="661"/>
    <x v="650"/>
    <x v="660"/>
    <n v="106800"/>
    <n v="57872"/>
    <n v="0.54187265917603"/>
    <x v="0"/>
    <n v="752"/>
    <x v="3"/>
    <s v="DKK"/>
    <n v="1332910800"/>
    <n v="1335502800"/>
    <b v="0"/>
    <b v="0"/>
    <s v="music/jazz"/>
    <m/>
    <x v="1"/>
    <x v="17"/>
  </r>
  <r>
    <n v="662"/>
    <x v="651"/>
    <x v="661"/>
    <n v="9100"/>
    <n v="8906"/>
    <n v="0.97868131868131869"/>
    <x v="0"/>
    <n v="131"/>
    <x v="1"/>
    <s v="USD"/>
    <n v="1544335200"/>
    <n v="1544680800"/>
    <b v="0"/>
    <b v="0"/>
    <s v="theater/plays"/>
    <m/>
    <x v="3"/>
    <x v="3"/>
  </r>
  <r>
    <n v="663"/>
    <x v="652"/>
    <x v="662"/>
    <n v="10000"/>
    <n v="7724"/>
    <n v="0.77239999999999998"/>
    <x v="0"/>
    <n v="87"/>
    <x v="1"/>
    <s v="USD"/>
    <n v="1286427600"/>
    <n v="1288414800"/>
    <b v="0"/>
    <b v="0"/>
    <s v="theater/plays"/>
    <m/>
    <x v="3"/>
    <x v="3"/>
  </r>
  <r>
    <n v="664"/>
    <x v="327"/>
    <x v="663"/>
    <n v="79400"/>
    <n v="26571"/>
    <n v="0.33464735516372796"/>
    <x v="0"/>
    <n v="1063"/>
    <x v="1"/>
    <s v="USD"/>
    <n v="1329717600"/>
    <n v="1330581600"/>
    <b v="0"/>
    <b v="0"/>
    <s v="music/jazz"/>
    <m/>
    <x v="1"/>
    <x v="17"/>
  </r>
  <r>
    <n v="665"/>
    <x v="653"/>
    <x v="664"/>
    <n v="5100"/>
    <n v="12219"/>
    <n v="2.3958823529411766"/>
    <x v="1"/>
    <n v="272"/>
    <x v="1"/>
    <s v="USD"/>
    <n v="1310187600"/>
    <n v="1311397200"/>
    <b v="0"/>
    <b v="1"/>
    <s v="film &amp; video/documentary"/>
    <m/>
    <x v="4"/>
    <x v="4"/>
  </r>
  <r>
    <n v="666"/>
    <x v="654"/>
    <x v="665"/>
    <n v="3100"/>
    <n v="1985"/>
    <n v="0.64032258064516134"/>
    <x v="3"/>
    <n v="25"/>
    <x v="1"/>
    <s v="USD"/>
    <n v="1377838800"/>
    <n v="1378357200"/>
    <b v="0"/>
    <b v="1"/>
    <s v="theater/plays"/>
    <m/>
    <x v="3"/>
    <x v="3"/>
  </r>
  <r>
    <n v="667"/>
    <x v="655"/>
    <x v="666"/>
    <n v="6900"/>
    <n v="12155"/>
    <n v="1.7615942028985507"/>
    <x v="1"/>
    <n v="419"/>
    <x v="1"/>
    <s v="USD"/>
    <n v="1410325200"/>
    <n v="1411102800"/>
    <b v="0"/>
    <b v="0"/>
    <s v="journalism/audio"/>
    <m/>
    <x v="8"/>
    <x v="23"/>
  </r>
  <r>
    <n v="668"/>
    <x v="656"/>
    <x v="667"/>
    <n v="27500"/>
    <n v="5593"/>
    <n v="0.20338181818181819"/>
    <x v="0"/>
    <n v="76"/>
    <x v="1"/>
    <s v="USD"/>
    <n v="1343797200"/>
    <n v="1344834000"/>
    <b v="0"/>
    <b v="0"/>
    <s v="theater/plays"/>
    <m/>
    <x v="3"/>
    <x v="3"/>
  </r>
  <r>
    <n v="669"/>
    <x v="657"/>
    <x v="668"/>
    <n v="48800"/>
    <n v="175020"/>
    <n v="3.5864754098360656"/>
    <x v="1"/>
    <n v="1621"/>
    <x v="6"/>
    <s v="EUR"/>
    <n v="1498453200"/>
    <n v="1499230800"/>
    <b v="0"/>
    <b v="0"/>
    <s v="theater/plays"/>
    <m/>
    <x v="3"/>
    <x v="3"/>
  </r>
  <r>
    <n v="670"/>
    <x v="635"/>
    <x v="669"/>
    <n v="16200"/>
    <n v="75955"/>
    <n v="4.6885802469135802"/>
    <x v="1"/>
    <n v="1101"/>
    <x v="1"/>
    <s v="USD"/>
    <n v="1456380000"/>
    <n v="1457416800"/>
    <b v="0"/>
    <b v="0"/>
    <s v="music/indie rock"/>
    <m/>
    <x v="1"/>
    <x v="7"/>
  </r>
  <r>
    <n v="671"/>
    <x v="658"/>
    <x v="670"/>
    <n v="97600"/>
    <n v="119127"/>
    <n v="1.220563524590164"/>
    <x v="1"/>
    <n v="1073"/>
    <x v="1"/>
    <s v="USD"/>
    <n v="1280552400"/>
    <n v="1280898000"/>
    <b v="0"/>
    <b v="1"/>
    <s v="theater/plays"/>
    <m/>
    <x v="3"/>
    <x v="3"/>
  </r>
  <r>
    <n v="672"/>
    <x v="659"/>
    <x v="671"/>
    <n v="197900"/>
    <n v="110689"/>
    <n v="0.55931783729156137"/>
    <x v="0"/>
    <n v="4428"/>
    <x v="2"/>
    <s v="AUD"/>
    <n v="1521608400"/>
    <n v="1522472400"/>
    <b v="0"/>
    <b v="0"/>
    <s v="theater/plays"/>
    <m/>
    <x v="3"/>
    <x v="3"/>
  </r>
  <r>
    <n v="673"/>
    <x v="660"/>
    <x v="672"/>
    <n v="5600"/>
    <n v="2445"/>
    <n v="0.43660714285714286"/>
    <x v="0"/>
    <n v="58"/>
    <x v="6"/>
    <s v="EUR"/>
    <n v="1460696400"/>
    <n v="1462510800"/>
    <b v="0"/>
    <b v="0"/>
    <s v="music/indie rock"/>
    <m/>
    <x v="1"/>
    <x v="7"/>
  </r>
  <r>
    <n v="674"/>
    <x v="661"/>
    <x v="673"/>
    <n v="170700"/>
    <n v="57250"/>
    <n v="0.33538371411833628"/>
    <x v="3"/>
    <n v="1218"/>
    <x v="1"/>
    <s v="USD"/>
    <n v="1313730000"/>
    <n v="1317790800"/>
    <b v="0"/>
    <b v="0"/>
    <s v="photography/photography books"/>
    <m/>
    <x v="7"/>
    <x v="14"/>
  </r>
  <r>
    <n v="675"/>
    <x v="662"/>
    <x v="674"/>
    <n v="9700"/>
    <n v="11929"/>
    <n v="1.2297938144329896"/>
    <x v="1"/>
    <n v="331"/>
    <x v="1"/>
    <s v="USD"/>
    <n v="1568178000"/>
    <n v="1568782800"/>
    <b v="0"/>
    <b v="0"/>
    <s v="journalism/audio"/>
    <m/>
    <x v="8"/>
    <x v="23"/>
  </r>
  <r>
    <n v="676"/>
    <x v="663"/>
    <x v="675"/>
    <n v="62300"/>
    <n v="118214"/>
    <n v="1.8974959871589085"/>
    <x v="1"/>
    <n v="1170"/>
    <x v="1"/>
    <s v="USD"/>
    <n v="1348635600"/>
    <n v="1349413200"/>
    <b v="0"/>
    <b v="0"/>
    <s v="photography/photography books"/>
    <m/>
    <x v="7"/>
    <x v="14"/>
  </r>
  <r>
    <n v="677"/>
    <x v="664"/>
    <x v="676"/>
    <n v="5300"/>
    <n v="4432"/>
    <n v="0.83622641509433959"/>
    <x v="0"/>
    <n v="111"/>
    <x v="1"/>
    <s v="USD"/>
    <n v="1468126800"/>
    <n v="1472446800"/>
    <b v="0"/>
    <b v="0"/>
    <s v="publishing/fiction"/>
    <m/>
    <x v="5"/>
    <x v="13"/>
  </r>
  <r>
    <n v="678"/>
    <x v="665"/>
    <x v="677"/>
    <n v="99500"/>
    <n v="17879"/>
    <n v="0.17968844221105529"/>
    <x v="3"/>
    <n v="215"/>
    <x v="1"/>
    <s v="USD"/>
    <n v="1547877600"/>
    <n v="1548050400"/>
    <b v="0"/>
    <b v="0"/>
    <s v="film &amp; video/drama"/>
    <m/>
    <x v="4"/>
    <x v="6"/>
  </r>
  <r>
    <n v="679"/>
    <x v="307"/>
    <x v="678"/>
    <n v="1400"/>
    <n v="14511"/>
    <n v="10.365"/>
    <x v="1"/>
    <n v="363"/>
    <x v="1"/>
    <s v="USD"/>
    <n v="1571374800"/>
    <n v="1571806800"/>
    <b v="0"/>
    <b v="1"/>
    <s v="food/food trucks"/>
    <m/>
    <x v="0"/>
    <x v="0"/>
  </r>
  <r>
    <n v="680"/>
    <x v="666"/>
    <x v="679"/>
    <n v="145600"/>
    <n v="141822"/>
    <n v="0.97405219780219776"/>
    <x v="0"/>
    <n v="2955"/>
    <x v="1"/>
    <s v="USD"/>
    <n v="1576303200"/>
    <n v="1576476000"/>
    <b v="0"/>
    <b v="1"/>
    <s v="games/mobile games"/>
    <m/>
    <x v="6"/>
    <x v="20"/>
  </r>
  <r>
    <n v="681"/>
    <x v="667"/>
    <x v="680"/>
    <n v="184100"/>
    <n v="159037"/>
    <n v="0.86386203150461705"/>
    <x v="0"/>
    <n v="1657"/>
    <x v="1"/>
    <s v="USD"/>
    <n v="1324447200"/>
    <n v="1324965600"/>
    <b v="0"/>
    <b v="0"/>
    <s v="theater/plays"/>
    <m/>
    <x v="3"/>
    <x v="3"/>
  </r>
  <r>
    <n v="682"/>
    <x v="668"/>
    <x v="681"/>
    <n v="5400"/>
    <n v="8109"/>
    <n v="1.5016666666666667"/>
    <x v="1"/>
    <n v="103"/>
    <x v="1"/>
    <s v="USD"/>
    <n v="1386741600"/>
    <n v="1387519200"/>
    <b v="0"/>
    <b v="0"/>
    <s v="theater/plays"/>
    <m/>
    <x v="3"/>
    <x v="3"/>
  </r>
  <r>
    <n v="683"/>
    <x v="669"/>
    <x v="682"/>
    <n v="2300"/>
    <n v="8244"/>
    <n v="3.5843478260869563"/>
    <x v="1"/>
    <n v="147"/>
    <x v="1"/>
    <s v="USD"/>
    <n v="1537074000"/>
    <n v="1537246800"/>
    <b v="0"/>
    <b v="0"/>
    <s v="theater/plays"/>
    <m/>
    <x v="3"/>
    <x v="3"/>
  </r>
  <r>
    <n v="684"/>
    <x v="670"/>
    <x v="683"/>
    <n v="1400"/>
    <n v="7600"/>
    <n v="5.4285714285714288"/>
    <x v="1"/>
    <n v="110"/>
    <x v="0"/>
    <s v="CAD"/>
    <n v="1277787600"/>
    <n v="1279515600"/>
    <b v="0"/>
    <b v="0"/>
    <s v="publishing/nonfiction"/>
    <m/>
    <x v="5"/>
    <x v="9"/>
  </r>
  <r>
    <n v="685"/>
    <x v="671"/>
    <x v="684"/>
    <n v="140000"/>
    <n v="94501"/>
    <n v="0.67500714285714281"/>
    <x v="0"/>
    <n v="926"/>
    <x v="0"/>
    <s v="CAD"/>
    <n v="1440306000"/>
    <n v="1442379600"/>
    <b v="0"/>
    <b v="0"/>
    <s v="theater/plays"/>
    <m/>
    <x v="3"/>
    <x v="3"/>
  </r>
  <r>
    <n v="686"/>
    <x v="672"/>
    <x v="685"/>
    <n v="7500"/>
    <n v="14381"/>
    <n v="1.9174666666666667"/>
    <x v="1"/>
    <n v="134"/>
    <x v="1"/>
    <s v="USD"/>
    <n v="1522126800"/>
    <n v="1523077200"/>
    <b v="0"/>
    <b v="0"/>
    <s v="technology/wearables"/>
    <m/>
    <x v="2"/>
    <x v="8"/>
  </r>
  <r>
    <n v="687"/>
    <x v="673"/>
    <x v="686"/>
    <n v="1500"/>
    <n v="13980"/>
    <n v="9.32"/>
    <x v="1"/>
    <n v="269"/>
    <x v="1"/>
    <s v="USD"/>
    <n v="1489298400"/>
    <n v="1489554000"/>
    <b v="0"/>
    <b v="0"/>
    <s v="theater/plays"/>
    <m/>
    <x v="3"/>
    <x v="3"/>
  </r>
  <r>
    <n v="688"/>
    <x v="674"/>
    <x v="687"/>
    <n v="2900"/>
    <n v="12449"/>
    <n v="4.2927586206896553"/>
    <x v="1"/>
    <n v="175"/>
    <x v="1"/>
    <s v="USD"/>
    <n v="1547100000"/>
    <n v="1548482400"/>
    <b v="0"/>
    <b v="1"/>
    <s v="film &amp; video/television"/>
    <m/>
    <x v="4"/>
    <x v="19"/>
  </r>
  <r>
    <n v="689"/>
    <x v="675"/>
    <x v="688"/>
    <n v="7300"/>
    <n v="7348"/>
    <n v="1.0065753424657535"/>
    <x v="1"/>
    <n v="69"/>
    <x v="1"/>
    <s v="USD"/>
    <n v="1383022800"/>
    <n v="1384063200"/>
    <b v="0"/>
    <b v="0"/>
    <s v="technology/web"/>
    <m/>
    <x v="2"/>
    <x v="2"/>
  </r>
  <r>
    <n v="690"/>
    <x v="676"/>
    <x v="689"/>
    <n v="3600"/>
    <n v="8158"/>
    <n v="2.266111111111111"/>
    <x v="1"/>
    <n v="190"/>
    <x v="1"/>
    <s v="USD"/>
    <n v="1322373600"/>
    <n v="1322892000"/>
    <b v="0"/>
    <b v="1"/>
    <s v="film &amp; video/documentary"/>
    <m/>
    <x v="4"/>
    <x v="4"/>
  </r>
  <r>
    <n v="691"/>
    <x v="677"/>
    <x v="690"/>
    <n v="5000"/>
    <n v="7119"/>
    <n v="1.4238"/>
    <x v="1"/>
    <n v="237"/>
    <x v="1"/>
    <s v="USD"/>
    <n v="1349240400"/>
    <n v="1350709200"/>
    <b v="1"/>
    <b v="1"/>
    <s v="film &amp; video/documentary"/>
    <m/>
    <x v="4"/>
    <x v="4"/>
  </r>
  <r>
    <n v="692"/>
    <x v="678"/>
    <x v="691"/>
    <n v="6000"/>
    <n v="5438"/>
    <n v="0.90633333333333332"/>
    <x v="0"/>
    <n v="77"/>
    <x v="4"/>
    <s v="GBP"/>
    <n v="1562648400"/>
    <n v="1564203600"/>
    <b v="0"/>
    <b v="0"/>
    <s v="music/rock"/>
    <m/>
    <x v="1"/>
    <x v="1"/>
  </r>
  <r>
    <n v="693"/>
    <x v="679"/>
    <x v="692"/>
    <n v="180400"/>
    <n v="115396"/>
    <n v="0.63966740576496672"/>
    <x v="0"/>
    <n v="1748"/>
    <x v="1"/>
    <s v="USD"/>
    <n v="1508216400"/>
    <n v="1509685200"/>
    <b v="0"/>
    <b v="0"/>
    <s v="theater/plays"/>
    <m/>
    <x v="3"/>
    <x v="3"/>
  </r>
  <r>
    <n v="694"/>
    <x v="680"/>
    <x v="693"/>
    <n v="9100"/>
    <n v="7656"/>
    <n v="0.84131868131868137"/>
    <x v="0"/>
    <n v="79"/>
    <x v="1"/>
    <s v="USD"/>
    <n v="1511762400"/>
    <n v="1514959200"/>
    <b v="0"/>
    <b v="0"/>
    <s v="theater/plays"/>
    <m/>
    <x v="3"/>
    <x v="3"/>
  </r>
  <r>
    <n v="695"/>
    <x v="681"/>
    <x v="694"/>
    <n v="9200"/>
    <n v="12322"/>
    <n v="1.3393478260869565"/>
    <x v="1"/>
    <n v="196"/>
    <x v="6"/>
    <s v="EUR"/>
    <n v="1447480800"/>
    <n v="1448863200"/>
    <b v="1"/>
    <b v="0"/>
    <s v="music/rock"/>
    <m/>
    <x v="1"/>
    <x v="1"/>
  </r>
  <r>
    <n v="696"/>
    <x v="682"/>
    <x v="695"/>
    <n v="164100"/>
    <n v="96888"/>
    <n v="0.59042047531992692"/>
    <x v="0"/>
    <n v="889"/>
    <x v="1"/>
    <s v="USD"/>
    <n v="1429506000"/>
    <n v="1429592400"/>
    <b v="0"/>
    <b v="1"/>
    <s v="theater/plays"/>
    <m/>
    <x v="3"/>
    <x v="3"/>
  </r>
  <r>
    <n v="697"/>
    <x v="683"/>
    <x v="696"/>
    <n v="128900"/>
    <n v="196960"/>
    <n v="1.5280062063615205"/>
    <x v="1"/>
    <n v="7295"/>
    <x v="1"/>
    <s v="USD"/>
    <n v="1522472400"/>
    <n v="1522645200"/>
    <b v="0"/>
    <b v="0"/>
    <s v="music/electric music"/>
    <m/>
    <x v="1"/>
    <x v="5"/>
  </r>
  <r>
    <n v="698"/>
    <x v="684"/>
    <x v="697"/>
    <n v="42100"/>
    <n v="188057"/>
    <n v="4.466912114014252"/>
    <x v="1"/>
    <n v="2893"/>
    <x v="0"/>
    <s v="CAD"/>
    <n v="1322114400"/>
    <n v="1323324000"/>
    <b v="0"/>
    <b v="0"/>
    <s v="technology/wearables"/>
    <m/>
    <x v="2"/>
    <x v="8"/>
  </r>
  <r>
    <n v="699"/>
    <x v="196"/>
    <x v="698"/>
    <n v="7400"/>
    <n v="6245"/>
    <n v="0.8439189189189189"/>
    <x v="0"/>
    <n v="56"/>
    <x v="1"/>
    <s v="USD"/>
    <n v="1561438800"/>
    <n v="1561525200"/>
    <b v="0"/>
    <b v="0"/>
    <s v="film &amp; video/drama"/>
    <m/>
    <x v="4"/>
    <x v="6"/>
  </r>
  <r>
    <n v="700"/>
    <x v="685"/>
    <x v="699"/>
    <n v="100"/>
    <n v="3"/>
    <n v="0.03"/>
    <x v="0"/>
    <n v="1"/>
    <x v="1"/>
    <s v="USD"/>
    <n v="1264399200"/>
    <n v="1265695200"/>
    <b v="0"/>
    <b v="0"/>
    <s v="technology/wearables"/>
    <m/>
    <x v="2"/>
    <x v="8"/>
  </r>
  <r>
    <n v="701"/>
    <x v="686"/>
    <x v="700"/>
    <n v="52000"/>
    <n v="91014"/>
    <n v="1.7502692307692307"/>
    <x v="1"/>
    <n v="820"/>
    <x v="1"/>
    <s v="USD"/>
    <n v="1301202000"/>
    <n v="1301806800"/>
    <b v="1"/>
    <b v="0"/>
    <s v="theater/plays"/>
    <m/>
    <x v="3"/>
    <x v="3"/>
  </r>
  <r>
    <n v="702"/>
    <x v="687"/>
    <x v="701"/>
    <n v="8700"/>
    <n v="4710"/>
    <n v="0.54137931034482756"/>
    <x v="0"/>
    <n v="83"/>
    <x v="1"/>
    <s v="USD"/>
    <n v="1374469200"/>
    <n v="1374901200"/>
    <b v="0"/>
    <b v="0"/>
    <s v="technology/wearables"/>
    <m/>
    <x v="2"/>
    <x v="8"/>
  </r>
  <r>
    <n v="703"/>
    <x v="688"/>
    <x v="702"/>
    <n v="63400"/>
    <n v="197728"/>
    <n v="3.1187381703470032"/>
    <x v="1"/>
    <n v="2038"/>
    <x v="1"/>
    <s v="USD"/>
    <n v="1334984400"/>
    <n v="1336453200"/>
    <b v="1"/>
    <b v="1"/>
    <s v="publishing/translations"/>
    <m/>
    <x v="5"/>
    <x v="18"/>
  </r>
  <r>
    <n v="704"/>
    <x v="689"/>
    <x v="703"/>
    <n v="8700"/>
    <n v="10682"/>
    <n v="1.2278160919540231"/>
    <x v="1"/>
    <n v="116"/>
    <x v="1"/>
    <s v="USD"/>
    <n v="1467608400"/>
    <n v="1468904400"/>
    <b v="0"/>
    <b v="0"/>
    <s v="film &amp; video/animation"/>
    <m/>
    <x v="4"/>
    <x v="10"/>
  </r>
  <r>
    <n v="705"/>
    <x v="690"/>
    <x v="704"/>
    <n v="169700"/>
    <n v="168048"/>
    <n v="0.99026517383618151"/>
    <x v="0"/>
    <n v="2025"/>
    <x v="4"/>
    <s v="GBP"/>
    <n v="1386741600"/>
    <n v="1387087200"/>
    <b v="0"/>
    <b v="0"/>
    <s v="publishing/nonfiction"/>
    <m/>
    <x v="5"/>
    <x v="9"/>
  </r>
  <r>
    <n v="706"/>
    <x v="691"/>
    <x v="705"/>
    <n v="108400"/>
    <n v="138586"/>
    <n v="1.278468634686347"/>
    <x v="1"/>
    <n v="1345"/>
    <x v="2"/>
    <s v="AUD"/>
    <n v="1546754400"/>
    <n v="1547445600"/>
    <b v="0"/>
    <b v="1"/>
    <s v="technology/web"/>
    <m/>
    <x v="2"/>
    <x v="2"/>
  </r>
  <r>
    <n v="707"/>
    <x v="692"/>
    <x v="706"/>
    <n v="7300"/>
    <n v="11579"/>
    <n v="1.5861643835616439"/>
    <x v="1"/>
    <n v="168"/>
    <x v="1"/>
    <s v="USD"/>
    <n v="1544248800"/>
    <n v="1547359200"/>
    <b v="0"/>
    <b v="0"/>
    <s v="film &amp; video/drama"/>
    <m/>
    <x v="4"/>
    <x v="6"/>
  </r>
  <r>
    <n v="708"/>
    <x v="693"/>
    <x v="707"/>
    <n v="1700"/>
    <n v="12020"/>
    <n v="7.0705882352941174"/>
    <x v="1"/>
    <n v="137"/>
    <x v="5"/>
    <s v="CHF"/>
    <n v="1495429200"/>
    <n v="1496293200"/>
    <b v="0"/>
    <b v="0"/>
    <s v="theater/plays"/>
    <m/>
    <x v="3"/>
    <x v="3"/>
  </r>
  <r>
    <n v="709"/>
    <x v="694"/>
    <x v="708"/>
    <n v="9800"/>
    <n v="13954"/>
    <n v="1.4238775510204082"/>
    <x v="1"/>
    <n v="186"/>
    <x v="6"/>
    <s v="EUR"/>
    <n v="1334811600"/>
    <n v="1335416400"/>
    <b v="0"/>
    <b v="0"/>
    <s v="theater/plays"/>
    <m/>
    <x v="3"/>
    <x v="3"/>
  </r>
  <r>
    <n v="710"/>
    <x v="695"/>
    <x v="709"/>
    <n v="4300"/>
    <n v="6358"/>
    <n v="1.4786046511627906"/>
    <x v="1"/>
    <n v="125"/>
    <x v="1"/>
    <s v="USD"/>
    <n v="1531544400"/>
    <n v="1532149200"/>
    <b v="0"/>
    <b v="1"/>
    <s v="theater/plays"/>
    <m/>
    <x v="3"/>
    <x v="3"/>
  </r>
  <r>
    <n v="711"/>
    <x v="696"/>
    <x v="710"/>
    <n v="6200"/>
    <n v="1260"/>
    <n v="0.20322580645161289"/>
    <x v="0"/>
    <n v="14"/>
    <x v="6"/>
    <s v="EUR"/>
    <n v="1453615200"/>
    <n v="1453788000"/>
    <b v="1"/>
    <b v="1"/>
    <s v="theater/plays"/>
    <m/>
    <x v="3"/>
    <x v="3"/>
  </r>
  <r>
    <n v="712"/>
    <x v="697"/>
    <x v="711"/>
    <n v="800"/>
    <n v="14725"/>
    <n v="18.40625"/>
    <x v="1"/>
    <n v="202"/>
    <x v="1"/>
    <s v="USD"/>
    <n v="1467954000"/>
    <n v="1471496400"/>
    <b v="0"/>
    <b v="0"/>
    <s v="theater/plays"/>
    <m/>
    <x v="3"/>
    <x v="3"/>
  </r>
  <r>
    <n v="713"/>
    <x v="698"/>
    <x v="712"/>
    <n v="6900"/>
    <n v="11174"/>
    <n v="1.6194202898550725"/>
    <x v="1"/>
    <n v="103"/>
    <x v="1"/>
    <s v="USD"/>
    <n v="1471842000"/>
    <n v="1472878800"/>
    <b v="0"/>
    <b v="0"/>
    <s v="publishing/radio &amp; podcasts"/>
    <m/>
    <x v="5"/>
    <x v="15"/>
  </r>
  <r>
    <n v="714"/>
    <x v="699"/>
    <x v="713"/>
    <n v="38500"/>
    <n v="182036"/>
    <n v="4.7282077922077921"/>
    <x v="1"/>
    <n v="1785"/>
    <x v="1"/>
    <s v="USD"/>
    <n v="1408424400"/>
    <n v="1408510800"/>
    <b v="0"/>
    <b v="0"/>
    <s v="music/rock"/>
    <m/>
    <x v="1"/>
    <x v="1"/>
  </r>
  <r>
    <n v="715"/>
    <x v="700"/>
    <x v="714"/>
    <n v="118000"/>
    <n v="28870"/>
    <n v="0.24466101694915254"/>
    <x v="0"/>
    <n v="656"/>
    <x v="1"/>
    <s v="USD"/>
    <n v="1281157200"/>
    <n v="1281589200"/>
    <b v="0"/>
    <b v="0"/>
    <s v="games/mobile games"/>
    <m/>
    <x v="6"/>
    <x v="20"/>
  </r>
  <r>
    <n v="716"/>
    <x v="701"/>
    <x v="715"/>
    <n v="2000"/>
    <n v="10353"/>
    <n v="5.1764999999999999"/>
    <x v="1"/>
    <n v="157"/>
    <x v="1"/>
    <s v="USD"/>
    <n v="1373432400"/>
    <n v="1375851600"/>
    <b v="0"/>
    <b v="1"/>
    <s v="theater/plays"/>
    <m/>
    <x v="3"/>
    <x v="3"/>
  </r>
  <r>
    <n v="717"/>
    <x v="702"/>
    <x v="716"/>
    <n v="5600"/>
    <n v="13868"/>
    <n v="2.4764285714285714"/>
    <x v="1"/>
    <n v="555"/>
    <x v="1"/>
    <s v="USD"/>
    <n v="1313989200"/>
    <n v="1315803600"/>
    <b v="0"/>
    <b v="0"/>
    <s v="film &amp; video/documentary"/>
    <m/>
    <x v="4"/>
    <x v="4"/>
  </r>
  <r>
    <n v="718"/>
    <x v="703"/>
    <x v="717"/>
    <n v="8300"/>
    <n v="8317"/>
    <n v="1.0020481927710843"/>
    <x v="1"/>
    <n v="297"/>
    <x v="1"/>
    <s v="USD"/>
    <n v="1371445200"/>
    <n v="1373691600"/>
    <b v="0"/>
    <b v="0"/>
    <s v="technology/wearables"/>
    <m/>
    <x v="2"/>
    <x v="8"/>
  </r>
  <r>
    <n v="719"/>
    <x v="704"/>
    <x v="718"/>
    <n v="6900"/>
    <n v="10557"/>
    <n v="1.53"/>
    <x v="1"/>
    <n v="123"/>
    <x v="1"/>
    <s v="USD"/>
    <n v="1338267600"/>
    <n v="1339218000"/>
    <b v="0"/>
    <b v="0"/>
    <s v="publishing/fiction"/>
    <m/>
    <x v="5"/>
    <x v="13"/>
  </r>
  <r>
    <n v="720"/>
    <x v="705"/>
    <x v="719"/>
    <n v="8700"/>
    <n v="3227"/>
    <n v="0.37091954022988505"/>
    <x v="3"/>
    <n v="38"/>
    <x v="3"/>
    <s v="DKK"/>
    <n v="1519192800"/>
    <n v="1520402400"/>
    <b v="0"/>
    <b v="1"/>
    <s v="theater/plays"/>
    <m/>
    <x v="3"/>
    <x v="3"/>
  </r>
  <r>
    <n v="721"/>
    <x v="706"/>
    <x v="720"/>
    <n v="123600"/>
    <n v="5429"/>
    <n v="4.3923948220064728E-2"/>
    <x v="3"/>
    <n v="60"/>
    <x v="1"/>
    <s v="USD"/>
    <n v="1522818000"/>
    <n v="1523336400"/>
    <b v="0"/>
    <b v="0"/>
    <s v="music/rock"/>
    <m/>
    <x v="1"/>
    <x v="1"/>
  </r>
  <r>
    <n v="722"/>
    <x v="707"/>
    <x v="721"/>
    <n v="48500"/>
    <n v="75906"/>
    <n v="1.5650721649484536"/>
    <x v="1"/>
    <n v="3036"/>
    <x v="1"/>
    <s v="USD"/>
    <n v="1509948000"/>
    <n v="1512280800"/>
    <b v="0"/>
    <b v="0"/>
    <s v="film &amp; video/documentary"/>
    <m/>
    <x v="4"/>
    <x v="4"/>
  </r>
  <r>
    <n v="723"/>
    <x v="708"/>
    <x v="722"/>
    <n v="4900"/>
    <n v="13250"/>
    <n v="2.704081632653061"/>
    <x v="1"/>
    <n v="144"/>
    <x v="2"/>
    <s v="AUD"/>
    <n v="1456898400"/>
    <n v="1458709200"/>
    <b v="0"/>
    <b v="0"/>
    <s v="theater/plays"/>
    <m/>
    <x v="3"/>
    <x v="3"/>
  </r>
  <r>
    <n v="724"/>
    <x v="709"/>
    <x v="723"/>
    <n v="8400"/>
    <n v="11261"/>
    <n v="1.3405952380952382"/>
    <x v="1"/>
    <n v="121"/>
    <x v="4"/>
    <s v="GBP"/>
    <n v="1413954000"/>
    <n v="1414126800"/>
    <b v="0"/>
    <b v="1"/>
    <s v="theater/plays"/>
    <m/>
    <x v="3"/>
    <x v="3"/>
  </r>
  <r>
    <n v="725"/>
    <x v="710"/>
    <x v="724"/>
    <n v="193200"/>
    <n v="97369"/>
    <n v="0.50398033126293995"/>
    <x v="0"/>
    <n v="1596"/>
    <x v="1"/>
    <s v="USD"/>
    <n v="1416031200"/>
    <n v="1416204000"/>
    <b v="0"/>
    <b v="0"/>
    <s v="games/mobile games"/>
    <m/>
    <x v="6"/>
    <x v="20"/>
  </r>
  <r>
    <n v="726"/>
    <x v="711"/>
    <x v="725"/>
    <n v="54300"/>
    <n v="48227"/>
    <n v="0.88815837937384901"/>
    <x v="3"/>
    <n v="524"/>
    <x v="1"/>
    <s v="USD"/>
    <n v="1287982800"/>
    <n v="1288501200"/>
    <b v="0"/>
    <b v="1"/>
    <s v="theater/plays"/>
    <m/>
    <x v="3"/>
    <x v="3"/>
  </r>
  <r>
    <n v="727"/>
    <x v="712"/>
    <x v="726"/>
    <n v="8900"/>
    <n v="14685"/>
    <n v="1.65"/>
    <x v="1"/>
    <n v="181"/>
    <x v="1"/>
    <s v="USD"/>
    <n v="1547964000"/>
    <n v="1552971600"/>
    <b v="0"/>
    <b v="0"/>
    <s v="technology/web"/>
    <m/>
    <x v="2"/>
    <x v="2"/>
  </r>
  <r>
    <n v="728"/>
    <x v="713"/>
    <x v="727"/>
    <n v="4200"/>
    <n v="735"/>
    <n v="0.17499999999999999"/>
    <x v="0"/>
    <n v="10"/>
    <x v="1"/>
    <s v="USD"/>
    <n v="1464152400"/>
    <n v="1465102800"/>
    <b v="0"/>
    <b v="0"/>
    <s v="theater/plays"/>
    <m/>
    <x v="3"/>
    <x v="3"/>
  </r>
  <r>
    <n v="729"/>
    <x v="714"/>
    <x v="728"/>
    <n v="5600"/>
    <n v="10397"/>
    <n v="1.8566071428571429"/>
    <x v="1"/>
    <n v="122"/>
    <x v="1"/>
    <s v="USD"/>
    <n v="1359957600"/>
    <n v="1360130400"/>
    <b v="0"/>
    <b v="0"/>
    <s v="film &amp; video/drama"/>
    <m/>
    <x v="4"/>
    <x v="6"/>
  </r>
  <r>
    <n v="730"/>
    <x v="715"/>
    <x v="729"/>
    <n v="28800"/>
    <n v="118847"/>
    <n v="4.1266319444444441"/>
    <x v="1"/>
    <n v="1071"/>
    <x v="0"/>
    <s v="CAD"/>
    <n v="1432357200"/>
    <n v="1432875600"/>
    <b v="0"/>
    <b v="0"/>
    <s v="technology/wearables"/>
    <m/>
    <x v="2"/>
    <x v="8"/>
  </r>
  <r>
    <n v="731"/>
    <x v="716"/>
    <x v="730"/>
    <n v="8000"/>
    <n v="7220"/>
    <n v="0.90249999999999997"/>
    <x v="3"/>
    <n v="219"/>
    <x v="1"/>
    <s v="USD"/>
    <n v="1500786000"/>
    <n v="1500872400"/>
    <b v="0"/>
    <b v="0"/>
    <s v="technology/web"/>
    <m/>
    <x v="2"/>
    <x v="2"/>
  </r>
  <r>
    <n v="732"/>
    <x v="717"/>
    <x v="731"/>
    <n v="117000"/>
    <n v="107622"/>
    <n v="0.91984615384615387"/>
    <x v="0"/>
    <n v="1121"/>
    <x v="1"/>
    <s v="USD"/>
    <n v="1490158800"/>
    <n v="1492146000"/>
    <b v="0"/>
    <b v="1"/>
    <s v="music/rock"/>
    <m/>
    <x v="1"/>
    <x v="1"/>
  </r>
  <r>
    <n v="733"/>
    <x v="718"/>
    <x v="732"/>
    <n v="15800"/>
    <n v="83267"/>
    <n v="5.2700632911392402"/>
    <x v="1"/>
    <n v="980"/>
    <x v="1"/>
    <s v="USD"/>
    <n v="1406178000"/>
    <n v="1407301200"/>
    <b v="0"/>
    <b v="0"/>
    <s v="music/metal"/>
    <m/>
    <x v="1"/>
    <x v="16"/>
  </r>
  <r>
    <n v="734"/>
    <x v="719"/>
    <x v="733"/>
    <n v="4200"/>
    <n v="13404"/>
    <n v="3.1914285714285713"/>
    <x v="1"/>
    <n v="536"/>
    <x v="1"/>
    <s v="USD"/>
    <n v="1485583200"/>
    <n v="1486620000"/>
    <b v="0"/>
    <b v="1"/>
    <s v="theater/plays"/>
    <m/>
    <x v="3"/>
    <x v="3"/>
  </r>
  <r>
    <n v="735"/>
    <x v="720"/>
    <x v="734"/>
    <n v="37100"/>
    <n v="131404"/>
    <n v="3.5418867924528303"/>
    <x v="1"/>
    <n v="1991"/>
    <x v="1"/>
    <s v="USD"/>
    <n v="1459314000"/>
    <n v="1459918800"/>
    <b v="0"/>
    <b v="0"/>
    <s v="photography/photography books"/>
    <m/>
    <x v="7"/>
    <x v="14"/>
  </r>
  <r>
    <n v="736"/>
    <x v="721"/>
    <x v="735"/>
    <n v="7700"/>
    <n v="2533"/>
    <n v="0.32896103896103895"/>
    <x v="3"/>
    <n v="29"/>
    <x v="1"/>
    <s v="USD"/>
    <n v="1424412000"/>
    <n v="1424757600"/>
    <b v="0"/>
    <b v="0"/>
    <s v="publishing/nonfiction"/>
    <m/>
    <x v="5"/>
    <x v="9"/>
  </r>
  <r>
    <n v="737"/>
    <x v="722"/>
    <x v="736"/>
    <n v="3700"/>
    <n v="5028"/>
    <n v="1.358918918918919"/>
    <x v="1"/>
    <n v="180"/>
    <x v="1"/>
    <s v="USD"/>
    <n v="1478844000"/>
    <n v="1479880800"/>
    <b v="0"/>
    <b v="0"/>
    <s v="music/indie rock"/>
    <m/>
    <x v="1"/>
    <x v="7"/>
  </r>
  <r>
    <n v="738"/>
    <x v="486"/>
    <x v="737"/>
    <n v="74700"/>
    <n v="1557"/>
    <n v="2.0843373493975904E-2"/>
    <x v="0"/>
    <n v="15"/>
    <x v="1"/>
    <s v="USD"/>
    <n v="1416117600"/>
    <n v="1418018400"/>
    <b v="0"/>
    <b v="1"/>
    <s v="theater/plays"/>
    <m/>
    <x v="3"/>
    <x v="3"/>
  </r>
  <r>
    <n v="739"/>
    <x v="723"/>
    <x v="738"/>
    <n v="10000"/>
    <n v="6100"/>
    <n v="0.61"/>
    <x v="0"/>
    <n v="191"/>
    <x v="1"/>
    <s v="USD"/>
    <n v="1340946000"/>
    <n v="1341032400"/>
    <b v="0"/>
    <b v="0"/>
    <s v="music/indie rock"/>
    <m/>
    <x v="1"/>
    <x v="7"/>
  </r>
  <r>
    <n v="740"/>
    <x v="724"/>
    <x v="739"/>
    <n v="5300"/>
    <n v="1592"/>
    <n v="0.30037735849056602"/>
    <x v="0"/>
    <n v="16"/>
    <x v="1"/>
    <s v="USD"/>
    <n v="1486101600"/>
    <n v="1486360800"/>
    <b v="0"/>
    <b v="0"/>
    <s v="theater/plays"/>
    <m/>
    <x v="3"/>
    <x v="3"/>
  </r>
  <r>
    <n v="741"/>
    <x v="287"/>
    <x v="740"/>
    <n v="1200"/>
    <n v="14150"/>
    <n v="11.791666666666666"/>
    <x v="1"/>
    <n v="130"/>
    <x v="1"/>
    <s v="USD"/>
    <n v="1274590800"/>
    <n v="1274677200"/>
    <b v="0"/>
    <b v="0"/>
    <s v="theater/plays"/>
    <m/>
    <x v="3"/>
    <x v="3"/>
  </r>
  <r>
    <n v="742"/>
    <x v="725"/>
    <x v="741"/>
    <n v="1200"/>
    <n v="13513"/>
    <n v="11.260833333333334"/>
    <x v="1"/>
    <n v="122"/>
    <x v="1"/>
    <s v="USD"/>
    <n v="1263880800"/>
    <n v="1267509600"/>
    <b v="0"/>
    <b v="0"/>
    <s v="music/electric music"/>
    <m/>
    <x v="1"/>
    <x v="5"/>
  </r>
  <r>
    <n v="743"/>
    <x v="726"/>
    <x v="742"/>
    <n v="3900"/>
    <n v="504"/>
    <n v="0.12923076923076923"/>
    <x v="0"/>
    <n v="17"/>
    <x v="1"/>
    <s v="USD"/>
    <n v="1445403600"/>
    <n v="1445922000"/>
    <b v="0"/>
    <b v="1"/>
    <s v="theater/plays"/>
    <m/>
    <x v="3"/>
    <x v="3"/>
  </r>
  <r>
    <n v="744"/>
    <x v="727"/>
    <x v="743"/>
    <n v="2000"/>
    <n v="14240"/>
    <n v="7.12"/>
    <x v="1"/>
    <n v="140"/>
    <x v="1"/>
    <s v="USD"/>
    <n v="1533877200"/>
    <n v="1534050000"/>
    <b v="0"/>
    <b v="1"/>
    <s v="theater/plays"/>
    <m/>
    <x v="3"/>
    <x v="3"/>
  </r>
  <r>
    <n v="745"/>
    <x v="728"/>
    <x v="744"/>
    <n v="6900"/>
    <n v="2091"/>
    <n v="0.30304347826086958"/>
    <x v="0"/>
    <n v="34"/>
    <x v="1"/>
    <s v="USD"/>
    <n v="1275195600"/>
    <n v="1277528400"/>
    <b v="0"/>
    <b v="0"/>
    <s v="technology/wearables"/>
    <m/>
    <x v="2"/>
    <x v="8"/>
  </r>
  <r>
    <n v="746"/>
    <x v="729"/>
    <x v="745"/>
    <n v="55800"/>
    <n v="118580"/>
    <n v="2.1250896057347672"/>
    <x v="1"/>
    <n v="3388"/>
    <x v="1"/>
    <s v="USD"/>
    <n v="1318136400"/>
    <n v="1318568400"/>
    <b v="0"/>
    <b v="0"/>
    <s v="technology/web"/>
    <m/>
    <x v="2"/>
    <x v="2"/>
  </r>
  <r>
    <n v="747"/>
    <x v="730"/>
    <x v="746"/>
    <n v="4900"/>
    <n v="11214"/>
    <n v="2.2885714285714287"/>
    <x v="1"/>
    <n v="280"/>
    <x v="1"/>
    <s v="USD"/>
    <n v="1283403600"/>
    <n v="1284354000"/>
    <b v="0"/>
    <b v="0"/>
    <s v="theater/plays"/>
    <m/>
    <x v="3"/>
    <x v="3"/>
  </r>
  <r>
    <n v="748"/>
    <x v="731"/>
    <x v="747"/>
    <n v="194900"/>
    <n v="68137"/>
    <n v="0.34959979476654696"/>
    <x v="3"/>
    <n v="614"/>
    <x v="1"/>
    <s v="USD"/>
    <n v="1267423200"/>
    <n v="1269579600"/>
    <b v="0"/>
    <b v="1"/>
    <s v="film &amp; video/animation"/>
    <m/>
    <x v="4"/>
    <x v="10"/>
  </r>
  <r>
    <n v="749"/>
    <x v="732"/>
    <x v="748"/>
    <n v="8600"/>
    <n v="13527"/>
    <n v="1.5729069767441861"/>
    <x v="1"/>
    <n v="366"/>
    <x v="6"/>
    <s v="EUR"/>
    <n v="1412744400"/>
    <n v="1413781200"/>
    <b v="0"/>
    <b v="1"/>
    <s v="technology/wearables"/>
    <m/>
    <x v="2"/>
    <x v="8"/>
  </r>
  <r>
    <n v="750"/>
    <x v="733"/>
    <x v="749"/>
    <n v="100"/>
    <n v="1"/>
    <n v="0.01"/>
    <x v="0"/>
    <n v="1"/>
    <x v="4"/>
    <s v="GBP"/>
    <n v="1277960400"/>
    <n v="1280120400"/>
    <b v="0"/>
    <b v="0"/>
    <s v="music/electric music"/>
    <m/>
    <x v="1"/>
    <x v="5"/>
  </r>
  <r>
    <n v="751"/>
    <x v="734"/>
    <x v="750"/>
    <n v="3600"/>
    <n v="8363"/>
    <n v="2.3230555555555554"/>
    <x v="1"/>
    <n v="270"/>
    <x v="1"/>
    <s v="USD"/>
    <n v="1458190800"/>
    <n v="1459486800"/>
    <b v="1"/>
    <b v="1"/>
    <s v="publishing/nonfiction"/>
    <m/>
    <x v="5"/>
    <x v="9"/>
  </r>
  <r>
    <n v="752"/>
    <x v="735"/>
    <x v="751"/>
    <n v="5800"/>
    <n v="5362"/>
    <n v="0.92448275862068963"/>
    <x v="3"/>
    <n v="114"/>
    <x v="1"/>
    <s v="USD"/>
    <n v="1280984400"/>
    <n v="1282539600"/>
    <b v="0"/>
    <b v="1"/>
    <s v="theater/plays"/>
    <m/>
    <x v="3"/>
    <x v="3"/>
  </r>
  <r>
    <n v="753"/>
    <x v="736"/>
    <x v="752"/>
    <n v="4700"/>
    <n v="12065"/>
    <n v="2.5670212765957445"/>
    <x v="1"/>
    <n v="137"/>
    <x v="1"/>
    <s v="USD"/>
    <n v="1274590800"/>
    <n v="1275886800"/>
    <b v="0"/>
    <b v="0"/>
    <s v="photography/photography books"/>
    <m/>
    <x v="7"/>
    <x v="14"/>
  </r>
  <r>
    <n v="754"/>
    <x v="737"/>
    <x v="753"/>
    <n v="70400"/>
    <n v="118603"/>
    <n v="1.6847017045454546"/>
    <x v="1"/>
    <n v="3205"/>
    <x v="1"/>
    <s v="USD"/>
    <n v="1351400400"/>
    <n v="1355983200"/>
    <b v="0"/>
    <b v="0"/>
    <s v="theater/plays"/>
    <m/>
    <x v="3"/>
    <x v="3"/>
  </r>
  <r>
    <n v="755"/>
    <x v="738"/>
    <x v="754"/>
    <n v="4500"/>
    <n v="7496"/>
    <n v="1.6657777777777778"/>
    <x v="1"/>
    <n v="288"/>
    <x v="3"/>
    <s v="DKK"/>
    <n v="1514354400"/>
    <n v="1515391200"/>
    <b v="0"/>
    <b v="1"/>
    <s v="theater/plays"/>
    <m/>
    <x v="3"/>
    <x v="3"/>
  </r>
  <r>
    <n v="756"/>
    <x v="739"/>
    <x v="755"/>
    <n v="1300"/>
    <n v="10037"/>
    <n v="7.7207692307692311"/>
    <x v="1"/>
    <n v="148"/>
    <x v="1"/>
    <s v="USD"/>
    <n v="1421733600"/>
    <n v="1422252000"/>
    <b v="0"/>
    <b v="0"/>
    <s v="theater/plays"/>
    <m/>
    <x v="3"/>
    <x v="3"/>
  </r>
  <r>
    <n v="757"/>
    <x v="740"/>
    <x v="756"/>
    <n v="1400"/>
    <n v="5696"/>
    <n v="4.0685714285714285"/>
    <x v="1"/>
    <n v="114"/>
    <x v="1"/>
    <s v="USD"/>
    <n v="1305176400"/>
    <n v="1305522000"/>
    <b v="0"/>
    <b v="0"/>
    <s v="film &amp; video/drama"/>
    <m/>
    <x v="4"/>
    <x v="6"/>
  </r>
  <r>
    <n v="758"/>
    <x v="741"/>
    <x v="757"/>
    <n v="29600"/>
    <n v="167005"/>
    <n v="5.6420608108108112"/>
    <x v="1"/>
    <n v="1518"/>
    <x v="0"/>
    <s v="CAD"/>
    <n v="1414126800"/>
    <n v="1414904400"/>
    <b v="0"/>
    <b v="0"/>
    <s v="music/rock"/>
    <m/>
    <x v="1"/>
    <x v="1"/>
  </r>
  <r>
    <n v="759"/>
    <x v="742"/>
    <x v="758"/>
    <n v="167500"/>
    <n v="114615"/>
    <n v="0.6842686567164179"/>
    <x v="0"/>
    <n v="1274"/>
    <x v="1"/>
    <s v="USD"/>
    <n v="1517810400"/>
    <n v="1520402400"/>
    <b v="0"/>
    <b v="0"/>
    <s v="music/electric music"/>
    <m/>
    <x v="1"/>
    <x v="5"/>
  </r>
  <r>
    <n v="760"/>
    <x v="743"/>
    <x v="759"/>
    <n v="48300"/>
    <n v="16592"/>
    <n v="0.34351966873706002"/>
    <x v="0"/>
    <n v="210"/>
    <x v="6"/>
    <s v="EUR"/>
    <n v="1564635600"/>
    <n v="1567141200"/>
    <b v="0"/>
    <b v="1"/>
    <s v="games/video games"/>
    <m/>
    <x v="6"/>
    <x v="11"/>
  </r>
  <r>
    <n v="761"/>
    <x v="744"/>
    <x v="760"/>
    <n v="2200"/>
    <n v="14420"/>
    <n v="6.5545454545454547"/>
    <x v="1"/>
    <n v="166"/>
    <x v="1"/>
    <s v="USD"/>
    <n v="1500699600"/>
    <n v="1501131600"/>
    <b v="0"/>
    <b v="0"/>
    <s v="music/rock"/>
    <m/>
    <x v="1"/>
    <x v="1"/>
  </r>
  <r>
    <n v="762"/>
    <x v="307"/>
    <x v="761"/>
    <n v="3500"/>
    <n v="6204"/>
    <n v="1.7725714285714285"/>
    <x v="1"/>
    <n v="100"/>
    <x v="2"/>
    <s v="AUD"/>
    <n v="1354082400"/>
    <n v="1355032800"/>
    <b v="0"/>
    <b v="0"/>
    <s v="music/jazz"/>
    <m/>
    <x v="1"/>
    <x v="17"/>
  </r>
  <r>
    <n v="763"/>
    <x v="745"/>
    <x v="762"/>
    <n v="5600"/>
    <n v="6338"/>
    <n v="1.1317857142857144"/>
    <x v="1"/>
    <n v="235"/>
    <x v="1"/>
    <s v="USD"/>
    <n v="1336453200"/>
    <n v="1339477200"/>
    <b v="0"/>
    <b v="1"/>
    <s v="theater/plays"/>
    <m/>
    <x v="3"/>
    <x v="3"/>
  </r>
  <r>
    <n v="764"/>
    <x v="746"/>
    <x v="763"/>
    <n v="1100"/>
    <n v="8010"/>
    <n v="7.2818181818181822"/>
    <x v="1"/>
    <n v="148"/>
    <x v="1"/>
    <s v="USD"/>
    <n v="1305262800"/>
    <n v="1305954000"/>
    <b v="0"/>
    <b v="0"/>
    <s v="music/rock"/>
    <m/>
    <x v="1"/>
    <x v="1"/>
  </r>
  <r>
    <n v="765"/>
    <x v="747"/>
    <x v="764"/>
    <n v="3900"/>
    <n v="8125"/>
    <n v="2.0833333333333335"/>
    <x v="1"/>
    <n v="198"/>
    <x v="1"/>
    <s v="USD"/>
    <n v="1492232400"/>
    <n v="1494392400"/>
    <b v="1"/>
    <b v="1"/>
    <s v="music/indie rock"/>
    <m/>
    <x v="1"/>
    <x v="7"/>
  </r>
  <r>
    <n v="766"/>
    <x v="748"/>
    <x v="765"/>
    <n v="43800"/>
    <n v="13653"/>
    <n v="0.31171232876712329"/>
    <x v="0"/>
    <n v="248"/>
    <x v="2"/>
    <s v="AUD"/>
    <n v="1537333200"/>
    <n v="1537419600"/>
    <b v="0"/>
    <b v="0"/>
    <s v="film &amp; video/science fiction"/>
    <m/>
    <x v="4"/>
    <x v="22"/>
  </r>
  <r>
    <n v="767"/>
    <x v="749"/>
    <x v="766"/>
    <n v="97200"/>
    <n v="55372"/>
    <n v="0.56967078189300413"/>
    <x v="0"/>
    <n v="513"/>
    <x v="1"/>
    <s v="USD"/>
    <n v="1444107600"/>
    <n v="1447999200"/>
    <b v="0"/>
    <b v="0"/>
    <s v="publishing/translations"/>
    <m/>
    <x v="5"/>
    <x v="18"/>
  </r>
  <r>
    <n v="768"/>
    <x v="750"/>
    <x v="767"/>
    <n v="4800"/>
    <n v="11088"/>
    <n v="2.31"/>
    <x v="1"/>
    <n v="150"/>
    <x v="1"/>
    <s v="USD"/>
    <n v="1386741600"/>
    <n v="1388037600"/>
    <b v="0"/>
    <b v="0"/>
    <s v="theater/plays"/>
    <m/>
    <x v="3"/>
    <x v="3"/>
  </r>
  <r>
    <n v="769"/>
    <x v="751"/>
    <x v="768"/>
    <n v="125600"/>
    <n v="109106"/>
    <n v="0.86867834394904464"/>
    <x v="0"/>
    <n v="3410"/>
    <x v="1"/>
    <s v="USD"/>
    <n v="1376542800"/>
    <n v="1378789200"/>
    <b v="0"/>
    <b v="0"/>
    <s v="games/video games"/>
    <m/>
    <x v="6"/>
    <x v="11"/>
  </r>
  <r>
    <n v="770"/>
    <x v="752"/>
    <x v="769"/>
    <n v="4300"/>
    <n v="11642"/>
    <n v="2.7074418604651163"/>
    <x v="1"/>
    <n v="216"/>
    <x v="6"/>
    <s v="EUR"/>
    <n v="1397451600"/>
    <n v="1398056400"/>
    <b v="0"/>
    <b v="1"/>
    <s v="theater/plays"/>
    <m/>
    <x v="3"/>
    <x v="3"/>
  </r>
  <r>
    <n v="771"/>
    <x v="753"/>
    <x v="770"/>
    <n v="5600"/>
    <n v="2769"/>
    <n v="0.49446428571428569"/>
    <x v="3"/>
    <n v="26"/>
    <x v="1"/>
    <s v="USD"/>
    <n v="1548482400"/>
    <n v="1550815200"/>
    <b v="0"/>
    <b v="0"/>
    <s v="theater/plays"/>
    <m/>
    <x v="3"/>
    <x v="3"/>
  </r>
  <r>
    <n v="772"/>
    <x v="754"/>
    <x v="771"/>
    <n v="149600"/>
    <n v="169586"/>
    <n v="1.1335962566844919"/>
    <x v="1"/>
    <n v="5139"/>
    <x v="1"/>
    <s v="USD"/>
    <n v="1549692000"/>
    <n v="1550037600"/>
    <b v="0"/>
    <b v="0"/>
    <s v="music/indie rock"/>
    <m/>
    <x v="1"/>
    <x v="7"/>
  </r>
  <r>
    <n v="773"/>
    <x v="755"/>
    <x v="772"/>
    <n v="53100"/>
    <n v="101185"/>
    <n v="1.9055555555555554"/>
    <x v="1"/>
    <n v="2353"/>
    <x v="1"/>
    <s v="USD"/>
    <n v="1492059600"/>
    <n v="1492923600"/>
    <b v="0"/>
    <b v="0"/>
    <s v="theater/plays"/>
    <m/>
    <x v="3"/>
    <x v="3"/>
  </r>
  <r>
    <n v="774"/>
    <x v="756"/>
    <x v="773"/>
    <n v="5000"/>
    <n v="6775"/>
    <n v="1.355"/>
    <x v="1"/>
    <n v="78"/>
    <x v="6"/>
    <s v="EUR"/>
    <n v="1463979600"/>
    <n v="1467522000"/>
    <b v="0"/>
    <b v="0"/>
    <s v="technology/web"/>
    <m/>
    <x v="2"/>
    <x v="2"/>
  </r>
  <r>
    <n v="775"/>
    <x v="757"/>
    <x v="774"/>
    <n v="9400"/>
    <n v="968"/>
    <n v="0.10297872340425532"/>
    <x v="0"/>
    <n v="10"/>
    <x v="1"/>
    <s v="USD"/>
    <n v="1415253600"/>
    <n v="1416117600"/>
    <b v="0"/>
    <b v="0"/>
    <s v="music/rock"/>
    <m/>
    <x v="1"/>
    <x v="1"/>
  </r>
  <r>
    <n v="776"/>
    <x v="758"/>
    <x v="775"/>
    <n v="110800"/>
    <n v="72623"/>
    <n v="0.65544223826714798"/>
    <x v="0"/>
    <n v="2201"/>
    <x v="1"/>
    <s v="USD"/>
    <n v="1562216400"/>
    <n v="1563771600"/>
    <b v="0"/>
    <b v="0"/>
    <s v="theater/plays"/>
    <m/>
    <x v="3"/>
    <x v="3"/>
  </r>
  <r>
    <n v="777"/>
    <x v="759"/>
    <x v="776"/>
    <n v="93800"/>
    <n v="45987"/>
    <n v="0.49026652452025588"/>
    <x v="0"/>
    <n v="676"/>
    <x v="1"/>
    <s v="USD"/>
    <n v="1316754000"/>
    <n v="1319259600"/>
    <b v="0"/>
    <b v="0"/>
    <s v="theater/plays"/>
    <m/>
    <x v="3"/>
    <x v="3"/>
  </r>
  <r>
    <n v="778"/>
    <x v="760"/>
    <x v="777"/>
    <n v="1300"/>
    <n v="10243"/>
    <n v="7.8792307692307695"/>
    <x v="1"/>
    <n v="174"/>
    <x v="5"/>
    <s v="CHF"/>
    <n v="1313211600"/>
    <n v="1313643600"/>
    <b v="0"/>
    <b v="0"/>
    <s v="film &amp; video/animation"/>
    <m/>
    <x v="4"/>
    <x v="10"/>
  </r>
  <r>
    <n v="779"/>
    <x v="761"/>
    <x v="778"/>
    <n v="108700"/>
    <n v="87293"/>
    <n v="0.80306347746090156"/>
    <x v="0"/>
    <n v="831"/>
    <x v="1"/>
    <s v="USD"/>
    <n v="1439528400"/>
    <n v="1440306000"/>
    <b v="0"/>
    <b v="1"/>
    <s v="theater/plays"/>
    <m/>
    <x v="3"/>
    <x v="3"/>
  </r>
  <r>
    <n v="780"/>
    <x v="762"/>
    <x v="779"/>
    <n v="5100"/>
    <n v="5421"/>
    <n v="1.0629411764705883"/>
    <x v="1"/>
    <n v="164"/>
    <x v="1"/>
    <s v="USD"/>
    <n v="1469163600"/>
    <n v="1470805200"/>
    <b v="0"/>
    <b v="1"/>
    <s v="film &amp; video/drama"/>
    <m/>
    <x v="4"/>
    <x v="6"/>
  </r>
  <r>
    <n v="781"/>
    <x v="763"/>
    <x v="780"/>
    <n v="8700"/>
    <n v="4414"/>
    <n v="0.50735632183908042"/>
    <x v="3"/>
    <n v="56"/>
    <x v="5"/>
    <s v="CHF"/>
    <n v="1288501200"/>
    <n v="1292911200"/>
    <b v="0"/>
    <b v="0"/>
    <s v="theater/plays"/>
    <m/>
    <x v="3"/>
    <x v="3"/>
  </r>
  <r>
    <n v="782"/>
    <x v="764"/>
    <x v="781"/>
    <n v="5100"/>
    <n v="10981"/>
    <n v="2.153137254901961"/>
    <x v="1"/>
    <n v="161"/>
    <x v="1"/>
    <s v="USD"/>
    <n v="1298959200"/>
    <n v="1301374800"/>
    <b v="0"/>
    <b v="1"/>
    <s v="film &amp; video/animation"/>
    <m/>
    <x v="4"/>
    <x v="10"/>
  </r>
  <r>
    <n v="783"/>
    <x v="765"/>
    <x v="782"/>
    <n v="7400"/>
    <n v="10451"/>
    <n v="1.4122972972972974"/>
    <x v="1"/>
    <n v="138"/>
    <x v="1"/>
    <s v="USD"/>
    <n v="1387260000"/>
    <n v="1387864800"/>
    <b v="0"/>
    <b v="0"/>
    <s v="music/rock"/>
    <m/>
    <x v="1"/>
    <x v="1"/>
  </r>
  <r>
    <n v="784"/>
    <x v="766"/>
    <x v="783"/>
    <n v="88900"/>
    <n v="102535"/>
    <n v="1.1533745781777278"/>
    <x v="1"/>
    <n v="3308"/>
    <x v="1"/>
    <s v="USD"/>
    <n v="1457244000"/>
    <n v="1458190800"/>
    <b v="0"/>
    <b v="0"/>
    <s v="technology/web"/>
    <m/>
    <x v="2"/>
    <x v="2"/>
  </r>
  <r>
    <n v="785"/>
    <x v="767"/>
    <x v="784"/>
    <n v="6700"/>
    <n v="12939"/>
    <n v="1.9311940298507462"/>
    <x v="1"/>
    <n v="127"/>
    <x v="2"/>
    <s v="AUD"/>
    <n v="1556341200"/>
    <n v="1559278800"/>
    <b v="0"/>
    <b v="1"/>
    <s v="film &amp; video/animation"/>
    <m/>
    <x v="4"/>
    <x v="10"/>
  </r>
  <r>
    <n v="786"/>
    <x v="768"/>
    <x v="785"/>
    <n v="1500"/>
    <n v="10946"/>
    <n v="7.2973333333333334"/>
    <x v="1"/>
    <n v="207"/>
    <x v="6"/>
    <s v="EUR"/>
    <n v="1522126800"/>
    <n v="1522731600"/>
    <b v="0"/>
    <b v="1"/>
    <s v="music/jazz"/>
    <m/>
    <x v="1"/>
    <x v="17"/>
  </r>
  <r>
    <n v="787"/>
    <x v="769"/>
    <x v="786"/>
    <n v="61200"/>
    <n v="60994"/>
    <n v="0.99663398692810456"/>
    <x v="0"/>
    <n v="859"/>
    <x v="0"/>
    <s v="CAD"/>
    <n v="1305954000"/>
    <n v="1306731600"/>
    <b v="0"/>
    <b v="0"/>
    <s v="music/rock"/>
    <m/>
    <x v="1"/>
    <x v="1"/>
  </r>
  <r>
    <n v="788"/>
    <x v="770"/>
    <x v="787"/>
    <n v="3600"/>
    <n v="3174"/>
    <n v="0.88166666666666671"/>
    <x v="2"/>
    <n v="31"/>
    <x v="1"/>
    <s v="USD"/>
    <n v="1350709200"/>
    <n v="1352527200"/>
    <b v="0"/>
    <b v="0"/>
    <s v="film &amp; video/animation"/>
    <m/>
    <x v="4"/>
    <x v="10"/>
  </r>
  <r>
    <n v="789"/>
    <x v="771"/>
    <x v="788"/>
    <n v="9000"/>
    <n v="3351"/>
    <n v="0.37233333333333335"/>
    <x v="0"/>
    <n v="45"/>
    <x v="1"/>
    <s v="USD"/>
    <n v="1401166800"/>
    <n v="1404363600"/>
    <b v="0"/>
    <b v="0"/>
    <s v="theater/plays"/>
    <m/>
    <x v="3"/>
    <x v="3"/>
  </r>
  <r>
    <n v="790"/>
    <x v="772"/>
    <x v="789"/>
    <n v="185900"/>
    <n v="56774"/>
    <n v="0.30540075309306081"/>
    <x v="3"/>
    <n v="1113"/>
    <x v="1"/>
    <s v="USD"/>
    <n v="1266127200"/>
    <n v="1266645600"/>
    <b v="0"/>
    <b v="0"/>
    <s v="theater/plays"/>
    <m/>
    <x v="3"/>
    <x v="3"/>
  </r>
  <r>
    <n v="791"/>
    <x v="773"/>
    <x v="790"/>
    <n v="2100"/>
    <n v="540"/>
    <n v="0.25714285714285712"/>
    <x v="0"/>
    <n v="6"/>
    <x v="1"/>
    <s v="USD"/>
    <n v="1481436000"/>
    <n v="1482818400"/>
    <b v="0"/>
    <b v="0"/>
    <s v="food/food trucks"/>
    <m/>
    <x v="0"/>
    <x v="0"/>
  </r>
  <r>
    <n v="792"/>
    <x v="774"/>
    <x v="791"/>
    <n v="2000"/>
    <n v="680"/>
    <n v="0.34"/>
    <x v="0"/>
    <n v="7"/>
    <x v="1"/>
    <s v="USD"/>
    <n v="1372222800"/>
    <n v="1374642000"/>
    <b v="0"/>
    <b v="1"/>
    <s v="theater/plays"/>
    <m/>
    <x v="3"/>
    <x v="3"/>
  </r>
  <r>
    <n v="793"/>
    <x v="775"/>
    <x v="792"/>
    <n v="1100"/>
    <n v="13045"/>
    <n v="11.859090909090909"/>
    <x v="1"/>
    <n v="181"/>
    <x v="5"/>
    <s v="CHF"/>
    <n v="1372136400"/>
    <n v="1372482000"/>
    <b v="0"/>
    <b v="0"/>
    <s v="publishing/nonfiction"/>
    <m/>
    <x v="5"/>
    <x v="9"/>
  </r>
  <r>
    <n v="794"/>
    <x v="776"/>
    <x v="793"/>
    <n v="6600"/>
    <n v="8276"/>
    <n v="1.2539393939393939"/>
    <x v="1"/>
    <n v="110"/>
    <x v="1"/>
    <s v="USD"/>
    <n v="1513922400"/>
    <n v="1514959200"/>
    <b v="0"/>
    <b v="0"/>
    <s v="music/rock"/>
    <m/>
    <x v="1"/>
    <x v="1"/>
  </r>
  <r>
    <n v="795"/>
    <x v="777"/>
    <x v="794"/>
    <n v="7100"/>
    <n v="1022"/>
    <n v="0.14394366197183098"/>
    <x v="0"/>
    <n v="31"/>
    <x v="1"/>
    <s v="USD"/>
    <n v="1477976400"/>
    <n v="1478235600"/>
    <b v="0"/>
    <b v="0"/>
    <s v="film &amp; video/drama"/>
    <m/>
    <x v="4"/>
    <x v="6"/>
  </r>
  <r>
    <n v="796"/>
    <x v="778"/>
    <x v="795"/>
    <n v="7800"/>
    <n v="4275"/>
    <n v="0.54807692307692313"/>
    <x v="0"/>
    <n v="78"/>
    <x v="1"/>
    <s v="USD"/>
    <n v="1407474000"/>
    <n v="1408078800"/>
    <b v="0"/>
    <b v="1"/>
    <s v="games/mobile games"/>
    <m/>
    <x v="6"/>
    <x v="20"/>
  </r>
  <r>
    <n v="797"/>
    <x v="779"/>
    <x v="796"/>
    <n v="7600"/>
    <n v="8332"/>
    <n v="1.0963157894736841"/>
    <x v="1"/>
    <n v="185"/>
    <x v="1"/>
    <s v="USD"/>
    <n v="1546149600"/>
    <n v="1548136800"/>
    <b v="0"/>
    <b v="0"/>
    <s v="technology/web"/>
    <m/>
    <x v="2"/>
    <x v="2"/>
  </r>
  <r>
    <n v="798"/>
    <x v="780"/>
    <x v="797"/>
    <n v="3400"/>
    <n v="6408"/>
    <n v="1.8847058823529412"/>
    <x v="1"/>
    <n v="121"/>
    <x v="1"/>
    <s v="USD"/>
    <n v="1338440400"/>
    <n v="1340859600"/>
    <b v="0"/>
    <b v="1"/>
    <s v="theater/plays"/>
    <m/>
    <x v="3"/>
    <x v="3"/>
  </r>
  <r>
    <n v="799"/>
    <x v="781"/>
    <x v="798"/>
    <n v="84500"/>
    <n v="73522"/>
    <n v="0.87008284023668636"/>
    <x v="0"/>
    <n v="1225"/>
    <x v="4"/>
    <s v="GBP"/>
    <n v="1454133600"/>
    <n v="1454479200"/>
    <b v="0"/>
    <b v="0"/>
    <s v="theater/plays"/>
    <m/>
    <x v="3"/>
    <x v="3"/>
  </r>
  <r>
    <n v="800"/>
    <x v="782"/>
    <x v="799"/>
    <n v="100"/>
    <n v="1"/>
    <n v="0.01"/>
    <x v="0"/>
    <n v="1"/>
    <x v="5"/>
    <s v="CHF"/>
    <n v="1434085200"/>
    <n v="1434430800"/>
    <b v="0"/>
    <b v="0"/>
    <s v="music/rock"/>
    <m/>
    <x v="1"/>
    <x v="1"/>
  </r>
  <r>
    <n v="801"/>
    <x v="783"/>
    <x v="800"/>
    <n v="2300"/>
    <n v="4667"/>
    <n v="2.0291304347826089"/>
    <x v="1"/>
    <n v="106"/>
    <x v="1"/>
    <s v="USD"/>
    <n v="1577772000"/>
    <n v="1579672800"/>
    <b v="0"/>
    <b v="1"/>
    <s v="photography/photography books"/>
    <m/>
    <x v="7"/>
    <x v="14"/>
  </r>
  <r>
    <n v="802"/>
    <x v="784"/>
    <x v="801"/>
    <n v="6200"/>
    <n v="12216"/>
    <n v="1.9703225806451612"/>
    <x v="1"/>
    <n v="142"/>
    <x v="1"/>
    <s v="USD"/>
    <n v="1562216400"/>
    <n v="1562389200"/>
    <b v="0"/>
    <b v="0"/>
    <s v="photography/photography books"/>
    <m/>
    <x v="7"/>
    <x v="14"/>
  </r>
  <r>
    <n v="803"/>
    <x v="785"/>
    <x v="802"/>
    <n v="6100"/>
    <n v="6527"/>
    <n v="1.07"/>
    <x v="1"/>
    <n v="233"/>
    <x v="1"/>
    <s v="USD"/>
    <n v="1548568800"/>
    <n v="1551506400"/>
    <b v="0"/>
    <b v="0"/>
    <s v="theater/plays"/>
    <m/>
    <x v="3"/>
    <x v="3"/>
  </r>
  <r>
    <n v="804"/>
    <x v="786"/>
    <x v="803"/>
    <n v="2600"/>
    <n v="6987"/>
    <n v="2.6873076923076922"/>
    <x v="1"/>
    <n v="218"/>
    <x v="1"/>
    <s v="USD"/>
    <n v="1514872800"/>
    <n v="1516600800"/>
    <b v="0"/>
    <b v="0"/>
    <s v="music/rock"/>
    <m/>
    <x v="1"/>
    <x v="1"/>
  </r>
  <r>
    <n v="805"/>
    <x v="787"/>
    <x v="804"/>
    <n v="9700"/>
    <n v="4932"/>
    <n v="0.50845360824742269"/>
    <x v="0"/>
    <n v="67"/>
    <x v="2"/>
    <s v="AUD"/>
    <n v="1416031200"/>
    <n v="1420437600"/>
    <b v="0"/>
    <b v="0"/>
    <s v="film &amp; video/documentary"/>
    <m/>
    <x v="4"/>
    <x v="4"/>
  </r>
  <r>
    <n v="806"/>
    <x v="788"/>
    <x v="805"/>
    <n v="700"/>
    <n v="8262"/>
    <n v="11.802857142857142"/>
    <x v="1"/>
    <n v="76"/>
    <x v="1"/>
    <s v="USD"/>
    <n v="1330927200"/>
    <n v="1332997200"/>
    <b v="0"/>
    <b v="1"/>
    <s v="film &amp; video/drama"/>
    <m/>
    <x v="4"/>
    <x v="6"/>
  </r>
  <r>
    <n v="807"/>
    <x v="789"/>
    <x v="806"/>
    <n v="700"/>
    <n v="1848"/>
    <n v="2.64"/>
    <x v="1"/>
    <n v="43"/>
    <x v="1"/>
    <s v="USD"/>
    <n v="1571115600"/>
    <n v="1574920800"/>
    <b v="0"/>
    <b v="1"/>
    <s v="theater/plays"/>
    <m/>
    <x v="3"/>
    <x v="3"/>
  </r>
  <r>
    <n v="808"/>
    <x v="790"/>
    <x v="807"/>
    <n v="5200"/>
    <n v="1583"/>
    <n v="0.30442307692307691"/>
    <x v="0"/>
    <n v="19"/>
    <x v="1"/>
    <s v="USD"/>
    <n v="1463461200"/>
    <n v="1464930000"/>
    <b v="0"/>
    <b v="0"/>
    <s v="food/food trucks"/>
    <m/>
    <x v="0"/>
    <x v="0"/>
  </r>
  <r>
    <n v="809"/>
    <x v="764"/>
    <x v="808"/>
    <n v="140800"/>
    <n v="88536"/>
    <n v="0.62880681818181816"/>
    <x v="0"/>
    <n v="2108"/>
    <x v="5"/>
    <s v="CHF"/>
    <n v="1344920400"/>
    <n v="1345006800"/>
    <b v="0"/>
    <b v="0"/>
    <s v="film &amp; video/documentary"/>
    <m/>
    <x v="4"/>
    <x v="4"/>
  </r>
  <r>
    <n v="810"/>
    <x v="791"/>
    <x v="809"/>
    <n v="6400"/>
    <n v="12360"/>
    <n v="1.9312499999999999"/>
    <x v="1"/>
    <n v="221"/>
    <x v="1"/>
    <s v="USD"/>
    <n v="1511848800"/>
    <n v="1512712800"/>
    <b v="0"/>
    <b v="1"/>
    <s v="theater/plays"/>
    <m/>
    <x v="3"/>
    <x v="3"/>
  </r>
  <r>
    <n v="811"/>
    <x v="792"/>
    <x v="810"/>
    <n v="92500"/>
    <n v="71320"/>
    <n v="0.77102702702702708"/>
    <x v="0"/>
    <n v="679"/>
    <x v="1"/>
    <s v="USD"/>
    <n v="1452319200"/>
    <n v="1452492000"/>
    <b v="0"/>
    <b v="1"/>
    <s v="games/video games"/>
    <m/>
    <x v="6"/>
    <x v="11"/>
  </r>
  <r>
    <n v="812"/>
    <x v="793"/>
    <x v="811"/>
    <n v="59700"/>
    <n v="134640"/>
    <n v="2.2552763819095478"/>
    <x v="1"/>
    <n v="2805"/>
    <x v="0"/>
    <s v="CAD"/>
    <n v="1523854800"/>
    <n v="1524286800"/>
    <b v="0"/>
    <b v="0"/>
    <s v="publishing/nonfiction"/>
    <m/>
    <x v="5"/>
    <x v="9"/>
  </r>
  <r>
    <n v="813"/>
    <x v="794"/>
    <x v="812"/>
    <n v="3200"/>
    <n v="7661"/>
    <n v="2.3940625"/>
    <x v="1"/>
    <n v="68"/>
    <x v="1"/>
    <s v="USD"/>
    <n v="1346043600"/>
    <n v="1346907600"/>
    <b v="0"/>
    <b v="0"/>
    <s v="games/video games"/>
    <m/>
    <x v="6"/>
    <x v="11"/>
  </r>
  <r>
    <n v="814"/>
    <x v="795"/>
    <x v="813"/>
    <n v="3200"/>
    <n v="2950"/>
    <n v="0.921875"/>
    <x v="0"/>
    <n v="36"/>
    <x v="3"/>
    <s v="DKK"/>
    <n v="1464325200"/>
    <n v="1464498000"/>
    <b v="0"/>
    <b v="1"/>
    <s v="music/rock"/>
    <m/>
    <x v="1"/>
    <x v="1"/>
  </r>
  <r>
    <n v="815"/>
    <x v="796"/>
    <x v="814"/>
    <n v="9000"/>
    <n v="11721"/>
    <n v="1.3023333333333333"/>
    <x v="1"/>
    <n v="183"/>
    <x v="0"/>
    <s v="CAD"/>
    <n v="1511935200"/>
    <n v="1514181600"/>
    <b v="0"/>
    <b v="0"/>
    <s v="music/rock"/>
    <m/>
    <x v="1"/>
    <x v="1"/>
  </r>
  <r>
    <n v="816"/>
    <x v="797"/>
    <x v="815"/>
    <n v="2300"/>
    <n v="14150"/>
    <n v="6.1521739130434785"/>
    <x v="1"/>
    <n v="133"/>
    <x v="1"/>
    <s v="USD"/>
    <n v="1392012000"/>
    <n v="1392184800"/>
    <b v="1"/>
    <b v="1"/>
    <s v="theater/plays"/>
    <m/>
    <x v="3"/>
    <x v="3"/>
  </r>
  <r>
    <n v="817"/>
    <x v="798"/>
    <x v="816"/>
    <n v="51300"/>
    <n v="189192"/>
    <n v="3.687953216374269"/>
    <x v="1"/>
    <n v="2489"/>
    <x v="6"/>
    <s v="EUR"/>
    <n v="1556946000"/>
    <n v="1559365200"/>
    <b v="0"/>
    <b v="1"/>
    <s v="publishing/nonfiction"/>
    <m/>
    <x v="5"/>
    <x v="9"/>
  </r>
  <r>
    <n v="818"/>
    <x v="311"/>
    <x v="817"/>
    <n v="700"/>
    <n v="7664"/>
    <n v="10.948571428571428"/>
    <x v="1"/>
    <n v="69"/>
    <x v="1"/>
    <s v="USD"/>
    <n v="1548050400"/>
    <n v="1549173600"/>
    <b v="0"/>
    <b v="1"/>
    <s v="theater/plays"/>
    <m/>
    <x v="3"/>
    <x v="3"/>
  </r>
  <r>
    <n v="819"/>
    <x v="799"/>
    <x v="818"/>
    <n v="8900"/>
    <n v="4509"/>
    <n v="0.50662921348314605"/>
    <x v="0"/>
    <n v="47"/>
    <x v="1"/>
    <s v="USD"/>
    <n v="1353736800"/>
    <n v="1355032800"/>
    <b v="1"/>
    <b v="0"/>
    <s v="games/video games"/>
    <m/>
    <x v="6"/>
    <x v="11"/>
  </r>
  <r>
    <n v="820"/>
    <x v="800"/>
    <x v="819"/>
    <n v="1500"/>
    <n v="12009"/>
    <n v="8.0060000000000002"/>
    <x v="1"/>
    <n v="279"/>
    <x v="4"/>
    <s v="GBP"/>
    <n v="1532840400"/>
    <n v="1533963600"/>
    <b v="0"/>
    <b v="1"/>
    <s v="music/rock"/>
    <m/>
    <x v="1"/>
    <x v="1"/>
  </r>
  <r>
    <n v="821"/>
    <x v="801"/>
    <x v="820"/>
    <n v="4900"/>
    <n v="14273"/>
    <n v="2.9128571428571428"/>
    <x v="1"/>
    <n v="210"/>
    <x v="1"/>
    <s v="USD"/>
    <n v="1488261600"/>
    <n v="1489381200"/>
    <b v="0"/>
    <b v="0"/>
    <s v="film &amp; video/documentary"/>
    <m/>
    <x v="4"/>
    <x v="4"/>
  </r>
  <r>
    <n v="822"/>
    <x v="802"/>
    <x v="821"/>
    <n v="54000"/>
    <n v="188982"/>
    <n v="3.4996666666666667"/>
    <x v="1"/>
    <n v="2100"/>
    <x v="1"/>
    <s v="USD"/>
    <n v="1393567200"/>
    <n v="1395032400"/>
    <b v="0"/>
    <b v="0"/>
    <s v="music/rock"/>
    <m/>
    <x v="1"/>
    <x v="1"/>
  </r>
  <r>
    <n v="823"/>
    <x v="803"/>
    <x v="822"/>
    <n v="4100"/>
    <n v="14640"/>
    <n v="3.5707317073170732"/>
    <x v="1"/>
    <n v="252"/>
    <x v="1"/>
    <s v="USD"/>
    <n v="1410325200"/>
    <n v="1412485200"/>
    <b v="1"/>
    <b v="1"/>
    <s v="music/rock"/>
    <m/>
    <x v="1"/>
    <x v="1"/>
  </r>
  <r>
    <n v="824"/>
    <x v="804"/>
    <x v="823"/>
    <n v="85000"/>
    <n v="107516"/>
    <n v="1.2648941176470587"/>
    <x v="1"/>
    <n v="1280"/>
    <x v="1"/>
    <s v="USD"/>
    <n v="1276923600"/>
    <n v="1279688400"/>
    <b v="0"/>
    <b v="1"/>
    <s v="publishing/nonfiction"/>
    <m/>
    <x v="5"/>
    <x v="9"/>
  </r>
  <r>
    <n v="825"/>
    <x v="805"/>
    <x v="824"/>
    <n v="3600"/>
    <n v="13950"/>
    <n v="3.875"/>
    <x v="1"/>
    <n v="157"/>
    <x v="4"/>
    <s v="GBP"/>
    <n v="1500958800"/>
    <n v="1501995600"/>
    <b v="0"/>
    <b v="0"/>
    <s v="film &amp; video/shorts"/>
    <m/>
    <x v="4"/>
    <x v="12"/>
  </r>
  <r>
    <n v="826"/>
    <x v="806"/>
    <x v="825"/>
    <n v="2800"/>
    <n v="12797"/>
    <n v="4.5703571428571426"/>
    <x v="1"/>
    <n v="194"/>
    <x v="1"/>
    <s v="USD"/>
    <n v="1292220000"/>
    <n v="1294639200"/>
    <b v="0"/>
    <b v="1"/>
    <s v="theater/plays"/>
    <m/>
    <x v="3"/>
    <x v="3"/>
  </r>
  <r>
    <n v="827"/>
    <x v="807"/>
    <x v="826"/>
    <n v="2300"/>
    <n v="6134"/>
    <n v="2.6669565217391304"/>
    <x v="1"/>
    <n v="82"/>
    <x v="2"/>
    <s v="AUD"/>
    <n v="1304398800"/>
    <n v="1305435600"/>
    <b v="0"/>
    <b v="1"/>
    <s v="film &amp; video/drama"/>
    <m/>
    <x v="4"/>
    <x v="6"/>
  </r>
  <r>
    <n v="828"/>
    <x v="808"/>
    <x v="827"/>
    <n v="7100"/>
    <n v="4899"/>
    <n v="0.69"/>
    <x v="0"/>
    <n v="70"/>
    <x v="1"/>
    <s v="USD"/>
    <n v="1535432400"/>
    <n v="1537592400"/>
    <b v="0"/>
    <b v="0"/>
    <s v="theater/plays"/>
    <m/>
    <x v="3"/>
    <x v="3"/>
  </r>
  <r>
    <n v="829"/>
    <x v="809"/>
    <x v="828"/>
    <n v="9600"/>
    <n v="4929"/>
    <n v="0.51343749999999999"/>
    <x v="0"/>
    <n v="154"/>
    <x v="1"/>
    <s v="USD"/>
    <n v="1433826000"/>
    <n v="1435122000"/>
    <b v="0"/>
    <b v="0"/>
    <s v="theater/plays"/>
    <m/>
    <x v="3"/>
    <x v="3"/>
  </r>
  <r>
    <n v="830"/>
    <x v="810"/>
    <x v="829"/>
    <n v="121600"/>
    <n v="1424"/>
    <n v="1.1710526315789473E-2"/>
    <x v="0"/>
    <n v="22"/>
    <x v="1"/>
    <s v="USD"/>
    <n v="1514959200"/>
    <n v="1520056800"/>
    <b v="0"/>
    <b v="0"/>
    <s v="theater/plays"/>
    <m/>
    <x v="3"/>
    <x v="3"/>
  </r>
  <r>
    <n v="831"/>
    <x v="811"/>
    <x v="830"/>
    <n v="97100"/>
    <n v="105817"/>
    <n v="1.089773429454171"/>
    <x v="1"/>
    <n v="4233"/>
    <x v="1"/>
    <s v="USD"/>
    <n v="1332738000"/>
    <n v="1335675600"/>
    <b v="0"/>
    <b v="0"/>
    <s v="photography/photography books"/>
    <m/>
    <x v="7"/>
    <x v="14"/>
  </r>
  <r>
    <n v="832"/>
    <x v="812"/>
    <x v="831"/>
    <n v="43200"/>
    <n v="136156"/>
    <n v="3.1517592592592591"/>
    <x v="1"/>
    <n v="1297"/>
    <x v="3"/>
    <s v="DKK"/>
    <n v="1445490000"/>
    <n v="1448431200"/>
    <b v="1"/>
    <b v="0"/>
    <s v="publishing/translations"/>
    <m/>
    <x v="5"/>
    <x v="18"/>
  </r>
  <r>
    <n v="833"/>
    <x v="813"/>
    <x v="832"/>
    <n v="6800"/>
    <n v="10723"/>
    <n v="1.5769117647058823"/>
    <x v="1"/>
    <n v="165"/>
    <x v="3"/>
    <s v="DKK"/>
    <n v="1297663200"/>
    <n v="1298613600"/>
    <b v="0"/>
    <b v="0"/>
    <s v="publishing/translations"/>
    <m/>
    <x v="5"/>
    <x v="18"/>
  </r>
  <r>
    <n v="834"/>
    <x v="814"/>
    <x v="833"/>
    <n v="7300"/>
    <n v="11228"/>
    <n v="1.5380821917808218"/>
    <x v="1"/>
    <n v="119"/>
    <x v="1"/>
    <s v="USD"/>
    <n v="1371963600"/>
    <n v="1372482000"/>
    <b v="0"/>
    <b v="0"/>
    <s v="theater/plays"/>
    <m/>
    <x v="3"/>
    <x v="3"/>
  </r>
  <r>
    <n v="835"/>
    <x v="815"/>
    <x v="834"/>
    <n v="86200"/>
    <n v="77355"/>
    <n v="0.89738979118329465"/>
    <x v="0"/>
    <n v="1758"/>
    <x v="1"/>
    <s v="USD"/>
    <n v="1425103200"/>
    <n v="1425621600"/>
    <b v="0"/>
    <b v="0"/>
    <s v="technology/web"/>
    <m/>
    <x v="2"/>
    <x v="2"/>
  </r>
  <r>
    <n v="836"/>
    <x v="816"/>
    <x v="835"/>
    <n v="8100"/>
    <n v="6086"/>
    <n v="0.75135802469135804"/>
    <x v="0"/>
    <n v="94"/>
    <x v="1"/>
    <s v="USD"/>
    <n v="1265349600"/>
    <n v="1266300000"/>
    <b v="0"/>
    <b v="0"/>
    <s v="music/indie rock"/>
    <m/>
    <x v="1"/>
    <x v="7"/>
  </r>
  <r>
    <n v="837"/>
    <x v="817"/>
    <x v="836"/>
    <n v="17700"/>
    <n v="150960"/>
    <n v="8.5288135593220336"/>
    <x v="1"/>
    <n v="1797"/>
    <x v="1"/>
    <s v="USD"/>
    <n v="1301202000"/>
    <n v="1305867600"/>
    <b v="0"/>
    <b v="0"/>
    <s v="music/jazz"/>
    <m/>
    <x v="1"/>
    <x v="17"/>
  </r>
  <r>
    <n v="838"/>
    <x v="818"/>
    <x v="837"/>
    <n v="6400"/>
    <n v="8890"/>
    <n v="1.3890625000000001"/>
    <x v="1"/>
    <n v="261"/>
    <x v="1"/>
    <s v="USD"/>
    <n v="1538024400"/>
    <n v="1538802000"/>
    <b v="0"/>
    <b v="0"/>
    <s v="theater/plays"/>
    <m/>
    <x v="3"/>
    <x v="3"/>
  </r>
  <r>
    <n v="839"/>
    <x v="819"/>
    <x v="838"/>
    <n v="7700"/>
    <n v="14644"/>
    <n v="1.9018181818181819"/>
    <x v="1"/>
    <n v="157"/>
    <x v="1"/>
    <s v="USD"/>
    <n v="1395032400"/>
    <n v="1398920400"/>
    <b v="0"/>
    <b v="1"/>
    <s v="film &amp; video/documentary"/>
    <m/>
    <x v="4"/>
    <x v="4"/>
  </r>
  <r>
    <n v="840"/>
    <x v="820"/>
    <x v="839"/>
    <n v="116300"/>
    <n v="116583"/>
    <n v="1.0024333619948409"/>
    <x v="1"/>
    <n v="3533"/>
    <x v="1"/>
    <s v="USD"/>
    <n v="1405486800"/>
    <n v="1405659600"/>
    <b v="0"/>
    <b v="1"/>
    <s v="theater/plays"/>
    <m/>
    <x v="3"/>
    <x v="3"/>
  </r>
  <r>
    <n v="841"/>
    <x v="821"/>
    <x v="840"/>
    <n v="9100"/>
    <n v="12991"/>
    <n v="1.4275824175824177"/>
    <x v="1"/>
    <n v="155"/>
    <x v="1"/>
    <s v="USD"/>
    <n v="1455861600"/>
    <n v="1457244000"/>
    <b v="0"/>
    <b v="0"/>
    <s v="technology/web"/>
    <m/>
    <x v="2"/>
    <x v="2"/>
  </r>
  <r>
    <n v="842"/>
    <x v="822"/>
    <x v="841"/>
    <n v="1500"/>
    <n v="8447"/>
    <n v="5.6313333333333331"/>
    <x v="1"/>
    <n v="132"/>
    <x v="6"/>
    <s v="EUR"/>
    <n v="1529038800"/>
    <n v="1529298000"/>
    <b v="0"/>
    <b v="0"/>
    <s v="technology/wearables"/>
    <m/>
    <x v="2"/>
    <x v="8"/>
  </r>
  <r>
    <n v="843"/>
    <x v="823"/>
    <x v="842"/>
    <n v="8800"/>
    <n v="2703"/>
    <n v="0.30715909090909088"/>
    <x v="0"/>
    <n v="33"/>
    <x v="1"/>
    <s v="USD"/>
    <n v="1535259600"/>
    <n v="1535778000"/>
    <b v="0"/>
    <b v="0"/>
    <s v="photography/photography books"/>
    <m/>
    <x v="7"/>
    <x v="14"/>
  </r>
  <r>
    <n v="844"/>
    <x v="824"/>
    <x v="843"/>
    <n v="8800"/>
    <n v="8747"/>
    <n v="0.99397727272727276"/>
    <x v="3"/>
    <n v="94"/>
    <x v="1"/>
    <s v="USD"/>
    <n v="1327212000"/>
    <n v="1327471200"/>
    <b v="0"/>
    <b v="0"/>
    <s v="film &amp; video/documentary"/>
    <m/>
    <x v="4"/>
    <x v="4"/>
  </r>
  <r>
    <n v="845"/>
    <x v="825"/>
    <x v="844"/>
    <n v="69900"/>
    <n v="138087"/>
    <n v="1.9754935622317598"/>
    <x v="1"/>
    <n v="1354"/>
    <x v="4"/>
    <s v="GBP"/>
    <n v="1526360400"/>
    <n v="1529557200"/>
    <b v="0"/>
    <b v="0"/>
    <s v="technology/web"/>
    <m/>
    <x v="2"/>
    <x v="2"/>
  </r>
  <r>
    <n v="846"/>
    <x v="826"/>
    <x v="845"/>
    <n v="1000"/>
    <n v="5085"/>
    <n v="5.085"/>
    <x v="1"/>
    <n v="48"/>
    <x v="1"/>
    <s v="USD"/>
    <n v="1532149200"/>
    <n v="1535259600"/>
    <b v="1"/>
    <b v="1"/>
    <s v="technology/web"/>
    <m/>
    <x v="2"/>
    <x v="2"/>
  </r>
  <r>
    <n v="847"/>
    <x v="827"/>
    <x v="846"/>
    <n v="4700"/>
    <n v="11174"/>
    <n v="2.3774468085106384"/>
    <x v="1"/>
    <n v="110"/>
    <x v="1"/>
    <s v="USD"/>
    <n v="1515304800"/>
    <n v="1515564000"/>
    <b v="0"/>
    <b v="0"/>
    <s v="food/food trucks"/>
    <m/>
    <x v="0"/>
    <x v="0"/>
  </r>
  <r>
    <n v="848"/>
    <x v="828"/>
    <x v="847"/>
    <n v="3200"/>
    <n v="10831"/>
    <n v="3.3846875000000001"/>
    <x v="1"/>
    <n v="172"/>
    <x v="1"/>
    <s v="USD"/>
    <n v="1276318800"/>
    <n v="1277096400"/>
    <b v="0"/>
    <b v="0"/>
    <s v="film &amp; video/drama"/>
    <m/>
    <x v="4"/>
    <x v="6"/>
  </r>
  <r>
    <n v="849"/>
    <x v="829"/>
    <x v="848"/>
    <n v="6700"/>
    <n v="8917"/>
    <n v="1.3308955223880596"/>
    <x v="1"/>
    <n v="307"/>
    <x v="1"/>
    <s v="USD"/>
    <n v="1328767200"/>
    <n v="1329026400"/>
    <b v="0"/>
    <b v="1"/>
    <s v="music/indie rock"/>
    <m/>
    <x v="1"/>
    <x v="7"/>
  </r>
  <r>
    <n v="850"/>
    <x v="830"/>
    <x v="849"/>
    <n v="100"/>
    <n v="1"/>
    <n v="0.01"/>
    <x v="0"/>
    <n v="1"/>
    <x v="1"/>
    <s v="USD"/>
    <n v="1321682400"/>
    <n v="1322978400"/>
    <b v="1"/>
    <b v="0"/>
    <s v="music/rock"/>
    <m/>
    <x v="1"/>
    <x v="1"/>
  </r>
  <r>
    <n v="851"/>
    <x v="831"/>
    <x v="850"/>
    <n v="6000"/>
    <n v="12468"/>
    <n v="2.0779999999999998"/>
    <x v="1"/>
    <n v="160"/>
    <x v="1"/>
    <s v="USD"/>
    <n v="1335934800"/>
    <n v="1338786000"/>
    <b v="0"/>
    <b v="0"/>
    <s v="music/electric music"/>
    <m/>
    <x v="1"/>
    <x v="5"/>
  </r>
  <r>
    <n v="852"/>
    <x v="832"/>
    <x v="851"/>
    <n v="4900"/>
    <n v="2505"/>
    <n v="0.51122448979591839"/>
    <x v="0"/>
    <n v="31"/>
    <x v="1"/>
    <s v="USD"/>
    <n v="1310792400"/>
    <n v="1311656400"/>
    <b v="0"/>
    <b v="1"/>
    <s v="games/video games"/>
    <m/>
    <x v="6"/>
    <x v="11"/>
  </r>
  <r>
    <n v="853"/>
    <x v="833"/>
    <x v="852"/>
    <n v="17100"/>
    <n v="111502"/>
    <n v="6.5205847953216374"/>
    <x v="1"/>
    <n v="1467"/>
    <x v="0"/>
    <s v="CAD"/>
    <n v="1308546000"/>
    <n v="1308978000"/>
    <b v="0"/>
    <b v="1"/>
    <s v="music/indie rock"/>
    <m/>
    <x v="1"/>
    <x v="7"/>
  </r>
  <r>
    <n v="854"/>
    <x v="834"/>
    <x v="853"/>
    <n v="171000"/>
    <n v="194309"/>
    <n v="1.1363099415204678"/>
    <x v="1"/>
    <n v="2662"/>
    <x v="0"/>
    <s v="CAD"/>
    <n v="1574056800"/>
    <n v="1576389600"/>
    <b v="0"/>
    <b v="0"/>
    <s v="publishing/fiction"/>
    <m/>
    <x v="5"/>
    <x v="13"/>
  </r>
  <r>
    <n v="855"/>
    <x v="835"/>
    <x v="854"/>
    <n v="23400"/>
    <n v="23956"/>
    <n v="1.0237606837606839"/>
    <x v="1"/>
    <n v="452"/>
    <x v="2"/>
    <s v="AUD"/>
    <n v="1308373200"/>
    <n v="1311051600"/>
    <b v="0"/>
    <b v="0"/>
    <s v="theater/plays"/>
    <m/>
    <x v="3"/>
    <x v="3"/>
  </r>
  <r>
    <n v="856"/>
    <x v="764"/>
    <x v="855"/>
    <n v="2400"/>
    <n v="8558"/>
    <n v="3.5658333333333334"/>
    <x v="1"/>
    <n v="158"/>
    <x v="1"/>
    <s v="USD"/>
    <n v="1335243600"/>
    <n v="1336712400"/>
    <b v="0"/>
    <b v="0"/>
    <s v="food/food trucks"/>
    <m/>
    <x v="0"/>
    <x v="0"/>
  </r>
  <r>
    <n v="857"/>
    <x v="836"/>
    <x v="856"/>
    <n v="5300"/>
    <n v="7413"/>
    <n v="1.3986792452830188"/>
    <x v="1"/>
    <n v="225"/>
    <x v="5"/>
    <s v="CHF"/>
    <n v="1328421600"/>
    <n v="1330408800"/>
    <b v="1"/>
    <b v="0"/>
    <s v="film &amp; video/shorts"/>
    <m/>
    <x v="4"/>
    <x v="12"/>
  </r>
  <r>
    <n v="858"/>
    <x v="837"/>
    <x v="857"/>
    <n v="4000"/>
    <n v="2778"/>
    <n v="0.69450000000000001"/>
    <x v="0"/>
    <n v="35"/>
    <x v="1"/>
    <s v="USD"/>
    <n v="1524286800"/>
    <n v="1524891600"/>
    <b v="1"/>
    <b v="0"/>
    <s v="food/food trucks"/>
    <m/>
    <x v="0"/>
    <x v="0"/>
  </r>
  <r>
    <n v="859"/>
    <x v="838"/>
    <x v="858"/>
    <n v="7300"/>
    <n v="2594"/>
    <n v="0.35534246575342465"/>
    <x v="0"/>
    <n v="63"/>
    <x v="1"/>
    <s v="USD"/>
    <n v="1362117600"/>
    <n v="1363669200"/>
    <b v="0"/>
    <b v="1"/>
    <s v="theater/plays"/>
    <m/>
    <x v="3"/>
    <x v="3"/>
  </r>
  <r>
    <n v="860"/>
    <x v="839"/>
    <x v="859"/>
    <n v="2000"/>
    <n v="5033"/>
    <n v="2.5165000000000002"/>
    <x v="1"/>
    <n v="65"/>
    <x v="1"/>
    <s v="USD"/>
    <n v="1550556000"/>
    <n v="1551420000"/>
    <b v="0"/>
    <b v="1"/>
    <s v="technology/wearables"/>
    <m/>
    <x v="2"/>
    <x v="8"/>
  </r>
  <r>
    <n v="861"/>
    <x v="840"/>
    <x v="860"/>
    <n v="8800"/>
    <n v="9317"/>
    <n v="1.0587500000000001"/>
    <x v="1"/>
    <n v="163"/>
    <x v="1"/>
    <s v="USD"/>
    <n v="1269147600"/>
    <n v="1269838800"/>
    <b v="0"/>
    <b v="0"/>
    <s v="theater/plays"/>
    <m/>
    <x v="3"/>
    <x v="3"/>
  </r>
  <r>
    <n v="862"/>
    <x v="841"/>
    <x v="861"/>
    <n v="3500"/>
    <n v="6560"/>
    <n v="1.8742857142857143"/>
    <x v="1"/>
    <n v="85"/>
    <x v="1"/>
    <s v="USD"/>
    <n v="1312174800"/>
    <n v="1312520400"/>
    <b v="0"/>
    <b v="0"/>
    <s v="theater/plays"/>
    <m/>
    <x v="3"/>
    <x v="3"/>
  </r>
  <r>
    <n v="863"/>
    <x v="842"/>
    <x v="862"/>
    <n v="1400"/>
    <n v="5415"/>
    <n v="3.8678571428571429"/>
    <x v="1"/>
    <n v="217"/>
    <x v="1"/>
    <s v="USD"/>
    <n v="1434517200"/>
    <n v="1436504400"/>
    <b v="0"/>
    <b v="1"/>
    <s v="film &amp; video/television"/>
    <m/>
    <x v="4"/>
    <x v="19"/>
  </r>
  <r>
    <n v="864"/>
    <x v="843"/>
    <x v="863"/>
    <n v="4200"/>
    <n v="14577"/>
    <n v="3.4707142857142856"/>
    <x v="1"/>
    <n v="150"/>
    <x v="1"/>
    <s v="USD"/>
    <n v="1471582800"/>
    <n v="1472014800"/>
    <b v="0"/>
    <b v="0"/>
    <s v="film &amp; video/shorts"/>
    <m/>
    <x v="4"/>
    <x v="12"/>
  </r>
  <r>
    <n v="865"/>
    <x v="844"/>
    <x v="864"/>
    <n v="81000"/>
    <n v="150515"/>
    <n v="1.8582098765432098"/>
    <x v="1"/>
    <n v="3272"/>
    <x v="1"/>
    <s v="USD"/>
    <n v="1410757200"/>
    <n v="1411534800"/>
    <b v="0"/>
    <b v="0"/>
    <s v="theater/plays"/>
    <m/>
    <x v="3"/>
    <x v="3"/>
  </r>
  <r>
    <n v="866"/>
    <x v="845"/>
    <x v="865"/>
    <n v="182800"/>
    <n v="79045"/>
    <n v="0.43241247264770238"/>
    <x v="3"/>
    <n v="898"/>
    <x v="1"/>
    <s v="USD"/>
    <n v="1304830800"/>
    <n v="1304917200"/>
    <b v="0"/>
    <b v="0"/>
    <s v="photography/photography books"/>
    <m/>
    <x v="7"/>
    <x v="14"/>
  </r>
  <r>
    <n v="867"/>
    <x v="846"/>
    <x v="866"/>
    <n v="4800"/>
    <n v="7797"/>
    <n v="1.6243749999999999"/>
    <x v="1"/>
    <n v="300"/>
    <x v="1"/>
    <s v="USD"/>
    <n v="1539061200"/>
    <n v="1539579600"/>
    <b v="0"/>
    <b v="0"/>
    <s v="food/food trucks"/>
    <m/>
    <x v="0"/>
    <x v="0"/>
  </r>
  <r>
    <n v="868"/>
    <x v="847"/>
    <x v="867"/>
    <n v="7000"/>
    <n v="12939"/>
    <n v="1.8484285714285715"/>
    <x v="1"/>
    <n v="126"/>
    <x v="1"/>
    <s v="USD"/>
    <n v="1381554000"/>
    <n v="1382504400"/>
    <b v="0"/>
    <b v="0"/>
    <s v="theater/plays"/>
    <m/>
    <x v="3"/>
    <x v="3"/>
  </r>
  <r>
    <n v="869"/>
    <x v="848"/>
    <x v="868"/>
    <n v="161900"/>
    <n v="38376"/>
    <n v="0.23703520691785052"/>
    <x v="0"/>
    <n v="526"/>
    <x v="1"/>
    <s v="USD"/>
    <n v="1277096400"/>
    <n v="1278306000"/>
    <b v="0"/>
    <b v="0"/>
    <s v="film &amp; video/drama"/>
    <m/>
    <x v="4"/>
    <x v="6"/>
  </r>
  <r>
    <n v="870"/>
    <x v="849"/>
    <x v="869"/>
    <n v="7700"/>
    <n v="6920"/>
    <n v="0.89870129870129867"/>
    <x v="0"/>
    <n v="121"/>
    <x v="1"/>
    <s v="USD"/>
    <n v="1440392400"/>
    <n v="1442552400"/>
    <b v="0"/>
    <b v="0"/>
    <s v="theater/plays"/>
    <m/>
    <x v="3"/>
    <x v="3"/>
  </r>
  <r>
    <n v="871"/>
    <x v="850"/>
    <x v="870"/>
    <n v="71500"/>
    <n v="194912"/>
    <n v="2.7260419580419581"/>
    <x v="1"/>
    <n v="2320"/>
    <x v="1"/>
    <s v="USD"/>
    <n v="1509512400"/>
    <n v="1511071200"/>
    <b v="0"/>
    <b v="1"/>
    <s v="theater/plays"/>
    <m/>
    <x v="3"/>
    <x v="3"/>
  </r>
  <r>
    <n v="872"/>
    <x v="851"/>
    <x v="871"/>
    <n v="4700"/>
    <n v="7992"/>
    <n v="1.7004255319148935"/>
    <x v="1"/>
    <n v="81"/>
    <x v="2"/>
    <s v="AUD"/>
    <n v="1535950800"/>
    <n v="1536382800"/>
    <b v="0"/>
    <b v="0"/>
    <s v="film &amp; video/science fiction"/>
    <m/>
    <x v="4"/>
    <x v="22"/>
  </r>
  <r>
    <n v="873"/>
    <x v="852"/>
    <x v="872"/>
    <n v="42100"/>
    <n v="79268"/>
    <n v="1.8828503562945369"/>
    <x v="1"/>
    <n v="1887"/>
    <x v="1"/>
    <s v="USD"/>
    <n v="1389160800"/>
    <n v="1389592800"/>
    <b v="0"/>
    <b v="0"/>
    <s v="photography/photography books"/>
    <m/>
    <x v="7"/>
    <x v="14"/>
  </r>
  <r>
    <n v="874"/>
    <x v="853"/>
    <x v="873"/>
    <n v="40200"/>
    <n v="139468"/>
    <n v="3.4693532338308457"/>
    <x v="1"/>
    <n v="4358"/>
    <x v="1"/>
    <s v="USD"/>
    <n v="1271998800"/>
    <n v="1275282000"/>
    <b v="0"/>
    <b v="1"/>
    <s v="photography/photography books"/>
    <m/>
    <x v="7"/>
    <x v="14"/>
  </r>
  <r>
    <n v="875"/>
    <x v="854"/>
    <x v="874"/>
    <n v="7900"/>
    <n v="5465"/>
    <n v="0.6917721518987342"/>
    <x v="0"/>
    <n v="67"/>
    <x v="1"/>
    <s v="USD"/>
    <n v="1294898400"/>
    <n v="1294984800"/>
    <b v="0"/>
    <b v="0"/>
    <s v="music/rock"/>
    <m/>
    <x v="1"/>
    <x v="1"/>
  </r>
  <r>
    <n v="876"/>
    <x v="855"/>
    <x v="875"/>
    <n v="8300"/>
    <n v="2111"/>
    <n v="0.25433734939759034"/>
    <x v="0"/>
    <n v="57"/>
    <x v="0"/>
    <s v="CAD"/>
    <n v="1559970000"/>
    <n v="1562043600"/>
    <b v="0"/>
    <b v="0"/>
    <s v="photography/photography books"/>
    <m/>
    <x v="7"/>
    <x v="14"/>
  </r>
  <r>
    <n v="877"/>
    <x v="856"/>
    <x v="876"/>
    <n v="163600"/>
    <n v="126628"/>
    <n v="0.77400977995110021"/>
    <x v="0"/>
    <n v="1229"/>
    <x v="1"/>
    <s v="USD"/>
    <n v="1469509200"/>
    <n v="1469595600"/>
    <b v="0"/>
    <b v="0"/>
    <s v="food/food trucks"/>
    <m/>
    <x v="0"/>
    <x v="0"/>
  </r>
  <r>
    <n v="878"/>
    <x v="857"/>
    <x v="877"/>
    <n v="2700"/>
    <n v="1012"/>
    <n v="0.37481481481481482"/>
    <x v="0"/>
    <n v="12"/>
    <x v="6"/>
    <s v="EUR"/>
    <n v="1579068000"/>
    <n v="1581141600"/>
    <b v="0"/>
    <b v="0"/>
    <s v="music/metal"/>
    <m/>
    <x v="1"/>
    <x v="16"/>
  </r>
  <r>
    <n v="879"/>
    <x v="858"/>
    <x v="878"/>
    <n v="1000"/>
    <n v="5438"/>
    <n v="5.4379999999999997"/>
    <x v="1"/>
    <n v="53"/>
    <x v="1"/>
    <s v="USD"/>
    <n v="1487743200"/>
    <n v="1488520800"/>
    <b v="0"/>
    <b v="0"/>
    <s v="publishing/nonfiction"/>
    <m/>
    <x v="5"/>
    <x v="9"/>
  </r>
  <r>
    <n v="880"/>
    <x v="859"/>
    <x v="879"/>
    <n v="84500"/>
    <n v="193101"/>
    <n v="2.2852189349112426"/>
    <x v="1"/>
    <n v="2414"/>
    <x v="1"/>
    <s v="USD"/>
    <n v="1563685200"/>
    <n v="1563858000"/>
    <b v="0"/>
    <b v="0"/>
    <s v="music/electric music"/>
    <m/>
    <x v="1"/>
    <x v="5"/>
  </r>
  <r>
    <n v="881"/>
    <x v="860"/>
    <x v="880"/>
    <n v="81300"/>
    <n v="31665"/>
    <n v="0.38948339483394834"/>
    <x v="0"/>
    <n v="452"/>
    <x v="1"/>
    <s v="USD"/>
    <n v="1436418000"/>
    <n v="1438923600"/>
    <b v="0"/>
    <b v="1"/>
    <s v="theater/plays"/>
    <m/>
    <x v="3"/>
    <x v="3"/>
  </r>
  <r>
    <n v="882"/>
    <x v="861"/>
    <x v="881"/>
    <n v="800"/>
    <n v="2960"/>
    <n v="3.7"/>
    <x v="1"/>
    <n v="80"/>
    <x v="1"/>
    <s v="USD"/>
    <n v="1421820000"/>
    <n v="1422165600"/>
    <b v="0"/>
    <b v="0"/>
    <s v="theater/plays"/>
    <m/>
    <x v="3"/>
    <x v="3"/>
  </r>
  <r>
    <n v="883"/>
    <x v="862"/>
    <x v="882"/>
    <n v="3400"/>
    <n v="8089"/>
    <n v="2.3791176470588233"/>
    <x v="1"/>
    <n v="193"/>
    <x v="1"/>
    <s v="USD"/>
    <n v="1274763600"/>
    <n v="1277874000"/>
    <b v="0"/>
    <b v="0"/>
    <s v="film &amp; video/shorts"/>
    <m/>
    <x v="4"/>
    <x v="12"/>
  </r>
  <r>
    <n v="884"/>
    <x v="863"/>
    <x v="883"/>
    <n v="170800"/>
    <n v="109374"/>
    <n v="0.64036299765807958"/>
    <x v="0"/>
    <n v="1886"/>
    <x v="1"/>
    <s v="USD"/>
    <n v="1399179600"/>
    <n v="1399352400"/>
    <b v="0"/>
    <b v="1"/>
    <s v="theater/plays"/>
    <m/>
    <x v="3"/>
    <x v="3"/>
  </r>
  <r>
    <n v="885"/>
    <x v="864"/>
    <x v="884"/>
    <n v="1800"/>
    <n v="2129"/>
    <n v="1.1827777777777777"/>
    <x v="1"/>
    <n v="52"/>
    <x v="1"/>
    <s v="USD"/>
    <n v="1275800400"/>
    <n v="1279083600"/>
    <b v="0"/>
    <b v="0"/>
    <s v="theater/plays"/>
    <m/>
    <x v="3"/>
    <x v="3"/>
  </r>
  <r>
    <n v="886"/>
    <x v="865"/>
    <x v="885"/>
    <n v="150600"/>
    <n v="127745"/>
    <n v="0.84824037184594958"/>
    <x v="0"/>
    <n v="1825"/>
    <x v="1"/>
    <s v="USD"/>
    <n v="1282798800"/>
    <n v="1284354000"/>
    <b v="0"/>
    <b v="0"/>
    <s v="music/indie rock"/>
    <m/>
    <x v="1"/>
    <x v="7"/>
  </r>
  <r>
    <n v="887"/>
    <x v="866"/>
    <x v="886"/>
    <n v="7800"/>
    <n v="2289"/>
    <n v="0.29346153846153844"/>
    <x v="0"/>
    <n v="31"/>
    <x v="1"/>
    <s v="USD"/>
    <n v="1437109200"/>
    <n v="1441170000"/>
    <b v="0"/>
    <b v="1"/>
    <s v="theater/plays"/>
    <m/>
    <x v="3"/>
    <x v="3"/>
  </r>
  <r>
    <n v="888"/>
    <x v="867"/>
    <x v="887"/>
    <n v="5800"/>
    <n v="12174"/>
    <n v="2.0989655172413793"/>
    <x v="1"/>
    <n v="290"/>
    <x v="1"/>
    <s v="USD"/>
    <n v="1491886800"/>
    <n v="1493528400"/>
    <b v="0"/>
    <b v="0"/>
    <s v="theater/plays"/>
    <m/>
    <x v="3"/>
    <x v="3"/>
  </r>
  <r>
    <n v="889"/>
    <x v="868"/>
    <x v="888"/>
    <n v="5600"/>
    <n v="9508"/>
    <n v="1.697857142857143"/>
    <x v="1"/>
    <n v="122"/>
    <x v="1"/>
    <s v="USD"/>
    <n v="1394600400"/>
    <n v="1395205200"/>
    <b v="0"/>
    <b v="1"/>
    <s v="music/electric music"/>
    <m/>
    <x v="1"/>
    <x v="5"/>
  </r>
  <r>
    <n v="890"/>
    <x v="869"/>
    <x v="889"/>
    <n v="134400"/>
    <n v="155849"/>
    <n v="1.1595907738095239"/>
    <x v="1"/>
    <n v="1470"/>
    <x v="1"/>
    <s v="USD"/>
    <n v="1561352400"/>
    <n v="1561438800"/>
    <b v="0"/>
    <b v="0"/>
    <s v="music/indie rock"/>
    <m/>
    <x v="1"/>
    <x v="7"/>
  </r>
  <r>
    <n v="891"/>
    <x v="870"/>
    <x v="890"/>
    <n v="3000"/>
    <n v="7758"/>
    <n v="2.5859999999999999"/>
    <x v="1"/>
    <n v="165"/>
    <x v="0"/>
    <s v="CAD"/>
    <n v="1322892000"/>
    <n v="1326693600"/>
    <b v="0"/>
    <b v="0"/>
    <s v="film &amp; video/documentary"/>
    <m/>
    <x v="4"/>
    <x v="4"/>
  </r>
  <r>
    <n v="892"/>
    <x v="871"/>
    <x v="891"/>
    <n v="6000"/>
    <n v="13835"/>
    <n v="2.3058333333333332"/>
    <x v="1"/>
    <n v="182"/>
    <x v="1"/>
    <s v="USD"/>
    <n v="1274418000"/>
    <n v="1277960400"/>
    <b v="0"/>
    <b v="0"/>
    <s v="publishing/translations"/>
    <m/>
    <x v="5"/>
    <x v="18"/>
  </r>
  <r>
    <n v="893"/>
    <x v="872"/>
    <x v="892"/>
    <n v="8400"/>
    <n v="10770"/>
    <n v="1.2821428571428573"/>
    <x v="1"/>
    <n v="199"/>
    <x v="6"/>
    <s v="EUR"/>
    <n v="1434344400"/>
    <n v="1434690000"/>
    <b v="0"/>
    <b v="1"/>
    <s v="film &amp; video/documentary"/>
    <m/>
    <x v="4"/>
    <x v="4"/>
  </r>
  <r>
    <n v="894"/>
    <x v="873"/>
    <x v="893"/>
    <n v="1700"/>
    <n v="3208"/>
    <n v="1.8870588235294117"/>
    <x v="1"/>
    <n v="56"/>
    <x v="4"/>
    <s v="GBP"/>
    <n v="1373518800"/>
    <n v="1376110800"/>
    <b v="0"/>
    <b v="1"/>
    <s v="film &amp; video/television"/>
    <m/>
    <x v="4"/>
    <x v="19"/>
  </r>
  <r>
    <n v="895"/>
    <x v="874"/>
    <x v="894"/>
    <n v="159800"/>
    <n v="11108"/>
    <n v="6.9511889862327911E-2"/>
    <x v="0"/>
    <n v="107"/>
    <x v="1"/>
    <s v="USD"/>
    <n v="1517637600"/>
    <n v="1518415200"/>
    <b v="0"/>
    <b v="0"/>
    <s v="theater/plays"/>
    <m/>
    <x v="3"/>
    <x v="3"/>
  </r>
  <r>
    <n v="896"/>
    <x v="875"/>
    <x v="895"/>
    <n v="19800"/>
    <n v="153338"/>
    <n v="7.7443434343434348"/>
    <x v="1"/>
    <n v="1460"/>
    <x v="2"/>
    <s v="AUD"/>
    <n v="1310619600"/>
    <n v="1310878800"/>
    <b v="0"/>
    <b v="1"/>
    <s v="food/food trucks"/>
    <m/>
    <x v="0"/>
    <x v="0"/>
  </r>
  <r>
    <n v="897"/>
    <x v="876"/>
    <x v="896"/>
    <n v="8800"/>
    <n v="2437"/>
    <n v="0.27693181818181817"/>
    <x v="0"/>
    <n v="27"/>
    <x v="1"/>
    <s v="USD"/>
    <n v="1556427600"/>
    <n v="1556600400"/>
    <b v="0"/>
    <b v="0"/>
    <s v="theater/plays"/>
    <m/>
    <x v="3"/>
    <x v="3"/>
  </r>
  <r>
    <n v="898"/>
    <x v="877"/>
    <x v="897"/>
    <n v="179100"/>
    <n v="93991"/>
    <n v="0.52479620323841425"/>
    <x v="0"/>
    <n v="1221"/>
    <x v="1"/>
    <s v="USD"/>
    <n v="1576476000"/>
    <n v="1576994400"/>
    <b v="0"/>
    <b v="0"/>
    <s v="film &amp; video/documentary"/>
    <m/>
    <x v="4"/>
    <x v="4"/>
  </r>
  <r>
    <n v="899"/>
    <x v="878"/>
    <x v="898"/>
    <n v="3100"/>
    <n v="12620"/>
    <n v="4.0709677419354842"/>
    <x v="1"/>
    <n v="123"/>
    <x v="5"/>
    <s v="CHF"/>
    <n v="1381122000"/>
    <n v="1382677200"/>
    <b v="0"/>
    <b v="0"/>
    <s v="music/jazz"/>
    <m/>
    <x v="1"/>
    <x v="17"/>
  </r>
  <r>
    <n v="900"/>
    <x v="879"/>
    <x v="899"/>
    <n v="100"/>
    <n v="2"/>
    <n v="0.02"/>
    <x v="0"/>
    <n v="1"/>
    <x v="1"/>
    <s v="USD"/>
    <n v="1411102800"/>
    <n v="1411189200"/>
    <b v="0"/>
    <b v="1"/>
    <s v="technology/web"/>
    <m/>
    <x v="2"/>
    <x v="2"/>
  </r>
  <r>
    <n v="901"/>
    <x v="880"/>
    <x v="900"/>
    <n v="5600"/>
    <n v="8746"/>
    <n v="1.5617857142857143"/>
    <x v="1"/>
    <n v="159"/>
    <x v="1"/>
    <s v="USD"/>
    <n v="1531803600"/>
    <n v="1534654800"/>
    <b v="0"/>
    <b v="1"/>
    <s v="music/rock"/>
    <m/>
    <x v="1"/>
    <x v="1"/>
  </r>
  <r>
    <n v="902"/>
    <x v="881"/>
    <x v="901"/>
    <n v="1400"/>
    <n v="3534"/>
    <n v="2.5242857142857145"/>
    <x v="1"/>
    <n v="110"/>
    <x v="1"/>
    <s v="USD"/>
    <n v="1454133600"/>
    <n v="1457762400"/>
    <b v="0"/>
    <b v="0"/>
    <s v="technology/web"/>
    <m/>
    <x v="2"/>
    <x v="2"/>
  </r>
  <r>
    <n v="903"/>
    <x v="882"/>
    <x v="902"/>
    <n v="41000"/>
    <n v="709"/>
    <n v="1.729268292682927E-2"/>
    <x v="2"/>
    <n v="14"/>
    <x v="1"/>
    <s v="USD"/>
    <n v="1336194000"/>
    <n v="1337490000"/>
    <b v="0"/>
    <b v="1"/>
    <s v="publishing/nonfiction"/>
    <m/>
    <x v="5"/>
    <x v="9"/>
  </r>
  <r>
    <n v="904"/>
    <x v="883"/>
    <x v="903"/>
    <n v="6500"/>
    <n v="795"/>
    <n v="0.12230769230769231"/>
    <x v="0"/>
    <n v="16"/>
    <x v="1"/>
    <s v="USD"/>
    <n v="1349326800"/>
    <n v="1349672400"/>
    <b v="0"/>
    <b v="0"/>
    <s v="publishing/radio &amp; podcasts"/>
    <m/>
    <x v="5"/>
    <x v="15"/>
  </r>
  <r>
    <n v="905"/>
    <x v="884"/>
    <x v="904"/>
    <n v="7900"/>
    <n v="12955"/>
    <n v="1.6398734177215191"/>
    <x v="1"/>
    <n v="236"/>
    <x v="1"/>
    <s v="USD"/>
    <n v="1379566800"/>
    <n v="1379826000"/>
    <b v="0"/>
    <b v="0"/>
    <s v="theater/plays"/>
    <m/>
    <x v="3"/>
    <x v="3"/>
  </r>
  <r>
    <n v="906"/>
    <x v="885"/>
    <x v="905"/>
    <n v="5500"/>
    <n v="8964"/>
    <n v="1.6298181818181818"/>
    <x v="1"/>
    <n v="191"/>
    <x v="1"/>
    <s v="USD"/>
    <n v="1494651600"/>
    <n v="1497762000"/>
    <b v="1"/>
    <b v="1"/>
    <s v="film &amp; video/documentary"/>
    <m/>
    <x v="4"/>
    <x v="4"/>
  </r>
  <r>
    <n v="907"/>
    <x v="886"/>
    <x v="906"/>
    <n v="9100"/>
    <n v="1843"/>
    <n v="0.20252747252747252"/>
    <x v="0"/>
    <n v="41"/>
    <x v="1"/>
    <s v="USD"/>
    <n v="1303880400"/>
    <n v="1304485200"/>
    <b v="0"/>
    <b v="0"/>
    <s v="theater/plays"/>
    <m/>
    <x v="3"/>
    <x v="3"/>
  </r>
  <r>
    <n v="908"/>
    <x v="887"/>
    <x v="907"/>
    <n v="38200"/>
    <n v="121950"/>
    <n v="3.1924083769633507"/>
    <x v="1"/>
    <n v="3934"/>
    <x v="1"/>
    <s v="USD"/>
    <n v="1335934800"/>
    <n v="1336885200"/>
    <b v="0"/>
    <b v="0"/>
    <s v="games/video games"/>
    <m/>
    <x v="6"/>
    <x v="11"/>
  </r>
  <r>
    <n v="909"/>
    <x v="888"/>
    <x v="908"/>
    <n v="1800"/>
    <n v="8621"/>
    <n v="4.7894444444444444"/>
    <x v="1"/>
    <n v="80"/>
    <x v="0"/>
    <s v="CAD"/>
    <n v="1528088400"/>
    <n v="1530421200"/>
    <b v="0"/>
    <b v="1"/>
    <s v="theater/plays"/>
    <m/>
    <x v="3"/>
    <x v="3"/>
  </r>
  <r>
    <n v="910"/>
    <x v="889"/>
    <x v="909"/>
    <n v="154500"/>
    <n v="30215"/>
    <n v="0.19556634304207121"/>
    <x v="3"/>
    <n v="296"/>
    <x v="1"/>
    <s v="USD"/>
    <n v="1421906400"/>
    <n v="1421992800"/>
    <b v="0"/>
    <b v="0"/>
    <s v="theater/plays"/>
    <m/>
    <x v="3"/>
    <x v="3"/>
  </r>
  <r>
    <n v="911"/>
    <x v="890"/>
    <x v="910"/>
    <n v="5800"/>
    <n v="11539"/>
    <n v="1.9894827586206896"/>
    <x v="1"/>
    <n v="462"/>
    <x v="1"/>
    <s v="USD"/>
    <n v="1568005200"/>
    <n v="1568178000"/>
    <b v="1"/>
    <b v="0"/>
    <s v="technology/web"/>
    <m/>
    <x v="2"/>
    <x v="2"/>
  </r>
  <r>
    <n v="912"/>
    <x v="891"/>
    <x v="911"/>
    <n v="1800"/>
    <n v="14310"/>
    <n v="7.95"/>
    <x v="1"/>
    <n v="179"/>
    <x v="1"/>
    <s v="USD"/>
    <n v="1346821200"/>
    <n v="1347944400"/>
    <b v="1"/>
    <b v="0"/>
    <s v="film &amp; video/drama"/>
    <m/>
    <x v="4"/>
    <x v="6"/>
  </r>
  <r>
    <n v="913"/>
    <x v="892"/>
    <x v="912"/>
    <n v="70200"/>
    <n v="35536"/>
    <n v="0.50621082621082625"/>
    <x v="0"/>
    <n v="523"/>
    <x v="2"/>
    <s v="AUD"/>
    <n v="1557637200"/>
    <n v="1558760400"/>
    <b v="0"/>
    <b v="0"/>
    <s v="film &amp; video/drama"/>
    <m/>
    <x v="4"/>
    <x v="6"/>
  </r>
  <r>
    <n v="914"/>
    <x v="893"/>
    <x v="913"/>
    <n v="6400"/>
    <n v="3676"/>
    <n v="0.57437499999999997"/>
    <x v="0"/>
    <n v="141"/>
    <x v="4"/>
    <s v="GBP"/>
    <n v="1375592400"/>
    <n v="1376629200"/>
    <b v="0"/>
    <b v="0"/>
    <s v="theater/plays"/>
    <m/>
    <x v="3"/>
    <x v="3"/>
  </r>
  <r>
    <n v="915"/>
    <x v="894"/>
    <x v="914"/>
    <n v="125900"/>
    <n v="195936"/>
    <n v="1.5562827640984909"/>
    <x v="1"/>
    <n v="1866"/>
    <x v="4"/>
    <s v="GBP"/>
    <n v="1503982800"/>
    <n v="1504760400"/>
    <b v="0"/>
    <b v="0"/>
    <s v="film &amp; video/television"/>
    <m/>
    <x v="4"/>
    <x v="19"/>
  </r>
  <r>
    <n v="916"/>
    <x v="895"/>
    <x v="915"/>
    <n v="3700"/>
    <n v="1343"/>
    <n v="0.36297297297297298"/>
    <x v="0"/>
    <n v="52"/>
    <x v="1"/>
    <s v="USD"/>
    <n v="1418882400"/>
    <n v="1419660000"/>
    <b v="0"/>
    <b v="0"/>
    <s v="photography/photography books"/>
    <m/>
    <x v="7"/>
    <x v="14"/>
  </r>
  <r>
    <n v="917"/>
    <x v="896"/>
    <x v="916"/>
    <n v="3600"/>
    <n v="2097"/>
    <n v="0.58250000000000002"/>
    <x v="2"/>
    <n v="27"/>
    <x v="4"/>
    <s v="GBP"/>
    <n v="1309237200"/>
    <n v="1311310800"/>
    <b v="0"/>
    <b v="1"/>
    <s v="film &amp; video/shorts"/>
    <m/>
    <x v="4"/>
    <x v="12"/>
  </r>
  <r>
    <n v="918"/>
    <x v="897"/>
    <x v="917"/>
    <n v="3800"/>
    <n v="9021"/>
    <n v="2.3739473684210526"/>
    <x v="1"/>
    <n v="156"/>
    <x v="5"/>
    <s v="CHF"/>
    <n v="1343365200"/>
    <n v="1344315600"/>
    <b v="0"/>
    <b v="0"/>
    <s v="publishing/radio &amp; podcasts"/>
    <m/>
    <x v="5"/>
    <x v="15"/>
  </r>
  <r>
    <n v="919"/>
    <x v="898"/>
    <x v="918"/>
    <n v="35600"/>
    <n v="20915"/>
    <n v="0.58750000000000002"/>
    <x v="0"/>
    <n v="225"/>
    <x v="2"/>
    <s v="AUD"/>
    <n v="1507957200"/>
    <n v="1510725600"/>
    <b v="0"/>
    <b v="1"/>
    <s v="theater/plays"/>
    <m/>
    <x v="3"/>
    <x v="3"/>
  </r>
  <r>
    <n v="920"/>
    <x v="899"/>
    <x v="919"/>
    <n v="5300"/>
    <n v="9676"/>
    <n v="1.8256603773584905"/>
    <x v="1"/>
    <n v="255"/>
    <x v="1"/>
    <s v="USD"/>
    <n v="1549519200"/>
    <n v="1551247200"/>
    <b v="1"/>
    <b v="0"/>
    <s v="film &amp; video/animation"/>
    <m/>
    <x v="4"/>
    <x v="10"/>
  </r>
  <r>
    <n v="921"/>
    <x v="900"/>
    <x v="920"/>
    <n v="160400"/>
    <n v="1210"/>
    <n v="7.5436408977556111E-3"/>
    <x v="0"/>
    <n v="38"/>
    <x v="1"/>
    <s v="USD"/>
    <n v="1329026400"/>
    <n v="1330236000"/>
    <b v="0"/>
    <b v="0"/>
    <s v="technology/web"/>
    <m/>
    <x v="2"/>
    <x v="2"/>
  </r>
  <r>
    <n v="922"/>
    <x v="901"/>
    <x v="921"/>
    <n v="51400"/>
    <n v="90440"/>
    <n v="1.7595330739299611"/>
    <x v="1"/>
    <n v="2261"/>
    <x v="1"/>
    <s v="USD"/>
    <n v="1544335200"/>
    <n v="1545112800"/>
    <b v="0"/>
    <b v="1"/>
    <s v="music/world music"/>
    <m/>
    <x v="1"/>
    <x v="21"/>
  </r>
  <r>
    <n v="923"/>
    <x v="902"/>
    <x v="922"/>
    <n v="1700"/>
    <n v="4044"/>
    <n v="2.3788235294117648"/>
    <x v="1"/>
    <n v="40"/>
    <x v="1"/>
    <s v="USD"/>
    <n v="1279083600"/>
    <n v="1279170000"/>
    <b v="0"/>
    <b v="0"/>
    <s v="theater/plays"/>
    <m/>
    <x v="3"/>
    <x v="3"/>
  </r>
  <r>
    <n v="924"/>
    <x v="903"/>
    <x v="923"/>
    <n v="39400"/>
    <n v="192292"/>
    <n v="4.8805076142131982"/>
    <x v="1"/>
    <n v="2289"/>
    <x v="6"/>
    <s v="EUR"/>
    <n v="1572498000"/>
    <n v="1573452000"/>
    <b v="0"/>
    <b v="0"/>
    <s v="theater/plays"/>
    <m/>
    <x v="3"/>
    <x v="3"/>
  </r>
  <r>
    <n v="925"/>
    <x v="904"/>
    <x v="924"/>
    <n v="3000"/>
    <n v="6722"/>
    <n v="2.2406666666666668"/>
    <x v="1"/>
    <n v="65"/>
    <x v="1"/>
    <s v="USD"/>
    <n v="1506056400"/>
    <n v="1507093200"/>
    <b v="0"/>
    <b v="0"/>
    <s v="theater/plays"/>
    <m/>
    <x v="3"/>
    <x v="3"/>
  </r>
  <r>
    <n v="926"/>
    <x v="905"/>
    <x v="925"/>
    <n v="8700"/>
    <n v="1577"/>
    <n v="0.18126436781609195"/>
    <x v="0"/>
    <n v="15"/>
    <x v="1"/>
    <s v="USD"/>
    <n v="1463029200"/>
    <n v="1463374800"/>
    <b v="0"/>
    <b v="0"/>
    <s v="food/food trucks"/>
    <m/>
    <x v="0"/>
    <x v="0"/>
  </r>
  <r>
    <n v="927"/>
    <x v="906"/>
    <x v="926"/>
    <n v="7200"/>
    <n v="3301"/>
    <n v="0.45847222222222223"/>
    <x v="0"/>
    <n v="37"/>
    <x v="1"/>
    <s v="USD"/>
    <n v="1342069200"/>
    <n v="1344574800"/>
    <b v="0"/>
    <b v="0"/>
    <s v="theater/plays"/>
    <m/>
    <x v="3"/>
    <x v="3"/>
  </r>
  <r>
    <n v="928"/>
    <x v="907"/>
    <x v="927"/>
    <n v="167400"/>
    <n v="196386"/>
    <n v="1.1731541218637993"/>
    <x v="1"/>
    <n v="3777"/>
    <x v="6"/>
    <s v="EUR"/>
    <n v="1388296800"/>
    <n v="1389074400"/>
    <b v="0"/>
    <b v="0"/>
    <s v="technology/web"/>
    <m/>
    <x v="2"/>
    <x v="2"/>
  </r>
  <r>
    <n v="929"/>
    <x v="908"/>
    <x v="928"/>
    <n v="5500"/>
    <n v="11952"/>
    <n v="2.173090909090909"/>
    <x v="1"/>
    <n v="184"/>
    <x v="4"/>
    <s v="GBP"/>
    <n v="1493787600"/>
    <n v="1494997200"/>
    <b v="0"/>
    <b v="0"/>
    <s v="theater/plays"/>
    <m/>
    <x v="3"/>
    <x v="3"/>
  </r>
  <r>
    <n v="930"/>
    <x v="909"/>
    <x v="929"/>
    <n v="3500"/>
    <n v="3930"/>
    <n v="1.1228571428571428"/>
    <x v="1"/>
    <n v="85"/>
    <x v="1"/>
    <s v="USD"/>
    <n v="1424844000"/>
    <n v="1425448800"/>
    <b v="0"/>
    <b v="1"/>
    <s v="theater/plays"/>
    <m/>
    <x v="3"/>
    <x v="3"/>
  </r>
  <r>
    <n v="931"/>
    <x v="910"/>
    <x v="930"/>
    <n v="7900"/>
    <n v="5729"/>
    <n v="0.72518987341772156"/>
    <x v="0"/>
    <n v="112"/>
    <x v="1"/>
    <s v="USD"/>
    <n v="1403931600"/>
    <n v="1404104400"/>
    <b v="0"/>
    <b v="1"/>
    <s v="theater/plays"/>
    <m/>
    <x v="3"/>
    <x v="3"/>
  </r>
  <r>
    <n v="932"/>
    <x v="911"/>
    <x v="931"/>
    <n v="2300"/>
    <n v="4883"/>
    <n v="2.1230434782608696"/>
    <x v="1"/>
    <n v="144"/>
    <x v="1"/>
    <s v="USD"/>
    <n v="1394514000"/>
    <n v="1394773200"/>
    <b v="0"/>
    <b v="0"/>
    <s v="music/rock"/>
    <m/>
    <x v="1"/>
    <x v="1"/>
  </r>
  <r>
    <n v="933"/>
    <x v="912"/>
    <x v="932"/>
    <n v="73000"/>
    <n v="175015"/>
    <n v="2.3974657534246577"/>
    <x v="1"/>
    <n v="1902"/>
    <x v="1"/>
    <s v="USD"/>
    <n v="1365397200"/>
    <n v="1366520400"/>
    <b v="0"/>
    <b v="0"/>
    <s v="theater/plays"/>
    <m/>
    <x v="3"/>
    <x v="3"/>
  </r>
  <r>
    <n v="934"/>
    <x v="913"/>
    <x v="933"/>
    <n v="6200"/>
    <n v="11280"/>
    <n v="1.8193548387096774"/>
    <x v="1"/>
    <n v="105"/>
    <x v="1"/>
    <s v="USD"/>
    <n v="1456120800"/>
    <n v="1456639200"/>
    <b v="0"/>
    <b v="0"/>
    <s v="theater/plays"/>
    <m/>
    <x v="3"/>
    <x v="3"/>
  </r>
  <r>
    <n v="935"/>
    <x v="914"/>
    <x v="934"/>
    <n v="6100"/>
    <n v="10012"/>
    <n v="1.6413114754098361"/>
    <x v="1"/>
    <n v="132"/>
    <x v="1"/>
    <s v="USD"/>
    <n v="1437714000"/>
    <n v="1438318800"/>
    <b v="0"/>
    <b v="0"/>
    <s v="theater/plays"/>
    <m/>
    <x v="3"/>
    <x v="3"/>
  </r>
  <r>
    <n v="936"/>
    <x v="591"/>
    <x v="935"/>
    <n v="103200"/>
    <n v="1690"/>
    <n v="1.6375968992248063E-2"/>
    <x v="0"/>
    <n v="21"/>
    <x v="1"/>
    <s v="USD"/>
    <n v="1563771600"/>
    <n v="1564030800"/>
    <b v="1"/>
    <b v="0"/>
    <s v="theater/plays"/>
    <m/>
    <x v="3"/>
    <x v="3"/>
  </r>
  <r>
    <n v="937"/>
    <x v="915"/>
    <x v="936"/>
    <n v="171000"/>
    <n v="84891"/>
    <n v="0.49643859649122807"/>
    <x v="3"/>
    <n v="976"/>
    <x v="1"/>
    <s v="USD"/>
    <n v="1448517600"/>
    <n v="1449295200"/>
    <b v="0"/>
    <b v="0"/>
    <s v="film &amp; video/documentary"/>
    <m/>
    <x v="4"/>
    <x v="4"/>
  </r>
  <r>
    <n v="938"/>
    <x v="916"/>
    <x v="937"/>
    <n v="9200"/>
    <n v="10093"/>
    <n v="1.0970652173913042"/>
    <x v="1"/>
    <n v="96"/>
    <x v="1"/>
    <s v="USD"/>
    <n v="1528779600"/>
    <n v="1531890000"/>
    <b v="0"/>
    <b v="1"/>
    <s v="publishing/fiction"/>
    <m/>
    <x v="5"/>
    <x v="13"/>
  </r>
  <r>
    <n v="939"/>
    <x v="917"/>
    <x v="938"/>
    <n v="7800"/>
    <n v="3839"/>
    <n v="0.49217948717948717"/>
    <x v="0"/>
    <n v="67"/>
    <x v="1"/>
    <s v="USD"/>
    <n v="1304744400"/>
    <n v="1306213200"/>
    <b v="0"/>
    <b v="1"/>
    <s v="games/video games"/>
    <m/>
    <x v="6"/>
    <x v="11"/>
  </r>
  <r>
    <n v="940"/>
    <x v="918"/>
    <x v="939"/>
    <n v="9900"/>
    <n v="6161"/>
    <n v="0.62232323232323228"/>
    <x v="2"/>
    <n v="66"/>
    <x v="0"/>
    <s v="CAD"/>
    <n v="1354341600"/>
    <n v="1356242400"/>
    <b v="0"/>
    <b v="0"/>
    <s v="technology/web"/>
    <m/>
    <x v="2"/>
    <x v="2"/>
  </r>
  <r>
    <n v="941"/>
    <x v="919"/>
    <x v="940"/>
    <n v="43000"/>
    <n v="5615"/>
    <n v="0.1305813953488372"/>
    <x v="0"/>
    <n v="78"/>
    <x v="1"/>
    <s v="USD"/>
    <n v="1294552800"/>
    <n v="1297576800"/>
    <b v="1"/>
    <b v="0"/>
    <s v="theater/plays"/>
    <m/>
    <x v="3"/>
    <x v="3"/>
  </r>
  <r>
    <n v="942"/>
    <x v="916"/>
    <x v="941"/>
    <n v="9600"/>
    <n v="6205"/>
    <n v="0.64635416666666667"/>
    <x v="0"/>
    <n v="67"/>
    <x v="2"/>
    <s v="AUD"/>
    <n v="1295935200"/>
    <n v="1296194400"/>
    <b v="0"/>
    <b v="0"/>
    <s v="theater/plays"/>
    <m/>
    <x v="3"/>
    <x v="3"/>
  </r>
  <r>
    <n v="943"/>
    <x v="920"/>
    <x v="942"/>
    <n v="7500"/>
    <n v="11969"/>
    <n v="1.5958666666666668"/>
    <x v="1"/>
    <n v="114"/>
    <x v="1"/>
    <s v="USD"/>
    <n v="1411534800"/>
    <n v="1414558800"/>
    <b v="0"/>
    <b v="0"/>
    <s v="food/food trucks"/>
    <m/>
    <x v="0"/>
    <x v="0"/>
  </r>
  <r>
    <n v="944"/>
    <x v="921"/>
    <x v="943"/>
    <n v="10000"/>
    <n v="8142"/>
    <n v="0.81420000000000003"/>
    <x v="0"/>
    <n v="263"/>
    <x v="2"/>
    <s v="AUD"/>
    <n v="1486706400"/>
    <n v="1488348000"/>
    <b v="0"/>
    <b v="0"/>
    <s v="photography/photography books"/>
    <m/>
    <x v="7"/>
    <x v="14"/>
  </r>
  <r>
    <n v="945"/>
    <x v="922"/>
    <x v="944"/>
    <n v="172000"/>
    <n v="55805"/>
    <n v="0.32444767441860467"/>
    <x v="0"/>
    <n v="1691"/>
    <x v="1"/>
    <s v="USD"/>
    <n v="1333602000"/>
    <n v="1334898000"/>
    <b v="1"/>
    <b v="0"/>
    <s v="photography/photography books"/>
    <m/>
    <x v="7"/>
    <x v="14"/>
  </r>
  <r>
    <n v="946"/>
    <x v="923"/>
    <x v="945"/>
    <n v="153700"/>
    <n v="15238"/>
    <n v="9.9141184124918666E-2"/>
    <x v="0"/>
    <n v="181"/>
    <x v="1"/>
    <s v="USD"/>
    <n v="1308200400"/>
    <n v="1308373200"/>
    <b v="0"/>
    <b v="0"/>
    <s v="theater/plays"/>
    <m/>
    <x v="3"/>
    <x v="3"/>
  </r>
  <r>
    <n v="947"/>
    <x v="924"/>
    <x v="946"/>
    <n v="3600"/>
    <n v="961"/>
    <n v="0.26694444444444443"/>
    <x v="0"/>
    <n v="13"/>
    <x v="1"/>
    <s v="USD"/>
    <n v="1411707600"/>
    <n v="1412312400"/>
    <b v="0"/>
    <b v="0"/>
    <s v="theater/plays"/>
    <m/>
    <x v="3"/>
    <x v="3"/>
  </r>
  <r>
    <n v="948"/>
    <x v="925"/>
    <x v="947"/>
    <n v="9400"/>
    <n v="5918"/>
    <n v="0.62957446808510642"/>
    <x v="3"/>
    <n v="160"/>
    <x v="1"/>
    <s v="USD"/>
    <n v="1418364000"/>
    <n v="1419228000"/>
    <b v="1"/>
    <b v="1"/>
    <s v="film &amp; video/documentary"/>
    <m/>
    <x v="4"/>
    <x v="4"/>
  </r>
  <r>
    <n v="949"/>
    <x v="926"/>
    <x v="948"/>
    <n v="5900"/>
    <n v="9520"/>
    <n v="1.6135593220338984"/>
    <x v="1"/>
    <n v="203"/>
    <x v="1"/>
    <s v="USD"/>
    <n v="1429333200"/>
    <n v="1430974800"/>
    <b v="0"/>
    <b v="0"/>
    <s v="technology/web"/>
    <m/>
    <x v="2"/>
    <x v="2"/>
  </r>
  <r>
    <n v="950"/>
    <x v="927"/>
    <x v="949"/>
    <n v="100"/>
    <n v="5"/>
    <n v="0.05"/>
    <x v="0"/>
    <n v="1"/>
    <x v="1"/>
    <s v="USD"/>
    <n v="1555390800"/>
    <n v="1555822800"/>
    <b v="0"/>
    <b v="1"/>
    <s v="theater/plays"/>
    <m/>
    <x v="3"/>
    <x v="3"/>
  </r>
  <r>
    <n v="951"/>
    <x v="928"/>
    <x v="950"/>
    <n v="14500"/>
    <n v="159056"/>
    <n v="10.969379310344827"/>
    <x v="1"/>
    <n v="1559"/>
    <x v="1"/>
    <s v="USD"/>
    <n v="1482732000"/>
    <n v="1482818400"/>
    <b v="0"/>
    <b v="1"/>
    <s v="music/rock"/>
    <m/>
    <x v="1"/>
    <x v="1"/>
  </r>
  <r>
    <n v="952"/>
    <x v="929"/>
    <x v="951"/>
    <n v="145500"/>
    <n v="101987"/>
    <n v="0.70094158075601376"/>
    <x v="3"/>
    <n v="2266"/>
    <x v="1"/>
    <s v="USD"/>
    <n v="1470718800"/>
    <n v="1471928400"/>
    <b v="0"/>
    <b v="0"/>
    <s v="film &amp; video/documentary"/>
    <m/>
    <x v="4"/>
    <x v="4"/>
  </r>
  <r>
    <n v="953"/>
    <x v="930"/>
    <x v="952"/>
    <n v="3300"/>
    <n v="1980"/>
    <n v="0.6"/>
    <x v="0"/>
    <n v="21"/>
    <x v="1"/>
    <s v="USD"/>
    <n v="1450591200"/>
    <n v="1453701600"/>
    <b v="0"/>
    <b v="1"/>
    <s v="film &amp; video/science fiction"/>
    <m/>
    <x v="4"/>
    <x v="22"/>
  </r>
  <r>
    <n v="954"/>
    <x v="931"/>
    <x v="953"/>
    <n v="42600"/>
    <n v="156384"/>
    <n v="3.6709859154929578"/>
    <x v="1"/>
    <n v="1548"/>
    <x v="2"/>
    <s v="AUD"/>
    <n v="1348290000"/>
    <n v="1350363600"/>
    <b v="0"/>
    <b v="0"/>
    <s v="technology/web"/>
    <m/>
    <x v="2"/>
    <x v="2"/>
  </r>
  <r>
    <n v="955"/>
    <x v="932"/>
    <x v="954"/>
    <n v="700"/>
    <n v="7763"/>
    <n v="11.09"/>
    <x v="1"/>
    <n v="80"/>
    <x v="1"/>
    <s v="USD"/>
    <n v="1353823200"/>
    <n v="1353996000"/>
    <b v="0"/>
    <b v="0"/>
    <s v="theater/plays"/>
    <m/>
    <x v="3"/>
    <x v="3"/>
  </r>
  <r>
    <n v="956"/>
    <x v="933"/>
    <x v="955"/>
    <n v="187600"/>
    <n v="35698"/>
    <n v="0.19028784648187633"/>
    <x v="0"/>
    <n v="830"/>
    <x v="1"/>
    <s v="USD"/>
    <n v="1450764000"/>
    <n v="1451109600"/>
    <b v="0"/>
    <b v="0"/>
    <s v="film &amp; video/science fiction"/>
    <m/>
    <x v="4"/>
    <x v="22"/>
  </r>
  <r>
    <n v="957"/>
    <x v="934"/>
    <x v="956"/>
    <n v="9800"/>
    <n v="12434"/>
    <n v="1.2687755102040816"/>
    <x v="1"/>
    <n v="131"/>
    <x v="1"/>
    <s v="USD"/>
    <n v="1329372000"/>
    <n v="1329631200"/>
    <b v="0"/>
    <b v="0"/>
    <s v="theater/plays"/>
    <m/>
    <x v="3"/>
    <x v="3"/>
  </r>
  <r>
    <n v="958"/>
    <x v="935"/>
    <x v="957"/>
    <n v="1100"/>
    <n v="8081"/>
    <n v="7.3463636363636367"/>
    <x v="1"/>
    <n v="112"/>
    <x v="1"/>
    <s v="USD"/>
    <n v="1277096400"/>
    <n v="1278997200"/>
    <b v="0"/>
    <b v="0"/>
    <s v="film &amp; video/animation"/>
    <m/>
    <x v="4"/>
    <x v="10"/>
  </r>
  <r>
    <n v="959"/>
    <x v="936"/>
    <x v="958"/>
    <n v="145000"/>
    <n v="6631"/>
    <n v="4.5731034482758622E-2"/>
    <x v="0"/>
    <n v="130"/>
    <x v="1"/>
    <s v="USD"/>
    <n v="1277701200"/>
    <n v="1280120400"/>
    <b v="0"/>
    <b v="0"/>
    <s v="publishing/translations"/>
    <m/>
    <x v="5"/>
    <x v="18"/>
  </r>
  <r>
    <n v="960"/>
    <x v="937"/>
    <x v="959"/>
    <n v="5500"/>
    <n v="4678"/>
    <n v="0.85054545454545449"/>
    <x v="0"/>
    <n v="55"/>
    <x v="1"/>
    <s v="USD"/>
    <n v="1454911200"/>
    <n v="1458104400"/>
    <b v="0"/>
    <b v="0"/>
    <s v="technology/web"/>
    <m/>
    <x v="2"/>
    <x v="2"/>
  </r>
  <r>
    <n v="961"/>
    <x v="938"/>
    <x v="960"/>
    <n v="5700"/>
    <n v="6800"/>
    <n v="1.1929824561403508"/>
    <x v="1"/>
    <n v="155"/>
    <x v="1"/>
    <s v="USD"/>
    <n v="1297922400"/>
    <n v="1298268000"/>
    <b v="0"/>
    <b v="0"/>
    <s v="publishing/translations"/>
    <m/>
    <x v="5"/>
    <x v="18"/>
  </r>
  <r>
    <n v="962"/>
    <x v="939"/>
    <x v="961"/>
    <n v="3600"/>
    <n v="10657"/>
    <n v="2.9602777777777778"/>
    <x v="1"/>
    <n v="266"/>
    <x v="1"/>
    <s v="USD"/>
    <n v="1384408800"/>
    <n v="1386223200"/>
    <b v="0"/>
    <b v="0"/>
    <s v="food/food trucks"/>
    <m/>
    <x v="0"/>
    <x v="0"/>
  </r>
  <r>
    <n v="963"/>
    <x v="940"/>
    <x v="962"/>
    <n v="5900"/>
    <n v="4997"/>
    <n v="0.84694915254237291"/>
    <x v="0"/>
    <n v="114"/>
    <x v="6"/>
    <s v="EUR"/>
    <n v="1299304800"/>
    <n v="1299823200"/>
    <b v="0"/>
    <b v="1"/>
    <s v="photography/photography books"/>
    <m/>
    <x v="7"/>
    <x v="14"/>
  </r>
  <r>
    <n v="964"/>
    <x v="941"/>
    <x v="963"/>
    <n v="3700"/>
    <n v="13164"/>
    <n v="3.5578378378378379"/>
    <x v="1"/>
    <n v="155"/>
    <x v="1"/>
    <s v="USD"/>
    <n v="1431320400"/>
    <n v="1431752400"/>
    <b v="0"/>
    <b v="0"/>
    <s v="theater/plays"/>
    <m/>
    <x v="3"/>
    <x v="3"/>
  </r>
  <r>
    <n v="965"/>
    <x v="942"/>
    <x v="964"/>
    <n v="2200"/>
    <n v="8501"/>
    <n v="3.8640909090909092"/>
    <x v="1"/>
    <n v="207"/>
    <x v="4"/>
    <s v="GBP"/>
    <n v="1264399200"/>
    <n v="1267855200"/>
    <b v="0"/>
    <b v="0"/>
    <s v="music/rock"/>
    <m/>
    <x v="1"/>
    <x v="1"/>
  </r>
  <r>
    <n v="966"/>
    <x v="411"/>
    <x v="965"/>
    <n v="1700"/>
    <n v="13468"/>
    <n v="7.9223529411764702"/>
    <x v="1"/>
    <n v="245"/>
    <x v="1"/>
    <s v="USD"/>
    <n v="1497502800"/>
    <n v="1497675600"/>
    <b v="0"/>
    <b v="0"/>
    <s v="theater/plays"/>
    <m/>
    <x v="3"/>
    <x v="3"/>
  </r>
  <r>
    <n v="967"/>
    <x v="943"/>
    <x v="966"/>
    <n v="88400"/>
    <n v="121138"/>
    <n v="1.3703393665158372"/>
    <x v="1"/>
    <n v="1573"/>
    <x v="1"/>
    <s v="USD"/>
    <n v="1333688400"/>
    <n v="1336885200"/>
    <b v="0"/>
    <b v="0"/>
    <s v="music/world music"/>
    <m/>
    <x v="1"/>
    <x v="21"/>
  </r>
  <r>
    <n v="968"/>
    <x v="944"/>
    <x v="967"/>
    <n v="2400"/>
    <n v="8117"/>
    <n v="3.3820833333333336"/>
    <x v="1"/>
    <n v="114"/>
    <x v="1"/>
    <s v="USD"/>
    <n v="1293861600"/>
    <n v="1295157600"/>
    <b v="0"/>
    <b v="0"/>
    <s v="food/food trucks"/>
    <m/>
    <x v="0"/>
    <x v="0"/>
  </r>
  <r>
    <n v="969"/>
    <x v="945"/>
    <x v="968"/>
    <n v="7900"/>
    <n v="8550"/>
    <n v="1.0822784810126582"/>
    <x v="1"/>
    <n v="93"/>
    <x v="1"/>
    <s v="USD"/>
    <n v="1576994400"/>
    <n v="1577599200"/>
    <b v="0"/>
    <b v="0"/>
    <s v="theater/plays"/>
    <m/>
    <x v="3"/>
    <x v="3"/>
  </r>
  <r>
    <n v="970"/>
    <x v="946"/>
    <x v="969"/>
    <n v="94900"/>
    <n v="57659"/>
    <n v="0.60757639620653314"/>
    <x v="0"/>
    <n v="594"/>
    <x v="1"/>
    <s v="USD"/>
    <n v="1304917200"/>
    <n v="1305003600"/>
    <b v="0"/>
    <b v="0"/>
    <s v="theater/plays"/>
    <m/>
    <x v="3"/>
    <x v="3"/>
  </r>
  <r>
    <n v="971"/>
    <x v="947"/>
    <x v="970"/>
    <n v="5100"/>
    <n v="1414"/>
    <n v="0.27725490196078434"/>
    <x v="0"/>
    <n v="24"/>
    <x v="1"/>
    <s v="USD"/>
    <n v="1381208400"/>
    <n v="1381726800"/>
    <b v="0"/>
    <b v="0"/>
    <s v="film &amp; video/television"/>
    <m/>
    <x v="4"/>
    <x v="19"/>
  </r>
  <r>
    <n v="972"/>
    <x v="948"/>
    <x v="971"/>
    <n v="42700"/>
    <n v="97524"/>
    <n v="2.283934426229508"/>
    <x v="1"/>
    <n v="1681"/>
    <x v="1"/>
    <s v="USD"/>
    <n v="1401685200"/>
    <n v="1402462800"/>
    <b v="0"/>
    <b v="1"/>
    <s v="technology/web"/>
    <m/>
    <x v="2"/>
    <x v="2"/>
  </r>
  <r>
    <n v="973"/>
    <x v="949"/>
    <x v="972"/>
    <n v="121100"/>
    <n v="26176"/>
    <n v="0.21615194054500414"/>
    <x v="0"/>
    <n v="252"/>
    <x v="1"/>
    <s v="USD"/>
    <n v="1291960800"/>
    <n v="1292133600"/>
    <b v="0"/>
    <b v="1"/>
    <s v="theater/plays"/>
    <m/>
    <x v="3"/>
    <x v="3"/>
  </r>
  <r>
    <n v="974"/>
    <x v="950"/>
    <x v="973"/>
    <n v="800"/>
    <n v="2991"/>
    <n v="3.73875"/>
    <x v="1"/>
    <n v="32"/>
    <x v="1"/>
    <s v="USD"/>
    <n v="1368853200"/>
    <n v="1368939600"/>
    <b v="0"/>
    <b v="0"/>
    <s v="music/indie rock"/>
    <m/>
    <x v="1"/>
    <x v="7"/>
  </r>
  <r>
    <n v="975"/>
    <x v="951"/>
    <x v="974"/>
    <n v="5400"/>
    <n v="8366"/>
    <n v="1.5492592592592593"/>
    <x v="1"/>
    <n v="135"/>
    <x v="1"/>
    <s v="USD"/>
    <n v="1448776800"/>
    <n v="1452146400"/>
    <b v="0"/>
    <b v="1"/>
    <s v="theater/plays"/>
    <m/>
    <x v="3"/>
    <x v="3"/>
  </r>
  <r>
    <n v="976"/>
    <x v="952"/>
    <x v="975"/>
    <n v="4000"/>
    <n v="12886"/>
    <n v="3.2214999999999998"/>
    <x v="1"/>
    <n v="140"/>
    <x v="1"/>
    <s v="USD"/>
    <n v="1296194400"/>
    <n v="1296712800"/>
    <b v="0"/>
    <b v="1"/>
    <s v="theater/plays"/>
    <m/>
    <x v="3"/>
    <x v="3"/>
  </r>
  <r>
    <n v="977"/>
    <x v="597"/>
    <x v="976"/>
    <n v="7000"/>
    <n v="5177"/>
    <n v="0.73957142857142855"/>
    <x v="0"/>
    <n v="67"/>
    <x v="1"/>
    <s v="USD"/>
    <n v="1517983200"/>
    <n v="1520748000"/>
    <b v="0"/>
    <b v="0"/>
    <s v="food/food trucks"/>
    <m/>
    <x v="0"/>
    <x v="0"/>
  </r>
  <r>
    <n v="978"/>
    <x v="953"/>
    <x v="977"/>
    <n v="1000"/>
    <n v="8641"/>
    <n v="8.641"/>
    <x v="1"/>
    <n v="92"/>
    <x v="1"/>
    <s v="USD"/>
    <n v="1478930400"/>
    <n v="1480831200"/>
    <b v="0"/>
    <b v="0"/>
    <s v="games/video games"/>
    <m/>
    <x v="6"/>
    <x v="11"/>
  </r>
  <r>
    <n v="979"/>
    <x v="954"/>
    <x v="978"/>
    <n v="60200"/>
    <n v="86244"/>
    <n v="1.432624584717608"/>
    <x v="1"/>
    <n v="1015"/>
    <x v="4"/>
    <s v="GBP"/>
    <n v="1426395600"/>
    <n v="1426914000"/>
    <b v="0"/>
    <b v="0"/>
    <s v="theater/plays"/>
    <m/>
    <x v="3"/>
    <x v="3"/>
  </r>
  <r>
    <n v="980"/>
    <x v="955"/>
    <x v="979"/>
    <n v="195200"/>
    <n v="78630"/>
    <n v="0.40281762295081969"/>
    <x v="0"/>
    <n v="742"/>
    <x v="1"/>
    <s v="USD"/>
    <n v="1446181200"/>
    <n v="1446616800"/>
    <b v="1"/>
    <b v="0"/>
    <s v="publishing/nonfiction"/>
    <m/>
    <x v="5"/>
    <x v="9"/>
  </r>
  <r>
    <n v="981"/>
    <x v="956"/>
    <x v="980"/>
    <n v="6700"/>
    <n v="11941"/>
    <n v="1.7822388059701493"/>
    <x v="1"/>
    <n v="323"/>
    <x v="1"/>
    <s v="USD"/>
    <n v="1514181600"/>
    <n v="1517032800"/>
    <b v="0"/>
    <b v="0"/>
    <s v="technology/web"/>
    <m/>
    <x v="2"/>
    <x v="2"/>
  </r>
  <r>
    <n v="982"/>
    <x v="957"/>
    <x v="981"/>
    <n v="7200"/>
    <n v="6115"/>
    <n v="0.84930555555555554"/>
    <x v="0"/>
    <n v="75"/>
    <x v="1"/>
    <s v="USD"/>
    <n v="1311051600"/>
    <n v="1311224400"/>
    <b v="0"/>
    <b v="1"/>
    <s v="film &amp; video/documentary"/>
    <m/>
    <x v="4"/>
    <x v="4"/>
  </r>
  <r>
    <n v="983"/>
    <x v="958"/>
    <x v="982"/>
    <n v="129100"/>
    <n v="188404"/>
    <n v="1.4593648334624323"/>
    <x v="1"/>
    <n v="2326"/>
    <x v="1"/>
    <s v="USD"/>
    <n v="1564894800"/>
    <n v="1566190800"/>
    <b v="0"/>
    <b v="0"/>
    <s v="film &amp; video/documentary"/>
    <m/>
    <x v="4"/>
    <x v="4"/>
  </r>
  <r>
    <n v="984"/>
    <x v="959"/>
    <x v="983"/>
    <n v="6500"/>
    <n v="9910"/>
    <n v="1.5246153846153847"/>
    <x v="1"/>
    <n v="381"/>
    <x v="1"/>
    <s v="USD"/>
    <n v="1567918800"/>
    <n v="1570165200"/>
    <b v="0"/>
    <b v="0"/>
    <s v="theater/plays"/>
    <m/>
    <x v="3"/>
    <x v="3"/>
  </r>
  <r>
    <n v="985"/>
    <x v="960"/>
    <x v="984"/>
    <n v="170600"/>
    <n v="114523"/>
    <n v="0.67129542790152408"/>
    <x v="0"/>
    <n v="4405"/>
    <x v="1"/>
    <s v="USD"/>
    <n v="1386309600"/>
    <n v="1388556000"/>
    <b v="0"/>
    <b v="1"/>
    <s v="music/rock"/>
    <m/>
    <x v="1"/>
    <x v="1"/>
  </r>
  <r>
    <n v="986"/>
    <x v="961"/>
    <x v="985"/>
    <n v="7800"/>
    <n v="3144"/>
    <n v="0.40307692307692305"/>
    <x v="0"/>
    <n v="92"/>
    <x v="1"/>
    <s v="USD"/>
    <n v="1301979600"/>
    <n v="1303189200"/>
    <b v="0"/>
    <b v="0"/>
    <s v="music/rock"/>
    <m/>
    <x v="1"/>
    <x v="1"/>
  </r>
  <r>
    <n v="987"/>
    <x v="962"/>
    <x v="986"/>
    <n v="6200"/>
    <n v="13441"/>
    <n v="2.1679032258064517"/>
    <x v="1"/>
    <n v="480"/>
    <x v="1"/>
    <s v="USD"/>
    <n v="1493269200"/>
    <n v="1494478800"/>
    <b v="0"/>
    <b v="0"/>
    <s v="film &amp; video/documentary"/>
    <m/>
    <x v="4"/>
    <x v="4"/>
  </r>
  <r>
    <n v="988"/>
    <x v="963"/>
    <x v="987"/>
    <n v="9400"/>
    <n v="4899"/>
    <n v="0.52117021276595743"/>
    <x v="0"/>
    <n v="64"/>
    <x v="1"/>
    <s v="USD"/>
    <n v="1478930400"/>
    <n v="1480744800"/>
    <b v="0"/>
    <b v="0"/>
    <s v="publishing/radio &amp; podcasts"/>
    <m/>
    <x v="5"/>
    <x v="15"/>
  </r>
  <r>
    <n v="989"/>
    <x v="964"/>
    <x v="988"/>
    <n v="2400"/>
    <n v="11990"/>
    <n v="4.9958333333333336"/>
    <x v="1"/>
    <n v="226"/>
    <x v="1"/>
    <s v="USD"/>
    <n v="1555390800"/>
    <n v="1555822800"/>
    <b v="0"/>
    <b v="0"/>
    <s v="publishing/translations"/>
    <m/>
    <x v="5"/>
    <x v="18"/>
  </r>
  <r>
    <n v="990"/>
    <x v="965"/>
    <x v="989"/>
    <n v="7800"/>
    <n v="6839"/>
    <n v="0.87679487179487181"/>
    <x v="0"/>
    <n v="64"/>
    <x v="1"/>
    <s v="USD"/>
    <n v="1456984800"/>
    <n v="1458882000"/>
    <b v="0"/>
    <b v="1"/>
    <s v="film &amp; video/drama"/>
    <m/>
    <x v="4"/>
    <x v="6"/>
  </r>
  <r>
    <n v="991"/>
    <x v="509"/>
    <x v="990"/>
    <n v="9800"/>
    <n v="11091"/>
    <n v="1.131734693877551"/>
    <x v="1"/>
    <n v="241"/>
    <x v="1"/>
    <s v="USD"/>
    <n v="1411621200"/>
    <n v="1411966800"/>
    <b v="0"/>
    <b v="1"/>
    <s v="music/rock"/>
    <m/>
    <x v="1"/>
    <x v="1"/>
  </r>
  <r>
    <n v="992"/>
    <x v="966"/>
    <x v="991"/>
    <n v="3100"/>
    <n v="13223"/>
    <n v="4.2654838709677421"/>
    <x v="1"/>
    <n v="132"/>
    <x v="1"/>
    <s v="USD"/>
    <n v="1525669200"/>
    <n v="1526878800"/>
    <b v="0"/>
    <b v="1"/>
    <s v="film &amp; video/drama"/>
    <m/>
    <x v="4"/>
    <x v="6"/>
  </r>
  <r>
    <n v="993"/>
    <x v="967"/>
    <x v="992"/>
    <n v="9800"/>
    <n v="7608"/>
    <n v="0.77632653061224488"/>
    <x v="3"/>
    <n v="75"/>
    <x v="6"/>
    <s v="EUR"/>
    <n v="1450936800"/>
    <n v="1452405600"/>
    <b v="0"/>
    <b v="1"/>
    <s v="photography/photography books"/>
    <m/>
    <x v="7"/>
    <x v="14"/>
  </r>
  <r>
    <n v="994"/>
    <x v="968"/>
    <x v="993"/>
    <n v="141100"/>
    <n v="74073"/>
    <n v="0.52496810772501767"/>
    <x v="0"/>
    <n v="842"/>
    <x v="1"/>
    <s v="USD"/>
    <n v="1413522000"/>
    <n v="1414040400"/>
    <b v="0"/>
    <b v="1"/>
    <s v="publishing/translations"/>
    <m/>
    <x v="5"/>
    <x v="18"/>
  </r>
  <r>
    <n v="995"/>
    <x v="969"/>
    <x v="994"/>
    <n v="97300"/>
    <n v="153216"/>
    <n v="1.5746762589928058"/>
    <x v="1"/>
    <n v="2043"/>
    <x v="1"/>
    <s v="USD"/>
    <n v="1541307600"/>
    <n v="1543816800"/>
    <b v="0"/>
    <b v="1"/>
    <s v="food/food trucks"/>
    <m/>
    <x v="0"/>
    <x v="0"/>
  </r>
  <r>
    <n v="996"/>
    <x v="970"/>
    <x v="995"/>
    <n v="6600"/>
    <n v="4814"/>
    <n v="0.72939393939393937"/>
    <x v="0"/>
    <n v="112"/>
    <x v="1"/>
    <s v="USD"/>
    <n v="1357106400"/>
    <n v="1359698400"/>
    <b v="0"/>
    <b v="0"/>
    <s v="theater/plays"/>
    <m/>
    <x v="3"/>
    <x v="3"/>
  </r>
  <r>
    <n v="997"/>
    <x v="971"/>
    <x v="996"/>
    <n v="7600"/>
    <n v="4603"/>
    <n v="0.60565789473684206"/>
    <x v="3"/>
    <n v="139"/>
    <x v="6"/>
    <s v="EUR"/>
    <n v="1390197600"/>
    <n v="1390629600"/>
    <b v="0"/>
    <b v="0"/>
    <s v="theater/plays"/>
    <m/>
    <x v="3"/>
    <x v="3"/>
  </r>
  <r>
    <n v="998"/>
    <x v="972"/>
    <x v="997"/>
    <n v="66600"/>
    <n v="37823"/>
    <n v="0.5679129129129129"/>
    <x v="0"/>
    <n v="374"/>
    <x v="1"/>
    <s v="USD"/>
    <n v="1265868000"/>
    <n v="1267077600"/>
    <b v="0"/>
    <b v="1"/>
    <s v="music/indie rock"/>
    <m/>
    <x v="1"/>
    <x v="7"/>
  </r>
  <r>
    <n v="999"/>
    <x v="973"/>
    <x v="998"/>
    <n v="111100"/>
    <n v="62819"/>
    <n v="0.56542754275427543"/>
    <x v="3"/>
    <n v="1122"/>
    <x v="1"/>
    <s v="USD"/>
    <n v="1467176400"/>
    <n v="1467781200"/>
    <b v="0"/>
    <b v="0"/>
    <s v="food/food trucks"/>
    <m/>
    <x v="0"/>
    <x v="0"/>
  </r>
  <r>
    <m/>
    <x v="974"/>
    <x v="999"/>
    <m/>
    <m/>
    <m/>
    <x v="4"/>
    <m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x v="0"/>
    <n v="100"/>
    <n v="0"/>
    <n v="0"/>
    <x v="0"/>
    <n v="0"/>
    <s v="CA"/>
    <s v="CAD"/>
    <n v="1448690400"/>
    <n v="1450159200"/>
    <b v="0"/>
    <b v="0"/>
    <s v="food/food trucks"/>
    <n v="727.005"/>
    <x v="0"/>
    <s v="food trucks"/>
    <x v="0"/>
    <x v="0"/>
  </r>
  <r>
    <x v="1"/>
    <s v="Odom Inc"/>
    <x v="1"/>
    <n v="1400"/>
    <n v="14560"/>
    <n v="10.4"/>
    <x v="1"/>
    <n v="158"/>
    <s v="US"/>
    <s v="USD"/>
    <n v="1408424400"/>
    <n v="1408597200"/>
    <b v="0"/>
    <b v="1"/>
    <s v="music/rock"/>
    <m/>
    <x v="1"/>
    <s v="rock"/>
    <x v="1"/>
    <x v="1"/>
  </r>
  <r>
    <x v="2"/>
    <s v="Melton, Robinson and Fritz"/>
    <x v="2"/>
    <n v="108400"/>
    <n v="142523"/>
    <n v="1.3147878228782288"/>
    <x v="1"/>
    <n v="1425"/>
    <s v="AU"/>
    <s v="AUD"/>
    <n v="1384668000"/>
    <n v="1384840800"/>
    <b v="0"/>
    <b v="0"/>
    <s v="technology/web"/>
    <m/>
    <x v="2"/>
    <s v="web"/>
    <x v="2"/>
    <x v="2"/>
  </r>
  <r>
    <x v="3"/>
    <s v="Mcdonald, Gonzalez and Ross"/>
    <x v="3"/>
    <n v="4200"/>
    <n v="2477"/>
    <n v="0.58976190476190471"/>
    <x v="0"/>
    <n v="24"/>
    <s v="US"/>
    <s v="USD"/>
    <n v="1565499600"/>
    <n v="1568955600"/>
    <b v="0"/>
    <b v="0"/>
    <s v="music/rock"/>
    <m/>
    <x v="1"/>
    <s v="rock"/>
    <x v="3"/>
    <x v="3"/>
  </r>
  <r>
    <x v="4"/>
    <s v="Larson-Little"/>
    <x v="4"/>
    <n v="7600"/>
    <n v="5265"/>
    <n v="0.69276315789473686"/>
    <x v="0"/>
    <n v="53"/>
    <s v="US"/>
    <s v="USD"/>
    <n v="1547964000"/>
    <n v="1548309600"/>
    <b v="0"/>
    <b v="0"/>
    <s v="theater/plays"/>
    <m/>
    <x v="3"/>
    <s v="plays"/>
    <x v="4"/>
    <x v="4"/>
  </r>
  <r>
    <x v="5"/>
    <s v="Harris Group"/>
    <x v="5"/>
    <n v="7600"/>
    <n v="13195"/>
    <n v="1.7361842105263159"/>
    <x v="1"/>
    <n v="174"/>
    <s v="DK"/>
    <s v="DKK"/>
    <n v="1346130000"/>
    <n v="1347080400"/>
    <b v="0"/>
    <b v="0"/>
    <s v="theater/plays"/>
    <m/>
    <x v="3"/>
    <s v="plays"/>
    <x v="5"/>
    <x v="5"/>
  </r>
  <r>
    <x v="6"/>
    <s v="Ortiz, Coleman and Mitchell"/>
    <x v="6"/>
    <n v="5200"/>
    <n v="1090"/>
    <n v="0.20961538461538462"/>
    <x v="0"/>
    <n v="18"/>
    <s v="GB"/>
    <s v="GBP"/>
    <n v="1505278800"/>
    <n v="1505365200"/>
    <b v="0"/>
    <b v="0"/>
    <s v="film &amp; video/documentary"/>
    <m/>
    <x v="4"/>
    <s v="documentary"/>
    <x v="6"/>
    <x v="6"/>
  </r>
  <r>
    <x v="7"/>
    <s v="Carter-Guzman"/>
    <x v="7"/>
    <n v="4500"/>
    <n v="14741"/>
    <n v="3.2757777777777779"/>
    <x v="1"/>
    <n v="227"/>
    <s v="DK"/>
    <s v="DKK"/>
    <n v="1439442000"/>
    <n v="1439614800"/>
    <b v="0"/>
    <b v="0"/>
    <s v="theater/plays"/>
    <m/>
    <x v="3"/>
    <s v="plays"/>
    <x v="7"/>
    <x v="7"/>
  </r>
  <r>
    <x v="8"/>
    <s v="Nunez-Richards"/>
    <x v="8"/>
    <n v="110100"/>
    <n v="21946"/>
    <n v="0.19932788374205268"/>
    <x v="2"/>
    <n v="708"/>
    <s v="DK"/>
    <s v="DKK"/>
    <n v="1281330000"/>
    <n v="1281502800"/>
    <b v="0"/>
    <b v="0"/>
    <s v="theater/plays"/>
    <m/>
    <x v="3"/>
    <s v="plays"/>
    <x v="8"/>
    <x v="8"/>
  </r>
  <r>
    <x v="9"/>
    <s v="Rangel, Holt and Jones"/>
    <x v="9"/>
    <n v="6200"/>
    <n v="3208"/>
    <n v="0.51741935483870971"/>
    <x v="0"/>
    <n v="44"/>
    <s v="US"/>
    <s v="USD"/>
    <n v="1379566800"/>
    <n v="1383804000"/>
    <b v="0"/>
    <b v="0"/>
    <s v="music/electric music"/>
    <m/>
    <x v="1"/>
    <s v="electric music"/>
    <x v="9"/>
    <x v="9"/>
  </r>
  <r>
    <x v="10"/>
    <s v="Green Ltd"/>
    <x v="10"/>
    <n v="5200"/>
    <n v="13838"/>
    <n v="2.6611538461538462"/>
    <x v="1"/>
    <n v="220"/>
    <s v="US"/>
    <s v="USD"/>
    <n v="1281762000"/>
    <n v="1285909200"/>
    <b v="0"/>
    <b v="0"/>
    <s v="film &amp; video/drama"/>
    <m/>
    <x v="4"/>
    <s v="drama"/>
    <x v="10"/>
    <x v="10"/>
  </r>
  <r>
    <x v="11"/>
    <s v="Perez, Johnson and Gardner"/>
    <x v="11"/>
    <n v="6300"/>
    <n v="3030"/>
    <n v="0.48095238095238096"/>
    <x v="0"/>
    <n v="27"/>
    <s v="US"/>
    <s v="USD"/>
    <n v="1285045200"/>
    <n v="1285563600"/>
    <b v="0"/>
    <b v="1"/>
    <s v="theater/plays"/>
    <m/>
    <x v="3"/>
    <s v="plays"/>
    <x v="11"/>
    <x v="11"/>
  </r>
  <r>
    <x v="12"/>
    <s v="Kim Ltd"/>
    <x v="12"/>
    <n v="6300"/>
    <n v="5629"/>
    <n v="0.89349206349206345"/>
    <x v="0"/>
    <n v="55"/>
    <s v="US"/>
    <s v="USD"/>
    <n v="1571720400"/>
    <n v="1572411600"/>
    <b v="0"/>
    <b v="0"/>
    <s v="film &amp; video/drama"/>
    <m/>
    <x v="4"/>
    <s v="drama"/>
    <x v="12"/>
    <x v="12"/>
  </r>
  <r>
    <x v="13"/>
    <s v="Walker, Taylor and Coleman"/>
    <x v="13"/>
    <n v="4200"/>
    <n v="10295"/>
    <n v="2.4511904761904764"/>
    <x v="1"/>
    <n v="98"/>
    <s v="US"/>
    <s v="USD"/>
    <n v="1465621200"/>
    <n v="1466658000"/>
    <b v="0"/>
    <b v="0"/>
    <s v="music/indie rock"/>
    <m/>
    <x v="1"/>
    <s v="indie rock"/>
    <x v="13"/>
    <x v="13"/>
  </r>
  <r>
    <x v="14"/>
    <s v="Rodriguez, Rose and Stewart"/>
    <x v="14"/>
    <n v="28200"/>
    <n v="18829"/>
    <n v="0.66769503546099296"/>
    <x v="0"/>
    <n v="200"/>
    <s v="US"/>
    <s v="USD"/>
    <n v="1331013600"/>
    <n v="1333342800"/>
    <b v="0"/>
    <b v="0"/>
    <s v="music/indie rock"/>
    <m/>
    <x v="1"/>
    <s v="indie rock"/>
    <x v="14"/>
    <x v="14"/>
  </r>
  <r>
    <x v="15"/>
    <s v="Wright, Hunt and Rowe"/>
    <x v="15"/>
    <n v="81200"/>
    <n v="38414"/>
    <n v="0.47307881773399013"/>
    <x v="0"/>
    <n v="452"/>
    <s v="US"/>
    <s v="USD"/>
    <n v="1575957600"/>
    <n v="1576303200"/>
    <b v="0"/>
    <b v="0"/>
    <s v="technology/wearables"/>
    <m/>
    <x v="2"/>
    <s v="wearables"/>
    <x v="15"/>
    <x v="15"/>
  </r>
  <r>
    <x v="16"/>
    <s v="Hines Inc"/>
    <x v="16"/>
    <n v="1700"/>
    <n v="11041"/>
    <n v="6.4947058823529416"/>
    <x v="1"/>
    <n v="100"/>
    <s v="US"/>
    <s v="USD"/>
    <n v="1390370400"/>
    <n v="1392271200"/>
    <b v="0"/>
    <b v="0"/>
    <s v="publishing/nonfiction"/>
    <m/>
    <x v="5"/>
    <s v="nonfiction"/>
    <x v="16"/>
    <x v="16"/>
  </r>
  <r>
    <x v="17"/>
    <s v="Cochran-Nguyen"/>
    <x v="17"/>
    <n v="84600"/>
    <n v="134845"/>
    <n v="1.5939125295508274"/>
    <x v="1"/>
    <n v="1249"/>
    <s v="US"/>
    <s v="USD"/>
    <n v="1294812000"/>
    <n v="1294898400"/>
    <b v="0"/>
    <b v="0"/>
    <s v="film &amp; video/animation"/>
    <m/>
    <x v="4"/>
    <s v="animation"/>
    <x v="17"/>
    <x v="17"/>
  </r>
  <r>
    <x v="18"/>
    <s v="Johnson-Gould"/>
    <x v="18"/>
    <n v="9100"/>
    <n v="6089"/>
    <n v="0.66912087912087914"/>
    <x v="3"/>
    <n v="135"/>
    <s v="US"/>
    <s v="USD"/>
    <n v="1536382800"/>
    <n v="1537074000"/>
    <b v="0"/>
    <b v="0"/>
    <s v="theater/plays"/>
    <m/>
    <x v="3"/>
    <s v="plays"/>
    <x v="18"/>
    <x v="18"/>
  </r>
  <r>
    <x v="19"/>
    <s v="Perez-Hess"/>
    <x v="19"/>
    <n v="62500"/>
    <n v="30331"/>
    <n v="0.48529600000000001"/>
    <x v="0"/>
    <n v="674"/>
    <s v="US"/>
    <s v="USD"/>
    <n v="1551679200"/>
    <n v="1553490000"/>
    <b v="0"/>
    <b v="1"/>
    <s v="theater/plays"/>
    <m/>
    <x v="3"/>
    <s v="plays"/>
    <x v="19"/>
    <x v="19"/>
  </r>
  <r>
    <x v="20"/>
    <s v="Reeves, Thompson and Richardson"/>
    <x v="20"/>
    <n v="131800"/>
    <n v="147936"/>
    <n v="1.1224279210925645"/>
    <x v="1"/>
    <n v="1396"/>
    <s v="US"/>
    <s v="USD"/>
    <n v="1406523600"/>
    <n v="1406523600"/>
    <b v="0"/>
    <b v="0"/>
    <s v="film &amp; video/drama"/>
    <m/>
    <x v="4"/>
    <s v="drama"/>
    <x v="20"/>
    <x v="20"/>
  </r>
  <r>
    <x v="21"/>
    <s v="Simmons-Reynolds"/>
    <x v="21"/>
    <n v="94000"/>
    <n v="38533"/>
    <n v="0.40992553191489361"/>
    <x v="0"/>
    <n v="558"/>
    <s v="US"/>
    <s v="USD"/>
    <n v="1313384400"/>
    <n v="1316322000"/>
    <b v="0"/>
    <b v="0"/>
    <s v="theater/plays"/>
    <m/>
    <x v="3"/>
    <s v="plays"/>
    <x v="21"/>
    <x v="21"/>
  </r>
  <r>
    <x v="22"/>
    <s v="Collier Inc"/>
    <x v="22"/>
    <n v="59100"/>
    <n v="75690"/>
    <n v="1.2807106598984772"/>
    <x v="1"/>
    <n v="890"/>
    <s v="US"/>
    <s v="USD"/>
    <n v="1522731600"/>
    <n v="1524027600"/>
    <b v="0"/>
    <b v="0"/>
    <s v="theater/plays"/>
    <m/>
    <x v="3"/>
    <s v="plays"/>
    <x v="22"/>
    <x v="22"/>
  </r>
  <r>
    <x v="23"/>
    <s v="Gray-Jenkins"/>
    <x v="23"/>
    <n v="4500"/>
    <n v="14942"/>
    <n v="3.3204444444444445"/>
    <x v="1"/>
    <n v="142"/>
    <s v="GB"/>
    <s v="GBP"/>
    <n v="1550124000"/>
    <n v="1554699600"/>
    <b v="0"/>
    <b v="0"/>
    <s v="film &amp; video/documentary"/>
    <m/>
    <x v="4"/>
    <s v="documentary"/>
    <x v="23"/>
    <x v="23"/>
  </r>
  <r>
    <x v="24"/>
    <s v="Scott, Wilson and Martin"/>
    <x v="24"/>
    <n v="92400"/>
    <n v="104257"/>
    <n v="1.1283225108225108"/>
    <x v="1"/>
    <n v="2673"/>
    <s v="US"/>
    <s v="USD"/>
    <n v="1403326800"/>
    <n v="1403499600"/>
    <b v="0"/>
    <b v="0"/>
    <s v="technology/wearables"/>
    <m/>
    <x v="2"/>
    <s v="wearables"/>
    <x v="24"/>
    <x v="24"/>
  </r>
  <r>
    <x v="25"/>
    <s v="Caldwell, Velazquez and Wilson"/>
    <x v="25"/>
    <n v="5500"/>
    <n v="11904"/>
    <n v="2.1643636363636363"/>
    <x v="1"/>
    <n v="163"/>
    <s v="US"/>
    <s v="USD"/>
    <n v="1305694800"/>
    <n v="1307422800"/>
    <b v="0"/>
    <b v="1"/>
    <s v="games/video games"/>
    <m/>
    <x v="6"/>
    <s v="video games"/>
    <x v="25"/>
    <x v="25"/>
  </r>
  <r>
    <x v="26"/>
    <s v="Spencer-Bates"/>
    <x v="26"/>
    <n v="107500"/>
    <n v="51814"/>
    <n v="0.4819906976744186"/>
    <x v="3"/>
    <n v="1480"/>
    <s v="US"/>
    <s v="USD"/>
    <n v="1533013200"/>
    <n v="1535346000"/>
    <b v="0"/>
    <b v="0"/>
    <s v="theater/plays"/>
    <m/>
    <x v="3"/>
    <s v="plays"/>
    <x v="26"/>
    <x v="26"/>
  </r>
  <r>
    <x v="27"/>
    <s v="Best, Carr and Williams"/>
    <x v="27"/>
    <n v="2000"/>
    <n v="1599"/>
    <n v="0.79949999999999999"/>
    <x v="0"/>
    <n v="15"/>
    <s v="US"/>
    <s v="USD"/>
    <n v="1443848400"/>
    <n v="1444539600"/>
    <b v="0"/>
    <b v="0"/>
    <s v="music/rock"/>
    <m/>
    <x v="1"/>
    <s v="rock"/>
    <x v="27"/>
    <x v="27"/>
  </r>
  <r>
    <x v="28"/>
    <s v="Campbell, Brown and Powell"/>
    <x v="28"/>
    <n v="130800"/>
    <n v="137635"/>
    <n v="1.0522553516819573"/>
    <x v="1"/>
    <n v="2220"/>
    <s v="US"/>
    <s v="USD"/>
    <n v="1265695200"/>
    <n v="1267682400"/>
    <b v="0"/>
    <b v="1"/>
    <s v="theater/plays"/>
    <m/>
    <x v="3"/>
    <s v="plays"/>
    <x v="28"/>
    <x v="28"/>
  </r>
  <r>
    <x v="29"/>
    <s v="Johnson, Parker and Haynes"/>
    <x v="29"/>
    <n v="45900"/>
    <n v="150965"/>
    <n v="3.2889978213507627"/>
    <x v="1"/>
    <n v="1606"/>
    <s v="CH"/>
    <s v="CHF"/>
    <n v="1532062800"/>
    <n v="1535518800"/>
    <b v="0"/>
    <b v="0"/>
    <s v="film &amp; video/shorts"/>
    <m/>
    <x v="4"/>
    <s v="shorts"/>
    <x v="29"/>
    <x v="29"/>
  </r>
  <r>
    <x v="30"/>
    <s v="Clark-Cooke"/>
    <x v="30"/>
    <n v="9000"/>
    <n v="14455"/>
    <n v="1.606111111111111"/>
    <x v="1"/>
    <n v="129"/>
    <s v="US"/>
    <s v="USD"/>
    <n v="1558674000"/>
    <n v="1559106000"/>
    <b v="0"/>
    <b v="0"/>
    <s v="film &amp; video/animation"/>
    <m/>
    <x v="4"/>
    <s v="animation"/>
    <x v="30"/>
    <x v="30"/>
  </r>
  <r>
    <x v="31"/>
    <s v="Schroeder Ltd"/>
    <x v="31"/>
    <n v="3500"/>
    <n v="10850"/>
    <n v="3.1"/>
    <x v="1"/>
    <n v="226"/>
    <s v="GB"/>
    <s v="GBP"/>
    <n v="1451973600"/>
    <n v="1454392800"/>
    <b v="0"/>
    <b v="0"/>
    <s v="games/video games"/>
    <m/>
    <x v="6"/>
    <s v="video games"/>
    <x v="31"/>
    <x v="31"/>
  </r>
  <r>
    <x v="32"/>
    <s v="Jackson PLC"/>
    <x v="32"/>
    <n v="101000"/>
    <n v="87676"/>
    <n v="0.86807920792079207"/>
    <x v="0"/>
    <n v="2307"/>
    <s v="IT"/>
    <s v="EUR"/>
    <n v="1515564000"/>
    <n v="1517896800"/>
    <b v="0"/>
    <b v="0"/>
    <s v="film &amp; video/documentary"/>
    <m/>
    <x v="4"/>
    <s v="documentary"/>
    <x v="32"/>
    <x v="32"/>
  </r>
  <r>
    <x v="33"/>
    <s v="Blair, Collins and Carter"/>
    <x v="33"/>
    <n v="50200"/>
    <n v="189666"/>
    <n v="3.7782071713147412"/>
    <x v="1"/>
    <n v="5419"/>
    <s v="US"/>
    <s v="USD"/>
    <n v="1412485200"/>
    <n v="1415685600"/>
    <b v="0"/>
    <b v="0"/>
    <s v="theater/plays"/>
    <m/>
    <x v="3"/>
    <s v="plays"/>
    <x v="33"/>
    <x v="33"/>
  </r>
  <r>
    <x v="34"/>
    <s v="Maldonado and Sons"/>
    <x v="34"/>
    <n v="9300"/>
    <n v="14025"/>
    <n v="1.5080645161290323"/>
    <x v="1"/>
    <n v="165"/>
    <s v="US"/>
    <s v="USD"/>
    <n v="1490245200"/>
    <n v="1490677200"/>
    <b v="0"/>
    <b v="0"/>
    <s v="film &amp; video/documentary"/>
    <m/>
    <x v="4"/>
    <s v="documentary"/>
    <x v="34"/>
    <x v="34"/>
  </r>
  <r>
    <x v="35"/>
    <s v="Mitchell and Sons"/>
    <x v="35"/>
    <n v="125500"/>
    <n v="188628"/>
    <n v="1.5030119521912351"/>
    <x v="1"/>
    <n v="1965"/>
    <s v="DK"/>
    <s v="DKK"/>
    <n v="1547877600"/>
    <n v="1551506400"/>
    <b v="0"/>
    <b v="1"/>
    <s v="film &amp; video/drama"/>
    <m/>
    <x v="4"/>
    <s v="drama"/>
    <x v="35"/>
    <x v="35"/>
  </r>
  <r>
    <x v="36"/>
    <s v="Jackson-Lewis"/>
    <x v="36"/>
    <n v="700"/>
    <n v="1101"/>
    <n v="1.572857142857143"/>
    <x v="1"/>
    <n v="16"/>
    <s v="US"/>
    <s v="USD"/>
    <n v="1298700000"/>
    <n v="1300856400"/>
    <b v="0"/>
    <b v="0"/>
    <s v="theater/plays"/>
    <m/>
    <x v="3"/>
    <s v="plays"/>
    <x v="36"/>
    <x v="36"/>
  </r>
  <r>
    <x v="37"/>
    <s v="Black, Armstrong and Anderson"/>
    <x v="37"/>
    <n v="8100"/>
    <n v="11339"/>
    <n v="1.3998765432098765"/>
    <x v="1"/>
    <n v="107"/>
    <s v="US"/>
    <s v="USD"/>
    <n v="1570338000"/>
    <n v="1573192800"/>
    <b v="0"/>
    <b v="1"/>
    <s v="publishing/fiction"/>
    <m/>
    <x v="5"/>
    <s v="fiction"/>
    <x v="37"/>
    <x v="37"/>
  </r>
  <r>
    <x v="38"/>
    <s v="Maldonado-Gonzalez"/>
    <x v="38"/>
    <n v="3100"/>
    <n v="10085"/>
    <n v="3.2532258064516131"/>
    <x v="1"/>
    <n v="134"/>
    <s v="US"/>
    <s v="USD"/>
    <n v="1287378000"/>
    <n v="1287810000"/>
    <b v="0"/>
    <b v="0"/>
    <s v="photography/photography books"/>
    <m/>
    <x v="7"/>
    <s v="photography books"/>
    <x v="38"/>
    <x v="38"/>
  </r>
  <r>
    <x v="39"/>
    <s v="Kim-Rice"/>
    <x v="39"/>
    <n v="9900"/>
    <n v="5027"/>
    <n v="0.50777777777777777"/>
    <x v="0"/>
    <n v="88"/>
    <s v="DK"/>
    <s v="DKK"/>
    <n v="1361772000"/>
    <n v="1362978000"/>
    <b v="0"/>
    <b v="0"/>
    <s v="theater/plays"/>
    <m/>
    <x v="3"/>
    <s v="plays"/>
    <x v="39"/>
    <x v="39"/>
  </r>
  <r>
    <x v="40"/>
    <s v="Garcia, Garcia and Lopez"/>
    <x v="40"/>
    <n v="8800"/>
    <n v="14878"/>
    <n v="1.6906818181818182"/>
    <x v="1"/>
    <n v="198"/>
    <s v="US"/>
    <s v="USD"/>
    <n v="1275714000"/>
    <n v="1277355600"/>
    <b v="0"/>
    <b v="1"/>
    <s v="technology/wearables"/>
    <m/>
    <x v="2"/>
    <s v="wearables"/>
    <x v="40"/>
    <x v="40"/>
  </r>
  <r>
    <x v="41"/>
    <s v="Watts Group"/>
    <x v="41"/>
    <n v="5600"/>
    <n v="11924"/>
    <n v="2.1292857142857144"/>
    <x v="1"/>
    <n v="111"/>
    <s v="IT"/>
    <s v="EUR"/>
    <n v="1346734800"/>
    <n v="1348981200"/>
    <b v="0"/>
    <b v="1"/>
    <s v="music/rock"/>
    <m/>
    <x v="1"/>
    <s v="rock"/>
    <x v="41"/>
    <x v="41"/>
  </r>
  <r>
    <x v="42"/>
    <s v="Werner-Bryant"/>
    <x v="42"/>
    <n v="1800"/>
    <n v="7991"/>
    <n v="4.4394444444444447"/>
    <x v="1"/>
    <n v="222"/>
    <s v="US"/>
    <s v="USD"/>
    <n v="1309755600"/>
    <n v="1310533200"/>
    <b v="0"/>
    <b v="0"/>
    <s v="food/food trucks"/>
    <m/>
    <x v="0"/>
    <s v="food trucks"/>
    <x v="42"/>
    <x v="42"/>
  </r>
  <r>
    <x v="43"/>
    <s v="Schmitt-Mendoza"/>
    <x v="43"/>
    <n v="90200"/>
    <n v="167717"/>
    <n v="1.859390243902439"/>
    <x v="1"/>
    <n v="6212"/>
    <s v="US"/>
    <s v="USD"/>
    <n v="1406178000"/>
    <n v="1407560400"/>
    <b v="0"/>
    <b v="0"/>
    <s v="publishing/radio &amp; podcasts"/>
    <m/>
    <x v="5"/>
    <s v="radio &amp; podcasts"/>
    <x v="43"/>
    <x v="43"/>
  </r>
  <r>
    <x v="44"/>
    <s v="Reid-Mccullough"/>
    <x v="44"/>
    <n v="1600"/>
    <n v="10541"/>
    <n v="6.5881249999999998"/>
    <x v="1"/>
    <n v="98"/>
    <s v="DK"/>
    <s v="DKK"/>
    <n v="1552798800"/>
    <n v="1552885200"/>
    <b v="0"/>
    <b v="0"/>
    <s v="publishing/fiction"/>
    <m/>
    <x v="5"/>
    <s v="fiction"/>
    <x v="44"/>
    <x v="44"/>
  </r>
  <r>
    <x v="45"/>
    <s v="Woods-Clark"/>
    <x v="45"/>
    <n v="9500"/>
    <n v="4530"/>
    <n v="0.4768421052631579"/>
    <x v="0"/>
    <n v="48"/>
    <s v="US"/>
    <s v="USD"/>
    <n v="1478062800"/>
    <n v="1479362400"/>
    <b v="0"/>
    <b v="1"/>
    <s v="theater/plays"/>
    <m/>
    <x v="3"/>
    <s v="plays"/>
    <x v="45"/>
    <x v="45"/>
  </r>
  <r>
    <x v="46"/>
    <s v="Vaughn, Hunt and Caldwell"/>
    <x v="46"/>
    <n v="3700"/>
    <n v="4247"/>
    <n v="1.1478378378378378"/>
    <x v="1"/>
    <n v="92"/>
    <s v="US"/>
    <s v="USD"/>
    <n v="1278565200"/>
    <n v="1280552400"/>
    <b v="0"/>
    <b v="0"/>
    <s v="music/rock"/>
    <m/>
    <x v="1"/>
    <s v="rock"/>
    <x v="46"/>
    <x v="46"/>
  </r>
  <r>
    <x v="47"/>
    <s v="Bennett and Sons"/>
    <x v="47"/>
    <n v="1500"/>
    <n v="7129"/>
    <n v="4.7526666666666664"/>
    <x v="1"/>
    <n v="149"/>
    <s v="US"/>
    <s v="USD"/>
    <n v="1396069200"/>
    <n v="1398661200"/>
    <b v="0"/>
    <b v="0"/>
    <s v="theater/plays"/>
    <m/>
    <x v="3"/>
    <s v="plays"/>
    <x v="47"/>
    <x v="47"/>
  </r>
  <r>
    <x v="48"/>
    <s v="Lamb Inc"/>
    <x v="48"/>
    <n v="33300"/>
    <n v="128862"/>
    <n v="3.86972972972973"/>
    <x v="1"/>
    <n v="2431"/>
    <s v="US"/>
    <s v="USD"/>
    <n v="1435208400"/>
    <n v="1436245200"/>
    <b v="0"/>
    <b v="0"/>
    <s v="theater/plays"/>
    <m/>
    <x v="3"/>
    <s v="plays"/>
    <x v="48"/>
    <x v="48"/>
  </r>
  <r>
    <x v="49"/>
    <s v="Casey-Kelly"/>
    <x v="49"/>
    <n v="7200"/>
    <n v="13653"/>
    <n v="1.89625"/>
    <x v="1"/>
    <n v="303"/>
    <s v="US"/>
    <s v="USD"/>
    <n v="1571547600"/>
    <n v="1575439200"/>
    <b v="0"/>
    <b v="0"/>
    <s v="music/rock"/>
    <m/>
    <x v="1"/>
    <s v="rock"/>
    <x v="49"/>
    <x v="49"/>
  </r>
  <r>
    <x v="50"/>
    <s v="Jones, Taylor and Moore"/>
    <x v="50"/>
    <n v="100"/>
    <n v="2"/>
    <n v="0.02"/>
    <x v="0"/>
    <n v="1"/>
    <s v="IT"/>
    <s v="EUR"/>
    <n v="1375333200"/>
    <n v="1377752400"/>
    <b v="0"/>
    <b v="0"/>
    <s v="music/metal"/>
    <m/>
    <x v="1"/>
    <s v="metal"/>
    <x v="50"/>
    <x v="50"/>
  </r>
  <r>
    <x v="51"/>
    <s v="Bradshaw, Gill and Donovan"/>
    <x v="51"/>
    <n v="158100"/>
    <n v="145243"/>
    <n v="0.91867805186590767"/>
    <x v="0"/>
    <n v="1467"/>
    <s v="GB"/>
    <s v="GBP"/>
    <n v="1332824400"/>
    <n v="1334206800"/>
    <b v="0"/>
    <b v="1"/>
    <s v="technology/wearables"/>
    <m/>
    <x v="2"/>
    <s v="wearables"/>
    <x v="51"/>
    <x v="51"/>
  </r>
  <r>
    <x v="52"/>
    <s v="Hernandez, Rodriguez and Clark"/>
    <x v="52"/>
    <n v="7200"/>
    <n v="2459"/>
    <n v="0.34152777777777776"/>
    <x v="0"/>
    <n v="75"/>
    <s v="US"/>
    <s v="USD"/>
    <n v="1284526800"/>
    <n v="1284872400"/>
    <b v="0"/>
    <b v="0"/>
    <s v="theater/plays"/>
    <m/>
    <x v="3"/>
    <s v="plays"/>
    <x v="52"/>
    <x v="52"/>
  </r>
  <r>
    <x v="53"/>
    <s v="Smith-Jones"/>
    <x v="53"/>
    <n v="8800"/>
    <n v="12356"/>
    <n v="1.4040909090909091"/>
    <x v="1"/>
    <n v="209"/>
    <s v="US"/>
    <s v="USD"/>
    <n v="1400562000"/>
    <n v="1403931600"/>
    <b v="0"/>
    <b v="0"/>
    <s v="film &amp; video/drama"/>
    <m/>
    <x v="4"/>
    <s v="drama"/>
    <x v="53"/>
    <x v="53"/>
  </r>
  <r>
    <x v="54"/>
    <s v="Roy PLC"/>
    <x v="54"/>
    <n v="6000"/>
    <n v="5392"/>
    <n v="0.89866666666666661"/>
    <x v="0"/>
    <n v="120"/>
    <s v="US"/>
    <s v="USD"/>
    <n v="1520748000"/>
    <n v="1521262800"/>
    <b v="0"/>
    <b v="0"/>
    <s v="technology/wearables"/>
    <m/>
    <x v="2"/>
    <s v="wearables"/>
    <x v="54"/>
    <x v="54"/>
  </r>
  <r>
    <x v="55"/>
    <s v="Wright, Brooks and Villarreal"/>
    <x v="55"/>
    <n v="6600"/>
    <n v="11746"/>
    <n v="1.7796969696969698"/>
    <x v="1"/>
    <n v="131"/>
    <s v="US"/>
    <s v="USD"/>
    <n v="1532926800"/>
    <n v="1533358800"/>
    <b v="0"/>
    <b v="0"/>
    <s v="music/jazz"/>
    <m/>
    <x v="1"/>
    <s v="jazz"/>
    <x v="55"/>
    <x v="55"/>
  </r>
  <r>
    <x v="56"/>
    <s v="Flores, Miller and Johnson"/>
    <x v="56"/>
    <n v="8000"/>
    <n v="11493"/>
    <n v="1.436625"/>
    <x v="1"/>
    <n v="164"/>
    <s v="US"/>
    <s v="USD"/>
    <n v="1420869600"/>
    <n v="1421474400"/>
    <b v="0"/>
    <b v="0"/>
    <s v="technology/wearables"/>
    <m/>
    <x v="2"/>
    <s v="wearables"/>
    <x v="56"/>
    <x v="56"/>
  </r>
  <r>
    <x v="57"/>
    <s v="Bridges, Freeman and Kim"/>
    <x v="57"/>
    <n v="2900"/>
    <n v="6243"/>
    <n v="2.1527586206896552"/>
    <x v="1"/>
    <n v="201"/>
    <s v="US"/>
    <s v="USD"/>
    <n v="1504242000"/>
    <n v="1505278800"/>
    <b v="0"/>
    <b v="0"/>
    <s v="games/video games"/>
    <m/>
    <x v="6"/>
    <s v="video games"/>
    <x v="57"/>
    <x v="57"/>
  </r>
  <r>
    <x v="58"/>
    <s v="Anderson-Perez"/>
    <x v="58"/>
    <n v="2700"/>
    <n v="6132"/>
    <n v="2.2711111111111113"/>
    <x v="1"/>
    <n v="211"/>
    <s v="US"/>
    <s v="USD"/>
    <n v="1442811600"/>
    <n v="1443934800"/>
    <b v="0"/>
    <b v="0"/>
    <s v="theater/plays"/>
    <m/>
    <x v="3"/>
    <s v="plays"/>
    <x v="58"/>
    <x v="58"/>
  </r>
  <r>
    <x v="59"/>
    <s v="Wright, Fox and Marks"/>
    <x v="59"/>
    <n v="1400"/>
    <n v="3851"/>
    <n v="2.7507142857142859"/>
    <x v="1"/>
    <n v="128"/>
    <s v="US"/>
    <s v="USD"/>
    <n v="1497243600"/>
    <n v="1498539600"/>
    <b v="0"/>
    <b v="1"/>
    <s v="theater/plays"/>
    <m/>
    <x v="3"/>
    <s v="plays"/>
    <x v="59"/>
    <x v="59"/>
  </r>
  <r>
    <x v="60"/>
    <s v="Crawford-Peters"/>
    <x v="60"/>
    <n v="94200"/>
    <n v="135997"/>
    <n v="1.4437048832271762"/>
    <x v="1"/>
    <n v="1600"/>
    <s v="CA"/>
    <s v="CAD"/>
    <n v="1342501200"/>
    <n v="1342760400"/>
    <b v="0"/>
    <b v="0"/>
    <s v="theater/plays"/>
    <m/>
    <x v="3"/>
    <s v="plays"/>
    <x v="60"/>
    <x v="60"/>
  </r>
  <r>
    <x v="61"/>
    <s v="Romero-Hoffman"/>
    <x v="61"/>
    <n v="199200"/>
    <n v="184750"/>
    <n v="0.92745983935742971"/>
    <x v="0"/>
    <n v="2253"/>
    <s v="CA"/>
    <s v="CAD"/>
    <n v="1298268000"/>
    <n v="1301720400"/>
    <b v="0"/>
    <b v="0"/>
    <s v="theater/plays"/>
    <m/>
    <x v="3"/>
    <s v="plays"/>
    <x v="61"/>
    <x v="61"/>
  </r>
  <r>
    <x v="62"/>
    <s v="Sparks-West"/>
    <x v="62"/>
    <n v="2000"/>
    <n v="14452"/>
    <n v="7.226"/>
    <x v="1"/>
    <n v="249"/>
    <s v="US"/>
    <s v="USD"/>
    <n v="1433480400"/>
    <n v="1433566800"/>
    <b v="0"/>
    <b v="0"/>
    <s v="technology/web"/>
    <m/>
    <x v="2"/>
    <s v="web"/>
    <x v="62"/>
    <x v="62"/>
  </r>
  <r>
    <x v="63"/>
    <s v="Baker, Morgan and Brown"/>
    <x v="63"/>
    <n v="4700"/>
    <n v="557"/>
    <n v="0.11851063829787234"/>
    <x v="0"/>
    <n v="5"/>
    <s v="US"/>
    <s v="USD"/>
    <n v="1493355600"/>
    <n v="1493874000"/>
    <b v="0"/>
    <b v="0"/>
    <s v="theater/plays"/>
    <m/>
    <x v="3"/>
    <s v="plays"/>
    <x v="63"/>
    <x v="63"/>
  </r>
  <r>
    <x v="64"/>
    <s v="Mosley-Gilbert"/>
    <x v="64"/>
    <n v="2800"/>
    <n v="2734"/>
    <n v="0.97642857142857142"/>
    <x v="0"/>
    <n v="38"/>
    <s v="US"/>
    <s v="USD"/>
    <n v="1530507600"/>
    <n v="1531803600"/>
    <b v="0"/>
    <b v="1"/>
    <s v="technology/web"/>
    <m/>
    <x v="2"/>
    <s v="web"/>
    <x v="64"/>
    <x v="64"/>
  </r>
  <r>
    <x v="65"/>
    <s v="Berry-Boyer"/>
    <x v="65"/>
    <n v="6100"/>
    <n v="14405"/>
    <n v="2.3614754098360655"/>
    <x v="1"/>
    <n v="236"/>
    <s v="US"/>
    <s v="USD"/>
    <n v="1296108000"/>
    <n v="1296712800"/>
    <b v="0"/>
    <b v="0"/>
    <s v="theater/plays"/>
    <m/>
    <x v="3"/>
    <s v="plays"/>
    <x v="65"/>
    <x v="65"/>
  </r>
  <r>
    <x v="66"/>
    <s v="Sanders-Allen"/>
    <x v="66"/>
    <n v="2900"/>
    <n v="1307"/>
    <n v="0.45068965517241377"/>
    <x v="0"/>
    <n v="12"/>
    <s v="US"/>
    <s v="USD"/>
    <n v="1428469200"/>
    <n v="1428901200"/>
    <b v="0"/>
    <b v="1"/>
    <s v="theater/plays"/>
    <m/>
    <x v="3"/>
    <s v="plays"/>
    <x v="66"/>
    <x v="66"/>
  </r>
  <r>
    <x v="67"/>
    <s v="Lopez Inc"/>
    <x v="67"/>
    <n v="72600"/>
    <n v="117892"/>
    <n v="1.6238567493112948"/>
    <x v="1"/>
    <n v="4065"/>
    <s v="GB"/>
    <s v="GBP"/>
    <n v="1264399200"/>
    <n v="1264831200"/>
    <b v="0"/>
    <b v="1"/>
    <s v="technology/wearables"/>
    <m/>
    <x v="2"/>
    <s v="wearables"/>
    <x v="67"/>
    <x v="67"/>
  </r>
  <r>
    <x v="68"/>
    <s v="Moreno-Turner"/>
    <x v="68"/>
    <n v="5700"/>
    <n v="14508"/>
    <n v="2.5452631578947367"/>
    <x v="1"/>
    <n v="246"/>
    <s v="IT"/>
    <s v="EUR"/>
    <n v="1501131600"/>
    <n v="1505192400"/>
    <b v="0"/>
    <b v="1"/>
    <s v="theater/plays"/>
    <m/>
    <x v="3"/>
    <s v="plays"/>
    <x v="68"/>
    <x v="68"/>
  </r>
  <r>
    <x v="69"/>
    <s v="Jones-Watson"/>
    <x v="69"/>
    <n v="7900"/>
    <n v="1901"/>
    <n v="0.24063291139240506"/>
    <x v="3"/>
    <n v="17"/>
    <s v="US"/>
    <s v="USD"/>
    <n v="1292738400"/>
    <n v="1295676000"/>
    <b v="0"/>
    <b v="0"/>
    <s v="theater/plays"/>
    <m/>
    <x v="3"/>
    <s v="plays"/>
    <x v="69"/>
    <x v="69"/>
  </r>
  <r>
    <x v="70"/>
    <s v="Barker Inc"/>
    <x v="70"/>
    <n v="128000"/>
    <n v="158389"/>
    <n v="1.2374140625000001"/>
    <x v="1"/>
    <n v="2475"/>
    <s v="IT"/>
    <s v="EUR"/>
    <n v="1288674000"/>
    <n v="1292911200"/>
    <b v="0"/>
    <b v="1"/>
    <s v="theater/plays"/>
    <m/>
    <x v="3"/>
    <s v="plays"/>
    <x v="70"/>
    <x v="70"/>
  </r>
  <r>
    <x v="71"/>
    <s v="Tate, Bass and House"/>
    <x v="71"/>
    <n v="6000"/>
    <n v="6484"/>
    <n v="1.0806666666666667"/>
    <x v="1"/>
    <n v="76"/>
    <s v="US"/>
    <s v="USD"/>
    <n v="1575093600"/>
    <n v="1575439200"/>
    <b v="0"/>
    <b v="0"/>
    <s v="theater/plays"/>
    <m/>
    <x v="3"/>
    <s v="plays"/>
    <x v="71"/>
    <x v="49"/>
  </r>
  <r>
    <x v="72"/>
    <s v="Hampton, Lewis and Ray"/>
    <x v="72"/>
    <n v="600"/>
    <n v="4022"/>
    <n v="6.7033333333333331"/>
    <x v="1"/>
    <n v="54"/>
    <s v="US"/>
    <s v="USD"/>
    <n v="1435726800"/>
    <n v="1438837200"/>
    <b v="0"/>
    <b v="0"/>
    <s v="film &amp; video/animation"/>
    <m/>
    <x v="4"/>
    <s v="animation"/>
    <x v="72"/>
    <x v="71"/>
  </r>
  <r>
    <x v="73"/>
    <s v="Collins-Goodman"/>
    <x v="73"/>
    <n v="1400"/>
    <n v="9253"/>
    <n v="6.609285714285714"/>
    <x v="1"/>
    <n v="88"/>
    <s v="US"/>
    <s v="USD"/>
    <n v="1480226400"/>
    <n v="1480485600"/>
    <b v="0"/>
    <b v="0"/>
    <s v="music/jazz"/>
    <m/>
    <x v="1"/>
    <s v="jazz"/>
    <x v="73"/>
    <x v="72"/>
  </r>
  <r>
    <x v="74"/>
    <s v="Davis-Michael"/>
    <x v="74"/>
    <n v="3900"/>
    <n v="4776"/>
    <n v="1.2246153846153847"/>
    <x v="1"/>
    <n v="85"/>
    <s v="GB"/>
    <s v="GBP"/>
    <n v="1459054800"/>
    <n v="1459141200"/>
    <b v="0"/>
    <b v="0"/>
    <s v="music/metal"/>
    <m/>
    <x v="1"/>
    <s v="metal"/>
    <x v="74"/>
    <x v="73"/>
  </r>
  <r>
    <x v="75"/>
    <s v="White, Torres and Bishop"/>
    <x v="75"/>
    <n v="9700"/>
    <n v="14606"/>
    <n v="1.5057731958762886"/>
    <x v="1"/>
    <n v="170"/>
    <s v="US"/>
    <s v="USD"/>
    <n v="1531630800"/>
    <n v="1532322000"/>
    <b v="0"/>
    <b v="0"/>
    <s v="photography/photography books"/>
    <m/>
    <x v="7"/>
    <s v="photography books"/>
    <x v="75"/>
    <x v="74"/>
  </r>
  <r>
    <x v="76"/>
    <s v="Martin, Conway and Larsen"/>
    <x v="76"/>
    <n v="122900"/>
    <n v="95993"/>
    <n v="0.78106590724165992"/>
    <x v="0"/>
    <n v="1684"/>
    <s v="US"/>
    <s v="USD"/>
    <n v="1421992800"/>
    <n v="1426222800"/>
    <b v="1"/>
    <b v="1"/>
    <s v="theater/plays"/>
    <m/>
    <x v="3"/>
    <s v="plays"/>
    <x v="76"/>
    <x v="75"/>
  </r>
  <r>
    <x v="77"/>
    <s v="Acevedo-Huffman"/>
    <x v="77"/>
    <n v="9500"/>
    <n v="4460"/>
    <n v="0.46947368421052632"/>
    <x v="0"/>
    <n v="56"/>
    <s v="US"/>
    <s v="USD"/>
    <n v="1285563600"/>
    <n v="1286773200"/>
    <b v="0"/>
    <b v="1"/>
    <s v="film &amp; video/animation"/>
    <m/>
    <x v="4"/>
    <s v="animation"/>
    <x v="77"/>
    <x v="76"/>
  </r>
  <r>
    <x v="78"/>
    <s v="Montgomery, Larson and Spencer"/>
    <x v="78"/>
    <n v="4500"/>
    <n v="13536"/>
    <n v="3.008"/>
    <x v="1"/>
    <n v="330"/>
    <s v="US"/>
    <s v="USD"/>
    <n v="1523854800"/>
    <n v="1523941200"/>
    <b v="0"/>
    <b v="0"/>
    <s v="publishing/translations"/>
    <m/>
    <x v="5"/>
    <s v="translations"/>
    <x v="78"/>
    <x v="77"/>
  </r>
  <r>
    <x v="79"/>
    <s v="Soto LLC"/>
    <x v="79"/>
    <n v="57800"/>
    <n v="40228"/>
    <n v="0.6959861591695502"/>
    <x v="0"/>
    <n v="838"/>
    <s v="US"/>
    <s v="USD"/>
    <n v="1529125200"/>
    <n v="1529557200"/>
    <b v="0"/>
    <b v="0"/>
    <s v="theater/plays"/>
    <m/>
    <x v="3"/>
    <s v="plays"/>
    <x v="79"/>
    <x v="78"/>
  </r>
  <r>
    <x v="80"/>
    <s v="Sutton, Barrett and Tucker"/>
    <x v="80"/>
    <n v="1100"/>
    <n v="7012"/>
    <n v="6.374545454545455"/>
    <x v="1"/>
    <n v="127"/>
    <s v="US"/>
    <s v="USD"/>
    <n v="1503982800"/>
    <n v="1506574800"/>
    <b v="0"/>
    <b v="0"/>
    <s v="games/video games"/>
    <m/>
    <x v="6"/>
    <s v="video games"/>
    <x v="80"/>
    <x v="79"/>
  </r>
  <r>
    <x v="81"/>
    <s v="Gomez, Bailey and Flores"/>
    <x v="81"/>
    <n v="16800"/>
    <n v="37857"/>
    <n v="2.253392857142857"/>
    <x v="1"/>
    <n v="411"/>
    <s v="US"/>
    <s v="USD"/>
    <n v="1511416800"/>
    <n v="1513576800"/>
    <b v="0"/>
    <b v="0"/>
    <s v="music/rock"/>
    <m/>
    <x v="1"/>
    <s v="rock"/>
    <x v="81"/>
    <x v="80"/>
  </r>
  <r>
    <x v="82"/>
    <s v="Porter-George"/>
    <x v="82"/>
    <n v="1000"/>
    <n v="14973"/>
    <n v="14.973000000000001"/>
    <x v="1"/>
    <n v="180"/>
    <s v="GB"/>
    <s v="GBP"/>
    <n v="1547704800"/>
    <n v="1548309600"/>
    <b v="0"/>
    <b v="1"/>
    <s v="games/video games"/>
    <m/>
    <x v="6"/>
    <s v="video games"/>
    <x v="82"/>
    <x v="4"/>
  </r>
  <r>
    <x v="83"/>
    <s v="Fitzgerald PLC"/>
    <x v="83"/>
    <n v="106400"/>
    <n v="39996"/>
    <n v="0.37590225563909774"/>
    <x v="0"/>
    <n v="1000"/>
    <s v="US"/>
    <s v="USD"/>
    <n v="1469682000"/>
    <n v="1471582800"/>
    <b v="0"/>
    <b v="0"/>
    <s v="music/electric music"/>
    <m/>
    <x v="1"/>
    <s v="electric music"/>
    <x v="83"/>
    <x v="81"/>
  </r>
  <r>
    <x v="84"/>
    <s v="Cisneros-Burton"/>
    <x v="84"/>
    <n v="31400"/>
    <n v="41564"/>
    <n v="1.3236942675159236"/>
    <x v="1"/>
    <n v="374"/>
    <s v="US"/>
    <s v="USD"/>
    <n v="1343451600"/>
    <n v="1344315600"/>
    <b v="0"/>
    <b v="0"/>
    <s v="technology/wearables"/>
    <m/>
    <x v="2"/>
    <s v="wearables"/>
    <x v="84"/>
    <x v="82"/>
  </r>
  <r>
    <x v="85"/>
    <s v="Hill, Lawson and Wilkinson"/>
    <x v="85"/>
    <n v="4900"/>
    <n v="6430"/>
    <n v="1.3122448979591836"/>
    <x v="1"/>
    <n v="71"/>
    <s v="AU"/>
    <s v="AUD"/>
    <n v="1315717200"/>
    <n v="1316408400"/>
    <b v="0"/>
    <b v="0"/>
    <s v="music/indie rock"/>
    <m/>
    <x v="1"/>
    <s v="indie rock"/>
    <x v="85"/>
    <x v="83"/>
  </r>
  <r>
    <x v="86"/>
    <s v="Davis-Smith"/>
    <x v="86"/>
    <n v="7400"/>
    <n v="12405"/>
    <n v="1.6763513513513513"/>
    <x v="1"/>
    <n v="203"/>
    <s v="US"/>
    <s v="USD"/>
    <n v="1430715600"/>
    <n v="1431838800"/>
    <b v="1"/>
    <b v="0"/>
    <s v="theater/plays"/>
    <m/>
    <x v="3"/>
    <s v="plays"/>
    <x v="86"/>
    <x v="84"/>
  </r>
  <r>
    <x v="87"/>
    <s v="Farrell and Sons"/>
    <x v="87"/>
    <n v="198500"/>
    <n v="123040"/>
    <n v="0.6198488664987406"/>
    <x v="0"/>
    <n v="1482"/>
    <s v="AU"/>
    <s v="AUD"/>
    <n v="1299564000"/>
    <n v="1300510800"/>
    <b v="0"/>
    <b v="1"/>
    <s v="music/rock"/>
    <m/>
    <x v="1"/>
    <s v="rock"/>
    <x v="87"/>
    <x v="85"/>
  </r>
  <r>
    <x v="88"/>
    <s v="Clark Group"/>
    <x v="88"/>
    <n v="4800"/>
    <n v="12516"/>
    <n v="2.6074999999999999"/>
    <x v="1"/>
    <n v="113"/>
    <s v="US"/>
    <s v="USD"/>
    <n v="1429160400"/>
    <n v="1431061200"/>
    <b v="0"/>
    <b v="0"/>
    <s v="publishing/translations"/>
    <m/>
    <x v="5"/>
    <s v="translations"/>
    <x v="88"/>
    <x v="86"/>
  </r>
  <r>
    <x v="89"/>
    <s v="White, Singleton and Zimmerman"/>
    <x v="89"/>
    <n v="3400"/>
    <n v="8588"/>
    <n v="2.5258823529411765"/>
    <x v="1"/>
    <n v="96"/>
    <s v="US"/>
    <s v="USD"/>
    <n v="1271307600"/>
    <n v="1271480400"/>
    <b v="0"/>
    <b v="0"/>
    <s v="theater/plays"/>
    <m/>
    <x v="3"/>
    <s v="plays"/>
    <x v="89"/>
    <x v="87"/>
  </r>
  <r>
    <x v="90"/>
    <s v="Kramer Group"/>
    <x v="90"/>
    <n v="7800"/>
    <n v="6132"/>
    <n v="0.7861538461538462"/>
    <x v="0"/>
    <n v="106"/>
    <s v="US"/>
    <s v="USD"/>
    <n v="1456380000"/>
    <n v="1456380000"/>
    <b v="0"/>
    <b v="1"/>
    <s v="theater/plays"/>
    <m/>
    <x v="3"/>
    <s v="plays"/>
    <x v="90"/>
    <x v="88"/>
  </r>
  <r>
    <x v="91"/>
    <s v="Frazier, Patrick and Smith"/>
    <x v="91"/>
    <n v="154300"/>
    <n v="74688"/>
    <n v="0.48404406999351912"/>
    <x v="0"/>
    <n v="679"/>
    <s v="IT"/>
    <s v="EUR"/>
    <n v="1470459600"/>
    <n v="1472878800"/>
    <b v="0"/>
    <b v="0"/>
    <s v="publishing/translations"/>
    <m/>
    <x v="5"/>
    <s v="translations"/>
    <x v="91"/>
    <x v="89"/>
  </r>
  <r>
    <x v="92"/>
    <s v="Santos, Bell and Lloyd"/>
    <x v="92"/>
    <n v="20000"/>
    <n v="51775"/>
    <n v="2.5887500000000001"/>
    <x v="1"/>
    <n v="498"/>
    <s v="CH"/>
    <s v="CHF"/>
    <n v="1277269200"/>
    <n v="1277355600"/>
    <b v="0"/>
    <b v="1"/>
    <s v="games/video games"/>
    <m/>
    <x v="6"/>
    <s v="video games"/>
    <x v="92"/>
    <x v="40"/>
  </r>
  <r>
    <x v="93"/>
    <s v="Hall and Sons"/>
    <x v="93"/>
    <n v="108800"/>
    <n v="65877"/>
    <n v="0.60548713235294116"/>
    <x v="3"/>
    <n v="610"/>
    <s v="US"/>
    <s v="USD"/>
    <n v="1350709200"/>
    <n v="1351054800"/>
    <b v="0"/>
    <b v="1"/>
    <s v="theater/plays"/>
    <m/>
    <x v="3"/>
    <s v="plays"/>
    <x v="93"/>
    <x v="90"/>
  </r>
  <r>
    <x v="94"/>
    <s v="Hanson Inc"/>
    <x v="94"/>
    <n v="2900"/>
    <n v="8807"/>
    <n v="3.036896551724138"/>
    <x v="1"/>
    <n v="180"/>
    <s v="GB"/>
    <s v="GBP"/>
    <n v="1554613200"/>
    <n v="1555563600"/>
    <b v="0"/>
    <b v="0"/>
    <s v="technology/web"/>
    <m/>
    <x v="2"/>
    <s v="web"/>
    <x v="94"/>
    <x v="91"/>
  </r>
  <r>
    <x v="95"/>
    <s v="Sanchez LLC"/>
    <x v="95"/>
    <n v="900"/>
    <n v="1017"/>
    <n v="1.1299999999999999"/>
    <x v="1"/>
    <n v="27"/>
    <s v="US"/>
    <s v="USD"/>
    <n v="1571029200"/>
    <n v="1571634000"/>
    <b v="0"/>
    <b v="0"/>
    <s v="film &amp; video/documentary"/>
    <m/>
    <x v="4"/>
    <s v="documentary"/>
    <x v="95"/>
    <x v="92"/>
  </r>
  <r>
    <x v="96"/>
    <s v="Howard Ltd"/>
    <x v="96"/>
    <n v="69700"/>
    <n v="151513"/>
    <n v="2.1737876614060259"/>
    <x v="1"/>
    <n v="2331"/>
    <s v="US"/>
    <s v="USD"/>
    <n v="1299736800"/>
    <n v="1300856400"/>
    <b v="0"/>
    <b v="0"/>
    <s v="theater/plays"/>
    <m/>
    <x v="3"/>
    <s v="plays"/>
    <x v="96"/>
    <x v="36"/>
  </r>
  <r>
    <x v="97"/>
    <s v="Stewart LLC"/>
    <x v="97"/>
    <n v="1300"/>
    <n v="12047"/>
    <n v="9.2669230769230762"/>
    <x v="1"/>
    <n v="113"/>
    <s v="US"/>
    <s v="USD"/>
    <n v="1435208400"/>
    <n v="1439874000"/>
    <b v="0"/>
    <b v="0"/>
    <s v="food/food trucks"/>
    <m/>
    <x v="0"/>
    <s v="food trucks"/>
    <x v="48"/>
    <x v="93"/>
  </r>
  <r>
    <x v="98"/>
    <s v="Arias, Allen and Miller"/>
    <x v="98"/>
    <n v="97800"/>
    <n v="32951"/>
    <n v="0.33692229038854804"/>
    <x v="0"/>
    <n v="1220"/>
    <s v="AU"/>
    <s v="AUD"/>
    <n v="1437973200"/>
    <n v="1438318800"/>
    <b v="0"/>
    <b v="0"/>
    <s v="games/video games"/>
    <m/>
    <x v="6"/>
    <s v="video games"/>
    <x v="97"/>
    <x v="94"/>
  </r>
  <r>
    <x v="99"/>
    <s v="Baker-Morris"/>
    <x v="99"/>
    <n v="7600"/>
    <n v="14951"/>
    <n v="1.9672368421052631"/>
    <x v="1"/>
    <n v="164"/>
    <s v="US"/>
    <s v="USD"/>
    <n v="1416895200"/>
    <n v="1419400800"/>
    <b v="0"/>
    <b v="0"/>
    <s v="theater/plays"/>
    <m/>
    <x v="3"/>
    <s v="plays"/>
    <x v="98"/>
    <x v="95"/>
  </r>
  <r>
    <x v="100"/>
    <s v="Tucker, Fox and Green"/>
    <x v="100"/>
    <n v="100"/>
    <n v="1"/>
    <n v="0.01"/>
    <x v="0"/>
    <n v="1"/>
    <s v="US"/>
    <s v="USD"/>
    <n v="1319000400"/>
    <n v="1320555600"/>
    <b v="0"/>
    <b v="0"/>
    <s v="theater/plays"/>
    <m/>
    <x v="3"/>
    <s v="plays"/>
    <x v="99"/>
    <x v="96"/>
  </r>
  <r>
    <x v="101"/>
    <s v="Douglas LLC"/>
    <x v="101"/>
    <n v="900"/>
    <n v="9193"/>
    <n v="10.214444444444444"/>
    <x v="1"/>
    <n v="164"/>
    <s v="US"/>
    <s v="USD"/>
    <n v="1424498400"/>
    <n v="1425103200"/>
    <b v="0"/>
    <b v="1"/>
    <s v="music/electric music"/>
    <m/>
    <x v="1"/>
    <s v="electric music"/>
    <x v="100"/>
    <x v="97"/>
  </r>
  <r>
    <x v="102"/>
    <s v="Garcia Inc"/>
    <x v="102"/>
    <n v="3700"/>
    <n v="10422"/>
    <n v="2.8167567567567566"/>
    <x v="1"/>
    <n v="336"/>
    <s v="US"/>
    <s v="USD"/>
    <n v="1526274000"/>
    <n v="1526878800"/>
    <b v="0"/>
    <b v="1"/>
    <s v="technology/wearables"/>
    <m/>
    <x v="2"/>
    <s v="wearables"/>
    <x v="101"/>
    <x v="98"/>
  </r>
  <r>
    <x v="103"/>
    <s v="Frye, Hunt and Powell"/>
    <x v="103"/>
    <n v="10000"/>
    <n v="2461"/>
    <n v="0.24610000000000001"/>
    <x v="0"/>
    <n v="37"/>
    <s v="IT"/>
    <s v="EUR"/>
    <n v="1287896400"/>
    <n v="1288674000"/>
    <b v="0"/>
    <b v="0"/>
    <s v="music/electric music"/>
    <m/>
    <x v="1"/>
    <s v="electric music"/>
    <x v="102"/>
    <x v="99"/>
  </r>
  <r>
    <x v="104"/>
    <s v="Smith, Wells and Nguyen"/>
    <x v="104"/>
    <n v="119200"/>
    <n v="170623"/>
    <n v="1.4314010067114094"/>
    <x v="1"/>
    <n v="1917"/>
    <s v="US"/>
    <s v="USD"/>
    <n v="1495515600"/>
    <n v="1495602000"/>
    <b v="0"/>
    <b v="0"/>
    <s v="music/indie rock"/>
    <m/>
    <x v="1"/>
    <s v="indie rock"/>
    <x v="103"/>
    <x v="100"/>
  </r>
  <r>
    <x v="105"/>
    <s v="Charles-Johnson"/>
    <x v="105"/>
    <n v="6800"/>
    <n v="9829"/>
    <n v="1.4454411764705883"/>
    <x v="1"/>
    <n v="95"/>
    <s v="US"/>
    <s v="USD"/>
    <n v="1364878800"/>
    <n v="1366434000"/>
    <b v="0"/>
    <b v="0"/>
    <s v="technology/web"/>
    <m/>
    <x v="2"/>
    <s v="web"/>
    <x v="104"/>
    <x v="101"/>
  </r>
  <r>
    <x v="106"/>
    <s v="Brandt, Carter and Wood"/>
    <x v="106"/>
    <n v="3900"/>
    <n v="14006"/>
    <n v="3.5912820512820511"/>
    <x v="1"/>
    <n v="147"/>
    <s v="US"/>
    <s v="USD"/>
    <n v="1567918800"/>
    <n v="1568350800"/>
    <b v="0"/>
    <b v="0"/>
    <s v="theater/plays"/>
    <m/>
    <x v="3"/>
    <s v="plays"/>
    <x v="105"/>
    <x v="102"/>
  </r>
  <r>
    <x v="107"/>
    <s v="Tucker, Schmidt and Reid"/>
    <x v="107"/>
    <n v="3500"/>
    <n v="6527"/>
    <n v="1.8648571428571428"/>
    <x v="1"/>
    <n v="86"/>
    <s v="US"/>
    <s v="USD"/>
    <n v="1524459600"/>
    <n v="1525928400"/>
    <b v="0"/>
    <b v="1"/>
    <s v="theater/plays"/>
    <m/>
    <x v="3"/>
    <s v="plays"/>
    <x v="106"/>
    <x v="103"/>
  </r>
  <r>
    <x v="108"/>
    <s v="Decker Inc"/>
    <x v="108"/>
    <n v="1500"/>
    <n v="8929"/>
    <n v="5.9526666666666666"/>
    <x v="1"/>
    <n v="83"/>
    <s v="US"/>
    <s v="USD"/>
    <n v="1333688400"/>
    <n v="1336885200"/>
    <b v="0"/>
    <b v="0"/>
    <s v="film &amp; video/documentary"/>
    <m/>
    <x v="4"/>
    <s v="documentary"/>
    <x v="107"/>
    <x v="104"/>
  </r>
  <r>
    <x v="109"/>
    <s v="Romero and Sons"/>
    <x v="109"/>
    <n v="5200"/>
    <n v="3079"/>
    <n v="0.5921153846153846"/>
    <x v="0"/>
    <n v="60"/>
    <s v="US"/>
    <s v="USD"/>
    <n v="1389506400"/>
    <n v="1389679200"/>
    <b v="0"/>
    <b v="0"/>
    <s v="film &amp; video/television"/>
    <m/>
    <x v="4"/>
    <s v="television"/>
    <x v="108"/>
    <x v="105"/>
  </r>
  <r>
    <x v="110"/>
    <s v="Castillo-Carey"/>
    <x v="110"/>
    <n v="142400"/>
    <n v="21307"/>
    <n v="0.14962780898876404"/>
    <x v="0"/>
    <n v="296"/>
    <s v="US"/>
    <s v="USD"/>
    <n v="1536642000"/>
    <n v="1538283600"/>
    <b v="0"/>
    <b v="0"/>
    <s v="food/food trucks"/>
    <m/>
    <x v="0"/>
    <s v="food trucks"/>
    <x v="109"/>
    <x v="106"/>
  </r>
  <r>
    <x v="111"/>
    <s v="Hart-Briggs"/>
    <x v="111"/>
    <n v="61400"/>
    <n v="73653"/>
    <n v="1.1995602605863191"/>
    <x v="1"/>
    <n v="676"/>
    <s v="US"/>
    <s v="USD"/>
    <n v="1348290000"/>
    <n v="1348808400"/>
    <b v="0"/>
    <b v="0"/>
    <s v="publishing/radio &amp; podcasts"/>
    <m/>
    <x v="5"/>
    <s v="radio &amp; podcasts"/>
    <x v="110"/>
    <x v="107"/>
  </r>
  <r>
    <x v="112"/>
    <s v="Jones-Meyer"/>
    <x v="112"/>
    <n v="4700"/>
    <n v="12635"/>
    <n v="2.6882978723404256"/>
    <x v="1"/>
    <n v="361"/>
    <s v="AU"/>
    <s v="AUD"/>
    <n v="1408856400"/>
    <n v="1410152400"/>
    <b v="0"/>
    <b v="0"/>
    <s v="technology/web"/>
    <m/>
    <x v="2"/>
    <s v="web"/>
    <x v="111"/>
    <x v="108"/>
  </r>
  <r>
    <x v="113"/>
    <s v="Wright, Hartman and Yu"/>
    <x v="113"/>
    <n v="3300"/>
    <n v="12437"/>
    <n v="3.7687878787878786"/>
    <x v="1"/>
    <n v="131"/>
    <s v="US"/>
    <s v="USD"/>
    <n v="1505192400"/>
    <n v="1505797200"/>
    <b v="0"/>
    <b v="0"/>
    <s v="food/food trucks"/>
    <m/>
    <x v="0"/>
    <s v="food trucks"/>
    <x v="112"/>
    <x v="109"/>
  </r>
  <r>
    <x v="114"/>
    <s v="Harper-Davis"/>
    <x v="114"/>
    <n v="1900"/>
    <n v="13816"/>
    <n v="7.2715789473684209"/>
    <x v="1"/>
    <n v="126"/>
    <s v="US"/>
    <s v="USD"/>
    <n v="1554786000"/>
    <n v="1554872400"/>
    <b v="0"/>
    <b v="1"/>
    <s v="technology/wearables"/>
    <m/>
    <x v="2"/>
    <s v="wearables"/>
    <x v="113"/>
    <x v="110"/>
  </r>
  <r>
    <x v="115"/>
    <s v="Barrett PLC"/>
    <x v="115"/>
    <n v="166700"/>
    <n v="145382"/>
    <n v="0.87211757648470301"/>
    <x v="0"/>
    <n v="3304"/>
    <s v="IT"/>
    <s v="EUR"/>
    <n v="1510898400"/>
    <n v="1513922400"/>
    <b v="0"/>
    <b v="0"/>
    <s v="publishing/fiction"/>
    <m/>
    <x v="5"/>
    <s v="fiction"/>
    <x v="114"/>
    <x v="111"/>
  </r>
  <r>
    <x v="116"/>
    <s v="David-Clark"/>
    <x v="116"/>
    <n v="7200"/>
    <n v="6336"/>
    <n v="0.88"/>
    <x v="0"/>
    <n v="73"/>
    <s v="US"/>
    <s v="USD"/>
    <n v="1442552400"/>
    <n v="1442638800"/>
    <b v="0"/>
    <b v="0"/>
    <s v="theater/plays"/>
    <m/>
    <x v="3"/>
    <s v="plays"/>
    <x v="115"/>
    <x v="112"/>
  </r>
  <r>
    <x v="117"/>
    <s v="Chaney-Dennis"/>
    <x v="117"/>
    <n v="4900"/>
    <n v="8523"/>
    <n v="1.7393877551020409"/>
    <x v="1"/>
    <n v="275"/>
    <s v="US"/>
    <s v="USD"/>
    <n v="1316667600"/>
    <n v="1317186000"/>
    <b v="0"/>
    <b v="0"/>
    <s v="film &amp; video/television"/>
    <m/>
    <x v="4"/>
    <s v="television"/>
    <x v="116"/>
    <x v="113"/>
  </r>
  <r>
    <x v="118"/>
    <s v="Robinson, Lopez and Christensen"/>
    <x v="118"/>
    <n v="5400"/>
    <n v="6351"/>
    <n v="1.1761111111111111"/>
    <x v="1"/>
    <n v="67"/>
    <s v="US"/>
    <s v="USD"/>
    <n v="1390716000"/>
    <n v="1391234400"/>
    <b v="0"/>
    <b v="0"/>
    <s v="photography/photography books"/>
    <m/>
    <x v="7"/>
    <s v="photography books"/>
    <x v="117"/>
    <x v="114"/>
  </r>
  <r>
    <x v="119"/>
    <s v="Clark and Sons"/>
    <x v="119"/>
    <n v="5000"/>
    <n v="10748"/>
    <n v="2.1496"/>
    <x v="1"/>
    <n v="154"/>
    <s v="US"/>
    <s v="USD"/>
    <n v="1402894800"/>
    <n v="1404363600"/>
    <b v="0"/>
    <b v="1"/>
    <s v="film &amp; video/documentary"/>
    <m/>
    <x v="4"/>
    <s v="documentary"/>
    <x v="118"/>
    <x v="115"/>
  </r>
  <r>
    <x v="120"/>
    <s v="Vega Group"/>
    <x v="120"/>
    <n v="75100"/>
    <n v="112272"/>
    <n v="1.4949667110519307"/>
    <x v="1"/>
    <n v="1782"/>
    <s v="US"/>
    <s v="USD"/>
    <n v="1429246800"/>
    <n v="1429592400"/>
    <b v="0"/>
    <b v="1"/>
    <s v="games/mobile games"/>
    <m/>
    <x v="6"/>
    <s v="mobile games"/>
    <x v="119"/>
    <x v="116"/>
  </r>
  <r>
    <x v="121"/>
    <s v="Brown-Brown"/>
    <x v="121"/>
    <n v="45300"/>
    <n v="99361"/>
    <n v="2.1933995584988963"/>
    <x v="1"/>
    <n v="903"/>
    <s v="US"/>
    <s v="USD"/>
    <n v="1412485200"/>
    <n v="1413608400"/>
    <b v="0"/>
    <b v="0"/>
    <s v="games/video games"/>
    <m/>
    <x v="6"/>
    <s v="video games"/>
    <x v="33"/>
    <x v="117"/>
  </r>
  <r>
    <x v="122"/>
    <s v="Taylor PLC"/>
    <x v="122"/>
    <n v="136800"/>
    <n v="88055"/>
    <n v="0.64367690058479532"/>
    <x v="0"/>
    <n v="3387"/>
    <s v="US"/>
    <s v="USD"/>
    <n v="1417068000"/>
    <n v="1419400800"/>
    <b v="0"/>
    <b v="0"/>
    <s v="publishing/fiction"/>
    <m/>
    <x v="5"/>
    <s v="fiction"/>
    <x v="120"/>
    <x v="95"/>
  </r>
  <r>
    <x v="123"/>
    <s v="Edwards-Lewis"/>
    <x v="123"/>
    <n v="177700"/>
    <n v="33092"/>
    <n v="0.18622397298818233"/>
    <x v="0"/>
    <n v="662"/>
    <s v="CA"/>
    <s v="CAD"/>
    <n v="1448344800"/>
    <n v="1448604000"/>
    <b v="1"/>
    <b v="0"/>
    <s v="theater/plays"/>
    <m/>
    <x v="3"/>
    <s v="plays"/>
    <x v="121"/>
    <x v="118"/>
  </r>
  <r>
    <x v="124"/>
    <s v="Stanton, Neal and Rodriguez"/>
    <x v="124"/>
    <n v="2600"/>
    <n v="9562"/>
    <n v="3.6776923076923076"/>
    <x v="1"/>
    <n v="94"/>
    <s v="IT"/>
    <s v="EUR"/>
    <n v="1557723600"/>
    <n v="1562302800"/>
    <b v="0"/>
    <b v="0"/>
    <s v="photography/photography books"/>
    <m/>
    <x v="7"/>
    <s v="photography books"/>
    <x v="122"/>
    <x v="119"/>
  </r>
  <r>
    <x v="125"/>
    <s v="Pratt LLC"/>
    <x v="125"/>
    <n v="5300"/>
    <n v="8475"/>
    <n v="1.5990566037735849"/>
    <x v="1"/>
    <n v="180"/>
    <s v="US"/>
    <s v="USD"/>
    <n v="1537333200"/>
    <n v="1537678800"/>
    <b v="0"/>
    <b v="0"/>
    <s v="theater/plays"/>
    <m/>
    <x v="3"/>
    <s v="plays"/>
    <x v="123"/>
    <x v="120"/>
  </r>
  <r>
    <x v="126"/>
    <s v="Gross PLC"/>
    <x v="126"/>
    <n v="180200"/>
    <n v="69617"/>
    <n v="0.38633185349611543"/>
    <x v="0"/>
    <n v="774"/>
    <s v="US"/>
    <s v="USD"/>
    <n v="1471150800"/>
    <n v="1473570000"/>
    <b v="0"/>
    <b v="1"/>
    <s v="theater/plays"/>
    <m/>
    <x v="3"/>
    <s v="plays"/>
    <x v="124"/>
    <x v="121"/>
  </r>
  <r>
    <x v="127"/>
    <s v="Martinez, Gomez and Dalton"/>
    <x v="127"/>
    <n v="103200"/>
    <n v="53067"/>
    <n v="0.51421511627906979"/>
    <x v="0"/>
    <n v="672"/>
    <s v="CA"/>
    <s v="CAD"/>
    <n v="1273640400"/>
    <n v="1273899600"/>
    <b v="0"/>
    <b v="0"/>
    <s v="theater/plays"/>
    <m/>
    <x v="3"/>
    <s v="plays"/>
    <x v="125"/>
    <x v="122"/>
  </r>
  <r>
    <x v="128"/>
    <s v="Allen-Curtis"/>
    <x v="128"/>
    <n v="70600"/>
    <n v="42596"/>
    <n v="0.60334277620396604"/>
    <x v="3"/>
    <n v="532"/>
    <s v="US"/>
    <s v="USD"/>
    <n v="1282885200"/>
    <n v="1284008400"/>
    <b v="0"/>
    <b v="0"/>
    <s v="music/rock"/>
    <m/>
    <x v="1"/>
    <s v="rock"/>
    <x v="126"/>
    <x v="123"/>
  </r>
  <r>
    <x v="129"/>
    <s v="Morgan-Martinez"/>
    <x v="129"/>
    <n v="148500"/>
    <n v="4756"/>
    <n v="3.2026936026936029E-2"/>
    <x v="3"/>
    <n v="55"/>
    <s v="AU"/>
    <s v="AUD"/>
    <n v="1422943200"/>
    <n v="1425103200"/>
    <b v="0"/>
    <b v="0"/>
    <s v="food/food trucks"/>
    <m/>
    <x v="0"/>
    <s v="food trucks"/>
    <x v="127"/>
    <x v="97"/>
  </r>
  <r>
    <x v="130"/>
    <s v="Luna, Anderson and Fox"/>
    <x v="130"/>
    <n v="9600"/>
    <n v="14925"/>
    <n v="1.5546875"/>
    <x v="1"/>
    <n v="533"/>
    <s v="DK"/>
    <s v="DKK"/>
    <n v="1319605200"/>
    <n v="1320991200"/>
    <b v="0"/>
    <b v="0"/>
    <s v="film &amp; video/drama"/>
    <m/>
    <x v="4"/>
    <s v="drama"/>
    <x v="128"/>
    <x v="124"/>
  </r>
  <r>
    <x v="131"/>
    <s v="Fleming, Zhang and Henderson"/>
    <x v="131"/>
    <n v="164700"/>
    <n v="166116"/>
    <n v="1.0085974499089254"/>
    <x v="1"/>
    <n v="2443"/>
    <s v="GB"/>
    <s v="GBP"/>
    <n v="1385704800"/>
    <n v="1386828000"/>
    <b v="0"/>
    <b v="0"/>
    <s v="technology/web"/>
    <m/>
    <x v="2"/>
    <s v="web"/>
    <x v="129"/>
    <x v="125"/>
  </r>
  <r>
    <x v="132"/>
    <s v="Flowers and Sons"/>
    <x v="132"/>
    <n v="3300"/>
    <n v="3834"/>
    <n v="1.1618181818181819"/>
    <x v="1"/>
    <n v="89"/>
    <s v="US"/>
    <s v="USD"/>
    <n v="1515736800"/>
    <n v="1517119200"/>
    <b v="0"/>
    <b v="1"/>
    <s v="theater/plays"/>
    <m/>
    <x v="3"/>
    <s v="plays"/>
    <x v="130"/>
    <x v="126"/>
  </r>
  <r>
    <x v="133"/>
    <s v="Gates PLC"/>
    <x v="133"/>
    <n v="4500"/>
    <n v="13985"/>
    <n v="3.1077777777777778"/>
    <x v="1"/>
    <n v="159"/>
    <s v="US"/>
    <s v="USD"/>
    <n v="1313125200"/>
    <n v="1315026000"/>
    <b v="0"/>
    <b v="0"/>
    <s v="music/world music"/>
    <m/>
    <x v="1"/>
    <s v="world music"/>
    <x v="131"/>
    <x v="127"/>
  </r>
  <r>
    <x v="134"/>
    <s v="Caldwell LLC"/>
    <x v="134"/>
    <n v="99500"/>
    <n v="89288"/>
    <n v="0.89736683417085428"/>
    <x v="0"/>
    <n v="940"/>
    <s v="CH"/>
    <s v="CHF"/>
    <n v="1308459600"/>
    <n v="1312693200"/>
    <b v="0"/>
    <b v="1"/>
    <s v="film &amp; video/documentary"/>
    <m/>
    <x v="4"/>
    <s v="documentary"/>
    <x v="132"/>
    <x v="128"/>
  </r>
  <r>
    <x v="135"/>
    <s v="Le, Burton and Evans"/>
    <x v="135"/>
    <n v="7700"/>
    <n v="5488"/>
    <n v="0.71272727272727276"/>
    <x v="0"/>
    <n v="117"/>
    <s v="US"/>
    <s v="USD"/>
    <n v="1362636000"/>
    <n v="1363064400"/>
    <b v="0"/>
    <b v="1"/>
    <s v="theater/plays"/>
    <m/>
    <x v="3"/>
    <s v="plays"/>
    <x v="133"/>
    <x v="129"/>
  </r>
  <r>
    <x v="136"/>
    <s v="Briggs PLC"/>
    <x v="136"/>
    <n v="82800"/>
    <n v="2721"/>
    <n v="3.2862318840579711E-2"/>
    <x v="3"/>
    <n v="58"/>
    <s v="US"/>
    <s v="USD"/>
    <n v="1402117200"/>
    <n v="1403154000"/>
    <b v="0"/>
    <b v="1"/>
    <s v="film &amp; video/drama"/>
    <m/>
    <x v="4"/>
    <s v="drama"/>
    <x v="134"/>
    <x v="130"/>
  </r>
  <r>
    <x v="137"/>
    <s v="Hudson-Nguyen"/>
    <x v="137"/>
    <n v="1800"/>
    <n v="4712"/>
    <n v="2.617777777777778"/>
    <x v="1"/>
    <n v="50"/>
    <s v="US"/>
    <s v="USD"/>
    <n v="1286341200"/>
    <n v="1286859600"/>
    <b v="0"/>
    <b v="0"/>
    <s v="publishing/nonfiction"/>
    <m/>
    <x v="5"/>
    <s v="nonfiction"/>
    <x v="135"/>
    <x v="131"/>
  </r>
  <r>
    <x v="138"/>
    <s v="Hogan Ltd"/>
    <x v="138"/>
    <n v="9600"/>
    <n v="9216"/>
    <n v="0.96"/>
    <x v="0"/>
    <n v="115"/>
    <s v="US"/>
    <s v="USD"/>
    <n v="1348808400"/>
    <n v="1349326800"/>
    <b v="0"/>
    <b v="0"/>
    <s v="games/mobile games"/>
    <m/>
    <x v="6"/>
    <s v="mobile games"/>
    <x v="136"/>
    <x v="132"/>
  </r>
  <r>
    <x v="139"/>
    <s v="Hamilton, Wright and Chavez"/>
    <x v="139"/>
    <n v="92100"/>
    <n v="19246"/>
    <n v="0.20896851248642778"/>
    <x v="0"/>
    <n v="326"/>
    <s v="US"/>
    <s v="USD"/>
    <n v="1429592400"/>
    <n v="1430974800"/>
    <b v="0"/>
    <b v="1"/>
    <s v="technology/wearables"/>
    <m/>
    <x v="2"/>
    <s v="wearables"/>
    <x v="137"/>
    <x v="133"/>
  </r>
  <r>
    <x v="140"/>
    <s v="Bautista-Cross"/>
    <x v="140"/>
    <n v="5500"/>
    <n v="12274"/>
    <n v="2.2316363636363636"/>
    <x v="1"/>
    <n v="186"/>
    <s v="US"/>
    <s v="USD"/>
    <n v="1519538400"/>
    <n v="1519970400"/>
    <b v="0"/>
    <b v="0"/>
    <s v="film &amp; video/documentary"/>
    <m/>
    <x v="4"/>
    <s v="documentary"/>
    <x v="138"/>
    <x v="134"/>
  </r>
  <r>
    <x v="141"/>
    <s v="Jackson LLC"/>
    <x v="141"/>
    <n v="64300"/>
    <n v="65323"/>
    <n v="1.0159097978227061"/>
    <x v="1"/>
    <n v="1071"/>
    <s v="US"/>
    <s v="USD"/>
    <n v="1434085200"/>
    <n v="1434603600"/>
    <b v="0"/>
    <b v="0"/>
    <s v="technology/web"/>
    <m/>
    <x v="2"/>
    <s v="web"/>
    <x v="139"/>
    <x v="135"/>
  </r>
  <r>
    <x v="142"/>
    <s v="Figueroa Ltd"/>
    <x v="142"/>
    <n v="5000"/>
    <n v="11502"/>
    <n v="2.3003999999999998"/>
    <x v="1"/>
    <n v="117"/>
    <s v="US"/>
    <s v="USD"/>
    <n v="1333688400"/>
    <n v="1337230800"/>
    <b v="0"/>
    <b v="0"/>
    <s v="technology/web"/>
    <m/>
    <x v="2"/>
    <s v="web"/>
    <x v="107"/>
    <x v="136"/>
  </r>
  <r>
    <x v="143"/>
    <s v="Avila-Jones"/>
    <x v="143"/>
    <n v="5400"/>
    <n v="7322"/>
    <n v="1.355925925925926"/>
    <x v="1"/>
    <n v="70"/>
    <s v="US"/>
    <s v="USD"/>
    <n v="1277701200"/>
    <n v="1279429200"/>
    <b v="0"/>
    <b v="0"/>
    <s v="music/indie rock"/>
    <m/>
    <x v="1"/>
    <s v="indie rock"/>
    <x v="140"/>
    <x v="137"/>
  </r>
  <r>
    <x v="144"/>
    <s v="Martin, Lopez and Hunter"/>
    <x v="144"/>
    <n v="9000"/>
    <n v="11619"/>
    <n v="1.2909999999999999"/>
    <x v="1"/>
    <n v="135"/>
    <s v="US"/>
    <s v="USD"/>
    <n v="1560747600"/>
    <n v="1561438800"/>
    <b v="0"/>
    <b v="0"/>
    <s v="theater/plays"/>
    <m/>
    <x v="3"/>
    <s v="plays"/>
    <x v="141"/>
    <x v="138"/>
  </r>
  <r>
    <x v="145"/>
    <s v="Fields-Moore"/>
    <x v="145"/>
    <n v="25000"/>
    <n v="59128"/>
    <n v="2.3651200000000001"/>
    <x v="1"/>
    <n v="768"/>
    <s v="CH"/>
    <s v="CHF"/>
    <n v="1410066000"/>
    <n v="1410498000"/>
    <b v="0"/>
    <b v="0"/>
    <s v="technology/wearables"/>
    <m/>
    <x v="2"/>
    <s v="wearables"/>
    <x v="142"/>
    <x v="139"/>
  </r>
  <r>
    <x v="146"/>
    <s v="Harris-Golden"/>
    <x v="146"/>
    <n v="8800"/>
    <n v="1518"/>
    <n v="0.17249999999999999"/>
    <x v="3"/>
    <n v="51"/>
    <s v="US"/>
    <s v="USD"/>
    <n v="1320732000"/>
    <n v="1322460000"/>
    <b v="0"/>
    <b v="0"/>
    <s v="theater/plays"/>
    <m/>
    <x v="3"/>
    <s v="plays"/>
    <x v="143"/>
    <x v="140"/>
  </r>
  <r>
    <x v="147"/>
    <s v="Moss, Norman and Dunlap"/>
    <x v="147"/>
    <n v="8300"/>
    <n v="9337"/>
    <n v="1.1249397590361445"/>
    <x v="1"/>
    <n v="199"/>
    <s v="US"/>
    <s v="USD"/>
    <n v="1465794000"/>
    <n v="1466312400"/>
    <b v="0"/>
    <b v="1"/>
    <s v="theater/plays"/>
    <m/>
    <x v="3"/>
    <s v="plays"/>
    <x v="144"/>
    <x v="141"/>
  </r>
  <r>
    <x v="148"/>
    <s v="White, Larson and Wright"/>
    <x v="148"/>
    <n v="9300"/>
    <n v="11255"/>
    <n v="1.2102150537634409"/>
    <x v="1"/>
    <n v="107"/>
    <s v="US"/>
    <s v="USD"/>
    <n v="1500958800"/>
    <n v="1501736400"/>
    <b v="0"/>
    <b v="0"/>
    <s v="technology/wearables"/>
    <m/>
    <x v="2"/>
    <s v="wearables"/>
    <x v="145"/>
    <x v="142"/>
  </r>
  <r>
    <x v="149"/>
    <s v="Payne, Oliver and Burch"/>
    <x v="149"/>
    <n v="6200"/>
    <n v="13632"/>
    <n v="2.1987096774193549"/>
    <x v="1"/>
    <n v="195"/>
    <s v="US"/>
    <s v="USD"/>
    <n v="1357020000"/>
    <n v="1361512800"/>
    <b v="0"/>
    <b v="0"/>
    <s v="music/indie rock"/>
    <m/>
    <x v="1"/>
    <s v="indie rock"/>
    <x v="146"/>
    <x v="143"/>
  </r>
  <r>
    <x v="150"/>
    <s v="Brown, Palmer and Pace"/>
    <x v="150"/>
    <n v="100"/>
    <n v="1"/>
    <n v="0.01"/>
    <x v="0"/>
    <n v="1"/>
    <s v="US"/>
    <s v="USD"/>
    <n v="1544940000"/>
    <n v="1545026400"/>
    <b v="0"/>
    <b v="0"/>
    <s v="music/rock"/>
    <m/>
    <x v="1"/>
    <s v="rock"/>
    <x v="147"/>
    <x v="144"/>
  </r>
  <r>
    <x v="151"/>
    <s v="Parker LLC"/>
    <x v="151"/>
    <n v="137200"/>
    <n v="88037"/>
    <n v="0.64166909620991253"/>
    <x v="0"/>
    <n v="1467"/>
    <s v="US"/>
    <s v="USD"/>
    <n v="1402290000"/>
    <n v="1406696400"/>
    <b v="0"/>
    <b v="0"/>
    <s v="music/electric music"/>
    <m/>
    <x v="1"/>
    <s v="electric music"/>
    <x v="148"/>
    <x v="145"/>
  </r>
  <r>
    <x v="152"/>
    <s v="Bowen, Mcdonald and Hall"/>
    <x v="152"/>
    <n v="41500"/>
    <n v="175573"/>
    <n v="4.2306746987951804"/>
    <x v="1"/>
    <n v="3376"/>
    <s v="US"/>
    <s v="USD"/>
    <n v="1487311200"/>
    <n v="1487916000"/>
    <b v="0"/>
    <b v="0"/>
    <s v="music/indie rock"/>
    <m/>
    <x v="1"/>
    <s v="indie rock"/>
    <x v="149"/>
    <x v="146"/>
  </r>
  <r>
    <x v="153"/>
    <s v="Whitehead, Bell and Hughes"/>
    <x v="153"/>
    <n v="189400"/>
    <n v="176112"/>
    <n v="0.92984160506863778"/>
    <x v="0"/>
    <n v="5681"/>
    <s v="US"/>
    <s v="USD"/>
    <n v="1350622800"/>
    <n v="1351141200"/>
    <b v="0"/>
    <b v="0"/>
    <s v="theater/plays"/>
    <m/>
    <x v="3"/>
    <s v="plays"/>
    <x v="150"/>
    <x v="147"/>
  </r>
  <r>
    <x v="154"/>
    <s v="Rodriguez-Brown"/>
    <x v="154"/>
    <n v="171300"/>
    <n v="100650"/>
    <n v="0.58756567425569173"/>
    <x v="0"/>
    <n v="1059"/>
    <s v="US"/>
    <s v="USD"/>
    <n v="1463029200"/>
    <n v="1465016400"/>
    <b v="0"/>
    <b v="1"/>
    <s v="music/indie rock"/>
    <m/>
    <x v="1"/>
    <s v="indie rock"/>
    <x v="151"/>
    <x v="148"/>
  </r>
  <r>
    <x v="155"/>
    <s v="Hall-Schaefer"/>
    <x v="155"/>
    <n v="139500"/>
    <n v="90706"/>
    <n v="0.65022222222222226"/>
    <x v="0"/>
    <n v="1194"/>
    <s v="US"/>
    <s v="USD"/>
    <n v="1269493200"/>
    <n v="1270789200"/>
    <b v="0"/>
    <b v="0"/>
    <s v="theater/plays"/>
    <m/>
    <x v="3"/>
    <s v="plays"/>
    <x v="152"/>
    <x v="149"/>
  </r>
  <r>
    <x v="156"/>
    <s v="Meza-Rogers"/>
    <x v="156"/>
    <n v="36400"/>
    <n v="26914"/>
    <n v="0.73939560439560437"/>
    <x v="3"/>
    <n v="379"/>
    <s v="AU"/>
    <s v="AUD"/>
    <n v="1570251600"/>
    <n v="1572325200"/>
    <b v="0"/>
    <b v="0"/>
    <s v="music/rock"/>
    <m/>
    <x v="1"/>
    <s v="rock"/>
    <x v="153"/>
    <x v="150"/>
  </r>
  <r>
    <x v="157"/>
    <s v="Curtis-Curtis"/>
    <x v="157"/>
    <n v="4200"/>
    <n v="2212"/>
    <n v="0.52666666666666662"/>
    <x v="0"/>
    <n v="30"/>
    <s v="AU"/>
    <s v="AUD"/>
    <n v="1388383200"/>
    <n v="1389420000"/>
    <b v="0"/>
    <b v="0"/>
    <s v="photography/photography books"/>
    <m/>
    <x v="7"/>
    <s v="photography books"/>
    <x v="154"/>
    <x v="151"/>
  </r>
  <r>
    <x v="158"/>
    <s v="Carlson Inc"/>
    <x v="158"/>
    <n v="2100"/>
    <n v="4640"/>
    <n v="2.2095238095238097"/>
    <x v="1"/>
    <n v="41"/>
    <s v="US"/>
    <s v="USD"/>
    <n v="1449554400"/>
    <n v="1449640800"/>
    <b v="0"/>
    <b v="0"/>
    <s v="music/rock"/>
    <m/>
    <x v="1"/>
    <s v="rock"/>
    <x v="155"/>
    <x v="152"/>
  </r>
  <r>
    <x v="159"/>
    <s v="Clarke, Anderson and Lee"/>
    <x v="159"/>
    <n v="191200"/>
    <n v="191222"/>
    <n v="1.0001150627615063"/>
    <x v="1"/>
    <n v="1821"/>
    <s v="US"/>
    <s v="USD"/>
    <n v="1553662800"/>
    <n v="1555218000"/>
    <b v="0"/>
    <b v="1"/>
    <s v="theater/plays"/>
    <m/>
    <x v="3"/>
    <s v="plays"/>
    <x v="156"/>
    <x v="153"/>
  </r>
  <r>
    <x v="160"/>
    <s v="Evans Group"/>
    <x v="160"/>
    <n v="8000"/>
    <n v="12985"/>
    <n v="1.6231249999999999"/>
    <x v="1"/>
    <n v="164"/>
    <s v="US"/>
    <s v="USD"/>
    <n v="1556341200"/>
    <n v="1557723600"/>
    <b v="0"/>
    <b v="0"/>
    <s v="technology/wearables"/>
    <m/>
    <x v="2"/>
    <s v="wearables"/>
    <x v="157"/>
    <x v="154"/>
  </r>
  <r>
    <x v="161"/>
    <s v="Bruce Group"/>
    <x v="161"/>
    <n v="5500"/>
    <n v="4300"/>
    <n v="0.78181818181818186"/>
    <x v="0"/>
    <n v="75"/>
    <s v="US"/>
    <s v="USD"/>
    <n v="1442984400"/>
    <n v="1443502800"/>
    <b v="0"/>
    <b v="1"/>
    <s v="technology/web"/>
    <m/>
    <x v="2"/>
    <s v="web"/>
    <x v="158"/>
    <x v="155"/>
  </r>
  <r>
    <x v="162"/>
    <s v="Keith, Alvarez and Potter"/>
    <x v="162"/>
    <n v="6100"/>
    <n v="9134"/>
    <n v="1.4973770491803278"/>
    <x v="1"/>
    <n v="157"/>
    <s v="CH"/>
    <s v="CHF"/>
    <n v="1544248800"/>
    <n v="1546840800"/>
    <b v="0"/>
    <b v="0"/>
    <s v="music/rock"/>
    <m/>
    <x v="1"/>
    <s v="rock"/>
    <x v="159"/>
    <x v="156"/>
  </r>
  <r>
    <x v="163"/>
    <s v="Burton-Watkins"/>
    <x v="163"/>
    <n v="3500"/>
    <n v="8864"/>
    <n v="2.5325714285714285"/>
    <x v="1"/>
    <n v="246"/>
    <s v="US"/>
    <s v="USD"/>
    <n v="1508475600"/>
    <n v="1512712800"/>
    <b v="0"/>
    <b v="1"/>
    <s v="photography/photography books"/>
    <m/>
    <x v="7"/>
    <s v="photography books"/>
    <x v="160"/>
    <x v="157"/>
  </r>
  <r>
    <x v="164"/>
    <s v="Lopez and Sons"/>
    <x v="164"/>
    <n v="150500"/>
    <n v="150755"/>
    <n v="1.0016943521594683"/>
    <x v="1"/>
    <n v="1396"/>
    <s v="US"/>
    <s v="USD"/>
    <n v="1507438800"/>
    <n v="1507525200"/>
    <b v="0"/>
    <b v="0"/>
    <s v="theater/plays"/>
    <m/>
    <x v="3"/>
    <s v="plays"/>
    <x v="161"/>
    <x v="158"/>
  </r>
  <r>
    <x v="165"/>
    <s v="Cordova Ltd"/>
    <x v="165"/>
    <n v="90400"/>
    <n v="110279"/>
    <n v="1.2199004424778761"/>
    <x v="1"/>
    <n v="2506"/>
    <s v="US"/>
    <s v="USD"/>
    <n v="1501563600"/>
    <n v="1504328400"/>
    <b v="0"/>
    <b v="0"/>
    <s v="technology/web"/>
    <m/>
    <x v="2"/>
    <s v="web"/>
    <x v="162"/>
    <x v="159"/>
  </r>
  <r>
    <x v="166"/>
    <s v="Brown-Vang"/>
    <x v="166"/>
    <n v="9800"/>
    <n v="13439"/>
    <n v="1.3713265306122449"/>
    <x v="1"/>
    <n v="244"/>
    <s v="US"/>
    <s v="USD"/>
    <n v="1292997600"/>
    <n v="1293343200"/>
    <b v="0"/>
    <b v="0"/>
    <s v="photography/photography books"/>
    <m/>
    <x v="7"/>
    <s v="photography books"/>
    <x v="163"/>
    <x v="160"/>
  </r>
  <r>
    <x v="167"/>
    <s v="Cruz-Ward"/>
    <x v="167"/>
    <n v="2600"/>
    <n v="10804"/>
    <n v="4.155384615384615"/>
    <x v="1"/>
    <n v="146"/>
    <s v="AU"/>
    <s v="AUD"/>
    <n v="1370840400"/>
    <n v="1371704400"/>
    <b v="0"/>
    <b v="0"/>
    <s v="theater/plays"/>
    <m/>
    <x v="3"/>
    <s v="plays"/>
    <x v="164"/>
    <x v="161"/>
  </r>
  <r>
    <x v="168"/>
    <s v="Hernandez Group"/>
    <x v="168"/>
    <n v="128100"/>
    <n v="40107"/>
    <n v="0.3130913348946136"/>
    <x v="0"/>
    <n v="955"/>
    <s v="DK"/>
    <s v="DKK"/>
    <n v="1550815200"/>
    <n v="1552798800"/>
    <b v="0"/>
    <b v="1"/>
    <s v="music/indie rock"/>
    <m/>
    <x v="1"/>
    <s v="indie rock"/>
    <x v="165"/>
    <x v="162"/>
  </r>
  <r>
    <x v="169"/>
    <s v="Tran, Steele and Wilson"/>
    <x v="169"/>
    <n v="23300"/>
    <n v="98811"/>
    <n v="4.240815450643777"/>
    <x v="1"/>
    <n v="1267"/>
    <s v="US"/>
    <s v="USD"/>
    <n v="1339909200"/>
    <n v="1342328400"/>
    <b v="0"/>
    <b v="1"/>
    <s v="film &amp; video/shorts"/>
    <m/>
    <x v="4"/>
    <s v="shorts"/>
    <x v="166"/>
    <x v="163"/>
  </r>
  <r>
    <x v="170"/>
    <s v="Summers, Gallegos and Stein"/>
    <x v="170"/>
    <n v="188100"/>
    <n v="5528"/>
    <n v="2.9388623072833599E-2"/>
    <x v="0"/>
    <n v="67"/>
    <s v="US"/>
    <s v="USD"/>
    <n v="1501736400"/>
    <n v="1502341200"/>
    <b v="0"/>
    <b v="0"/>
    <s v="music/indie rock"/>
    <m/>
    <x v="1"/>
    <s v="indie rock"/>
    <x v="167"/>
    <x v="164"/>
  </r>
  <r>
    <x v="171"/>
    <s v="Blair Group"/>
    <x v="171"/>
    <n v="4900"/>
    <n v="521"/>
    <n v="0.1063265306122449"/>
    <x v="0"/>
    <n v="5"/>
    <s v="US"/>
    <s v="USD"/>
    <n v="1395291600"/>
    <n v="1397192400"/>
    <b v="0"/>
    <b v="0"/>
    <s v="publishing/translations"/>
    <m/>
    <x v="5"/>
    <s v="translations"/>
    <x v="168"/>
    <x v="165"/>
  </r>
  <r>
    <x v="172"/>
    <s v="Nixon Inc"/>
    <x v="172"/>
    <n v="800"/>
    <n v="663"/>
    <n v="0.82874999999999999"/>
    <x v="0"/>
    <n v="26"/>
    <s v="US"/>
    <s v="USD"/>
    <n v="1405746000"/>
    <n v="1407042000"/>
    <b v="0"/>
    <b v="1"/>
    <s v="film &amp; video/documentary"/>
    <m/>
    <x v="4"/>
    <s v="documentary"/>
    <x v="169"/>
    <x v="166"/>
  </r>
  <r>
    <x v="173"/>
    <s v="White LLC"/>
    <x v="173"/>
    <n v="96700"/>
    <n v="157635"/>
    <n v="1.6301447776628748"/>
    <x v="1"/>
    <n v="1561"/>
    <s v="US"/>
    <s v="USD"/>
    <n v="1368853200"/>
    <n v="1369371600"/>
    <b v="0"/>
    <b v="0"/>
    <s v="theater/plays"/>
    <m/>
    <x v="3"/>
    <s v="plays"/>
    <x v="170"/>
    <x v="167"/>
  </r>
  <r>
    <x v="174"/>
    <s v="Santos, Black and Donovan"/>
    <x v="174"/>
    <n v="600"/>
    <n v="5368"/>
    <n v="8.9466666666666672"/>
    <x v="1"/>
    <n v="48"/>
    <s v="US"/>
    <s v="USD"/>
    <n v="1444021200"/>
    <n v="1444107600"/>
    <b v="0"/>
    <b v="1"/>
    <s v="technology/wearables"/>
    <m/>
    <x v="2"/>
    <s v="wearables"/>
    <x v="171"/>
    <x v="168"/>
  </r>
  <r>
    <x v="175"/>
    <s v="Jones, Contreras and Burnett"/>
    <x v="175"/>
    <n v="181200"/>
    <n v="47459"/>
    <n v="0.26191501103752757"/>
    <x v="0"/>
    <n v="1130"/>
    <s v="US"/>
    <s v="USD"/>
    <n v="1472619600"/>
    <n v="1474261200"/>
    <b v="0"/>
    <b v="0"/>
    <s v="theater/plays"/>
    <m/>
    <x v="3"/>
    <s v="plays"/>
    <x v="172"/>
    <x v="169"/>
  </r>
  <r>
    <x v="176"/>
    <s v="Stone-Orozco"/>
    <x v="176"/>
    <n v="115000"/>
    <n v="86060"/>
    <n v="0.74834782608695649"/>
    <x v="0"/>
    <n v="782"/>
    <s v="US"/>
    <s v="USD"/>
    <n v="1472878800"/>
    <n v="1473656400"/>
    <b v="0"/>
    <b v="0"/>
    <s v="theater/plays"/>
    <m/>
    <x v="3"/>
    <s v="plays"/>
    <x v="173"/>
    <x v="170"/>
  </r>
  <r>
    <x v="177"/>
    <s v="Lee, Gibson and Morgan"/>
    <x v="177"/>
    <n v="38800"/>
    <n v="161593"/>
    <n v="4.1647680412371137"/>
    <x v="1"/>
    <n v="2739"/>
    <s v="US"/>
    <s v="USD"/>
    <n v="1289800800"/>
    <n v="1291960800"/>
    <b v="0"/>
    <b v="0"/>
    <s v="theater/plays"/>
    <m/>
    <x v="3"/>
    <s v="plays"/>
    <x v="174"/>
    <x v="171"/>
  </r>
  <r>
    <x v="178"/>
    <s v="Alexander-Williams"/>
    <x v="178"/>
    <n v="7200"/>
    <n v="6927"/>
    <n v="0.96208333333333329"/>
    <x v="0"/>
    <n v="210"/>
    <s v="US"/>
    <s v="USD"/>
    <n v="1505970000"/>
    <n v="1506747600"/>
    <b v="0"/>
    <b v="0"/>
    <s v="food/food trucks"/>
    <m/>
    <x v="0"/>
    <s v="food trucks"/>
    <x v="175"/>
    <x v="172"/>
  </r>
  <r>
    <x v="179"/>
    <s v="Marks Ltd"/>
    <x v="179"/>
    <n v="44500"/>
    <n v="159185"/>
    <n v="3.5771910112359548"/>
    <x v="1"/>
    <n v="3537"/>
    <s v="CA"/>
    <s v="CAD"/>
    <n v="1363496400"/>
    <n v="1363582800"/>
    <b v="0"/>
    <b v="1"/>
    <s v="theater/plays"/>
    <m/>
    <x v="3"/>
    <s v="plays"/>
    <x v="176"/>
    <x v="173"/>
  </r>
  <r>
    <x v="180"/>
    <s v="Olsen, Edwards and Reid"/>
    <x v="180"/>
    <n v="56000"/>
    <n v="172736"/>
    <n v="3.0845714285714285"/>
    <x v="1"/>
    <n v="2107"/>
    <s v="AU"/>
    <s v="AUD"/>
    <n v="1269234000"/>
    <n v="1269666000"/>
    <b v="0"/>
    <b v="0"/>
    <s v="technology/wearables"/>
    <m/>
    <x v="2"/>
    <s v="wearables"/>
    <x v="177"/>
    <x v="174"/>
  </r>
  <r>
    <x v="181"/>
    <s v="Daniels, Rose and Tyler"/>
    <x v="181"/>
    <n v="8600"/>
    <n v="5315"/>
    <n v="0.61802325581395345"/>
    <x v="0"/>
    <n v="136"/>
    <s v="US"/>
    <s v="USD"/>
    <n v="1507093200"/>
    <n v="1508648400"/>
    <b v="0"/>
    <b v="0"/>
    <s v="technology/web"/>
    <m/>
    <x v="2"/>
    <s v="web"/>
    <x v="178"/>
    <x v="175"/>
  </r>
  <r>
    <x v="182"/>
    <s v="Adams Group"/>
    <x v="182"/>
    <n v="27100"/>
    <n v="195750"/>
    <n v="7.2232472324723247"/>
    <x v="1"/>
    <n v="3318"/>
    <s v="DK"/>
    <s v="DKK"/>
    <n v="1560574800"/>
    <n v="1561957200"/>
    <b v="0"/>
    <b v="0"/>
    <s v="theater/plays"/>
    <m/>
    <x v="3"/>
    <s v="plays"/>
    <x v="179"/>
    <x v="176"/>
  </r>
  <r>
    <x v="183"/>
    <s v="Rogers, Huerta and Medina"/>
    <x v="183"/>
    <n v="5100"/>
    <n v="3525"/>
    <n v="0.69117647058823528"/>
    <x v="0"/>
    <n v="86"/>
    <s v="CA"/>
    <s v="CAD"/>
    <n v="1284008400"/>
    <n v="1285131600"/>
    <b v="0"/>
    <b v="0"/>
    <s v="music/rock"/>
    <m/>
    <x v="1"/>
    <s v="rock"/>
    <x v="180"/>
    <x v="177"/>
  </r>
  <r>
    <x v="184"/>
    <s v="Howard, Carter and Griffith"/>
    <x v="184"/>
    <n v="3600"/>
    <n v="10550"/>
    <n v="2.9305555555555554"/>
    <x v="1"/>
    <n v="340"/>
    <s v="US"/>
    <s v="USD"/>
    <n v="1556859600"/>
    <n v="1556946000"/>
    <b v="0"/>
    <b v="0"/>
    <s v="theater/plays"/>
    <m/>
    <x v="3"/>
    <s v="plays"/>
    <x v="181"/>
    <x v="178"/>
  </r>
  <r>
    <x v="185"/>
    <s v="Bailey PLC"/>
    <x v="185"/>
    <n v="1000"/>
    <n v="718"/>
    <n v="0.71799999999999997"/>
    <x v="0"/>
    <n v="19"/>
    <s v="US"/>
    <s v="USD"/>
    <n v="1526187600"/>
    <n v="1527138000"/>
    <b v="0"/>
    <b v="0"/>
    <s v="film &amp; video/television"/>
    <m/>
    <x v="4"/>
    <s v="television"/>
    <x v="182"/>
    <x v="179"/>
  </r>
  <r>
    <x v="186"/>
    <s v="Parker Group"/>
    <x v="186"/>
    <n v="88800"/>
    <n v="28358"/>
    <n v="0.31934684684684683"/>
    <x v="0"/>
    <n v="886"/>
    <s v="US"/>
    <s v="USD"/>
    <n v="1400821200"/>
    <n v="1402117200"/>
    <b v="0"/>
    <b v="0"/>
    <s v="theater/plays"/>
    <m/>
    <x v="3"/>
    <s v="plays"/>
    <x v="183"/>
    <x v="180"/>
  </r>
  <r>
    <x v="187"/>
    <s v="Fox Group"/>
    <x v="187"/>
    <n v="60200"/>
    <n v="138384"/>
    <n v="2.2987375415282392"/>
    <x v="1"/>
    <n v="1442"/>
    <s v="CA"/>
    <s v="CAD"/>
    <n v="1361599200"/>
    <n v="1364014800"/>
    <b v="0"/>
    <b v="1"/>
    <s v="film &amp; video/shorts"/>
    <m/>
    <x v="4"/>
    <s v="shorts"/>
    <x v="184"/>
    <x v="181"/>
  </r>
  <r>
    <x v="188"/>
    <s v="Walker, Jones and Rodriguez"/>
    <x v="188"/>
    <n v="8200"/>
    <n v="2625"/>
    <n v="0.3201219512195122"/>
    <x v="0"/>
    <n v="35"/>
    <s v="IT"/>
    <s v="EUR"/>
    <n v="1417500000"/>
    <n v="1417586400"/>
    <b v="0"/>
    <b v="0"/>
    <s v="theater/plays"/>
    <m/>
    <x v="3"/>
    <s v="plays"/>
    <x v="185"/>
    <x v="182"/>
  </r>
  <r>
    <x v="189"/>
    <s v="Anthony-Shaw"/>
    <x v="189"/>
    <n v="191300"/>
    <n v="45004"/>
    <n v="0.23525352848928385"/>
    <x v="3"/>
    <n v="441"/>
    <s v="US"/>
    <s v="USD"/>
    <n v="1457071200"/>
    <n v="1457071200"/>
    <b v="0"/>
    <b v="0"/>
    <s v="theater/plays"/>
    <m/>
    <x v="3"/>
    <s v="plays"/>
    <x v="186"/>
    <x v="183"/>
  </r>
  <r>
    <x v="190"/>
    <s v="Cook LLC"/>
    <x v="190"/>
    <n v="3700"/>
    <n v="2538"/>
    <n v="0.68594594594594593"/>
    <x v="0"/>
    <n v="24"/>
    <s v="US"/>
    <s v="USD"/>
    <n v="1370322000"/>
    <n v="1370408400"/>
    <b v="0"/>
    <b v="1"/>
    <s v="theater/plays"/>
    <m/>
    <x v="3"/>
    <s v="plays"/>
    <x v="187"/>
    <x v="184"/>
  </r>
  <r>
    <x v="191"/>
    <s v="Sutton PLC"/>
    <x v="191"/>
    <n v="8400"/>
    <n v="3188"/>
    <n v="0.37952380952380954"/>
    <x v="0"/>
    <n v="86"/>
    <s v="IT"/>
    <s v="EUR"/>
    <n v="1552366800"/>
    <n v="1552626000"/>
    <b v="0"/>
    <b v="0"/>
    <s v="theater/plays"/>
    <m/>
    <x v="3"/>
    <s v="plays"/>
    <x v="188"/>
    <x v="185"/>
  </r>
  <r>
    <x v="192"/>
    <s v="Long, Morgan and Mitchell"/>
    <x v="192"/>
    <n v="42600"/>
    <n v="8517"/>
    <n v="0.19992957746478873"/>
    <x v="0"/>
    <n v="243"/>
    <s v="US"/>
    <s v="USD"/>
    <n v="1403845200"/>
    <n v="1404190800"/>
    <b v="0"/>
    <b v="0"/>
    <s v="music/rock"/>
    <m/>
    <x v="1"/>
    <s v="rock"/>
    <x v="189"/>
    <x v="186"/>
  </r>
  <r>
    <x v="193"/>
    <s v="Calhoun, Rogers and Long"/>
    <x v="193"/>
    <n v="6600"/>
    <n v="3012"/>
    <n v="0.45636363636363636"/>
    <x v="0"/>
    <n v="65"/>
    <s v="US"/>
    <s v="USD"/>
    <n v="1523163600"/>
    <n v="1523509200"/>
    <b v="1"/>
    <b v="0"/>
    <s v="music/indie rock"/>
    <m/>
    <x v="1"/>
    <s v="indie rock"/>
    <x v="190"/>
    <x v="187"/>
  </r>
  <r>
    <x v="194"/>
    <s v="Sandoval Group"/>
    <x v="194"/>
    <n v="7100"/>
    <n v="8716"/>
    <n v="1.227605633802817"/>
    <x v="1"/>
    <n v="126"/>
    <s v="US"/>
    <s v="USD"/>
    <n v="1442206800"/>
    <n v="1443589200"/>
    <b v="0"/>
    <b v="0"/>
    <s v="music/metal"/>
    <m/>
    <x v="1"/>
    <s v="metal"/>
    <x v="191"/>
    <x v="188"/>
  </r>
  <r>
    <x v="195"/>
    <s v="Smith and Sons"/>
    <x v="195"/>
    <n v="15800"/>
    <n v="57157"/>
    <n v="3.61753164556962"/>
    <x v="1"/>
    <n v="524"/>
    <s v="US"/>
    <s v="USD"/>
    <n v="1532840400"/>
    <n v="1533445200"/>
    <b v="0"/>
    <b v="0"/>
    <s v="music/electric music"/>
    <m/>
    <x v="1"/>
    <s v="electric music"/>
    <x v="192"/>
    <x v="189"/>
  </r>
  <r>
    <x v="196"/>
    <s v="King Inc"/>
    <x v="196"/>
    <n v="8200"/>
    <n v="5178"/>
    <n v="0.63146341463414635"/>
    <x v="0"/>
    <n v="100"/>
    <s v="DK"/>
    <s v="DKK"/>
    <n v="1472878800"/>
    <n v="1474520400"/>
    <b v="0"/>
    <b v="0"/>
    <s v="technology/wearables"/>
    <m/>
    <x v="2"/>
    <s v="wearables"/>
    <x v="173"/>
    <x v="190"/>
  </r>
  <r>
    <x v="197"/>
    <s v="Perry and Sons"/>
    <x v="197"/>
    <n v="54700"/>
    <n v="163118"/>
    <n v="2.9820475319926874"/>
    <x v="1"/>
    <n v="1989"/>
    <s v="US"/>
    <s v="USD"/>
    <n v="1498194000"/>
    <n v="1499403600"/>
    <b v="0"/>
    <b v="0"/>
    <s v="film &amp; video/drama"/>
    <m/>
    <x v="4"/>
    <s v="drama"/>
    <x v="193"/>
    <x v="191"/>
  </r>
  <r>
    <x v="198"/>
    <s v="Palmer Inc"/>
    <x v="198"/>
    <n v="63200"/>
    <n v="6041"/>
    <n v="9.5585443037974685E-2"/>
    <x v="0"/>
    <n v="168"/>
    <s v="US"/>
    <s v="USD"/>
    <n v="1281070800"/>
    <n v="1283576400"/>
    <b v="0"/>
    <b v="0"/>
    <s v="music/electric music"/>
    <m/>
    <x v="1"/>
    <s v="electric music"/>
    <x v="194"/>
    <x v="192"/>
  </r>
  <r>
    <x v="199"/>
    <s v="Hull, Baker and Martinez"/>
    <x v="199"/>
    <n v="1800"/>
    <n v="968"/>
    <n v="0.5377777777777778"/>
    <x v="0"/>
    <n v="13"/>
    <s v="US"/>
    <s v="USD"/>
    <n v="1436245200"/>
    <n v="1436590800"/>
    <b v="0"/>
    <b v="0"/>
    <s v="music/rock"/>
    <m/>
    <x v="1"/>
    <s v="rock"/>
    <x v="195"/>
    <x v="193"/>
  </r>
  <r>
    <x v="200"/>
    <s v="Becker, Rice and White"/>
    <x v="200"/>
    <n v="100"/>
    <n v="2"/>
    <n v="0.02"/>
    <x v="0"/>
    <n v="1"/>
    <s v="CA"/>
    <s v="CAD"/>
    <n v="1269493200"/>
    <n v="1270443600"/>
    <b v="0"/>
    <b v="0"/>
    <s v="theater/plays"/>
    <m/>
    <x v="3"/>
    <s v="plays"/>
    <x v="152"/>
    <x v="194"/>
  </r>
  <r>
    <x v="201"/>
    <s v="Osborne, Perkins and Knox"/>
    <x v="201"/>
    <n v="2100"/>
    <n v="14305"/>
    <n v="6.8119047619047617"/>
    <x v="1"/>
    <n v="157"/>
    <s v="US"/>
    <s v="USD"/>
    <n v="1406264400"/>
    <n v="1407819600"/>
    <b v="0"/>
    <b v="0"/>
    <s v="technology/web"/>
    <m/>
    <x v="2"/>
    <s v="web"/>
    <x v="196"/>
    <x v="195"/>
  </r>
  <r>
    <x v="202"/>
    <s v="Mcknight-Freeman"/>
    <x v="202"/>
    <n v="8300"/>
    <n v="6543"/>
    <n v="0.78831325301204824"/>
    <x v="3"/>
    <n v="82"/>
    <s v="US"/>
    <s v="USD"/>
    <n v="1317531600"/>
    <n v="1317877200"/>
    <b v="0"/>
    <b v="0"/>
    <s v="food/food trucks"/>
    <m/>
    <x v="0"/>
    <s v="food trucks"/>
    <x v="197"/>
    <x v="196"/>
  </r>
  <r>
    <x v="203"/>
    <s v="Hayden, Shannon and Stein"/>
    <x v="203"/>
    <n v="143900"/>
    <n v="193413"/>
    <n v="1.3440792216817234"/>
    <x v="1"/>
    <n v="4498"/>
    <s v="AU"/>
    <s v="AUD"/>
    <n v="1484632800"/>
    <n v="1484805600"/>
    <b v="0"/>
    <b v="0"/>
    <s v="theater/plays"/>
    <m/>
    <x v="3"/>
    <s v="plays"/>
    <x v="198"/>
    <x v="197"/>
  </r>
  <r>
    <x v="204"/>
    <s v="Daniel-Luna"/>
    <x v="204"/>
    <n v="75000"/>
    <n v="2529"/>
    <n v="3.372E-2"/>
    <x v="0"/>
    <n v="40"/>
    <s v="US"/>
    <s v="USD"/>
    <n v="1301806800"/>
    <n v="1302670800"/>
    <b v="0"/>
    <b v="0"/>
    <s v="music/jazz"/>
    <m/>
    <x v="1"/>
    <s v="jazz"/>
    <x v="199"/>
    <x v="198"/>
  </r>
  <r>
    <x v="205"/>
    <s v="Weaver-Marquez"/>
    <x v="205"/>
    <n v="1300"/>
    <n v="5614"/>
    <n v="4.3184615384615386"/>
    <x v="1"/>
    <n v="80"/>
    <s v="US"/>
    <s v="USD"/>
    <n v="1539752400"/>
    <n v="1540789200"/>
    <b v="1"/>
    <b v="0"/>
    <s v="theater/plays"/>
    <m/>
    <x v="3"/>
    <s v="plays"/>
    <x v="200"/>
    <x v="199"/>
  </r>
  <r>
    <x v="206"/>
    <s v="Austin, Baker and Kelley"/>
    <x v="206"/>
    <n v="9000"/>
    <n v="3496"/>
    <n v="0.38844444444444443"/>
    <x v="3"/>
    <n v="57"/>
    <s v="US"/>
    <s v="USD"/>
    <n v="1267250400"/>
    <n v="1268028000"/>
    <b v="0"/>
    <b v="0"/>
    <s v="publishing/fiction"/>
    <m/>
    <x v="5"/>
    <s v="fiction"/>
    <x v="201"/>
    <x v="200"/>
  </r>
  <r>
    <x v="207"/>
    <s v="Carney-Anderson"/>
    <x v="207"/>
    <n v="1000"/>
    <n v="4257"/>
    <n v="4.2569999999999997"/>
    <x v="1"/>
    <n v="43"/>
    <s v="US"/>
    <s v="USD"/>
    <n v="1535432400"/>
    <n v="1537160400"/>
    <b v="0"/>
    <b v="1"/>
    <s v="music/rock"/>
    <m/>
    <x v="1"/>
    <s v="rock"/>
    <x v="202"/>
    <x v="201"/>
  </r>
  <r>
    <x v="208"/>
    <s v="Jackson Inc"/>
    <x v="208"/>
    <n v="196900"/>
    <n v="199110"/>
    <n v="1.0112239715591671"/>
    <x v="1"/>
    <n v="2053"/>
    <s v="US"/>
    <s v="USD"/>
    <n v="1510207200"/>
    <n v="1512280800"/>
    <b v="0"/>
    <b v="0"/>
    <s v="film &amp; video/documentary"/>
    <m/>
    <x v="4"/>
    <s v="documentary"/>
    <x v="203"/>
    <x v="202"/>
  </r>
  <r>
    <x v="209"/>
    <s v="Warren Ltd"/>
    <x v="209"/>
    <n v="194500"/>
    <n v="41212"/>
    <n v="0.21188688946015424"/>
    <x v="2"/>
    <n v="808"/>
    <s v="AU"/>
    <s v="AUD"/>
    <n v="1462510800"/>
    <n v="1463115600"/>
    <b v="0"/>
    <b v="0"/>
    <s v="film &amp; video/documentary"/>
    <m/>
    <x v="4"/>
    <s v="documentary"/>
    <x v="204"/>
    <x v="203"/>
  </r>
  <r>
    <x v="210"/>
    <s v="Schultz Inc"/>
    <x v="210"/>
    <n v="9400"/>
    <n v="6338"/>
    <n v="0.67425531914893622"/>
    <x v="0"/>
    <n v="226"/>
    <s v="DK"/>
    <s v="DKK"/>
    <n v="1488520800"/>
    <n v="1490850000"/>
    <b v="0"/>
    <b v="0"/>
    <s v="film &amp; video/science fiction"/>
    <m/>
    <x v="4"/>
    <s v="science fiction"/>
    <x v="205"/>
    <x v="204"/>
  </r>
  <r>
    <x v="211"/>
    <s v="Thompson LLC"/>
    <x v="211"/>
    <n v="104400"/>
    <n v="99100"/>
    <n v="0.9492337164750958"/>
    <x v="0"/>
    <n v="1625"/>
    <s v="US"/>
    <s v="USD"/>
    <n v="1377579600"/>
    <n v="1379653200"/>
    <b v="0"/>
    <b v="0"/>
    <s v="theater/plays"/>
    <m/>
    <x v="3"/>
    <s v="plays"/>
    <x v="206"/>
    <x v="205"/>
  </r>
  <r>
    <x v="212"/>
    <s v="Johnson Inc"/>
    <x v="212"/>
    <n v="8100"/>
    <n v="12300"/>
    <n v="1.5185185185185186"/>
    <x v="1"/>
    <n v="168"/>
    <s v="US"/>
    <s v="USD"/>
    <n v="1576389600"/>
    <n v="1580364000"/>
    <b v="0"/>
    <b v="0"/>
    <s v="theater/plays"/>
    <m/>
    <x v="3"/>
    <s v="plays"/>
    <x v="207"/>
    <x v="206"/>
  </r>
  <r>
    <x v="213"/>
    <s v="Morgan-Warren"/>
    <x v="213"/>
    <n v="87900"/>
    <n v="171549"/>
    <n v="1.9516382252559727"/>
    <x v="1"/>
    <n v="4289"/>
    <s v="US"/>
    <s v="USD"/>
    <n v="1289019600"/>
    <n v="1289714400"/>
    <b v="0"/>
    <b v="1"/>
    <s v="music/indie rock"/>
    <m/>
    <x v="1"/>
    <s v="indie rock"/>
    <x v="208"/>
    <x v="207"/>
  </r>
  <r>
    <x v="214"/>
    <s v="Sullivan Group"/>
    <x v="214"/>
    <n v="1400"/>
    <n v="14324"/>
    <n v="10.231428571428571"/>
    <x v="1"/>
    <n v="165"/>
    <s v="US"/>
    <s v="USD"/>
    <n v="1282194000"/>
    <n v="1282712400"/>
    <b v="0"/>
    <b v="0"/>
    <s v="music/rock"/>
    <m/>
    <x v="1"/>
    <s v="rock"/>
    <x v="209"/>
    <x v="208"/>
  </r>
  <r>
    <x v="215"/>
    <s v="Vargas, Banks and Palmer"/>
    <x v="215"/>
    <n v="156800"/>
    <n v="6024"/>
    <n v="3.8418367346938778E-2"/>
    <x v="0"/>
    <n v="143"/>
    <s v="US"/>
    <s v="USD"/>
    <n v="1550037600"/>
    <n v="1550210400"/>
    <b v="0"/>
    <b v="0"/>
    <s v="theater/plays"/>
    <m/>
    <x v="3"/>
    <s v="plays"/>
    <x v="210"/>
    <x v="209"/>
  </r>
  <r>
    <x v="216"/>
    <s v="Johnson, Dixon and Zimmerman"/>
    <x v="216"/>
    <n v="121700"/>
    <n v="188721"/>
    <n v="1.5507066557107643"/>
    <x v="1"/>
    <n v="1815"/>
    <s v="US"/>
    <s v="USD"/>
    <n v="1321941600"/>
    <n v="1322114400"/>
    <b v="0"/>
    <b v="0"/>
    <s v="theater/plays"/>
    <m/>
    <x v="3"/>
    <s v="plays"/>
    <x v="211"/>
    <x v="210"/>
  </r>
  <r>
    <x v="217"/>
    <s v="Moore, Dudley and Navarro"/>
    <x v="217"/>
    <n v="129400"/>
    <n v="57911"/>
    <n v="0.44753477588871715"/>
    <x v="0"/>
    <n v="934"/>
    <s v="US"/>
    <s v="USD"/>
    <n v="1556427600"/>
    <n v="1557205200"/>
    <b v="0"/>
    <b v="0"/>
    <s v="film &amp; video/science fiction"/>
    <m/>
    <x v="4"/>
    <s v="science fiction"/>
    <x v="212"/>
    <x v="211"/>
  </r>
  <r>
    <x v="218"/>
    <s v="Price-Rodriguez"/>
    <x v="218"/>
    <n v="5700"/>
    <n v="12309"/>
    <n v="2.1594736842105262"/>
    <x v="1"/>
    <n v="397"/>
    <s v="GB"/>
    <s v="GBP"/>
    <n v="1320991200"/>
    <n v="1323928800"/>
    <b v="0"/>
    <b v="1"/>
    <s v="film &amp; video/shorts"/>
    <m/>
    <x v="4"/>
    <s v="shorts"/>
    <x v="213"/>
    <x v="212"/>
  </r>
  <r>
    <x v="219"/>
    <s v="Huang-Henderson"/>
    <x v="219"/>
    <n v="41700"/>
    <n v="138497"/>
    <n v="3.3212709832134291"/>
    <x v="1"/>
    <n v="1539"/>
    <s v="US"/>
    <s v="USD"/>
    <n v="1345093200"/>
    <n v="1346130000"/>
    <b v="0"/>
    <b v="0"/>
    <s v="film &amp; video/animation"/>
    <m/>
    <x v="4"/>
    <s v="animation"/>
    <x v="214"/>
    <x v="213"/>
  </r>
  <r>
    <x v="220"/>
    <s v="Owens-Le"/>
    <x v="220"/>
    <n v="7900"/>
    <n v="667"/>
    <n v="8.4430379746835441E-2"/>
    <x v="0"/>
    <n v="17"/>
    <s v="US"/>
    <s v="USD"/>
    <n v="1309496400"/>
    <n v="1311051600"/>
    <b v="1"/>
    <b v="0"/>
    <s v="theater/plays"/>
    <m/>
    <x v="3"/>
    <s v="plays"/>
    <x v="215"/>
    <x v="214"/>
  </r>
  <r>
    <x v="221"/>
    <s v="Huff LLC"/>
    <x v="221"/>
    <n v="121500"/>
    <n v="119830"/>
    <n v="0.9862551440329218"/>
    <x v="0"/>
    <n v="2179"/>
    <s v="US"/>
    <s v="USD"/>
    <n v="1340254800"/>
    <n v="1340427600"/>
    <b v="1"/>
    <b v="0"/>
    <s v="food/food trucks"/>
    <m/>
    <x v="0"/>
    <s v="food trucks"/>
    <x v="216"/>
    <x v="215"/>
  </r>
  <r>
    <x v="222"/>
    <s v="Johnson LLC"/>
    <x v="222"/>
    <n v="4800"/>
    <n v="6623"/>
    <n v="1.3797916666666667"/>
    <x v="1"/>
    <n v="138"/>
    <s v="US"/>
    <s v="USD"/>
    <n v="1412226000"/>
    <n v="1412312400"/>
    <b v="0"/>
    <b v="0"/>
    <s v="photography/photography books"/>
    <m/>
    <x v="7"/>
    <s v="photography books"/>
    <x v="217"/>
    <x v="216"/>
  </r>
  <r>
    <x v="223"/>
    <s v="Chavez, Garcia and Cantu"/>
    <x v="223"/>
    <n v="87300"/>
    <n v="81897"/>
    <n v="0.93810996563573879"/>
    <x v="0"/>
    <n v="931"/>
    <s v="US"/>
    <s v="USD"/>
    <n v="1458104400"/>
    <n v="1459314000"/>
    <b v="0"/>
    <b v="0"/>
    <s v="theater/plays"/>
    <m/>
    <x v="3"/>
    <s v="plays"/>
    <x v="218"/>
    <x v="217"/>
  </r>
  <r>
    <x v="224"/>
    <s v="Lester-Moore"/>
    <x v="224"/>
    <n v="46300"/>
    <n v="186885"/>
    <n v="4.0363930885529156"/>
    <x v="1"/>
    <n v="3594"/>
    <s v="US"/>
    <s v="USD"/>
    <n v="1411534800"/>
    <n v="1415426400"/>
    <b v="0"/>
    <b v="0"/>
    <s v="film &amp; video/science fiction"/>
    <m/>
    <x v="4"/>
    <s v="science fiction"/>
    <x v="219"/>
    <x v="218"/>
  </r>
  <r>
    <x v="225"/>
    <s v="Fox-Quinn"/>
    <x v="225"/>
    <n v="67800"/>
    <n v="176398"/>
    <n v="2.6017404129793511"/>
    <x v="1"/>
    <n v="5880"/>
    <s v="US"/>
    <s v="USD"/>
    <n v="1399093200"/>
    <n v="1399093200"/>
    <b v="1"/>
    <b v="0"/>
    <s v="music/rock"/>
    <m/>
    <x v="1"/>
    <s v="rock"/>
    <x v="220"/>
    <x v="219"/>
  </r>
  <r>
    <x v="226"/>
    <s v="Garcia Inc"/>
    <x v="226"/>
    <n v="3000"/>
    <n v="10999"/>
    <n v="3.6663333333333332"/>
    <x v="1"/>
    <n v="112"/>
    <s v="US"/>
    <s v="USD"/>
    <n v="1270702800"/>
    <n v="1273899600"/>
    <b v="0"/>
    <b v="0"/>
    <s v="photography/photography books"/>
    <m/>
    <x v="7"/>
    <s v="photography books"/>
    <x v="221"/>
    <x v="122"/>
  </r>
  <r>
    <x v="227"/>
    <s v="Johnson-Lee"/>
    <x v="227"/>
    <n v="60900"/>
    <n v="102751"/>
    <n v="1.687208538587849"/>
    <x v="1"/>
    <n v="943"/>
    <s v="US"/>
    <s v="USD"/>
    <n v="1431666000"/>
    <n v="1432184400"/>
    <b v="0"/>
    <b v="0"/>
    <s v="games/mobile games"/>
    <m/>
    <x v="6"/>
    <s v="mobile games"/>
    <x v="222"/>
    <x v="220"/>
  </r>
  <r>
    <x v="228"/>
    <s v="Pineda Group"/>
    <x v="228"/>
    <n v="137900"/>
    <n v="165352"/>
    <n v="1.1990717911530093"/>
    <x v="1"/>
    <n v="2468"/>
    <s v="US"/>
    <s v="USD"/>
    <n v="1472619600"/>
    <n v="1474779600"/>
    <b v="0"/>
    <b v="0"/>
    <s v="film &amp; video/animation"/>
    <m/>
    <x v="4"/>
    <s v="animation"/>
    <x v="172"/>
    <x v="221"/>
  </r>
  <r>
    <x v="229"/>
    <s v="Hoffman-Howard"/>
    <x v="229"/>
    <n v="85600"/>
    <n v="165798"/>
    <n v="1.936892523364486"/>
    <x v="1"/>
    <n v="2551"/>
    <s v="US"/>
    <s v="USD"/>
    <n v="1496293200"/>
    <n v="1500440400"/>
    <b v="0"/>
    <b v="1"/>
    <s v="games/mobile games"/>
    <m/>
    <x v="6"/>
    <s v="mobile games"/>
    <x v="223"/>
    <x v="222"/>
  </r>
  <r>
    <x v="230"/>
    <s v="Miranda, Hall and Mcgrath"/>
    <x v="230"/>
    <n v="2400"/>
    <n v="10084"/>
    <n v="4.2016666666666671"/>
    <x v="1"/>
    <n v="101"/>
    <s v="US"/>
    <s v="USD"/>
    <n v="1575612000"/>
    <n v="1575612000"/>
    <b v="0"/>
    <b v="0"/>
    <s v="games/video games"/>
    <m/>
    <x v="6"/>
    <s v="video games"/>
    <x v="224"/>
    <x v="223"/>
  </r>
  <r>
    <x v="231"/>
    <s v="Williams, Carter and Gonzalez"/>
    <x v="231"/>
    <n v="7200"/>
    <n v="5523"/>
    <n v="0.76708333333333334"/>
    <x v="3"/>
    <n v="67"/>
    <s v="US"/>
    <s v="USD"/>
    <n v="1369112400"/>
    <n v="1374123600"/>
    <b v="0"/>
    <b v="0"/>
    <s v="theater/plays"/>
    <m/>
    <x v="3"/>
    <s v="plays"/>
    <x v="225"/>
    <x v="224"/>
  </r>
  <r>
    <x v="232"/>
    <s v="Davis-Rodriguez"/>
    <x v="232"/>
    <n v="3400"/>
    <n v="5823"/>
    <n v="1.7126470588235294"/>
    <x v="1"/>
    <n v="92"/>
    <s v="US"/>
    <s v="USD"/>
    <n v="1469422800"/>
    <n v="1469509200"/>
    <b v="0"/>
    <b v="0"/>
    <s v="theater/plays"/>
    <m/>
    <x v="3"/>
    <s v="plays"/>
    <x v="226"/>
    <x v="225"/>
  </r>
  <r>
    <x v="233"/>
    <s v="Reid, Rivera and Perry"/>
    <x v="233"/>
    <n v="3800"/>
    <n v="6000"/>
    <n v="1.5789473684210527"/>
    <x v="1"/>
    <n v="62"/>
    <s v="US"/>
    <s v="USD"/>
    <n v="1307854800"/>
    <n v="1309237200"/>
    <b v="0"/>
    <b v="0"/>
    <s v="film &amp; video/animation"/>
    <m/>
    <x v="4"/>
    <s v="animation"/>
    <x v="227"/>
    <x v="226"/>
  </r>
  <r>
    <x v="234"/>
    <s v="Mendoza-Parker"/>
    <x v="234"/>
    <n v="7500"/>
    <n v="8181"/>
    <n v="1.0908"/>
    <x v="1"/>
    <n v="149"/>
    <s v="IT"/>
    <s v="EUR"/>
    <n v="1503378000"/>
    <n v="1503982800"/>
    <b v="0"/>
    <b v="1"/>
    <s v="games/video games"/>
    <m/>
    <x v="6"/>
    <s v="video games"/>
    <x v="228"/>
    <x v="227"/>
  </r>
  <r>
    <x v="235"/>
    <s v="Lee, Ali and Guzman"/>
    <x v="235"/>
    <n v="8600"/>
    <n v="3589"/>
    <n v="0.41732558139534881"/>
    <x v="0"/>
    <n v="92"/>
    <s v="US"/>
    <s v="USD"/>
    <n v="1486965600"/>
    <n v="1487397600"/>
    <b v="0"/>
    <b v="0"/>
    <s v="film &amp; video/animation"/>
    <m/>
    <x v="4"/>
    <s v="animation"/>
    <x v="229"/>
    <x v="228"/>
  </r>
  <r>
    <x v="236"/>
    <s v="Gallegos-Cobb"/>
    <x v="236"/>
    <n v="39500"/>
    <n v="4323"/>
    <n v="0.10944303797468355"/>
    <x v="0"/>
    <n v="57"/>
    <s v="AU"/>
    <s v="AUD"/>
    <n v="1561438800"/>
    <n v="1562043600"/>
    <b v="0"/>
    <b v="1"/>
    <s v="music/rock"/>
    <m/>
    <x v="1"/>
    <s v="rock"/>
    <x v="230"/>
    <x v="229"/>
  </r>
  <r>
    <x v="237"/>
    <s v="Ellison PLC"/>
    <x v="237"/>
    <n v="9300"/>
    <n v="14822"/>
    <n v="1.593763440860215"/>
    <x v="1"/>
    <n v="329"/>
    <s v="US"/>
    <s v="USD"/>
    <n v="1398402000"/>
    <n v="1398574800"/>
    <b v="0"/>
    <b v="0"/>
    <s v="film &amp; video/animation"/>
    <m/>
    <x v="4"/>
    <s v="animation"/>
    <x v="231"/>
    <x v="230"/>
  </r>
  <r>
    <x v="238"/>
    <s v="Bolton, Sanchez and Carrillo"/>
    <x v="238"/>
    <n v="2400"/>
    <n v="10138"/>
    <n v="4.2241666666666671"/>
    <x v="1"/>
    <n v="97"/>
    <s v="DK"/>
    <s v="DKK"/>
    <n v="1513231200"/>
    <n v="1515391200"/>
    <b v="0"/>
    <b v="1"/>
    <s v="theater/plays"/>
    <m/>
    <x v="3"/>
    <s v="plays"/>
    <x v="232"/>
    <x v="231"/>
  </r>
  <r>
    <x v="239"/>
    <s v="Mason-Sanders"/>
    <x v="239"/>
    <n v="3200"/>
    <n v="3127"/>
    <n v="0.97718749999999999"/>
    <x v="0"/>
    <n v="41"/>
    <s v="US"/>
    <s v="USD"/>
    <n v="1440824400"/>
    <n v="1441170000"/>
    <b v="0"/>
    <b v="0"/>
    <s v="technology/wearables"/>
    <m/>
    <x v="2"/>
    <s v="wearables"/>
    <x v="233"/>
    <x v="232"/>
  </r>
  <r>
    <x v="240"/>
    <s v="Pitts-Reed"/>
    <x v="240"/>
    <n v="29400"/>
    <n v="123124"/>
    <n v="4.1878911564625847"/>
    <x v="1"/>
    <n v="1784"/>
    <s v="US"/>
    <s v="USD"/>
    <n v="1281070800"/>
    <n v="1281157200"/>
    <b v="0"/>
    <b v="0"/>
    <s v="theater/plays"/>
    <m/>
    <x v="3"/>
    <s v="plays"/>
    <x v="194"/>
    <x v="233"/>
  </r>
  <r>
    <x v="241"/>
    <s v="Gonzalez-Martinez"/>
    <x v="241"/>
    <n v="168500"/>
    <n v="171729"/>
    <n v="1.0191632047477746"/>
    <x v="1"/>
    <n v="1684"/>
    <s v="AU"/>
    <s v="AUD"/>
    <n v="1397365200"/>
    <n v="1398229200"/>
    <b v="0"/>
    <b v="1"/>
    <s v="publishing/nonfiction"/>
    <m/>
    <x v="5"/>
    <s v="nonfiction"/>
    <x v="234"/>
    <x v="234"/>
  </r>
  <r>
    <x v="242"/>
    <s v="Hill, Martin and Garcia"/>
    <x v="242"/>
    <n v="8400"/>
    <n v="10729"/>
    <n v="1.2772619047619047"/>
    <x v="1"/>
    <n v="250"/>
    <s v="US"/>
    <s v="USD"/>
    <n v="1494392400"/>
    <n v="1495256400"/>
    <b v="0"/>
    <b v="1"/>
    <s v="music/rock"/>
    <m/>
    <x v="1"/>
    <s v="rock"/>
    <x v="235"/>
    <x v="235"/>
  </r>
  <r>
    <x v="243"/>
    <s v="Garcia PLC"/>
    <x v="243"/>
    <n v="2300"/>
    <n v="10240"/>
    <n v="4.4521739130434783"/>
    <x v="1"/>
    <n v="238"/>
    <s v="US"/>
    <s v="USD"/>
    <n v="1520143200"/>
    <n v="1520402400"/>
    <b v="0"/>
    <b v="0"/>
    <s v="theater/plays"/>
    <m/>
    <x v="3"/>
    <s v="plays"/>
    <x v="236"/>
    <x v="236"/>
  </r>
  <r>
    <x v="244"/>
    <s v="Herring-Bailey"/>
    <x v="244"/>
    <n v="700"/>
    <n v="3988"/>
    <n v="5.6971428571428575"/>
    <x v="1"/>
    <n v="53"/>
    <s v="US"/>
    <s v="USD"/>
    <n v="1405314000"/>
    <n v="1409806800"/>
    <b v="0"/>
    <b v="0"/>
    <s v="theater/plays"/>
    <m/>
    <x v="3"/>
    <s v="plays"/>
    <x v="237"/>
    <x v="237"/>
  </r>
  <r>
    <x v="245"/>
    <s v="Russell-Gardner"/>
    <x v="245"/>
    <n v="2900"/>
    <n v="14771"/>
    <n v="5.0934482758620687"/>
    <x v="1"/>
    <n v="214"/>
    <s v="US"/>
    <s v="USD"/>
    <n v="1396846800"/>
    <n v="1396933200"/>
    <b v="0"/>
    <b v="0"/>
    <s v="theater/plays"/>
    <m/>
    <x v="3"/>
    <s v="plays"/>
    <x v="238"/>
    <x v="238"/>
  </r>
  <r>
    <x v="246"/>
    <s v="Walters-Carter"/>
    <x v="246"/>
    <n v="4500"/>
    <n v="14649"/>
    <n v="3.2553333333333332"/>
    <x v="1"/>
    <n v="222"/>
    <s v="US"/>
    <s v="USD"/>
    <n v="1375678800"/>
    <n v="1376024400"/>
    <b v="0"/>
    <b v="0"/>
    <s v="technology/web"/>
    <m/>
    <x v="2"/>
    <s v="web"/>
    <x v="239"/>
    <x v="239"/>
  </r>
  <r>
    <x v="247"/>
    <s v="Johnson, Patterson and Montoya"/>
    <x v="247"/>
    <n v="19800"/>
    <n v="184658"/>
    <n v="9.3261616161616168"/>
    <x v="1"/>
    <n v="1884"/>
    <s v="US"/>
    <s v="USD"/>
    <n v="1482386400"/>
    <n v="1483682400"/>
    <b v="0"/>
    <b v="1"/>
    <s v="publishing/fiction"/>
    <m/>
    <x v="5"/>
    <s v="fiction"/>
    <x v="240"/>
    <x v="240"/>
  </r>
  <r>
    <x v="248"/>
    <s v="Roberts and Sons"/>
    <x v="248"/>
    <n v="6200"/>
    <n v="13103"/>
    <n v="2.1133870967741935"/>
    <x v="1"/>
    <n v="218"/>
    <s v="AU"/>
    <s v="AUD"/>
    <n v="1420005600"/>
    <n v="1420437600"/>
    <b v="0"/>
    <b v="0"/>
    <s v="games/mobile games"/>
    <m/>
    <x v="6"/>
    <s v="mobile games"/>
    <x v="241"/>
    <x v="241"/>
  </r>
  <r>
    <x v="249"/>
    <s v="Avila-Nelson"/>
    <x v="249"/>
    <n v="61500"/>
    <n v="168095"/>
    <n v="2.7332520325203253"/>
    <x v="1"/>
    <n v="6465"/>
    <s v="US"/>
    <s v="USD"/>
    <n v="1420178400"/>
    <n v="1420783200"/>
    <b v="0"/>
    <b v="0"/>
    <s v="publishing/translations"/>
    <m/>
    <x v="5"/>
    <s v="translations"/>
    <x v="242"/>
    <x v="242"/>
  </r>
  <r>
    <x v="250"/>
    <s v="Robbins and Sons"/>
    <x v="250"/>
    <n v="100"/>
    <n v="3"/>
    <n v="0.03"/>
    <x v="0"/>
    <n v="1"/>
    <s v="US"/>
    <s v="USD"/>
    <n v="1264399200"/>
    <n v="1267423200"/>
    <b v="0"/>
    <b v="0"/>
    <s v="music/rock"/>
    <m/>
    <x v="1"/>
    <s v="rock"/>
    <x v="67"/>
    <x v="243"/>
  </r>
  <r>
    <x v="251"/>
    <s v="Singleton Ltd"/>
    <x v="251"/>
    <n v="7100"/>
    <n v="3840"/>
    <n v="0.54084507042253516"/>
    <x v="0"/>
    <n v="101"/>
    <s v="US"/>
    <s v="USD"/>
    <n v="1355032800"/>
    <n v="1355205600"/>
    <b v="0"/>
    <b v="0"/>
    <s v="theater/plays"/>
    <m/>
    <x v="3"/>
    <s v="plays"/>
    <x v="243"/>
    <x v="244"/>
  </r>
  <r>
    <x v="252"/>
    <s v="Perez PLC"/>
    <x v="252"/>
    <n v="1000"/>
    <n v="6263"/>
    <n v="6.2629999999999999"/>
    <x v="1"/>
    <n v="59"/>
    <s v="US"/>
    <s v="USD"/>
    <n v="1382677200"/>
    <n v="1383109200"/>
    <b v="0"/>
    <b v="0"/>
    <s v="theater/plays"/>
    <m/>
    <x v="3"/>
    <s v="plays"/>
    <x v="244"/>
    <x v="245"/>
  </r>
  <r>
    <x v="253"/>
    <s v="Rogers, Jacobs and Jackson"/>
    <x v="253"/>
    <n v="121500"/>
    <n v="108161"/>
    <n v="0.8902139917695473"/>
    <x v="0"/>
    <n v="1335"/>
    <s v="CA"/>
    <s v="CAD"/>
    <n v="1302238800"/>
    <n v="1303275600"/>
    <b v="0"/>
    <b v="0"/>
    <s v="film &amp; video/drama"/>
    <m/>
    <x v="4"/>
    <s v="drama"/>
    <x v="245"/>
    <x v="246"/>
  </r>
  <r>
    <x v="254"/>
    <s v="Barry Group"/>
    <x v="254"/>
    <n v="4600"/>
    <n v="8505"/>
    <n v="1.8489130434782608"/>
    <x v="1"/>
    <n v="88"/>
    <s v="US"/>
    <s v="USD"/>
    <n v="1487656800"/>
    <n v="1487829600"/>
    <b v="0"/>
    <b v="0"/>
    <s v="publishing/nonfiction"/>
    <m/>
    <x v="5"/>
    <s v="nonfiction"/>
    <x v="246"/>
    <x v="247"/>
  </r>
  <r>
    <x v="255"/>
    <s v="Rosales, Branch and Harmon"/>
    <x v="255"/>
    <n v="80500"/>
    <n v="96735"/>
    <n v="1.2016770186335404"/>
    <x v="1"/>
    <n v="1697"/>
    <s v="US"/>
    <s v="USD"/>
    <n v="1297836000"/>
    <n v="1298268000"/>
    <b v="0"/>
    <b v="1"/>
    <s v="music/rock"/>
    <m/>
    <x v="1"/>
    <s v="rock"/>
    <x v="247"/>
    <x v="248"/>
  </r>
  <r>
    <x v="256"/>
    <s v="Smith-Reid"/>
    <x v="256"/>
    <n v="4100"/>
    <n v="959"/>
    <n v="0.23390243902439026"/>
    <x v="0"/>
    <n v="15"/>
    <s v="GB"/>
    <s v="GBP"/>
    <n v="1453615200"/>
    <n v="1456812000"/>
    <b v="0"/>
    <b v="0"/>
    <s v="music/rock"/>
    <m/>
    <x v="1"/>
    <s v="rock"/>
    <x v="248"/>
    <x v="249"/>
  </r>
  <r>
    <x v="257"/>
    <s v="Williams Inc"/>
    <x v="257"/>
    <n v="5700"/>
    <n v="8322"/>
    <n v="1.46"/>
    <x v="1"/>
    <n v="92"/>
    <s v="US"/>
    <s v="USD"/>
    <n v="1362463200"/>
    <n v="1363669200"/>
    <b v="0"/>
    <b v="0"/>
    <s v="theater/plays"/>
    <m/>
    <x v="3"/>
    <s v="plays"/>
    <x v="249"/>
    <x v="250"/>
  </r>
  <r>
    <x v="258"/>
    <s v="Duncan, Mcdonald and Miller"/>
    <x v="258"/>
    <n v="5000"/>
    <n v="13424"/>
    <n v="2.6848000000000001"/>
    <x v="1"/>
    <n v="186"/>
    <s v="US"/>
    <s v="USD"/>
    <n v="1481176800"/>
    <n v="1482904800"/>
    <b v="0"/>
    <b v="1"/>
    <s v="theater/plays"/>
    <m/>
    <x v="3"/>
    <s v="plays"/>
    <x v="250"/>
    <x v="251"/>
  </r>
  <r>
    <x v="259"/>
    <s v="Watkins Ltd"/>
    <x v="259"/>
    <n v="1800"/>
    <n v="10755"/>
    <n v="5.9749999999999996"/>
    <x v="1"/>
    <n v="138"/>
    <s v="US"/>
    <s v="USD"/>
    <n v="1354946400"/>
    <n v="1356588000"/>
    <b v="1"/>
    <b v="0"/>
    <s v="photography/photography books"/>
    <m/>
    <x v="7"/>
    <s v="photography books"/>
    <x v="251"/>
    <x v="252"/>
  </r>
  <r>
    <x v="260"/>
    <s v="Allen-Jones"/>
    <x v="260"/>
    <n v="6300"/>
    <n v="9935"/>
    <n v="1.5769841269841269"/>
    <x v="1"/>
    <n v="261"/>
    <s v="US"/>
    <s v="USD"/>
    <n v="1348808400"/>
    <n v="1349845200"/>
    <b v="0"/>
    <b v="0"/>
    <s v="music/rock"/>
    <m/>
    <x v="1"/>
    <s v="rock"/>
    <x v="136"/>
    <x v="253"/>
  </r>
  <r>
    <x v="261"/>
    <s v="Mason-Smith"/>
    <x v="261"/>
    <n v="84300"/>
    <n v="26303"/>
    <n v="0.31201660735468567"/>
    <x v="0"/>
    <n v="454"/>
    <s v="US"/>
    <s v="USD"/>
    <n v="1282712400"/>
    <n v="1283058000"/>
    <b v="0"/>
    <b v="1"/>
    <s v="music/rock"/>
    <m/>
    <x v="1"/>
    <s v="rock"/>
    <x v="252"/>
    <x v="254"/>
  </r>
  <r>
    <x v="262"/>
    <s v="Lloyd, Kennedy and Davis"/>
    <x v="262"/>
    <n v="1700"/>
    <n v="5328"/>
    <n v="3.1341176470588237"/>
    <x v="1"/>
    <n v="107"/>
    <s v="US"/>
    <s v="USD"/>
    <n v="1301979600"/>
    <n v="1304226000"/>
    <b v="0"/>
    <b v="1"/>
    <s v="music/indie rock"/>
    <m/>
    <x v="1"/>
    <s v="indie rock"/>
    <x v="253"/>
    <x v="255"/>
  </r>
  <r>
    <x v="263"/>
    <s v="Walker Ltd"/>
    <x v="263"/>
    <n v="2900"/>
    <n v="10756"/>
    <n v="3.7089655172413791"/>
    <x v="1"/>
    <n v="199"/>
    <s v="US"/>
    <s v="USD"/>
    <n v="1263016800"/>
    <n v="1263016800"/>
    <b v="0"/>
    <b v="0"/>
    <s v="photography/photography books"/>
    <m/>
    <x v="7"/>
    <s v="photography books"/>
    <x v="254"/>
    <x v="256"/>
  </r>
  <r>
    <x v="264"/>
    <s v="Gordon PLC"/>
    <x v="264"/>
    <n v="45600"/>
    <n v="165375"/>
    <n v="3.6266447368421053"/>
    <x v="1"/>
    <n v="5512"/>
    <s v="US"/>
    <s v="USD"/>
    <n v="1360648800"/>
    <n v="1362031200"/>
    <b v="0"/>
    <b v="0"/>
    <s v="theater/plays"/>
    <m/>
    <x v="3"/>
    <s v="plays"/>
    <x v="255"/>
    <x v="257"/>
  </r>
  <r>
    <x v="265"/>
    <s v="Lee and Sons"/>
    <x v="265"/>
    <n v="4900"/>
    <n v="6031"/>
    <n v="1.2308163265306122"/>
    <x v="1"/>
    <n v="86"/>
    <s v="US"/>
    <s v="USD"/>
    <n v="1451800800"/>
    <n v="1455602400"/>
    <b v="0"/>
    <b v="0"/>
    <s v="theater/plays"/>
    <m/>
    <x v="3"/>
    <s v="plays"/>
    <x v="256"/>
    <x v="258"/>
  </r>
  <r>
    <x v="266"/>
    <s v="Cole LLC"/>
    <x v="266"/>
    <n v="111900"/>
    <n v="85902"/>
    <n v="0.76766756032171579"/>
    <x v="0"/>
    <n v="3182"/>
    <s v="IT"/>
    <s v="EUR"/>
    <n v="1415340000"/>
    <n v="1418191200"/>
    <b v="0"/>
    <b v="1"/>
    <s v="music/jazz"/>
    <m/>
    <x v="1"/>
    <s v="jazz"/>
    <x v="257"/>
    <x v="259"/>
  </r>
  <r>
    <x v="267"/>
    <s v="Acosta PLC"/>
    <x v="267"/>
    <n v="61600"/>
    <n v="143910"/>
    <n v="2.3362012987012988"/>
    <x v="1"/>
    <n v="2768"/>
    <s v="AU"/>
    <s v="AUD"/>
    <n v="1351054800"/>
    <n v="1352440800"/>
    <b v="0"/>
    <b v="0"/>
    <s v="theater/plays"/>
    <m/>
    <x v="3"/>
    <s v="plays"/>
    <x v="258"/>
    <x v="260"/>
  </r>
  <r>
    <x v="268"/>
    <s v="Brown-Mckee"/>
    <x v="268"/>
    <n v="1500"/>
    <n v="2708"/>
    <n v="1.8053333333333332"/>
    <x v="1"/>
    <n v="48"/>
    <s v="US"/>
    <s v="USD"/>
    <n v="1349326800"/>
    <n v="1353304800"/>
    <b v="0"/>
    <b v="0"/>
    <s v="film &amp; video/documentary"/>
    <m/>
    <x v="4"/>
    <s v="documentary"/>
    <x v="259"/>
    <x v="261"/>
  </r>
  <r>
    <x v="269"/>
    <s v="Miles and Sons"/>
    <x v="269"/>
    <n v="3500"/>
    <n v="8842"/>
    <n v="2.5262857142857142"/>
    <x v="1"/>
    <n v="87"/>
    <s v="US"/>
    <s v="USD"/>
    <n v="1548914400"/>
    <n v="1550728800"/>
    <b v="0"/>
    <b v="0"/>
    <s v="film &amp; video/television"/>
    <m/>
    <x v="4"/>
    <s v="television"/>
    <x v="260"/>
    <x v="262"/>
  </r>
  <r>
    <x v="270"/>
    <s v="Sawyer, Horton and Williams"/>
    <x v="270"/>
    <n v="173900"/>
    <n v="47260"/>
    <n v="0.27176538240368026"/>
    <x v="3"/>
    <n v="1890"/>
    <s v="US"/>
    <s v="USD"/>
    <n v="1291269600"/>
    <n v="1291442400"/>
    <b v="0"/>
    <b v="0"/>
    <s v="games/video games"/>
    <m/>
    <x v="6"/>
    <s v="video games"/>
    <x v="261"/>
    <x v="263"/>
  </r>
  <r>
    <x v="271"/>
    <s v="Foley-Cox"/>
    <x v="271"/>
    <n v="153700"/>
    <n v="1953"/>
    <n v="1.2706571242680547E-2"/>
    <x v="2"/>
    <n v="61"/>
    <s v="US"/>
    <s v="USD"/>
    <n v="1449468000"/>
    <n v="1452146400"/>
    <b v="0"/>
    <b v="0"/>
    <s v="photography/photography books"/>
    <m/>
    <x v="7"/>
    <s v="photography books"/>
    <x v="262"/>
    <x v="264"/>
  </r>
  <r>
    <x v="272"/>
    <s v="Horton, Morrison and Clark"/>
    <x v="272"/>
    <n v="51100"/>
    <n v="155349"/>
    <n v="3.0400978473581213"/>
    <x v="1"/>
    <n v="1894"/>
    <s v="US"/>
    <s v="USD"/>
    <n v="1562734800"/>
    <n v="1564894800"/>
    <b v="0"/>
    <b v="1"/>
    <s v="theater/plays"/>
    <m/>
    <x v="3"/>
    <s v="plays"/>
    <x v="263"/>
    <x v="265"/>
  </r>
  <r>
    <x v="273"/>
    <s v="Thomas and Sons"/>
    <x v="273"/>
    <n v="7800"/>
    <n v="10704"/>
    <n v="1.3723076923076922"/>
    <x v="1"/>
    <n v="282"/>
    <s v="CA"/>
    <s v="CAD"/>
    <n v="1505624400"/>
    <n v="1505883600"/>
    <b v="0"/>
    <b v="0"/>
    <s v="theater/plays"/>
    <m/>
    <x v="3"/>
    <s v="plays"/>
    <x v="264"/>
    <x v="266"/>
  </r>
  <r>
    <x v="274"/>
    <s v="Morgan-Jenkins"/>
    <x v="274"/>
    <n v="2400"/>
    <n v="773"/>
    <n v="0.32208333333333333"/>
    <x v="0"/>
    <n v="15"/>
    <s v="US"/>
    <s v="USD"/>
    <n v="1509948000"/>
    <n v="1510380000"/>
    <b v="0"/>
    <b v="0"/>
    <s v="theater/plays"/>
    <m/>
    <x v="3"/>
    <s v="plays"/>
    <x v="265"/>
    <x v="267"/>
  </r>
  <r>
    <x v="275"/>
    <s v="Ward, Sanchez and Kemp"/>
    <x v="275"/>
    <n v="3900"/>
    <n v="9419"/>
    <n v="2.4151282051282053"/>
    <x v="1"/>
    <n v="116"/>
    <s v="US"/>
    <s v="USD"/>
    <n v="1554526800"/>
    <n v="1555218000"/>
    <b v="0"/>
    <b v="0"/>
    <s v="publishing/translations"/>
    <m/>
    <x v="5"/>
    <s v="translations"/>
    <x v="266"/>
    <x v="153"/>
  </r>
  <r>
    <x v="276"/>
    <s v="Fields Ltd"/>
    <x v="276"/>
    <n v="5500"/>
    <n v="5324"/>
    <n v="0.96799999999999997"/>
    <x v="0"/>
    <n v="133"/>
    <s v="US"/>
    <s v="USD"/>
    <n v="1334811600"/>
    <n v="1335243600"/>
    <b v="0"/>
    <b v="1"/>
    <s v="games/video games"/>
    <m/>
    <x v="6"/>
    <s v="video games"/>
    <x v="267"/>
    <x v="268"/>
  </r>
  <r>
    <x v="277"/>
    <s v="Ramos-Mitchell"/>
    <x v="277"/>
    <n v="700"/>
    <n v="7465"/>
    <n v="10.664285714285715"/>
    <x v="1"/>
    <n v="83"/>
    <s v="US"/>
    <s v="USD"/>
    <n v="1279515600"/>
    <n v="1279688400"/>
    <b v="0"/>
    <b v="0"/>
    <s v="theater/plays"/>
    <m/>
    <x v="3"/>
    <s v="plays"/>
    <x v="268"/>
    <x v="269"/>
  </r>
  <r>
    <x v="278"/>
    <s v="Higgins, Davis and Salazar"/>
    <x v="278"/>
    <n v="2700"/>
    <n v="8799"/>
    <n v="3.2588888888888889"/>
    <x v="1"/>
    <n v="91"/>
    <s v="US"/>
    <s v="USD"/>
    <n v="1353909600"/>
    <n v="1356069600"/>
    <b v="0"/>
    <b v="0"/>
    <s v="technology/web"/>
    <m/>
    <x v="2"/>
    <s v="web"/>
    <x v="269"/>
    <x v="270"/>
  </r>
  <r>
    <x v="279"/>
    <s v="Smith-Jenkins"/>
    <x v="279"/>
    <n v="8000"/>
    <n v="13656"/>
    <n v="1.7070000000000001"/>
    <x v="1"/>
    <n v="546"/>
    <s v="US"/>
    <s v="USD"/>
    <n v="1535950800"/>
    <n v="1536210000"/>
    <b v="0"/>
    <b v="0"/>
    <s v="theater/plays"/>
    <m/>
    <x v="3"/>
    <s v="plays"/>
    <x v="270"/>
    <x v="271"/>
  </r>
  <r>
    <x v="280"/>
    <s v="Braun PLC"/>
    <x v="280"/>
    <n v="2500"/>
    <n v="14536"/>
    <n v="5.8144"/>
    <x v="1"/>
    <n v="393"/>
    <s v="US"/>
    <s v="USD"/>
    <n v="1511244000"/>
    <n v="1511762400"/>
    <b v="0"/>
    <b v="0"/>
    <s v="film &amp; video/animation"/>
    <m/>
    <x v="4"/>
    <s v="animation"/>
    <x v="271"/>
    <x v="272"/>
  </r>
  <r>
    <x v="281"/>
    <s v="Drake PLC"/>
    <x v="281"/>
    <n v="164500"/>
    <n v="150552"/>
    <n v="0.91520972644376897"/>
    <x v="0"/>
    <n v="2062"/>
    <s v="US"/>
    <s v="USD"/>
    <n v="1331445600"/>
    <n v="1333256400"/>
    <b v="0"/>
    <b v="1"/>
    <s v="theater/plays"/>
    <m/>
    <x v="3"/>
    <s v="plays"/>
    <x v="272"/>
    <x v="273"/>
  </r>
  <r>
    <x v="282"/>
    <s v="Ross, Kelly and Brown"/>
    <x v="282"/>
    <n v="8400"/>
    <n v="9076"/>
    <n v="1.0804761904761904"/>
    <x v="1"/>
    <n v="133"/>
    <s v="US"/>
    <s v="USD"/>
    <n v="1480226400"/>
    <n v="1480744800"/>
    <b v="0"/>
    <b v="1"/>
    <s v="film &amp; video/television"/>
    <m/>
    <x v="4"/>
    <s v="television"/>
    <x v="73"/>
    <x v="274"/>
  </r>
  <r>
    <x v="283"/>
    <s v="Lucas-Mullins"/>
    <x v="283"/>
    <n v="8100"/>
    <n v="1517"/>
    <n v="0.18728395061728395"/>
    <x v="0"/>
    <n v="29"/>
    <s v="DK"/>
    <s v="DKK"/>
    <n v="1464584400"/>
    <n v="1465016400"/>
    <b v="0"/>
    <b v="0"/>
    <s v="music/rock"/>
    <m/>
    <x v="1"/>
    <s v="rock"/>
    <x v="273"/>
    <x v="148"/>
  </r>
  <r>
    <x v="284"/>
    <s v="Tran LLC"/>
    <x v="284"/>
    <n v="9800"/>
    <n v="8153"/>
    <n v="0.83193877551020412"/>
    <x v="0"/>
    <n v="132"/>
    <s v="US"/>
    <s v="USD"/>
    <n v="1335848400"/>
    <n v="1336280400"/>
    <b v="0"/>
    <b v="0"/>
    <s v="technology/web"/>
    <m/>
    <x v="2"/>
    <s v="web"/>
    <x v="274"/>
    <x v="275"/>
  </r>
  <r>
    <x v="285"/>
    <s v="Dawson, Brady and Gilbert"/>
    <x v="285"/>
    <n v="900"/>
    <n v="6357"/>
    <n v="7.0633333333333335"/>
    <x v="1"/>
    <n v="254"/>
    <s v="US"/>
    <s v="USD"/>
    <n v="1473483600"/>
    <n v="1476766800"/>
    <b v="0"/>
    <b v="0"/>
    <s v="theater/plays"/>
    <m/>
    <x v="3"/>
    <s v="plays"/>
    <x v="275"/>
    <x v="276"/>
  </r>
  <r>
    <x v="286"/>
    <s v="Obrien-Aguirre"/>
    <x v="286"/>
    <n v="112100"/>
    <n v="19557"/>
    <n v="0.17446030330062445"/>
    <x v="3"/>
    <n v="184"/>
    <s v="US"/>
    <s v="USD"/>
    <n v="1479880800"/>
    <n v="1480485600"/>
    <b v="0"/>
    <b v="0"/>
    <s v="theater/plays"/>
    <m/>
    <x v="3"/>
    <s v="plays"/>
    <x v="276"/>
    <x v="72"/>
  </r>
  <r>
    <x v="287"/>
    <s v="Ferguson PLC"/>
    <x v="287"/>
    <n v="6300"/>
    <n v="13213"/>
    <n v="2.0973015873015872"/>
    <x v="1"/>
    <n v="176"/>
    <s v="US"/>
    <s v="USD"/>
    <n v="1430197200"/>
    <n v="1430197200"/>
    <b v="0"/>
    <b v="0"/>
    <s v="music/electric music"/>
    <m/>
    <x v="1"/>
    <s v="electric music"/>
    <x v="277"/>
    <x v="277"/>
  </r>
  <r>
    <x v="288"/>
    <s v="Garcia Ltd"/>
    <x v="288"/>
    <n v="5600"/>
    <n v="5476"/>
    <n v="0.97785714285714287"/>
    <x v="0"/>
    <n v="137"/>
    <s v="DK"/>
    <s v="DKK"/>
    <n v="1331701200"/>
    <n v="1331787600"/>
    <b v="0"/>
    <b v="1"/>
    <s v="music/metal"/>
    <m/>
    <x v="1"/>
    <s v="metal"/>
    <x v="278"/>
    <x v="278"/>
  </r>
  <r>
    <x v="289"/>
    <s v="Smith, Love and Smith"/>
    <x v="289"/>
    <n v="800"/>
    <n v="13474"/>
    <n v="16.842500000000001"/>
    <x v="1"/>
    <n v="337"/>
    <s v="CA"/>
    <s v="CAD"/>
    <n v="1438578000"/>
    <n v="1438837200"/>
    <b v="0"/>
    <b v="0"/>
    <s v="theater/plays"/>
    <m/>
    <x v="3"/>
    <s v="plays"/>
    <x v="279"/>
    <x v="71"/>
  </r>
  <r>
    <x v="290"/>
    <s v="Wilson, Hall and Osborne"/>
    <x v="290"/>
    <n v="168600"/>
    <n v="91722"/>
    <n v="0.54402135231316728"/>
    <x v="0"/>
    <n v="908"/>
    <s v="US"/>
    <s v="USD"/>
    <n v="1368162000"/>
    <n v="1370926800"/>
    <b v="0"/>
    <b v="1"/>
    <s v="film &amp; video/documentary"/>
    <m/>
    <x v="4"/>
    <s v="documentary"/>
    <x v="280"/>
    <x v="279"/>
  </r>
  <r>
    <x v="291"/>
    <s v="Bell, Grimes and Kerr"/>
    <x v="291"/>
    <n v="1800"/>
    <n v="8219"/>
    <n v="4.5661111111111108"/>
    <x v="1"/>
    <n v="107"/>
    <s v="US"/>
    <s v="USD"/>
    <n v="1318654800"/>
    <n v="1319000400"/>
    <b v="1"/>
    <b v="0"/>
    <s v="technology/web"/>
    <m/>
    <x v="2"/>
    <s v="web"/>
    <x v="281"/>
    <x v="280"/>
  </r>
  <r>
    <x v="292"/>
    <s v="Ho-Harris"/>
    <x v="292"/>
    <n v="7300"/>
    <n v="717"/>
    <n v="9.8219178082191785E-2"/>
    <x v="0"/>
    <n v="10"/>
    <s v="US"/>
    <s v="USD"/>
    <n v="1331874000"/>
    <n v="1333429200"/>
    <b v="0"/>
    <b v="0"/>
    <s v="food/food trucks"/>
    <m/>
    <x v="0"/>
    <s v="food trucks"/>
    <x v="282"/>
    <x v="281"/>
  </r>
  <r>
    <x v="293"/>
    <s v="Ross Group"/>
    <x v="293"/>
    <n v="6500"/>
    <n v="1065"/>
    <n v="0.16384615384615384"/>
    <x v="3"/>
    <n v="32"/>
    <s v="IT"/>
    <s v="EUR"/>
    <n v="1286254800"/>
    <n v="1287032400"/>
    <b v="0"/>
    <b v="0"/>
    <s v="theater/plays"/>
    <m/>
    <x v="3"/>
    <s v="plays"/>
    <x v="283"/>
    <x v="282"/>
  </r>
  <r>
    <x v="294"/>
    <s v="Turner-Davis"/>
    <x v="294"/>
    <n v="600"/>
    <n v="8038"/>
    <n v="13.396666666666667"/>
    <x v="1"/>
    <n v="183"/>
    <s v="US"/>
    <s v="USD"/>
    <n v="1540530000"/>
    <n v="1541570400"/>
    <b v="0"/>
    <b v="0"/>
    <s v="theater/plays"/>
    <m/>
    <x v="3"/>
    <s v="plays"/>
    <x v="284"/>
    <x v="283"/>
  </r>
  <r>
    <x v="295"/>
    <s v="Smith, Jackson and Herrera"/>
    <x v="295"/>
    <n v="192900"/>
    <n v="68769"/>
    <n v="0.35650077760497667"/>
    <x v="0"/>
    <n v="1910"/>
    <s v="CH"/>
    <s v="CHF"/>
    <n v="1381813200"/>
    <n v="1383976800"/>
    <b v="0"/>
    <b v="0"/>
    <s v="theater/plays"/>
    <m/>
    <x v="3"/>
    <s v="plays"/>
    <x v="285"/>
    <x v="284"/>
  </r>
  <r>
    <x v="296"/>
    <s v="Smith-Hess"/>
    <x v="296"/>
    <n v="6100"/>
    <n v="3352"/>
    <n v="0.54950819672131146"/>
    <x v="0"/>
    <n v="38"/>
    <s v="AU"/>
    <s v="AUD"/>
    <n v="1548655200"/>
    <n v="1550556000"/>
    <b v="0"/>
    <b v="0"/>
    <s v="theater/plays"/>
    <m/>
    <x v="3"/>
    <s v="plays"/>
    <x v="286"/>
    <x v="285"/>
  </r>
  <r>
    <x v="297"/>
    <s v="Brown, Herring and Bass"/>
    <x v="297"/>
    <n v="7200"/>
    <n v="6785"/>
    <n v="0.94236111111111109"/>
    <x v="0"/>
    <n v="104"/>
    <s v="AU"/>
    <s v="AUD"/>
    <n v="1389679200"/>
    <n v="1390456800"/>
    <b v="0"/>
    <b v="1"/>
    <s v="theater/plays"/>
    <m/>
    <x v="3"/>
    <s v="plays"/>
    <x v="287"/>
    <x v="286"/>
  </r>
  <r>
    <x v="298"/>
    <s v="Chase, Garcia and Johnson"/>
    <x v="298"/>
    <n v="3500"/>
    <n v="5037"/>
    <n v="1.4391428571428571"/>
    <x v="1"/>
    <n v="72"/>
    <s v="US"/>
    <s v="USD"/>
    <n v="1456466400"/>
    <n v="1458018000"/>
    <b v="0"/>
    <b v="1"/>
    <s v="music/rock"/>
    <m/>
    <x v="1"/>
    <s v="rock"/>
    <x v="288"/>
    <x v="287"/>
  </r>
  <r>
    <x v="299"/>
    <s v="Ramsey and Sons"/>
    <x v="299"/>
    <n v="3800"/>
    <n v="1954"/>
    <n v="0.51421052631578945"/>
    <x v="0"/>
    <n v="49"/>
    <s v="US"/>
    <s v="USD"/>
    <n v="1456984800"/>
    <n v="1461819600"/>
    <b v="0"/>
    <b v="0"/>
    <s v="food/food trucks"/>
    <m/>
    <x v="0"/>
    <s v="food trucks"/>
    <x v="289"/>
    <x v="288"/>
  </r>
  <r>
    <x v="300"/>
    <s v="Cooke PLC"/>
    <x v="300"/>
    <n v="100"/>
    <n v="5"/>
    <n v="0.05"/>
    <x v="0"/>
    <n v="1"/>
    <s v="DK"/>
    <s v="DKK"/>
    <n v="1504069200"/>
    <n v="1504155600"/>
    <b v="0"/>
    <b v="1"/>
    <s v="publishing/nonfiction"/>
    <m/>
    <x v="5"/>
    <s v="nonfiction"/>
    <x v="290"/>
    <x v="289"/>
  </r>
  <r>
    <x v="301"/>
    <s v="Wong-Walker"/>
    <x v="301"/>
    <n v="900"/>
    <n v="12102"/>
    <n v="13.446666666666667"/>
    <x v="1"/>
    <n v="295"/>
    <s v="US"/>
    <s v="USD"/>
    <n v="1424930400"/>
    <n v="1426395600"/>
    <b v="0"/>
    <b v="0"/>
    <s v="film &amp; video/documentary"/>
    <m/>
    <x v="4"/>
    <s v="documentary"/>
    <x v="291"/>
    <x v="290"/>
  </r>
  <r>
    <x v="302"/>
    <s v="Ferguson, Collins and Mata"/>
    <x v="302"/>
    <n v="76100"/>
    <n v="24234"/>
    <n v="0.31844940867279897"/>
    <x v="0"/>
    <n v="245"/>
    <s v="US"/>
    <s v="USD"/>
    <n v="1535864400"/>
    <n v="1537074000"/>
    <b v="0"/>
    <b v="0"/>
    <s v="theater/plays"/>
    <m/>
    <x v="3"/>
    <s v="plays"/>
    <x v="292"/>
    <x v="18"/>
  </r>
  <r>
    <x v="303"/>
    <s v="Guerrero, Flores and Jenkins"/>
    <x v="303"/>
    <n v="3400"/>
    <n v="2809"/>
    <n v="0.82617647058823529"/>
    <x v="0"/>
    <n v="32"/>
    <s v="US"/>
    <s v="USD"/>
    <n v="1452146400"/>
    <n v="1452578400"/>
    <b v="0"/>
    <b v="0"/>
    <s v="music/indie rock"/>
    <m/>
    <x v="1"/>
    <s v="indie rock"/>
    <x v="293"/>
    <x v="291"/>
  </r>
  <r>
    <x v="304"/>
    <s v="Peterson PLC"/>
    <x v="304"/>
    <n v="2100"/>
    <n v="11469"/>
    <n v="5.4614285714285717"/>
    <x v="1"/>
    <n v="142"/>
    <s v="US"/>
    <s v="USD"/>
    <n v="1470546000"/>
    <n v="1474088400"/>
    <b v="0"/>
    <b v="0"/>
    <s v="film &amp; video/documentary"/>
    <m/>
    <x v="4"/>
    <s v="documentary"/>
    <x v="294"/>
    <x v="292"/>
  </r>
  <r>
    <x v="305"/>
    <s v="Townsend Ltd"/>
    <x v="305"/>
    <n v="2800"/>
    <n v="8014"/>
    <n v="2.8621428571428571"/>
    <x v="1"/>
    <n v="85"/>
    <s v="US"/>
    <s v="USD"/>
    <n v="1458363600"/>
    <n v="1461906000"/>
    <b v="0"/>
    <b v="0"/>
    <s v="theater/plays"/>
    <m/>
    <x v="3"/>
    <s v="plays"/>
    <x v="295"/>
    <x v="293"/>
  </r>
  <r>
    <x v="306"/>
    <s v="Rush, Reed and Hall"/>
    <x v="306"/>
    <n v="6500"/>
    <n v="514"/>
    <n v="7.9076923076923072E-2"/>
    <x v="0"/>
    <n v="7"/>
    <s v="US"/>
    <s v="USD"/>
    <n v="1500008400"/>
    <n v="1500267600"/>
    <b v="0"/>
    <b v="1"/>
    <s v="theater/plays"/>
    <m/>
    <x v="3"/>
    <s v="plays"/>
    <x v="296"/>
    <x v="294"/>
  </r>
  <r>
    <x v="307"/>
    <s v="Salazar-Dodson"/>
    <x v="307"/>
    <n v="32900"/>
    <n v="43473"/>
    <n v="1.3213677811550153"/>
    <x v="1"/>
    <n v="659"/>
    <s v="DK"/>
    <s v="DKK"/>
    <n v="1338958800"/>
    <n v="1340686800"/>
    <b v="0"/>
    <b v="1"/>
    <s v="publishing/fiction"/>
    <m/>
    <x v="5"/>
    <s v="fiction"/>
    <x v="297"/>
    <x v="295"/>
  </r>
  <r>
    <x v="308"/>
    <s v="Davis Ltd"/>
    <x v="308"/>
    <n v="118200"/>
    <n v="87560"/>
    <n v="0.74077834179357027"/>
    <x v="0"/>
    <n v="803"/>
    <s v="US"/>
    <s v="USD"/>
    <n v="1303102800"/>
    <n v="1303189200"/>
    <b v="0"/>
    <b v="0"/>
    <s v="theater/plays"/>
    <m/>
    <x v="3"/>
    <s v="plays"/>
    <x v="298"/>
    <x v="296"/>
  </r>
  <r>
    <x v="309"/>
    <s v="Harris-Perry"/>
    <x v="309"/>
    <n v="4100"/>
    <n v="3087"/>
    <n v="0.75292682926829269"/>
    <x v="3"/>
    <n v="75"/>
    <s v="US"/>
    <s v="USD"/>
    <n v="1316581200"/>
    <n v="1318309200"/>
    <b v="0"/>
    <b v="1"/>
    <s v="music/indie rock"/>
    <m/>
    <x v="1"/>
    <s v="indie rock"/>
    <x v="299"/>
    <x v="297"/>
  </r>
  <r>
    <x v="310"/>
    <s v="Velazquez, Hunt and Ortiz"/>
    <x v="310"/>
    <n v="7800"/>
    <n v="1586"/>
    <n v="0.20333333333333334"/>
    <x v="0"/>
    <n v="16"/>
    <s v="US"/>
    <s v="USD"/>
    <n v="1270789200"/>
    <n v="1272171600"/>
    <b v="0"/>
    <b v="0"/>
    <s v="games/video games"/>
    <m/>
    <x v="6"/>
    <s v="video games"/>
    <x v="300"/>
    <x v="298"/>
  </r>
  <r>
    <x v="311"/>
    <s v="Flores PLC"/>
    <x v="311"/>
    <n v="6300"/>
    <n v="12812"/>
    <n v="2.0336507936507937"/>
    <x v="1"/>
    <n v="121"/>
    <s v="US"/>
    <s v="USD"/>
    <n v="1297836000"/>
    <n v="1298872800"/>
    <b v="0"/>
    <b v="0"/>
    <s v="theater/plays"/>
    <m/>
    <x v="3"/>
    <s v="plays"/>
    <x v="247"/>
    <x v="299"/>
  </r>
  <r>
    <x v="312"/>
    <s v="Martinez LLC"/>
    <x v="312"/>
    <n v="59100"/>
    <n v="183345"/>
    <n v="3.1022842639593908"/>
    <x v="1"/>
    <n v="3742"/>
    <s v="US"/>
    <s v="USD"/>
    <n v="1382677200"/>
    <n v="1383282000"/>
    <b v="0"/>
    <b v="0"/>
    <s v="theater/plays"/>
    <m/>
    <x v="3"/>
    <s v="plays"/>
    <x v="244"/>
    <x v="300"/>
  </r>
  <r>
    <x v="313"/>
    <s v="Miller-Irwin"/>
    <x v="313"/>
    <n v="2200"/>
    <n v="8697"/>
    <n v="3.9531818181818181"/>
    <x v="1"/>
    <n v="223"/>
    <s v="US"/>
    <s v="USD"/>
    <n v="1330322400"/>
    <n v="1330495200"/>
    <b v="0"/>
    <b v="0"/>
    <s v="music/rock"/>
    <m/>
    <x v="1"/>
    <s v="rock"/>
    <x v="301"/>
    <x v="301"/>
  </r>
  <r>
    <x v="314"/>
    <s v="Sanchez-Morgan"/>
    <x v="314"/>
    <n v="1400"/>
    <n v="4126"/>
    <n v="2.9471428571428571"/>
    <x v="1"/>
    <n v="133"/>
    <s v="US"/>
    <s v="USD"/>
    <n v="1552366800"/>
    <n v="1552798800"/>
    <b v="0"/>
    <b v="1"/>
    <s v="film &amp; video/documentary"/>
    <m/>
    <x v="4"/>
    <s v="documentary"/>
    <x v="188"/>
    <x v="162"/>
  </r>
  <r>
    <x v="315"/>
    <s v="Lopez, Adams and Johnson"/>
    <x v="315"/>
    <n v="9500"/>
    <n v="3220"/>
    <n v="0.33894736842105261"/>
    <x v="0"/>
    <n v="31"/>
    <s v="US"/>
    <s v="USD"/>
    <n v="1400907600"/>
    <n v="1403413200"/>
    <b v="0"/>
    <b v="0"/>
    <s v="theater/plays"/>
    <m/>
    <x v="3"/>
    <s v="plays"/>
    <x v="302"/>
    <x v="302"/>
  </r>
  <r>
    <x v="316"/>
    <s v="Martin-Marshall"/>
    <x v="316"/>
    <n v="9600"/>
    <n v="6401"/>
    <n v="0.66677083333333331"/>
    <x v="0"/>
    <n v="108"/>
    <s v="IT"/>
    <s v="EUR"/>
    <n v="1574143200"/>
    <n v="1574229600"/>
    <b v="0"/>
    <b v="1"/>
    <s v="food/food trucks"/>
    <m/>
    <x v="0"/>
    <s v="food trucks"/>
    <x v="303"/>
    <x v="303"/>
  </r>
  <r>
    <x v="317"/>
    <s v="Summers PLC"/>
    <x v="317"/>
    <n v="6600"/>
    <n v="1269"/>
    <n v="0.19227272727272726"/>
    <x v="0"/>
    <n v="30"/>
    <s v="US"/>
    <s v="USD"/>
    <n v="1494738000"/>
    <n v="1495861200"/>
    <b v="0"/>
    <b v="0"/>
    <s v="theater/plays"/>
    <m/>
    <x v="3"/>
    <s v="plays"/>
    <x v="304"/>
    <x v="304"/>
  </r>
  <r>
    <x v="318"/>
    <s v="Young, Hart and Ryan"/>
    <x v="318"/>
    <n v="5700"/>
    <n v="903"/>
    <n v="0.15842105263157893"/>
    <x v="0"/>
    <n v="17"/>
    <s v="US"/>
    <s v="USD"/>
    <n v="1392357600"/>
    <n v="1392530400"/>
    <b v="0"/>
    <b v="0"/>
    <s v="music/rock"/>
    <m/>
    <x v="1"/>
    <s v="rock"/>
    <x v="305"/>
    <x v="305"/>
  </r>
  <r>
    <x v="319"/>
    <s v="Mills Group"/>
    <x v="319"/>
    <n v="8400"/>
    <n v="3251"/>
    <n v="0.38702380952380955"/>
    <x v="3"/>
    <n v="64"/>
    <s v="US"/>
    <s v="USD"/>
    <n v="1281589200"/>
    <n v="1283662800"/>
    <b v="0"/>
    <b v="0"/>
    <s v="technology/web"/>
    <m/>
    <x v="2"/>
    <s v="web"/>
    <x v="306"/>
    <x v="306"/>
  </r>
  <r>
    <x v="320"/>
    <s v="Sandoval-Powell"/>
    <x v="320"/>
    <n v="84400"/>
    <n v="8092"/>
    <n v="9.5876777251184833E-2"/>
    <x v="0"/>
    <n v="80"/>
    <s v="US"/>
    <s v="USD"/>
    <n v="1305003600"/>
    <n v="1305781200"/>
    <b v="0"/>
    <b v="0"/>
    <s v="publishing/fiction"/>
    <m/>
    <x v="5"/>
    <s v="fiction"/>
    <x v="307"/>
    <x v="307"/>
  </r>
  <r>
    <x v="321"/>
    <s v="Mills, Frazier and Perez"/>
    <x v="321"/>
    <n v="170400"/>
    <n v="160422"/>
    <n v="0.94144366197183094"/>
    <x v="0"/>
    <n v="2468"/>
    <s v="US"/>
    <s v="USD"/>
    <n v="1301634000"/>
    <n v="1302325200"/>
    <b v="0"/>
    <b v="0"/>
    <s v="film &amp; video/shorts"/>
    <m/>
    <x v="4"/>
    <s v="shorts"/>
    <x v="308"/>
    <x v="308"/>
  </r>
  <r>
    <x v="322"/>
    <s v="Hebert Group"/>
    <x v="322"/>
    <n v="117900"/>
    <n v="196377"/>
    <n v="1.6656234096692113"/>
    <x v="1"/>
    <n v="5168"/>
    <s v="US"/>
    <s v="USD"/>
    <n v="1290664800"/>
    <n v="1291788000"/>
    <b v="0"/>
    <b v="0"/>
    <s v="theater/plays"/>
    <m/>
    <x v="3"/>
    <s v="plays"/>
    <x v="309"/>
    <x v="309"/>
  </r>
  <r>
    <x v="323"/>
    <s v="Cole, Smith and Wood"/>
    <x v="323"/>
    <n v="8900"/>
    <n v="2148"/>
    <n v="0.24134831460674158"/>
    <x v="0"/>
    <n v="26"/>
    <s v="GB"/>
    <s v="GBP"/>
    <n v="1395896400"/>
    <n v="1396069200"/>
    <b v="0"/>
    <b v="0"/>
    <s v="film &amp; video/documentary"/>
    <m/>
    <x v="4"/>
    <s v="documentary"/>
    <x v="310"/>
    <x v="310"/>
  </r>
  <r>
    <x v="324"/>
    <s v="Harris, Hall and Harris"/>
    <x v="324"/>
    <n v="7100"/>
    <n v="11648"/>
    <n v="1.6405633802816901"/>
    <x v="1"/>
    <n v="307"/>
    <s v="US"/>
    <s v="USD"/>
    <n v="1434862800"/>
    <n v="1435899600"/>
    <b v="0"/>
    <b v="1"/>
    <s v="theater/plays"/>
    <m/>
    <x v="3"/>
    <s v="plays"/>
    <x v="311"/>
    <x v="311"/>
  </r>
  <r>
    <x v="325"/>
    <s v="Saunders Group"/>
    <x v="325"/>
    <n v="6500"/>
    <n v="5897"/>
    <n v="0.90723076923076929"/>
    <x v="0"/>
    <n v="73"/>
    <s v="US"/>
    <s v="USD"/>
    <n v="1529125200"/>
    <n v="1531112400"/>
    <b v="0"/>
    <b v="1"/>
    <s v="theater/plays"/>
    <m/>
    <x v="3"/>
    <s v="plays"/>
    <x v="79"/>
    <x v="312"/>
  </r>
  <r>
    <x v="326"/>
    <s v="Pham, Avila and Nash"/>
    <x v="326"/>
    <n v="7200"/>
    <n v="3326"/>
    <n v="0.46194444444444444"/>
    <x v="0"/>
    <n v="128"/>
    <s v="US"/>
    <s v="USD"/>
    <n v="1451109600"/>
    <n v="1451628000"/>
    <b v="0"/>
    <b v="0"/>
    <s v="film &amp; video/animation"/>
    <m/>
    <x v="4"/>
    <s v="animation"/>
    <x v="312"/>
    <x v="313"/>
  </r>
  <r>
    <x v="327"/>
    <s v="Patterson, Salinas and Lucas"/>
    <x v="327"/>
    <n v="2600"/>
    <n v="1002"/>
    <n v="0.38538461538461538"/>
    <x v="0"/>
    <n v="33"/>
    <s v="US"/>
    <s v="USD"/>
    <n v="1566968400"/>
    <n v="1567314000"/>
    <b v="0"/>
    <b v="1"/>
    <s v="theater/plays"/>
    <m/>
    <x v="3"/>
    <s v="plays"/>
    <x v="313"/>
    <x v="314"/>
  </r>
  <r>
    <x v="328"/>
    <s v="Young PLC"/>
    <x v="328"/>
    <n v="98700"/>
    <n v="131826"/>
    <n v="1.3356231003039514"/>
    <x v="1"/>
    <n v="2441"/>
    <s v="US"/>
    <s v="USD"/>
    <n v="1543557600"/>
    <n v="1544508000"/>
    <b v="0"/>
    <b v="0"/>
    <s v="music/rock"/>
    <m/>
    <x v="1"/>
    <s v="rock"/>
    <x v="314"/>
    <x v="315"/>
  </r>
  <r>
    <x v="329"/>
    <s v="Willis and Sons"/>
    <x v="329"/>
    <n v="93800"/>
    <n v="21477"/>
    <n v="0.22896588486140726"/>
    <x v="2"/>
    <n v="211"/>
    <s v="US"/>
    <s v="USD"/>
    <n v="1481522400"/>
    <n v="1482472800"/>
    <b v="0"/>
    <b v="0"/>
    <s v="games/video games"/>
    <m/>
    <x v="6"/>
    <s v="video games"/>
    <x v="315"/>
    <x v="316"/>
  </r>
  <r>
    <x v="330"/>
    <s v="Thompson-Bates"/>
    <x v="330"/>
    <n v="33700"/>
    <n v="62330"/>
    <n v="1.8495548961424333"/>
    <x v="1"/>
    <n v="1385"/>
    <s v="GB"/>
    <s v="GBP"/>
    <n v="1512712800"/>
    <n v="1512799200"/>
    <b v="0"/>
    <b v="0"/>
    <s v="film &amp; video/documentary"/>
    <m/>
    <x v="4"/>
    <s v="documentary"/>
    <x v="316"/>
    <x v="317"/>
  </r>
  <r>
    <x v="331"/>
    <s v="Rose-Silva"/>
    <x v="331"/>
    <n v="3300"/>
    <n v="14643"/>
    <n v="4.4372727272727275"/>
    <x v="1"/>
    <n v="190"/>
    <s v="US"/>
    <s v="USD"/>
    <n v="1324274400"/>
    <n v="1324360800"/>
    <b v="0"/>
    <b v="0"/>
    <s v="food/food trucks"/>
    <m/>
    <x v="0"/>
    <s v="food trucks"/>
    <x v="317"/>
    <x v="318"/>
  </r>
  <r>
    <x v="332"/>
    <s v="Pacheco, Johnson and Torres"/>
    <x v="332"/>
    <n v="20700"/>
    <n v="41396"/>
    <n v="1.999806763285024"/>
    <x v="1"/>
    <n v="470"/>
    <s v="US"/>
    <s v="USD"/>
    <n v="1364446800"/>
    <n v="1364533200"/>
    <b v="0"/>
    <b v="0"/>
    <s v="technology/wearables"/>
    <m/>
    <x v="2"/>
    <s v="wearables"/>
    <x v="318"/>
    <x v="319"/>
  </r>
  <r>
    <x v="333"/>
    <s v="Carlson, Dixon and Jones"/>
    <x v="333"/>
    <n v="9600"/>
    <n v="11900"/>
    <n v="1.2395833333333333"/>
    <x v="1"/>
    <n v="253"/>
    <s v="US"/>
    <s v="USD"/>
    <n v="1542693600"/>
    <n v="1545112800"/>
    <b v="0"/>
    <b v="0"/>
    <s v="theater/plays"/>
    <m/>
    <x v="3"/>
    <s v="plays"/>
    <x v="319"/>
    <x v="320"/>
  </r>
  <r>
    <x v="334"/>
    <s v="Mcgee Group"/>
    <x v="334"/>
    <n v="66200"/>
    <n v="123538"/>
    <n v="1.8661329305135952"/>
    <x v="1"/>
    <n v="1113"/>
    <s v="US"/>
    <s v="USD"/>
    <n v="1515564000"/>
    <n v="1516168800"/>
    <b v="0"/>
    <b v="0"/>
    <s v="music/rock"/>
    <m/>
    <x v="1"/>
    <s v="rock"/>
    <x v="32"/>
    <x v="321"/>
  </r>
  <r>
    <x v="335"/>
    <s v="Jordan-Acosta"/>
    <x v="335"/>
    <n v="173800"/>
    <n v="198628"/>
    <n v="1.1428538550057536"/>
    <x v="1"/>
    <n v="2283"/>
    <s v="US"/>
    <s v="USD"/>
    <n v="1573797600"/>
    <n v="1574920800"/>
    <b v="0"/>
    <b v="0"/>
    <s v="music/rock"/>
    <m/>
    <x v="1"/>
    <s v="rock"/>
    <x v="320"/>
    <x v="322"/>
  </r>
  <r>
    <x v="336"/>
    <s v="Nunez Inc"/>
    <x v="336"/>
    <n v="70700"/>
    <n v="68602"/>
    <n v="0.97032531824611035"/>
    <x v="0"/>
    <n v="1072"/>
    <s v="US"/>
    <s v="USD"/>
    <n v="1292392800"/>
    <n v="1292479200"/>
    <b v="0"/>
    <b v="1"/>
    <s v="music/rock"/>
    <m/>
    <x v="1"/>
    <s v="rock"/>
    <x v="321"/>
    <x v="323"/>
  </r>
  <r>
    <x v="337"/>
    <s v="Hayden Ltd"/>
    <x v="337"/>
    <n v="94500"/>
    <n v="116064"/>
    <n v="1.2281904761904763"/>
    <x v="1"/>
    <n v="1095"/>
    <s v="US"/>
    <s v="USD"/>
    <n v="1573452000"/>
    <n v="1573538400"/>
    <b v="0"/>
    <b v="0"/>
    <s v="theater/plays"/>
    <m/>
    <x v="3"/>
    <s v="plays"/>
    <x v="322"/>
    <x v="324"/>
  </r>
  <r>
    <x v="338"/>
    <s v="Gonzalez-Burton"/>
    <x v="338"/>
    <n v="69800"/>
    <n v="125042"/>
    <n v="1.7914326647564469"/>
    <x v="1"/>
    <n v="1690"/>
    <s v="US"/>
    <s v="USD"/>
    <n v="1317790800"/>
    <n v="1320382800"/>
    <b v="0"/>
    <b v="0"/>
    <s v="theater/plays"/>
    <m/>
    <x v="3"/>
    <s v="plays"/>
    <x v="323"/>
    <x v="325"/>
  </r>
  <r>
    <x v="339"/>
    <s v="Lewis, Taylor and Rivers"/>
    <x v="339"/>
    <n v="136300"/>
    <n v="108974"/>
    <n v="0.79951577402787966"/>
    <x v="3"/>
    <n v="1297"/>
    <s v="CA"/>
    <s v="CAD"/>
    <n v="1501650000"/>
    <n v="1502859600"/>
    <b v="0"/>
    <b v="0"/>
    <s v="theater/plays"/>
    <m/>
    <x v="3"/>
    <s v="plays"/>
    <x v="324"/>
    <x v="326"/>
  </r>
  <r>
    <x v="340"/>
    <s v="Butler, Henry and Espinoza"/>
    <x v="340"/>
    <n v="37100"/>
    <n v="34964"/>
    <n v="0.94242587601078165"/>
    <x v="0"/>
    <n v="393"/>
    <s v="US"/>
    <s v="USD"/>
    <n v="1323669600"/>
    <n v="1323756000"/>
    <b v="0"/>
    <b v="0"/>
    <s v="photography/photography books"/>
    <m/>
    <x v="7"/>
    <s v="photography books"/>
    <x v="325"/>
    <x v="327"/>
  </r>
  <r>
    <x v="341"/>
    <s v="Guzman Group"/>
    <x v="341"/>
    <n v="114300"/>
    <n v="96777"/>
    <n v="0.84669291338582675"/>
    <x v="0"/>
    <n v="1257"/>
    <s v="US"/>
    <s v="USD"/>
    <n v="1440738000"/>
    <n v="1441342800"/>
    <b v="0"/>
    <b v="0"/>
    <s v="music/indie rock"/>
    <m/>
    <x v="1"/>
    <s v="indie rock"/>
    <x v="326"/>
    <x v="328"/>
  </r>
  <r>
    <x v="342"/>
    <s v="Gibson-Hernandez"/>
    <x v="342"/>
    <n v="47900"/>
    <n v="31864"/>
    <n v="0.66521920668058454"/>
    <x v="0"/>
    <n v="328"/>
    <s v="US"/>
    <s v="USD"/>
    <n v="1374296400"/>
    <n v="1375333200"/>
    <b v="0"/>
    <b v="0"/>
    <s v="theater/plays"/>
    <m/>
    <x v="3"/>
    <s v="plays"/>
    <x v="327"/>
    <x v="329"/>
  </r>
  <r>
    <x v="343"/>
    <s v="Spencer-Weber"/>
    <x v="343"/>
    <n v="9000"/>
    <n v="4853"/>
    <n v="0.53922222222222227"/>
    <x v="0"/>
    <n v="147"/>
    <s v="US"/>
    <s v="USD"/>
    <n v="1384840800"/>
    <n v="1389420000"/>
    <b v="0"/>
    <b v="0"/>
    <s v="theater/plays"/>
    <m/>
    <x v="3"/>
    <s v="plays"/>
    <x v="328"/>
    <x v="151"/>
  </r>
  <r>
    <x v="344"/>
    <s v="Berger, Johnson and Marshall"/>
    <x v="344"/>
    <n v="197600"/>
    <n v="82959"/>
    <n v="0.41983299595141699"/>
    <x v="0"/>
    <n v="830"/>
    <s v="US"/>
    <s v="USD"/>
    <n v="1516600800"/>
    <n v="1520056800"/>
    <b v="0"/>
    <b v="0"/>
    <s v="games/video games"/>
    <m/>
    <x v="6"/>
    <s v="video games"/>
    <x v="329"/>
    <x v="330"/>
  </r>
  <r>
    <x v="345"/>
    <s v="Taylor, Cisneros and Romero"/>
    <x v="345"/>
    <n v="157600"/>
    <n v="23159"/>
    <n v="0.14694796954314721"/>
    <x v="0"/>
    <n v="331"/>
    <s v="GB"/>
    <s v="GBP"/>
    <n v="1436418000"/>
    <n v="1436504400"/>
    <b v="0"/>
    <b v="0"/>
    <s v="film &amp; video/drama"/>
    <m/>
    <x v="4"/>
    <s v="drama"/>
    <x v="330"/>
    <x v="331"/>
  </r>
  <r>
    <x v="346"/>
    <s v="Little-Marsh"/>
    <x v="346"/>
    <n v="8000"/>
    <n v="2758"/>
    <n v="0.34475"/>
    <x v="0"/>
    <n v="25"/>
    <s v="US"/>
    <s v="USD"/>
    <n v="1503550800"/>
    <n v="1508302800"/>
    <b v="0"/>
    <b v="1"/>
    <s v="music/indie rock"/>
    <m/>
    <x v="1"/>
    <s v="indie rock"/>
    <x v="331"/>
    <x v="332"/>
  </r>
  <r>
    <x v="347"/>
    <s v="Petersen and Sons"/>
    <x v="347"/>
    <n v="900"/>
    <n v="12607"/>
    <n v="14.007777777777777"/>
    <x v="1"/>
    <n v="191"/>
    <s v="US"/>
    <s v="USD"/>
    <n v="1423634400"/>
    <n v="1425708000"/>
    <b v="0"/>
    <b v="0"/>
    <s v="technology/web"/>
    <m/>
    <x v="2"/>
    <s v="web"/>
    <x v="332"/>
    <x v="333"/>
  </r>
  <r>
    <x v="348"/>
    <s v="Hensley Ltd"/>
    <x v="348"/>
    <n v="199000"/>
    <n v="142823"/>
    <n v="0.71770351758793971"/>
    <x v="0"/>
    <n v="3483"/>
    <s v="US"/>
    <s v="USD"/>
    <n v="1487224800"/>
    <n v="1488348000"/>
    <b v="0"/>
    <b v="0"/>
    <s v="food/food trucks"/>
    <m/>
    <x v="0"/>
    <s v="food trucks"/>
    <x v="333"/>
    <x v="334"/>
  </r>
  <r>
    <x v="349"/>
    <s v="Navarro and Sons"/>
    <x v="349"/>
    <n v="180800"/>
    <n v="95958"/>
    <n v="0.53074115044247783"/>
    <x v="0"/>
    <n v="923"/>
    <s v="US"/>
    <s v="USD"/>
    <n v="1500008400"/>
    <n v="1502600400"/>
    <b v="0"/>
    <b v="0"/>
    <s v="theater/plays"/>
    <m/>
    <x v="3"/>
    <s v="plays"/>
    <x v="296"/>
    <x v="335"/>
  </r>
  <r>
    <x v="350"/>
    <s v="Shannon Ltd"/>
    <x v="350"/>
    <n v="100"/>
    <n v="5"/>
    <n v="0.05"/>
    <x v="0"/>
    <n v="1"/>
    <s v="US"/>
    <s v="USD"/>
    <n v="1432098000"/>
    <n v="1433653200"/>
    <b v="0"/>
    <b v="1"/>
    <s v="music/jazz"/>
    <m/>
    <x v="1"/>
    <s v="jazz"/>
    <x v="334"/>
    <x v="336"/>
  </r>
  <r>
    <x v="351"/>
    <s v="Young LLC"/>
    <x v="351"/>
    <n v="74100"/>
    <n v="94631"/>
    <n v="1.2770715249662619"/>
    <x v="1"/>
    <n v="2013"/>
    <s v="US"/>
    <s v="USD"/>
    <n v="1440392400"/>
    <n v="1441602000"/>
    <b v="0"/>
    <b v="0"/>
    <s v="music/rock"/>
    <m/>
    <x v="1"/>
    <s v="rock"/>
    <x v="335"/>
    <x v="337"/>
  </r>
  <r>
    <x v="352"/>
    <s v="Adams, Willis and Sanchez"/>
    <x v="352"/>
    <n v="2800"/>
    <n v="977"/>
    <n v="0.34892857142857142"/>
    <x v="0"/>
    <n v="33"/>
    <s v="CA"/>
    <s v="CAD"/>
    <n v="1446876000"/>
    <n v="1447567200"/>
    <b v="0"/>
    <b v="0"/>
    <s v="theater/plays"/>
    <m/>
    <x v="3"/>
    <s v="plays"/>
    <x v="336"/>
    <x v="338"/>
  </r>
  <r>
    <x v="353"/>
    <s v="Mills-Roy"/>
    <x v="353"/>
    <n v="33600"/>
    <n v="137961"/>
    <n v="4.105982142857143"/>
    <x v="1"/>
    <n v="1703"/>
    <s v="US"/>
    <s v="USD"/>
    <n v="1562302800"/>
    <n v="1562389200"/>
    <b v="0"/>
    <b v="0"/>
    <s v="theater/plays"/>
    <m/>
    <x v="3"/>
    <s v="plays"/>
    <x v="337"/>
    <x v="339"/>
  </r>
  <r>
    <x v="354"/>
    <s v="Brown Group"/>
    <x v="354"/>
    <n v="6100"/>
    <n v="7548"/>
    <n v="1.2373770491803278"/>
    <x v="1"/>
    <n v="80"/>
    <s v="DK"/>
    <s v="DKK"/>
    <n v="1378184400"/>
    <n v="1378789200"/>
    <b v="0"/>
    <b v="0"/>
    <s v="film &amp; video/documentary"/>
    <m/>
    <x v="4"/>
    <s v="documentary"/>
    <x v="338"/>
    <x v="340"/>
  </r>
  <r>
    <x v="355"/>
    <s v="Burns-Burnett"/>
    <x v="355"/>
    <n v="3800"/>
    <n v="2241"/>
    <n v="0.58973684210526311"/>
    <x v="2"/>
    <n v="86"/>
    <s v="US"/>
    <s v="USD"/>
    <n v="1485064800"/>
    <n v="1488520800"/>
    <b v="0"/>
    <b v="0"/>
    <s v="technology/wearables"/>
    <m/>
    <x v="2"/>
    <s v="wearables"/>
    <x v="339"/>
    <x v="341"/>
  </r>
  <r>
    <x v="356"/>
    <s v="Glass, Nunez and Mcdonald"/>
    <x v="356"/>
    <n v="9300"/>
    <n v="3431"/>
    <n v="0.36892473118279567"/>
    <x v="0"/>
    <n v="40"/>
    <s v="IT"/>
    <s v="EUR"/>
    <n v="1326520800"/>
    <n v="1327298400"/>
    <b v="0"/>
    <b v="0"/>
    <s v="theater/plays"/>
    <m/>
    <x v="3"/>
    <s v="plays"/>
    <x v="340"/>
    <x v="342"/>
  </r>
  <r>
    <x v="357"/>
    <s v="Perez, Davis and Wilson"/>
    <x v="357"/>
    <n v="2300"/>
    <n v="4253"/>
    <n v="1.8491304347826087"/>
    <x v="1"/>
    <n v="41"/>
    <s v="US"/>
    <s v="USD"/>
    <n v="1441256400"/>
    <n v="1443416400"/>
    <b v="0"/>
    <b v="0"/>
    <s v="games/video games"/>
    <m/>
    <x v="6"/>
    <s v="video games"/>
    <x v="341"/>
    <x v="343"/>
  </r>
  <r>
    <x v="358"/>
    <s v="Diaz-Garcia"/>
    <x v="358"/>
    <n v="9700"/>
    <n v="1146"/>
    <n v="0.11814432989690722"/>
    <x v="0"/>
    <n v="23"/>
    <s v="CA"/>
    <s v="CAD"/>
    <n v="1533877200"/>
    <n v="1534136400"/>
    <b v="1"/>
    <b v="0"/>
    <s v="photography/photography books"/>
    <m/>
    <x v="7"/>
    <s v="photography books"/>
    <x v="342"/>
    <x v="344"/>
  </r>
  <r>
    <x v="359"/>
    <s v="Salazar-Moon"/>
    <x v="359"/>
    <n v="4000"/>
    <n v="11948"/>
    <n v="2.9870000000000001"/>
    <x v="1"/>
    <n v="187"/>
    <s v="US"/>
    <s v="USD"/>
    <n v="1314421200"/>
    <n v="1315026000"/>
    <b v="0"/>
    <b v="0"/>
    <s v="film &amp; video/animation"/>
    <m/>
    <x v="4"/>
    <s v="animation"/>
    <x v="343"/>
    <x v="127"/>
  </r>
  <r>
    <x v="360"/>
    <s v="Larsen-Chung"/>
    <x v="360"/>
    <n v="59700"/>
    <n v="135132"/>
    <n v="2.2635175879396985"/>
    <x v="1"/>
    <n v="2875"/>
    <s v="GB"/>
    <s v="GBP"/>
    <n v="1293861600"/>
    <n v="1295071200"/>
    <b v="0"/>
    <b v="1"/>
    <s v="theater/plays"/>
    <m/>
    <x v="3"/>
    <s v="plays"/>
    <x v="344"/>
    <x v="345"/>
  </r>
  <r>
    <x v="361"/>
    <s v="Anderson and Sons"/>
    <x v="361"/>
    <n v="5500"/>
    <n v="9546"/>
    <n v="1.7356363636363636"/>
    <x v="1"/>
    <n v="88"/>
    <s v="US"/>
    <s v="USD"/>
    <n v="1507352400"/>
    <n v="1509426000"/>
    <b v="0"/>
    <b v="0"/>
    <s v="theater/plays"/>
    <m/>
    <x v="3"/>
    <s v="plays"/>
    <x v="345"/>
    <x v="346"/>
  </r>
  <r>
    <x v="362"/>
    <s v="Lawrence Group"/>
    <x v="362"/>
    <n v="3700"/>
    <n v="13755"/>
    <n v="3.7175675675675675"/>
    <x v="1"/>
    <n v="191"/>
    <s v="US"/>
    <s v="USD"/>
    <n v="1296108000"/>
    <n v="1299391200"/>
    <b v="0"/>
    <b v="0"/>
    <s v="music/rock"/>
    <m/>
    <x v="1"/>
    <s v="rock"/>
    <x v="65"/>
    <x v="347"/>
  </r>
  <r>
    <x v="363"/>
    <s v="Gray-Davis"/>
    <x v="363"/>
    <n v="5200"/>
    <n v="8330"/>
    <n v="1.601923076923077"/>
    <x v="1"/>
    <n v="139"/>
    <s v="US"/>
    <s v="USD"/>
    <n v="1324965600"/>
    <n v="1325052000"/>
    <b v="0"/>
    <b v="0"/>
    <s v="music/rock"/>
    <m/>
    <x v="1"/>
    <s v="rock"/>
    <x v="346"/>
    <x v="348"/>
  </r>
  <r>
    <x v="364"/>
    <s v="Ramirez-Myers"/>
    <x v="364"/>
    <n v="900"/>
    <n v="14547"/>
    <n v="16.163333333333334"/>
    <x v="1"/>
    <n v="186"/>
    <s v="US"/>
    <s v="USD"/>
    <n v="1520229600"/>
    <n v="1522818000"/>
    <b v="0"/>
    <b v="0"/>
    <s v="music/indie rock"/>
    <m/>
    <x v="1"/>
    <s v="indie rock"/>
    <x v="347"/>
    <x v="349"/>
  </r>
  <r>
    <x v="365"/>
    <s v="Lucas, Hall and Bonilla"/>
    <x v="365"/>
    <n v="1600"/>
    <n v="11735"/>
    <n v="7.3343749999999996"/>
    <x v="1"/>
    <n v="112"/>
    <s v="AU"/>
    <s v="AUD"/>
    <n v="1482991200"/>
    <n v="1485324000"/>
    <b v="0"/>
    <b v="0"/>
    <s v="theater/plays"/>
    <m/>
    <x v="3"/>
    <s v="plays"/>
    <x v="348"/>
    <x v="350"/>
  </r>
  <r>
    <x v="366"/>
    <s v="Williams, Perez and Villegas"/>
    <x v="366"/>
    <n v="1800"/>
    <n v="10658"/>
    <n v="5.9211111111111112"/>
    <x v="1"/>
    <n v="101"/>
    <s v="US"/>
    <s v="USD"/>
    <n v="1294034400"/>
    <n v="1294120800"/>
    <b v="0"/>
    <b v="1"/>
    <s v="theater/plays"/>
    <m/>
    <x v="3"/>
    <s v="plays"/>
    <x v="349"/>
    <x v="351"/>
  </r>
  <r>
    <x v="367"/>
    <s v="Brooks, Jones and Ingram"/>
    <x v="367"/>
    <n v="9900"/>
    <n v="1870"/>
    <n v="0.18888888888888888"/>
    <x v="0"/>
    <n v="75"/>
    <s v="US"/>
    <s v="USD"/>
    <n v="1413608400"/>
    <n v="1415685600"/>
    <b v="0"/>
    <b v="1"/>
    <s v="theater/plays"/>
    <m/>
    <x v="3"/>
    <s v="plays"/>
    <x v="350"/>
    <x v="33"/>
  </r>
  <r>
    <x v="368"/>
    <s v="Whitaker, Wallace and Daniels"/>
    <x v="368"/>
    <n v="5200"/>
    <n v="14394"/>
    <n v="2.7680769230769231"/>
    <x v="1"/>
    <n v="206"/>
    <s v="GB"/>
    <s v="GBP"/>
    <n v="1286946000"/>
    <n v="1288933200"/>
    <b v="0"/>
    <b v="1"/>
    <s v="film &amp; video/documentary"/>
    <m/>
    <x v="4"/>
    <s v="documentary"/>
    <x v="351"/>
    <x v="352"/>
  </r>
  <r>
    <x v="369"/>
    <s v="Smith-Gonzalez"/>
    <x v="369"/>
    <n v="5400"/>
    <n v="14743"/>
    <n v="2.730185185185185"/>
    <x v="1"/>
    <n v="154"/>
    <s v="US"/>
    <s v="USD"/>
    <n v="1359871200"/>
    <n v="1363237200"/>
    <b v="0"/>
    <b v="1"/>
    <s v="film &amp; video/television"/>
    <m/>
    <x v="4"/>
    <s v="television"/>
    <x v="352"/>
    <x v="353"/>
  </r>
  <r>
    <x v="370"/>
    <s v="Skinner PLC"/>
    <x v="370"/>
    <n v="112300"/>
    <n v="178965"/>
    <n v="1.593633125556545"/>
    <x v="1"/>
    <n v="5966"/>
    <s v="US"/>
    <s v="USD"/>
    <n v="1555304400"/>
    <n v="1555822800"/>
    <b v="0"/>
    <b v="0"/>
    <s v="theater/plays"/>
    <m/>
    <x v="3"/>
    <s v="plays"/>
    <x v="353"/>
    <x v="354"/>
  </r>
  <r>
    <x v="371"/>
    <s v="Nolan, Smith and Sanchez"/>
    <x v="371"/>
    <n v="189200"/>
    <n v="128410"/>
    <n v="0.67869978858350954"/>
    <x v="0"/>
    <n v="2176"/>
    <s v="US"/>
    <s v="USD"/>
    <n v="1423375200"/>
    <n v="1427778000"/>
    <b v="0"/>
    <b v="0"/>
    <s v="theater/plays"/>
    <m/>
    <x v="3"/>
    <s v="plays"/>
    <x v="354"/>
    <x v="355"/>
  </r>
  <r>
    <x v="372"/>
    <s v="Green-Carr"/>
    <x v="372"/>
    <n v="900"/>
    <n v="14324"/>
    <n v="15.915555555555555"/>
    <x v="1"/>
    <n v="169"/>
    <s v="US"/>
    <s v="USD"/>
    <n v="1420696800"/>
    <n v="1422424800"/>
    <b v="0"/>
    <b v="1"/>
    <s v="film &amp; video/documentary"/>
    <m/>
    <x v="4"/>
    <s v="documentary"/>
    <x v="355"/>
    <x v="356"/>
  </r>
  <r>
    <x v="373"/>
    <s v="Brown-Parker"/>
    <x v="373"/>
    <n v="22500"/>
    <n v="164291"/>
    <n v="7.3018222222222224"/>
    <x v="1"/>
    <n v="2106"/>
    <s v="US"/>
    <s v="USD"/>
    <n v="1502946000"/>
    <n v="1503637200"/>
    <b v="0"/>
    <b v="0"/>
    <s v="theater/plays"/>
    <m/>
    <x v="3"/>
    <s v="plays"/>
    <x v="356"/>
    <x v="357"/>
  </r>
  <r>
    <x v="374"/>
    <s v="Marshall Inc"/>
    <x v="374"/>
    <n v="167400"/>
    <n v="22073"/>
    <n v="0.13185782556750297"/>
    <x v="0"/>
    <n v="441"/>
    <s v="US"/>
    <s v="USD"/>
    <n v="1547186400"/>
    <n v="1547618400"/>
    <b v="0"/>
    <b v="1"/>
    <s v="film &amp; video/documentary"/>
    <m/>
    <x v="4"/>
    <s v="documentary"/>
    <x v="357"/>
    <x v="358"/>
  </r>
  <r>
    <x v="375"/>
    <s v="Leblanc-Pineda"/>
    <x v="375"/>
    <n v="2700"/>
    <n v="1479"/>
    <n v="0.54777777777777781"/>
    <x v="0"/>
    <n v="25"/>
    <s v="US"/>
    <s v="USD"/>
    <n v="1444971600"/>
    <n v="1449900000"/>
    <b v="0"/>
    <b v="0"/>
    <s v="music/indie rock"/>
    <m/>
    <x v="1"/>
    <s v="indie rock"/>
    <x v="358"/>
    <x v="359"/>
  </r>
  <r>
    <x v="376"/>
    <s v="Perry PLC"/>
    <x v="376"/>
    <n v="3400"/>
    <n v="12275"/>
    <n v="3.6102941176470589"/>
    <x v="1"/>
    <n v="131"/>
    <s v="US"/>
    <s v="USD"/>
    <n v="1404622800"/>
    <n v="1405141200"/>
    <b v="0"/>
    <b v="0"/>
    <s v="music/rock"/>
    <m/>
    <x v="1"/>
    <s v="rock"/>
    <x v="359"/>
    <x v="360"/>
  </r>
  <r>
    <x v="377"/>
    <s v="Klein, Stark and Livingston"/>
    <x v="377"/>
    <n v="49700"/>
    <n v="5098"/>
    <n v="0.10257545271629778"/>
    <x v="0"/>
    <n v="127"/>
    <s v="US"/>
    <s v="USD"/>
    <n v="1571720400"/>
    <n v="1572933600"/>
    <b v="0"/>
    <b v="0"/>
    <s v="theater/plays"/>
    <m/>
    <x v="3"/>
    <s v="plays"/>
    <x v="12"/>
    <x v="361"/>
  </r>
  <r>
    <x v="378"/>
    <s v="Fleming-Oliver"/>
    <x v="378"/>
    <n v="178200"/>
    <n v="24882"/>
    <n v="0.13962962962962963"/>
    <x v="0"/>
    <n v="355"/>
    <s v="US"/>
    <s v="USD"/>
    <n v="1526878800"/>
    <n v="1530162000"/>
    <b v="0"/>
    <b v="0"/>
    <s v="film &amp; video/documentary"/>
    <m/>
    <x v="4"/>
    <s v="documentary"/>
    <x v="360"/>
    <x v="362"/>
  </r>
  <r>
    <x v="379"/>
    <s v="Reilly, Aguirre and Johnson"/>
    <x v="379"/>
    <n v="7200"/>
    <n v="2912"/>
    <n v="0.40444444444444444"/>
    <x v="0"/>
    <n v="44"/>
    <s v="GB"/>
    <s v="GBP"/>
    <n v="1319691600"/>
    <n v="1320904800"/>
    <b v="0"/>
    <b v="0"/>
    <s v="theater/plays"/>
    <m/>
    <x v="3"/>
    <s v="plays"/>
    <x v="361"/>
    <x v="363"/>
  </r>
  <r>
    <x v="380"/>
    <s v="Davidson, Wilcox and Lewis"/>
    <x v="380"/>
    <n v="2500"/>
    <n v="4008"/>
    <n v="1.6032"/>
    <x v="1"/>
    <n v="84"/>
    <s v="US"/>
    <s v="USD"/>
    <n v="1371963600"/>
    <n v="1372395600"/>
    <b v="0"/>
    <b v="0"/>
    <s v="theater/plays"/>
    <m/>
    <x v="3"/>
    <s v="plays"/>
    <x v="362"/>
    <x v="364"/>
  </r>
  <r>
    <x v="381"/>
    <s v="Michael, Anderson and Vincent"/>
    <x v="381"/>
    <n v="5300"/>
    <n v="9749"/>
    <n v="1.8394339622641509"/>
    <x v="1"/>
    <n v="155"/>
    <s v="US"/>
    <s v="USD"/>
    <n v="1433739600"/>
    <n v="1437714000"/>
    <b v="0"/>
    <b v="0"/>
    <s v="theater/plays"/>
    <m/>
    <x v="3"/>
    <s v="plays"/>
    <x v="363"/>
    <x v="365"/>
  </r>
  <r>
    <x v="382"/>
    <s v="King Ltd"/>
    <x v="382"/>
    <n v="9100"/>
    <n v="5803"/>
    <n v="0.63769230769230767"/>
    <x v="0"/>
    <n v="67"/>
    <s v="US"/>
    <s v="USD"/>
    <n v="1508130000"/>
    <n v="1509771600"/>
    <b v="0"/>
    <b v="0"/>
    <s v="photography/photography books"/>
    <m/>
    <x v="7"/>
    <s v="photography books"/>
    <x v="364"/>
    <x v="366"/>
  </r>
  <r>
    <x v="383"/>
    <s v="Baker Ltd"/>
    <x v="383"/>
    <n v="6300"/>
    <n v="14199"/>
    <n v="2.2538095238095237"/>
    <x v="1"/>
    <n v="189"/>
    <s v="US"/>
    <s v="USD"/>
    <n v="1550037600"/>
    <n v="1550556000"/>
    <b v="0"/>
    <b v="1"/>
    <s v="food/food trucks"/>
    <m/>
    <x v="0"/>
    <s v="food trucks"/>
    <x v="210"/>
    <x v="285"/>
  </r>
  <r>
    <x v="384"/>
    <s v="Baker, Collins and Smith"/>
    <x v="384"/>
    <n v="114400"/>
    <n v="196779"/>
    <n v="1.7200961538461539"/>
    <x v="1"/>
    <n v="4799"/>
    <s v="US"/>
    <s v="USD"/>
    <n v="1486706400"/>
    <n v="1489039200"/>
    <b v="1"/>
    <b v="1"/>
    <s v="film &amp; video/documentary"/>
    <m/>
    <x v="4"/>
    <s v="documentary"/>
    <x v="365"/>
    <x v="367"/>
  </r>
  <r>
    <x v="385"/>
    <s v="Warren-Harrison"/>
    <x v="385"/>
    <n v="38900"/>
    <n v="56859"/>
    <n v="1.4616709511568124"/>
    <x v="1"/>
    <n v="1137"/>
    <s v="US"/>
    <s v="USD"/>
    <n v="1553835600"/>
    <n v="1556600400"/>
    <b v="0"/>
    <b v="0"/>
    <s v="publishing/nonfiction"/>
    <m/>
    <x v="5"/>
    <s v="nonfiction"/>
    <x v="366"/>
    <x v="368"/>
  </r>
  <r>
    <x v="386"/>
    <s v="Gardner Group"/>
    <x v="386"/>
    <n v="135500"/>
    <n v="103554"/>
    <n v="0.76423616236162362"/>
    <x v="0"/>
    <n v="1068"/>
    <s v="US"/>
    <s v="USD"/>
    <n v="1277528400"/>
    <n v="1278565200"/>
    <b v="0"/>
    <b v="0"/>
    <s v="theater/plays"/>
    <m/>
    <x v="3"/>
    <s v="plays"/>
    <x v="367"/>
    <x v="369"/>
  </r>
  <r>
    <x v="387"/>
    <s v="Flores-Lambert"/>
    <x v="387"/>
    <n v="109000"/>
    <n v="42795"/>
    <n v="0.39261467889908258"/>
    <x v="0"/>
    <n v="424"/>
    <s v="US"/>
    <s v="USD"/>
    <n v="1339477200"/>
    <n v="1339909200"/>
    <b v="0"/>
    <b v="0"/>
    <s v="technology/wearables"/>
    <m/>
    <x v="2"/>
    <s v="wearables"/>
    <x v="368"/>
    <x v="370"/>
  </r>
  <r>
    <x v="388"/>
    <s v="Cruz Ltd"/>
    <x v="388"/>
    <n v="114800"/>
    <n v="12938"/>
    <n v="0.11270034843205574"/>
    <x v="3"/>
    <n v="145"/>
    <s v="CH"/>
    <s v="CHF"/>
    <n v="1325656800"/>
    <n v="1325829600"/>
    <b v="0"/>
    <b v="0"/>
    <s v="music/indie rock"/>
    <m/>
    <x v="1"/>
    <s v="indie rock"/>
    <x v="369"/>
    <x v="371"/>
  </r>
  <r>
    <x v="389"/>
    <s v="Knox-Garner"/>
    <x v="389"/>
    <n v="83000"/>
    <n v="101352"/>
    <n v="1.2211084337349398"/>
    <x v="1"/>
    <n v="1152"/>
    <s v="US"/>
    <s v="USD"/>
    <n v="1288242000"/>
    <n v="1290578400"/>
    <b v="0"/>
    <b v="0"/>
    <s v="theater/plays"/>
    <m/>
    <x v="3"/>
    <s v="plays"/>
    <x v="370"/>
    <x v="372"/>
  </r>
  <r>
    <x v="390"/>
    <s v="Davis-Allen"/>
    <x v="390"/>
    <n v="2400"/>
    <n v="4477"/>
    <n v="1.8654166666666667"/>
    <x v="1"/>
    <n v="50"/>
    <s v="US"/>
    <s v="USD"/>
    <n v="1379048400"/>
    <n v="1380344400"/>
    <b v="0"/>
    <b v="0"/>
    <s v="photography/photography books"/>
    <m/>
    <x v="7"/>
    <s v="photography books"/>
    <x v="371"/>
    <x v="373"/>
  </r>
  <r>
    <x v="391"/>
    <s v="Miller-Patel"/>
    <x v="391"/>
    <n v="60400"/>
    <n v="4393"/>
    <n v="7.27317880794702E-2"/>
    <x v="0"/>
    <n v="151"/>
    <s v="US"/>
    <s v="USD"/>
    <n v="1389679200"/>
    <n v="1389852000"/>
    <b v="0"/>
    <b v="0"/>
    <s v="publishing/nonfiction"/>
    <m/>
    <x v="5"/>
    <s v="nonfiction"/>
    <x v="287"/>
    <x v="374"/>
  </r>
  <r>
    <x v="392"/>
    <s v="Hernandez-Grimes"/>
    <x v="392"/>
    <n v="102900"/>
    <n v="67546"/>
    <n v="0.65642371234207963"/>
    <x v="0"/>
    <n v="1608"/>
    <s v="US"/>
    <s v="USD"/>
    <n v="1294293600"/>
    <n v="1294466400"/>
    <b v="0"/>
    <b v="0"/>
    <s v="technology/wearables"/>
    <m/>
    <x v="2"/>
    <s v="wearables"/>
    <x v="372"/>
    <x v="375"/>
  </r>
  <r>
    <x v="393"/>
    <s v="Owens, Hall and Gonzalez"/>
    <x v="393"/>
    <n v="62800"/>
    <n v="143788"/>
    <n v="2.2896178343949045"/>
    <x v="1"/>
    <n v="3059"/>
    <s v="CA"/>
    <s v="CAD"/>
    <n v="1500267600"/>
    <n v="1500354000"/>
    <b v="0"/>
    <b v="0"/>
    <s v="music/jazz"/>
    <m/>
    <x v="1"/>
    <s v="jazz"/>
    <x v="373"/>
    <x v="376"/>
  </r>
  <r>
    <x v="394"/>
    <s v="Noble-Bailey"/>
    <x v="394"/>
    <n v="800"/>
    <n v="3755"/>
    <n v="4.6937499999999996"/>
    <x v="1"/>
    <n v="34"/>
    <s v="US"/>
    <s v="USD"/>
    <n v="1375074000"/>
    <n v="1375938000"/>
    <b v="0"/>
    <b v="1"/>
    <s v="film &amp; video/documentary"/>
    <m/>
    <x v="4"/>
    <s v="documentary"/>
    <x v="374"/>
    <x v="377"/>
  </r>
  <r>
    <x v="395"/>
    <s v="Taylor PLC"/>
    <x v="395"/>
    <n v="7100"/>
    <n v="9238"/>
    <n v="1.3011267605633803"/>
    <x v="1"/>
    <n v="220"/>
    <s v="US"/>
    <s v="USD"/>
    <n v="1323324000"/>
    <n v="1323410400"/>
    <b v="1"/>
    <b v="0"/>
    <s v="theater/plays"/>
    <m/>
    <x v="3"/>
    <s v="plays"/>
    <x v="375"/>
    <x v="378"/>
  </r>
  <r>
    <x v="396"/>
    <s v="Holmes PLC"/>
    <x v="396"/>
    <n v="46100"/>
    <n v="77012"/>
    <n v="1.6705422993492407"/>
    <x v="1"/>
    <n v="1604"/>
    <s v="AU"/>
    <s v="AUD"/>
    <n v="1538715600"/>
    <n v="1539406800"/>
    <b v="0"/>
    <b v="0"/>
    <s v="film &amp; video/drama"/>
    <m/>
    <x v="4"/>
    <s v="drama"/>
    <x v="376"/>
    <x v="379"/>
  </r>
  <r>
    <x v="397"/>
    <s v="Jones-Martin"/>
    <x v="397"/>
    <n v="8100"/>
    <n v="14083"/>
    <n v="1.738641975308642"/>
    <x v="1"/>
    <n v="454"/>
    <s v="US"/>
    <s v="USD"/>
    <n v="1369285200"/>
    <n v="1369803600"/>
    <b v="0"/>
    <b v="0"/>
    <s v="music/rock"/>
    <m/>
    <x v="1"/>
    <s v="rock"/>
    <x v="377"/>
    <x v="380"/>
  </r>
  <r>
    <x v="398"/>
    <s v="Myers LLC"/>
    <x v="398"/>
    <n v="1700"/>
    <n v="12202"/>
    <n v="7.1776470588235295"/>
    <x v="1"/>
    <n v="123"/>
    <s v="IT"/>
    <s v="EUR"/>
    <n v="1525755600"/>
    <n v="1525928400"/>
    <b v="0"/>
    <b v="1"/>
    <s v="film &amp; video/animation"/>
    <m/>
    <x v="4"/>
    <s v="animation"/>
    <x v="378"/>
    <x v="103"/>
  </r>
  <r>
    <x v="399"/>
    <s v="Acosta, Mullins and Morris"/>
    <x v="399"/>
    <n v="97300"/>
    <n v="62127"/>
    <n v="0.63850976361767731"/>
    <x v="0"/>
    <n v="941"/>
    <s v="US"/>
    <s v="USD"/>
    <n v="1296626400"/>
    <n v="1297231200"/>
    <b v="0"/>
    <b v="0"/>
    <s v="music/indie rock"/>
    <m/>
    <x v="1"/>
    <s v="indie rock"/>
    <x v="379"/>
    <x v="381"/>
  </r>
  <r>
    <x v="400"/>
    <s v="Bell PLC"/>
    <x v="400"/>
    <n v="100"/>
    <n v="2"/>
    <n v="0.02"/>
    <x v="0"/>
    <n v="1"/>
    <s v="US"/>
    <s v="USD"/>
    <n v="1376629200"/>
    <n v="1378530000"/>
    <b v="0"/>
    <b v="1"/>
    <s v="photography/photography books"/>
    <m/>
    <x v="7"/>
    <s v="photography books"/>
    <x v="380"/>
    <x v="382"/>
  </r>
  <r>
    <x v="401"/>
    <s v="Smith-Schmidt"/>
    <x v="401"/>
    <n v="900"/>
    <n v="13772"/>
    <n v="15.302222222222222"/>
    <x v="1"/>
    <n v="299"/>
    <s v="US"/>
    <s v="USD"/>
    <n v="1572152400"/>
    <n v="1572152400"/>
    <b v="0"/>
    <b v="0"/>
    <s v="theater/plays"/>
    <m/>
    <x v="3"/>
    <s v="plays"/>
    <x v="381"/>
    <x v="383"/>
  </r>
  <r>
    <x v="402"/>
    <s v="Ruiz, Richardson and Cole"/>
    <x v="402"/>
    <n v="7300"/>
    <n v="2946"/>
    <n v="0.40356164383561643"/>
    <x v="0"/>
    <n v="40"/>
    <s v="US"/>
    <s v="USD"/>
    <n v="1325829600"/>
    <n v="1329890400"/>
    <b v="0"/>
    <b v="1"/>
    <s v="film &amp; video/shorts"/>
    <m/>
    <x v="4"/>
    <s v="shorts"/>
    <x v="382"/>
    <x v="384"/>
  </r>
  <r>
    <x v="403"/>
    <s v="Leonard-Mcclain"/>
    <x v="403"/>
    <n v="195800"/>
    <n v="168820"/>
    <n v="0.86220633299284988"/>
    <x v="0"/>
    <n v="3015"/>
    <s v="CA"/>
    <s v="CAD"/>
    <n v="1273640400"/>
    <n v="1276750800"/>
    <b v="0"/>
    <b v="1"/>
    <s v="theater/plays"/>
    <m/>
    <x v="3"/>
    <s v="plays"/>
    <x v="125"/>
    <x v="385"/>
  </r>
  <r>
    <x v="404"/>
    <s v="Bailey-Boyer"/>
    <x v="404"/>
    <n v="48900"/>
    <n v="154321"/>
    <n v="3.1558486707566464"/>
    <x v="1"/>
    <n v="2237"/>
    <s v="US"/>
    <s v="USD"/>
    <n v="1510639200"/>
    <n v="1510898400"/>
    <b v="0"/>
    <b v="0"/>
    <s v="theater/plays"/>
    <m/>
    <x v="3"/>
    <s v="plays"/>
    <x v="383"/>
    <x v="386"/>
  </r>
  <r>
    <x v="405"/>
    <s v="Lee LLC"/>
    <x v="405"/>
    <n v="29600"/>
    <n v="26527"/>
    <n v="0.89618243243243245"/>
    <x v="0"/>
    <n v="435"/>
    <s v="US"/>
    <s v="USD"/>
    <n v="1528088400"/>
    <n v="1532408400"/>
    <b v="0"/>
    <b v="0"/>
    <s v="theater/plays"/>
    <m/>
    <x v="3"/>
    <s v="plays"/>
    <x v="384"/>
    <x v="387"/>
  </r>
  <r>
    <x v="406"/>
    <s v="Lyons Inc"/>
    <x v="406"/>
    <n v="39300"/>
    <n v="71583"/>
    <n v="1.8214503816793892"/>
    <x v="1"/>
    <n v="645"/>
    <s v="US"/>
    <s v="USD"/>
    <n v="1359525600"/>
    <n v="1360562400"/>
    <b v="1"/>
    <b v="0"/>
    <s v="film &amp; video/documentary"/>
    <m/>
    <x v="4"/>
    <s v="documentary"/>
    <x v="385"/>
    <x v="388"/>
  </r>
  <r>
    <x v="407"/>
    <s v="Herrera-Wilson"/>
    <x v="407"/>
    <n v="3400"/>
    <n v="12100"/>
    <n v="3.5588235294117645"/>
    <x v="1"/>
    <n v="484"/>
    <s v="DK"/>
    <s v="DKK"/>
    <n v="1570942800"/>
    <n v="1571547600"/>
    <b v="0"/>
    <b v="0"/>
    <s v="theater/plays"/>
    <m/>
    <x v="3"/>
    <s v="plays"/>
    <x v="386"/>
    <x v="389"/>
  </r>
  <r>
    <x v="408"/>
    <s v="Mahoney, Adams and Lucas"/>
    <x v="408"/>
    <n v="9200"/>
    <n v="12129"/>
    <n v="1.3183695652173912"/>
    <x v="1"/>
    <n v="154"/>
    <s v="CA"/>
    <s v="CAD"/>
    <n v="1466398800"/>
    <n v="1468126800"/>
    <b v="0"/>
    <b v="0"/>
    <s v="film &amp; video/documentary"/>
    <m/>
    <x v="4"/>
    <s v="documentary"/>
    <x v="387"/>
    <x v="390"/>
  </r>
  <r>
    <x v="409"/>
    <s v="Stewart LLC"/>
    <x v="409"/>
    <n v="135600"/>
    <n v="62804"/>
    <n v="0.46315634218289087"/>
    <x v="0"/>
    <n v="714"/>
    <s v="US"/>
    <s v="USD"/>
    <n v="1492491600"/>
    <n v="1492837200"/>
    <b v="0"/>
    <b v="0"/>
    <s v="music/rock"/>
    <m/>
    <x v="1"/>
    <s v="rock"/>
    <x v="388"/>
    <x v="391"/>
  </r>
  <r>
    <x v="410"/>
    <s v="Mcmillan Group"/>
    <x v="410"/>
    <n v="153700"/>
    <n v="55536"/>
    <n v="0.36132726089785294"/>
    <x v="2"/>
    <n v="1111"/>
    <s v="US"/>
    <s v="USD"/>
    <n v="1430197200"/>
    <n v="1430197200"/>
    <b v="0"/>
    <b v="0"/>
    <s v="games/mobile games"/>
    <m/>
    <x v="6"/>
    <s v="mobile games"/>
    <x v="277"/>
    <x v="277"/>
  </r>
  <r>
    <x v="411"/>
    <s v="Beck, Thompson and Martinez"/>
    <x v="411"/>
    <n v="7800"/>
    <n v="8161"/>
    <n v="1.0462820512820512"/>
    <x v="1"/>
    <n v="82"/>
    <s v="US"/>
    <s v="USD"/>
    <n v="1496034000"/>
    <n v="1496206800"/>
    <b v="0"/>
    <b v="0"/>
    <s v="theater/plays"/>
    <m/>
    <x v="3"/>
    <s v="plays"/>
    <x v="389"/>
    <x v="392"/>
  </r>
  <r>
    <x v="412"/>
    <s v="Rodriguez-Scott"/>
    <x v="412"/>
    <n v="2100"/>
    <n v="14046"/>
    <n v="6.6885714285714286"/>
    <x v="1"/>
    <n v="134"/>
    <s v="US"/>
    <s v="USD"/>
    <n v="1388728800"/>
    <n v="1389592800"/>
    <b v="0"/>
    <b v="0"/>
    <s v="publishing/fiction"/>
    <m/>
    <x v="5"/>
    <s v="fiction"/>
    <x v="390"/>
    <x v="393"/>
  </r>
  <r>
    <x v="413"/>
    <s v="Rush-Bowers"/>
    <x v="413"/>
    <n v="189500"/>
    <n v="117628"/>
    <n v="0.62072823218997364"/>
    <x v="2"/>
    <n v="1089"/>
    <s v="US"/>
    <s v="USD"/>
    <n v="1543298400"/>
    <n v="1545631200"/>
    <b v="0"/>
    <b v="0"/>
    <s v="film &amp; video/animation"/>
    <m/>
    <x v="4"/>
    <s v="animation"/>
    <x v="391"/>
    <x v="394"/>
  </r>
  <r>
    <x v="414"/>
    <s v="Davis and Sons"/>
    <x v="414"/>
    <n v="188200"/>
    <n v="159405"/>
    <n v="0.84699787460148779"/>
    <x v="0"/>
    <n v="5497"/>
    <s v="US"/>
    <s v="USD"/>
    <n v="1271739600"/>
    <n v="1272430800"/>
    <b v="0"/>
    <b v="1"/>
    <s v="food/food trucks"/>
    <m/>
    <x v="0"/>
    <s v="food trucks"/>
    <x v="392"/>
    <x v="395"/>
  </r>
  <r>
    <x v="415"/>
    <s v="Anderson-Pham"/>
    <x v="415"/>
    <n v="113500"/>
    <n v="12552"/>
    <n v="0.11059030837004405"/>
    <x v="0"/>
    <n v="418"/>
    <s v="US"/>
    <s v="USD"/>
    <n v="1326434400"/>
    <n v="1327903200"/>
    <b v="0"/>
    <b v="0"/>
    <s v="theater/plays"/>
    <m/>
    <x v="3"/>
    <s v="plays"/>
    <x v="393"/>
    <x v="396"/>
  </r>
  <r>
    <x v="416"/>
    <s v="Stewart-Coleman"/>
    <x v="416"/>
    <n v="134600"/>
    <n v="59007"/>
    <n v="0.43838781575037145"/>
    <x v="0"/>
    <n v="1439"/>
    <s v="US"/>
    <s v="USD"/>
    <n v="1295244000"/>
    <n v="1296021600"/>
    <b v="0"/>
    <b v="1"/>
    <s v="film &amp; video/documentary"/>
    <m/>
    <x v="4"/>
    <s v="documentary"/>
    <x v="394"/>
    <x v="397"/>
  </r>
  <r>
    <x v="417"/>
    <s v="Bradshaw, Smith and Ryan"/>
    <x v="417"/>
    <n v="1700"/>
    <n v="943"/>
    <n v="0.55470588235294116"/>
    <x v="0"/>
    <n v="15"/>
    <s v="US"/>
    <s v="USD"/>
    <n v="1541221200"/>
    <n v="1543298400"/>
    <b v="0"/>
    <b v="0"/>
    <s v="theater/plays"/>
    <m/>
    <x v="3"/>
    <s v="plays"/>
    <x v="395"/>
    <x v="398"/>
  </r>
  <r>
    <x v="418"/>
    <s v="Jackson PLC"/>
    <x v="418"/>
    <n v="163700"/>
    <n v="93963"/>
    <n v="0.57399511301160655"/>
    <x v="0"/>
    <n v="1999"/>
    <s v="CA"/>
    <s v="CAD"/>
    <n v="1336280400"/>
    <n v="1336366800"/>
    <b v="0"/>
    <b v="0"/>
    <s v="film &amp; video/documentary"/>
    <m/>
    <x v="4"/>
    <s v="documentary"/>
    <x v="396"/>
    <x v="399"/>
  </r>
  <r>
    <x v="419"/>
    <s v="Ware-Arias"/>
    <x v="419"/>
    <n v="113800"/>
    <n v="140469"/>
    <n v="1.2343497363796134"/>
    <x v="1"/>
    <n v="5203"/>
    <s v="US"/>
    <s v="USD"/>
    <n v="1324533600"/>
    <n v="1325052000"/>
    <b v="0"/>
    <b v="0"/>
    <s v="technology/web"/>
    <m/>
    <x v="2"/>
    <s v="web"/>
    <x v="397"/>
    <x v="348"/>
  </r>
  <r>
    <x v="420"/>
    <s v="Blair, Reyes and Woods"/>
    <x v="420"/>
    <n v="5000"/>
    <n v="6423"/>
    <n v="1.2846"/>
    <x v="1"/>
    <n v="94"/>
    <s v="US"/>
    <s v="USD"/>
    <n v="1498366800"/>
    <n v="1499576400"/>
    <b v="0"/>
    <b v="0"/>
    <s v="theater/plays"/>
    <m/>
    <x v="3"/>
    <s v="plays"/>
    <x v="398"/>
    <x v="400"/>
  </r>
  <r>
    <x v="421"/>
    <s v="Thomas-Lopez"/>
    <x v="421"/>
    <n v="9400"/>
    <n v="6015"/>
    <n v="0.63989361702127656"/>
    <x v="0"/>
    <n v="118"/>
    <s v="US"/>
    <s v="USD"/>
    <n v="1498712400"/>
    <n v="1501304400"/>
    <b v="0"/>
    <b v="1"/>
    <s v="technology/wearables"/>
    <m/>
    <x v="2"/>
    <s v="wearables"/>
    <x v="399"/>
    <x v="401"/>
  </r>
  <r>
    <x v="422"/>
    <s v="Brown, Davies and Pacheco"/>
    <x v="422"/>
    <n v="8700"/>
    <n v="11075"/>
    <n v="1.2729885057471264"/>
    <x v="1"/>
    <n v="205"/>
    <s v="US"/>
    <s v="USD"/>
    <n v="1271480400"/>
    <n v="1273208400"/>
    <b v="0"/>
    <b v="1"/>
    <s v="theater/plays"/>
    <m/>
    <x v="3"/>
    <s v="plays"/>
    <x v="400"/>
    <x v="402"/>
  </r>
  <r>
    <x v="423"/>
    <s v="Jones-Riddle"/>
    <x v="423"/>
    <n v="147800"/>
    <n v="15723"/>
    <n v="0.10638024357239513"/>
    <x v="0"/>
    <n v="162"/>
    <s v="US"/>
    <s v="USD"/>
    <n v="1316667600"/>
    <n v="1316840400"/>
    <b v="0"/>
    <b v="1"/>
    <s v="food/food trucks"/>
    <m/>
    <x v="0"/>
    <s v="food trucks"/>
    <x v="116"/>
    <x v="403"/>
  </r>
  <r>
    <x v="424"/>
    <s v="Schmidt-Gomez"/>
    <x v="424"/>
    <n v="5100"/>
    <n v="2064"/>
    <n v="0.40470588235294119"/>
    <x v="0"/>
    <n v="83"/>
    <s v="US"/>
    <s v="USD"/>
    <n v="1524027600"/>
    <n v="1524546000"/>
    <b v="0"/>
    <b v="0"/>
    <s v="music/indie rock"/>
    <m/>
    <x v="1"/>
    <s v="indie rock"/>
    <x v="401"/>
    <x v="404"/>
  </r>
  <r>
    <x v="425"/>
    <s v="Sullivan, Davis and Booth"/>
    <x v="425"/>
    <n v="2700"/>
    <n v="7767"/>
    <n v="2.8766666666666665"/>
    <x v="1"/>
    <n v="92"/>
    <s v="US"/>
    <s v="USD"/>
    <n v="1438059600"/>
    <n v="1438578000"/>
    <b v="0"/>
    <b v="0"/>
    <s v="photography/photography books"/>
    <m/>
    <x v="7"/>
    <s v="photography books"/>
    <x v="402"/>
    <x v="405"/>
  </r>
  <r>
    <x v="426"/>
    <s v="Edwards-Kane"/>
    <x v="426"/>
    <n v="1800"/>
    <n v="10313"/>
    <n v="5.7294444444444448"/>
    <x v="1"/>
    <n v="219"/>
    <s v="US"/>
    <s v="USD"/>
    <n v="1361944800"/>
    <n v="1362549600"/>
    <b v="0"/>
    <b v="0"/>
    <s v="theater/plays"/>
    <m/>
    <x v="3"/>
    <s v="plays"/>
    <x v="403"/>
    <x v="406"/>
  </r>
  <r>
    <x v="427"/>
    <s v="Hicks, Wall and Webb"/>
    <x v="427"/>
    <n v="174500"/>
    <n v="197018"/>
    <n v="1.1290429799426933"/>
    <x v="1"/>
    <n v="2526"/>
    <s v="US"/>
    <s v="USD"/>
    <n v="1410584400"/>
    <n v="1413349200"/>
    <b v="0"/>
    <b v="1"/>
    <s v="theater/plays"/>
    <m/>
    <x v="3"/>
    <s v="plays"/>
    <x v="404"/>
    <x v="407"/>
  </r>
  <r>
    <x v="428"/>
    <s v="Mayer-Richmond"/>
    <x v="428"/>
    <n v="101400"/>
    <n v="47037"/>
    <n v="0.46387573964497042"/>
    <x v="0"/>
    <n v="747"/>
    <s v="US"/>
    <s v="USD"/>
    <n v="1297404000"/>
    <n v="1298008800"/>
    <b v="0"/>
    <b v="0"/>
    <s v="film &amp; video/animation"/>
    <m/>
    <x v="4"/>
    <s v="animation"/>
    <x v="405"/>
    <x v="408"/>
  </r>
  <r>
    <x v="429"/>
    <s v="Robles Ltd"/>
    <x v="429"/>
    <n v="191000"/>
    <n v="173191"/>
    <n v="0.90675916230366493"/>
    <x v="3"/>
    <n v="2138"/>
    <s v="US"/>
    <s v="USD"/>
    <n v="1392012000"/>
    <n v="1394427600"/>
    <b v="0"/>
    <b v="1"/>
    <s v="photography/photography books"/>
    <m/>
    <x v="7"/>
    <s v="photography books"/>
    <x v="406"/>
    <x v="409"/>
  </r>
  <r>
    <x v="430"/>
    <s v="Cochran Ltd"/>
    <x v="430"/>
    <n v="8100"/>
    <n v="5487"/>
    <n v="0.67740740740740746"/>
    <x v="0"/>
    <n v="84"/>
    <s v="US"/>
    <s v="USD"/>
    <n v="1569733200"/>
    <n v="1572670800"/>
    <b v="0"/>
    <b v="0"/>
    <s v="theater/plays"/>
    <m/>
    <x v="3"/>
    <s v="plays"/>
    <x v="407"/>
    <x v="410"/>
  </r>
  <r>
    <x v="431"/>
    <s v="Rosales LLC"/>
    <x v="431"/>
    <n v="5100"/>
    <n v="9817"/>
    <n v="1.9249019607843136"/>
    <x v="1"/>
    <n v="94"/>
    <s v="US"/>
    <s v="USD"/>
    <n v="1529643600"/>
    <n v="1531112400"/>
    <b v="1"/>
    <b v="0"/>
    <s v="theater/plays"/>
    <m/>
    <x v="3"/>
    <s v="plays"/>
    <x v="408"/>
    <x v="312"/>
  </r>
  <r>
    <x v="432"/>
    <s v="Harper-Bryan"/>
    <x v="432"/>
    <n v="7700"/>
    <n v="6369"/>
    <n v="0.82714285714285718"/>
    <x v="0"/>
    <n v="91"/>
    <s v="US"/>
    <s v="USD"/>
    <n v="1399006800"/>
    <n v="1400734800"/>
    <b v="0"/>
    <b v="0"/>
    <s v="theater/plays"/>
    <m/>
    <x v="3"/>
    <s v="plays"/>
    <x v="409"/>
    <x v="411"/>
  </r>
  <r>
    <x v="433"/>
    <s v="Potter, Harper and Everett"/>
    <x v="433"/>
    <n v="121400"/>
    <n v="65755"/>
    <n v="0.54163920922570019"/>
    <x v="0"/>
    <n v="792"/>
    <s v="US"/>
    <s v="USD"/>
    <n v="1385359200"/>
    <n v="1386741600"/>
    <b v="0"/>
    <b v="1"/>
    <s v="film &amp; video/documentary"/>
    <m/>
    <x v="4"/>
    <s v="documentary"/>
    <x v="410"/>
    <x v="412"/>
  </r>
  <r>
    <x v="434"/>
    <s v="Floyd-Sims"/>
    <x v="434"/>
    <n v="5400"/>
    <n v="903"/>
    <n v="0.16722222222222222"/>
    <x v="3"/>
    <n v="10"/>
    <s v="CA"/>
    <s v="CAD"/>
    <n v="1480572000"/>
    <n v="1481781600"/>
    <b v="1"/>
    <b v="0"/>
    <s v="theater/plays"/>
    <m/>
    <x v="3"/>
    <s v="plays"/>
    <x v="411"/>
    <x v="413"/>
  </r>
  <r>
    <x v="435"/>
    <s v="Spence, Jackson and Kelly"/>
    <x v="435"/>
    <n v="152400"/>
    <n v="178120"/>
    <n v="1.168766404199475"/>
    <x v="1"/>
    <n v="1713"/>
    <s v="IT"/>
    <s v="EUR"/>
    <n v="1418623200"/>
    <n v="1419660000"/>
    <b v="0"/>
    <b v="1"/>
    <s v="theater/plays"/>
    <m/>
    <x v="3"/>
    <s v="plays"/>
    <x v="412"/>
    <x v="414"/>
  </r>
  <r>
    <x v="436"/>
    <s v="King-Nguyen"/>
    <x v="436"/>
    <n v="1300"/>
    <n v="13678"/>
    <n v="10.521538461538462"/>
    <x v="1"/>
    <n v="249"/>
    <s v="US"/>
    <s v="USD"/>
    <n v="1555736400"/>
    <n v="1555822800"/>
    <b v="0"/>
    <b v="0"/>
    <s v="music/jazz"/>
    <m/>
    <x v="1"/>
    <s v="jazz"/>
    <x v="413"/>
    <x v="354"/>
  </r>
  <r>
    <x v="437"/>
    <s v="Hansen Group"/>
    <x v="437"/>
    <n v="8100"/>
    <n v="9969"/>
    <n v="1.2307407407407407"/>
    <x v="1"/>
    <n v="192"/>
    <s v="US"/>
    <s v="USD"/>
    <n v="1442120400"/>
    <n v="1442379600"/>
    <b v="0"/>
    <b v="1"/>
    <s v="film &amp; video/animation"/>
    <m/>
    <x v="4"/>
    <s v="animation"/>
    <x v="414"/>
    <x v="415"/>
  </r>
  <r>
    <x v="438"/>
    <s v="Mathis, Hall and Hansen"/>
    <x v="438"/>
    <n v="8300"/>
    <n v="14827"/>
    <n v="1.7863855421686747"/>
    <x v="1"/>
    <n v="247"/>
    <s v="US"/>
    <s v="USD"/>
    <n v="1362376800"/>
    <n v="1364965200"/>
    <b v="0"/>
    <b v="0"/>
    <s v="theater/plays"/>
    <m/>
    <x v="3"/>
    <s v="plays"/>
    <x v="415"/>
    <x v="416"/>
  </r>
  <r>
    <x v="439"/>
    <s v="Cummings Inc"/>
    <x v="439"/>
    <n v="28400"/>
    <n v="100900"/>
    <n v="3.5528169014084505"/>
    <x v="1"/>
    <n v="2293"/>
    <s v="US"/>
    <s v="USD"/>
    <n v="1478408400"/>
    <n v="1479016800"/>
    <b v="0"/>
    <b v="0"/>
    <s v="film &amp; video/science fiction"/>
    <m/>
    <x v="4"/>
    <s v="science fiction"/>
    <x v="416"/>
    <x v="417"/>
  </r>
  <r>
    <x v="440"/>
    <s v="Miller-Poole"/>
    <x v="440"/>
    <n v="102500"/>
    <n v="165954"/>
    <n v="1.6190634146341463"/>
    <x v="1"/>
    <n v="3131"/>
    <s v="US"/>
    <s v="USD"/>
    <n v="1498798800"/>
    <n v="1499662800"/>
    <b v="0"/>
    <b v="0"/>
    <s v="film &amp; video/television"/>
    <m/>
    <x v="4"/>
    <s v="television"/>
    <x v="417"/>
    <x v="418"/>
  </r>
  <r>
    <x v="441"/>
    <s v="Rodriguez-West"/>
    <x v="441"/>
    <n v="7000"/>
    <n v="1744"/>
    <n v="0.24914285714285714"/>
    <x v="0"/>
    <n v="32"/>
    <s v="US"/>
    <s v="USD"/>
    <n v="1335416400"/>
    <n v="1337835600"/>
    <b v="0"/>
    <b v="0"/>
    <s v="technology/wearables"/>
    <m/>
    <x v="2"/>
    <s v="wearables"/>
    <x v="418"/>
    <x v="419"/>
  </r>
  <r>
    <x v="442"/>
    <s v="Calderon, Bradford and Dean"/>
    <x v="442"/>
    <n v="5400"/>
    <n v="10731"/>
    <n v="1.9872222222222222"/>
    <x v="1"/>
    <n v="143"/>
    <s v="IT"/>
    <s v="EUR"/>
    <n v="1504328400"/>
    <n v="1505710800"/>
    <b v="0"/>
    <b v="0"/>
    <s v="theater/plays"/>
    <m/>
    <x v="3"/>
    <s v="plays"/>
    <x v="419"/>
    <x v="420"/>
  </r>
  <r>
    <x v="443"/>
    <s v="Clark-Bowman"/>
    <x v="443"/>
    <n v="9300"/>
    <n v="3232"/>
    <n v="0.34752688172043011"/>
    <x v="3"/>
    <n v="90"/>
    <s v="US"/>
    <s v="USD"/>
    <n v="1285822800"/>
    <n v="1287464400"/>
    <b v="0"/>
    <b v="0"/>
    <s v="theater/plays"/>
    <m/>
    <x v="3"/>
    <s v="plays"/>
    <x v="420"/>
    <x v="421"/>
  </r>
  <r>
    <x v="444"/>
    <s v="Hensley Ltd"/>
    <x v="444"/>
    <n v="6200"/>
    <n v="10938"/>
    <n v="1.7641935483870967"/>
    <x v="1"/>
    <n v="296"/>
    <s v="US"/>
    <s v="USD"/>
    <n v="1311483600"/>
    <n v="1311656400"/>
    <b v="0"/>
    <b v="1"/>
    <s v="music/indie rock"/>
    <m/>
    <x v="1"/>
    <s v="indie rock"/>
    <x v="421"/>
    <x v="422"/>
  </r>
  <r>
    <x v="445"/>
    <s v="Anderson-Pearson"/>
    <x v="445"/>
    <n v="2100"/>
    <n v="10739"/>
    <n v="5.1138095238095236"/>
    <x v="1"/>
    <n v="170"/>
    <s v="US"/>
    <s v="USD"/>
    <n v="1291356000"/>
    <n v="1293170400"/>
    <b v="0"/>
    <b v="1"/>
    <s v="theater/plays"/>
    <m/>
    <x v="3"/>
    <s v="plays"/>
    <x v="422"/>
    <x v="423"/>
  </r>
  <r>
    <x v="446"/>
    <s v="Martin, Martin and Solis"/>
    <x v="446"/>
    <n v="6800"/>
    <n v="5579"/>
    <n v="0.82044117647058823"/>
    <x v="0"/>
    <n v="186"/>
    <s v="US"/>
    <s v="USD"/>
    <n v="1355810400"/>
    <n v="1355983200"/>
    <b v="0"/>
    <b v="0"/>
    <s v="technology/wearables"/>
    <m/>
    <x v="2"/>
    <s v="wearables"/>
    <x v="423"/>
    <x v="424"/>
  </r>
  <r>
    <x v="447"/>
    <s v="Harrington-Harper"/>
    <x v="447"/>
    <n v="155200"/>
    <n v="37754"/>
    <n v="0.24326030927835052"/>
    <x v="3"/>
    <n v="439"/>
    <s v="GB"/>
    <s v="GBP"/>
    <n v="1513663200"/>
    <n v="1515045600"/>
    <b v="0"/>
    <b v="0"/>
    <s v="film &amp; video/television"/>
    <m/>
    <x v="4"/>
    <s v="television"/>
    <x v="424"/>
    <x v="425"/>
  </r>
  <r>
    <x v="448"/>
    <s v="Price and Sons"/>
    <x v="448"/>
    <n v="89900"/>
    <n v="45384"/>
    <n v="0.50482758620689661"/>
    <x v="0"/>
    <n v="605"/>
    <s v="US"/>
    <s v="USD"/>
    <n v="1365915600"/>
    <n v="1366088400"/>
    <b v="0"/>
    <b v="1"/>
    <s v="games/video games"/>
    <m/>
    <x v="6"/>
    <s v="video games"/>
    <x v="425"/>
    <x v="426"/>
  </r>
  <r>
    <x v="449"/>
    <s v="Cuevas-Morales"/>
    <x v="449"/>
    <n v="900"/>
    <n v="8703"/>
    <n v="9.67"/>
    <x v="1"/>
    <n v="86"/>
    <s v="DK"/>
    <s v="DKK"/>
    <n v="1551852000"/>
    <n v="1553317200"/>
    <b v="0"/>
    <b v="0"/>
    <s v="games/video games"/>
    <m/>
    <x v="6"/>
    <s v="video games"/>
    <x v="426"/>
    <x v="427"/>
  </r>
  <r>
    <x v="450"/>
    <s v="Delgado-Hatfield"/>
    <x v="450"/>
    <n v="100"/>
    <n v="4"/>
    <n v="0.04"/>
    <x v="0"/>
    <n v="1"/>
    <s v="CA"/>
    <s v="CAD"/>
    <n v="1540098000"/>
    <n v="1542088800"/>
    <b v="0"/>
    <b v="0"/>
    <s v="film &amp; video/animation"/>
    <m/>
    <x v="4"/>
    <s v="animation"/>
    <x v="427"/>
    <x v="428"/>
  </r>
  <r>
    <x v="451"/>
    <s v="Padilla-Porter"/>
    <x v="451"/>
    <n v="148400"/>
    <n v="182302"/>
    <n v="1.2284501347708894"/>
    <x v="1"/>
    <n v="6286"/>
    <s v="US"/>
    <s v="USD"/>
    <n v="1500440400"/>
    <n v="1503118800"/>
    <b v="0"/>
    <b v="0"/>
    <s v="music/rock"/>
    <m/>
    <x v="1"/>
    <s v="rock"/>
    <x v="428"/>
    <x v="429"/>
  </r>
  <r>
    <x v="452"/>
    <s v="Morris Group"/>
    <x v="452"/>
    <n v="4800"/>
    <n v="3045"/>
    <n v="0.63437500000000002"/>
    <x v="0"/>
    <n v="31"/>
    <s v="US"/>
    <s v="USD"/>
    <n v="1278392400"/>
    <n v="1278478800"/>
    <b v="0"/>
    <b v="0"/>
    <s v="film &amp; video/drama"/>
    <m/>
    <x v="4"/>
    <s v="drama"/>
    <x v="429"/>
    <x v="430"/>
  </r>
  <r>
    <x v="453"/>
    <s v="Saunders Ltd"/>
    <x v="453"/>
    <n v="182400"/>
    <n v="102749"/>
    <n v="0.56331688596491225"/>
    <x v="0"/>
    <n v="1181"/>
    <s v="US"/>
    <s v="USD"/>
    <n v="1480572000"/>
    <n v="1484114400"/>
    <b v="0"/>
    <b v="0"/>
    <s v="film &amp; video/science fiction"/>
    <m/>
    <x v="4"/>
    <s v="science fiction"/>
    <x v="411"/>
    <x v="431"/>
  </r>
  <r>
    <x v="454"/>
    <s v="Woods Inc"/>
    <x v="454"/>
    <n v="4000"/>
    <n v="1763"/>
    <n v="0.44074999999999998"/>
    <x v="0"/>
    <n v="39"/>
    <s v="US"/>
    <s v="USD"/>
    <n v="1382331600"/>
    <n v="1385445600"/>
    <b v="0"/>
    <b v="1"/>
    <s v="film &amp; video/drama"/>
    <m/>
    <x v="4"/>
    <s v="drama"/>
    <x v="430"/>
    <x v="432"/>
  </r>
  <r>
    <x v="455"/>
    <s v="Villanueva, Wright and Richardson"/>
    <x v="455"/>
    <n v="116500"/>
    <n v="137904"/>
    <n v="1.1837253218884121"/>
    <x v="1"/>
    <n v="3727"/>
    <s v="US"/>
    <s v="USD"/>
    <n v="1316754000"/>
    <n v="1318741200"/>
    <b v="0"/>
    <b v="0"/>
    <s v="theater/plays"/>
    <m/>
    <x v="3"/>
    <s v="plays"/>
    <x v="431"/>
    <x v="433"/>
  </r>
  <r>
    <x v="456"/>
    <s v="Wilson, Brooks and Clark"/>
    <x v="456"/>
    <n v="146400"/>
    <n v="152438"/>
    <n v="1.041243169398907"/>
    <x v="1"/>
    <n v="1605"/>
    <s v="US"/>
    <s v="USD"/>
    <n v="1518242400"/>
    <n v="1518242400"/>
    <b v="0"/>
    <b v="1"/>
    <s v="music/indie rock"/>
    <m/>
    <x v="1"/>
    <s v="indie rock"/>
    <x v="432"/>
    <x v="434"/>
  </r>
  <r>
    <x v="457"/>
    <s v="Sheppard, Smith and Spence"/>
    <x v="457"/>
    <n v="5000"/>
    <n v="1332"/>
    <n v="0.26640000000000003"/>
    <x v="0"/>
    <n v="46"/>
    <s v="US"/>
    <s v="USD"/>
    <n v="1476421200"/>
    <n v="1476594000"/>
    <b v="0"/>
    <b v="0"/>
    <s v="theater/plays"/>
    <m/>
    <x v="3"/>
    <s v="plays"/>
    <x v="433"/>
    <x v="435"/>
  </r>
  <r>
    <x v="458"/>
    <s v="Wise, Thompson and Allen"/>
    <x v="458"/>
    <n v="33800"/>
    <n v="118706"/>
    <n v="3.5120118343195266"/>
    <x v="1"/>
    <n v="2120"/>
    <s v="US"/>
    <s v="USD"/>
    <n v="1269752400"/>
    <n v="1273554000"/>
    <b v="0"/>
    <b v="0"/>
    <s v="theater/plays"/>
    <m/>
    <x v="3"/>
    <s v="plays"/>
    <x v="434"/>
    <x v="436"/>
  </r>
  <r>
    <x v="459"/>
    <s v="Lane, Ryan and Chapman"/>
    <x v="459"/>
    <n v="6300"/>
    <n v="5674"/>
    <n v="0.90063492063492068"/>
    <x v="0"/>
    <n v="105"/>
    <s v="US"/>
    <s v="USD"/>
    <n v="1419746400"/>
    <n v="1421906400"/>
    <b v="0"/>
    <b v="0"/>
    <s v="film &amp; video/documentary"/>
    <m/>
    <x v="4"/>
    <s v="documentary"/>
    <x v="435"/>
    <x v="437"/>
  </r>
  <r>
    <x v="460"/>
    <s v="Rich, Alvarez and King"/>
    <x v="460"/>
    <n v="2400"/>
    <n v="4119"/>
    <n v="1.7162500000000001"/>
    <x v="1"/>
    <n v="50"/>
    <s v="US"/>
    <s v="USD"/>
    <n v="1281330000"/>
    <n v="1281589200"/>
    <b v="0"/>
    <b v="0"/>
    <s v="theater/plays"/>
    <m/>
    <x v="3"/>
    <s v="plays"/>
    <x v="8"/>
    <x v="438"/>
  </r>
  <r>
    <x v="461"/>
    <s v="Terry-Salinas"/>
    <x v="461"/>
    <n v="98800"/>
    <n v="139354"/>
    <n v="1.4104655870445344"/>
    <x v="1"/>
    <n v="2080"/>
    <s v="US"/>
    <s v="USD"/>
    <n v="1398661200"/>
    <n v="1400389200"/>
    <b v="0"/>
    <b v="0"/>
    <s v="film &amp; video/drama"/>
    <m/>
    <x v="4"/>
    <s v="drama"/>
    <x v="436"/>
    <x v="439"/>
  </r>
  <r>
    <x v="462"/>
    <s v="Wang-Rodriguez"/>
    <x v="462"/>
    <n v="188800"/>
    <n v="57734"/>
    <n v="0.30579449152542371"/>
    <x v="0"/>
    <n v="535"/>
    <s v="US"/>
    <s v="USD"/>
    <n v="1359525600"/>
    <n v="1362808800"/>
    <b v="0"/>
    <b v="0"/>
    <s v="games/mobile games"/>
    <m/>
    <x v="6"/>
    <s v="mobile games"/>
    <x v="385"/>
    <x v="440"/>
  </r>
  <r>
    <x v="463"/>
    <s v="Mckee-Hill"/>
    <x v="463"/>
    <n v="134300"/>
    <n v="145265"/>
    <n v="1.0816455696202532"/>
    <x v="1"/>
    <n v="2105"/>
    <s v="US"/>
    <s v="USD"/>
    <n v="1388469600"/>
    <n v="1388815200"/>
    <b v="0"/>
    <b v="0"/>
    <s v="film &amp; video/animation"/>
    <m/>
    <x v="4"/>
    <s v="animation"/>
    <x v="437"/>
    <x v="441"/>
  </r>
  <r>
    <x v="464"/>
    <s v="Gomez LLC"/>
    <x v="464"/>
    <n v="71200"/>
    <n v="95020"/>
    <n v="1.3345505617977529"/>
    <x v="1"/>
    <n v="2436"/>
    <s v="US"/>
    <s v="USD"/>
    <n v="1518328800"/>
    <n v="1519538400"/>
    <b v="0"/>
    <b v="0"/>
    <s v="theater/plays"/>
    <m/>
    <x v="3"/>
    <s v="plays"/>
    <x v="438"/>
    <x v="442"/>
  </r>
  <r>
    <x v="465"/>
    <s v="Gonzalez-Robbins"/>
    <x v="465"/>
    <n v="4700"/>
    <n v="8829"/>
    <n v="1.8785106382978722"/>
    <x v="1"/>
    <n v="80"/>
    <s v="US"/>
    <s v="USD"/>
    <n v="1517032800"/>
    <n v="1517810400"/>
    <b v="0"/>
    <b v="0"/>
    <s v="publishing/translations"/>
    <m/>
    <x v="5"/>
    <s v="translations"/>
    <x v="439"/>
    <x v="443"/>
  </r>
  <r>
    <x v="466"/>
    <s v="Obrien and Sons"/>
    <x v="466"/>
    <n v="1200"/>
    <n v="3984"/>
    <n v="3.32"/>
    <x v="1"/>
    <n v="42"/>
    <s v="US"/>
    <s v="USD"/>
    <n v="1368594000"/>
    <n v="1370581200"/>
    <b v="0"/>
    <b v="1"/>
    <s v="technology/wearables"/>
    <m/>
    <x v="2"/>
    <s v="wearables"/>
    <x v="440"/>
    <x v="444"/>
  </r>
  <r>
    <x v="467"/>
    <s v="Shaw Ltd"/>
    <x v="467"/>
    <n v="1400"/>
    <n v="8053"/>
    <n v="5.7521428571428572"/>
    <x v="1"/>
    <n v="139"/>
    <s v="CA"/>
    <s v="CAD"/>
    <n v="1448258400"/>
    <n v="1448863200"/>
    <b v="0"/>
    <b v="1"/>
    <s v="technology/web"/>
    <m/>
    <x v="2"/>
    <s v="web"/>
    <x v="441"/>
    <x v="445"/>
  </r>
  <r>
    <x v="468"/>
    <s v="Hughes Inc"/>
    <x v="468"/>
    <n v="4000"/>
    <n v="1620"/>
    <n v="0.40500000000000003"/>
    <x v="0"/>
    <n v="16"/>
    <s v="US"/>
    <s v="USD"/>
    <n v="1555218000"/>
    <n v="1556600400"/>
    <b v="0"/>
    <b v="0"/>
    <s v="theater/plays"/>
    <m/>
    <x v="3"/>
    <s v="plays"/>
    <x v="442"/>
    <x v="368"/>
  </r>
  <r>
    <x v="469"/>
    <s v="Olsen-Ryan"/>
    <x v="469"/>
    <n v="5600"/>
    <n v="10328"/>
    <n v="1.8442857142857143"/>
    <x v="1"/>
    <n v="159"/>
    <s v="US"/>
    <s v="USD"/>
    <n v="1431925200"/>
    <n v="1432098000"/>
    <b v="0"/>
    <b v="0"/>
    <s v="film &amp; video/drama"/>
    <m/>
    <x v="4"/>
    <s v="drama"/>
    <x v="443"/>
    <x v="446"/>
  </r>
  <r>
    <x v="470"/>
    <s v="Grimes, Holland and Sloan"/>
    <x v="470"/>
    <n v="3600"/>
    <n v="10289"/>
    <n v="2.8580555555555556"/>
    <x v="1"/>
    <n v="381"/>
    <s v="US"/>
    <s v="USD"/>
    <n v="1481522400"/>
    <n v="1482127200"/>
    <b v="0"/>
    <b v="0"/>
    <s v="technology/wearables"/>
    <m/>
    <x v="2"/>
    <s v="wearables"/>
    <x v="315"/>
    <x v="447"/>
  </r>
  <r>
    <x v="471"/>
    <s v="Perry and Sons"/>
    <x v="471"/>
    <n v="3100"/>
    <n v="9889"/>
    <n v="3.19"/>
    <x v="1"/>
    <n v="194"/>
    <s v="GB"/>
    <s v="GBP"/>
    <n v="1335934800"/>
    <n v="1335934800"/>
    <b v="0"/>
    <b v="1"/>
    <s v="food/food trucks"/>
    <m/>
    <x v="0"/>
    <s v="food trucks"/>
    <x v="444"/>
    <x v="448"/>
  </r>
  <r>
    <x v="472"/>
    <s v="Turner, Young and Collins"/>
    <x v="472"/>
    <n v="153800"/>
    <n v="60342"/>
    <n v="0.39234070221066319"/>
    <x v="0"/>
    <n v="575"/>
    <s v="US"/>
    <s v="USD"/>
    <n v="1552280400"/>
    <n v="1556946000"/>
    <b v="0"/>
    <b v="0"/>
    <s v="music/rock"/>
    <m/>
    <x v="1"/>
    <s v="rock"/>
    <x v="445"/>
    <x v="178"/>
  </r>
  <r>
    <x v="473"/>
    <s v="Richardson Inc"/>
    <x v="473"/>
    <n v="5000"/>
    <n v="8907"/>
    <n v="1.7814000000000001"/>
    <x v="1"/>
    <n v="106"/>
    <s v="US"/>
    <s v="USD"/>
    <n v="1529989200"/>
    <n v="1530075600"/>
    <b v="0"/>
    <b v="0"/>
    <s v="music/electric music"/>
    <m/>
    <x v="1"/>
    <s v="electric music"/>
    <x v="446"/>
    <x v="449"/>
  </r>
  <r>
    <x v="474"/>
    <s v="Santos-Young"/>
    <x v="474"/>
    <n v="4000"/>
    <n v="14606"/>
    <n v="3.6515"/>
    <x v="1"/>
    <n v="142"/>
    <s v="US"/>
    <s v="USD"/>
    <n v="1418709600"/>
    <n v="1418796000"/>
    <b v="0"/>
    <b v="0"/>
    <s v="film &amp; video/television"/>
    <m/>
    <x v="4"/>
    <s v="television"/>
    <x v="447"/>
    <x v="450"/>
  </r>
  <r>
    <x v="475"/>
    <s v="Nichols Ltd"/>
    <x v="475"/>
    <n v="7400"/>
    <n v="8432"/>
    <n v="1.1394594594594594"/>
    <x v="1"/>
    <n v="211"/>
    <s v="US"/>
    <s v="USD"/>
    <n v="1372136400"/>
    <n v="1372482000"/>
    <b v="0"/>
    <b v="1"/>
    <s v="publishing/translations"/>
    <m/>
    <x v="5"/>
    <s v="translations"/>
    <x v="448"/>
    <x v="451"/>
  </r>
  <r>
    <x v="476"/>
    <s v="Murphy PLC"/>
    <x v="476"/>
    <n v="191500"/>
    <n v="57122"/>
    <n v="0.29828720626631855"/>
    <x v="0"/>
    <n v="1120"/>
    <s v="US"/>
    <s v="USD"/>
    <n v="1533877200"/>
    <n v="1534395600"/>
    <b v="0"/>
    <b v="0"/>
    <s v="publishing/fiction"/>
    <m/>
    <x v="5"/>
    <s v="fiction"/>
    <x v="342"/>
    <x v="452"/>
  </r>
  <r>
    <x v="477"/>
    <s v="Hogan, Porter and Rivera"/>
    <x v="477"/>
    <n v="8500"/>
    <n v="4613"/>
    <n v="0.54270588235294115"/>
    <x v="0"/>
    <n v="113"/>
    <s v="US"/>
    <s v="USD"/>
    <n v="1309064400"/>
    <n v="1311397200"/>
    <b v="0"/>
    <b v="0"/>
    <s v="film &amp; video/science fiction"/>
    <m/>
    <x v="4"/>
    <s v="science fiction"/>
    <x v="449"/>
    <x v="453"/>
  </r>
  <r>
    <x v="478"/>
    <s v="Lyons LLC"/>
    <x v="478"/>
    <n v="68800"/>
    <n v="162603"/>
    <n v="2.3634156976744185"/>
    <x v="1"/>
    <n v="2756"/>
    <s v="US"/>
    <s v="USD"/>
    <n v="1425877200"/>
    <n v="1426914000"/>
    <b v="0"/>
    <b v="0"/>
    <s v="technology/wearables"/>
    <m/>
    <x v="2"/>
    <s v="wearables"/>
    <x v="450"/>
    <x v="454"/>
  </r>
  <r>
    <x v="479"/>
    <s v="Long-Greene"/>
    <x v="479"/>
    <n v="2400"/>
    <n v="12310"/>
    <n v="5.1291666666666664"/>
    <x v="1"/>
    <n v="173"/>
    <s v="GB"/>
    <s v="GBP"/>
    <n v="1501304400"/>
    <n v="1501477200"/>
    <b v="0"/>
    <b v="0"/>
    <s v="food/food trucks"/>
    <m/>
    <x v="0"/>
    <s v="food trucks"/>
    <x v="451"/>
    <x v="455"/>
  </r>
  <r>
    <x v="480"/>
    <s v="Robles-Hudson"/>
    <x v="480"/>
    <n v="8600"/>
    <n v="8656"/>
    <n v="1.0065116279069768"/>
    <x v="1"/>
    <n v="87"/>
    <s v="US"/>
    <s v="USD"/>
    <n v="1268287200"/>
    <n v="1269061200"/>
    <b v="0"/>
    <b v="1"/>
    <s v="photography/photography books"/>
    <m/>
    <x v="7"/>
    <s v="photography books"/>
    <x v="452"/>
    <x v="456"/>
  </r>
  <r>
    <x v="481"/>
    <s v="Mcclure LLC"/>
    <x v="481"/>
    <n v="196600"/>
    <n v="159931"/>
    <n v="0.81348423194303154"/>
    <x v="0"/>
    <n v="1538"/>
    <s v="US"/>
    <s v="USD"/>
    <n v="1412139600"/>
    <n v="1415772000"/>
    <b v="0"/>
    <b v="1"/>
    <s v="theater/plays"/>
    <m/>
    <x v="3"/>
    <s v="plays"/>
    <x v="453"/>
    <x v="457"/>
  </r>
  <r>
    <x v="482"/>
    <s v="Martin, Russell and Baker"/>
    <x v="482"/>
    <n v="4200"/>
    <n v="689"/>
    <n v="0.16404761904761905"/>
    <x v="0"/>
    <n v="9"/>
    <s v="US"/>
    <s v="USD"/>
    <n v="1330063200"/>
    <n v="1331013600"/>
    <b v="0"/>
    <b v="1"/>
    <s v="publishing/fiction"/>
    <m/>
    <x v="5"/>
    <s v="fiction"/>
    <x v="454"/>
    <x v="458"/>
  </r>
  <r>
    <x v="483"/>
    <s v="Rice-Parker"/>
    <x v="483"/>
    <n v="91400"/>
    <n v="48236"/>
    <n v="0.52774617067833696"/>
    <x v="0"/>
    <n v="554"/>
    <s v="US"/>
    <s v="USD"/>
    <n v="1576130400"/>
    <n v="1576735200"/>
    <b v="0"/>
    <b v="0"/>
    <s v="theater/plays"/>
    <m/>
    <x v="3"/>
    <s v="plays"/>
    <x v="455"/>
    <x v="459"/>
  </r>
  <r>
    <x v="484"/>
    <s v="Landry Inc"/>
    <x v="484"/>
    <n v="29600"/>
    <n v="77021"/>
    <n v="2.6020608108108108"/>
    <x v="1"/>
    <n v="1572"/>
    <s v="GB"/>
    <s v="GBP"/>
    <n v="1407128400"/>
    <n v="1411362000"/>
    <b v="0"/>
    <b v="1"/>
    <s v="food/food trucks"/>
    <m/>
    <x v="0"/>
    <s v="food trucks"/>
    <x v="456"/>
    <x v="460"/>
  </r>
  <r>
    <x v="485"/>
    <s v="Richards-Davis"/>
    <x v="485"/>
    <n v="90600"/>
    <n v="27844"/>
    <n v="0.30732891832229581"/>
    <x v="0"/>
    <n v="648"/>
    <s v="GB"/>
    <s v="GBP"/>
    <n v="1560142800"/>
    <n v="1563685200"/>
    <b v="0"/>
    <b v="0"/>
    <s v="theater/plays"/>
    <m/>
    <x v="3"/>
    <s v="plays"/>
    <x v="457"/>
    <x v="461"/>
  </r>
  <r>
    <x v="486"/>
    <s v="Davis, Cox and Fox"/>
    <x v="486"/>
    <n v="5200"/>
    <n v="702"/>
    <n v="0.13500000000000001"/>
    <x v="0"/>
    <n v="21"/>
    <s v="GB"/>
    <s v="GBP"/>
    <n v="1520575200"/>
    <n v="1521867600"/>
    <b v="0"/>
    <b v="1"/>
    <s v="publishing/translations"/>
    <m/>
    <x v="5"/>
    <s v="translations"/>
    <x v="458"/>
    <x v="462"/>
  </r>
  <r>
    <x v="487"/>
    <s v="Smith-Wallace"/>
    <x v="487"/>
    <n v="110300"/>
    <n v="197024"/>
    <n v="1.7862556663644606"/>
    <x v="1"/>
    <n v="2346"/>
    <s v="US"/>
    <s v="USD"/>
    <n v="1492664400"/>
    <n v="1495515600"/>
    <b v="0"/>
    <b v="0"/>
    <s v="theater/plays"/>
    <m/>
    <x v="3"/>
    <s v="plays"/>
    <x v="459"/>
    <x v="463"/>
  </r>
  <r>
    <x v="488"/>
    <s v="Cordova, Shaw and Wang"/>
    <x v="488"/>
    <n v="5300"/>
    <n v="11663"/>
    <n v="2.2005660377358489"/>
    <x v="1"/>
    <n v="115"/>
    <s v="US"/>
    <s v="USD"/>
    <n v="1454479200"/>
    <n v="1455948000"/>
    <b v="0"/>
    <b v="0"/>
    <s v="theater/plays"/>
    <m/>
    <x v="3"/>
    <s v="plays"/>
    <x v="460"/>
    <x v="464"/>
  </r>
  <r>
    <x v="489"/>
    <s v="Clark Inc"/>
    <x v="489"/>
    <n v="9200"/>
    <n v="9339"/>
    <n v="1.015108695652174"/>
    <x v="1"/>
    <n v="85"/>
    <s v="IT"/>
    <s v="EUR"/>
    <n v="1281934800"/>
    <n v="1282366800"/>
    <b v="0"/>
    <b v="0"/>
    <s v="technology/wearables"/>
    <m/>
    <x v="2"/>
    <s v="wearables"/>
    <x v="461"/>
    <x v="465"/>
  </r>
  <r>
    <x v="490"/>
    <s v="Young and Sons"/>
    <x v="490"/>
    <n v="2400"/>
    <n v="4596"/>
    <n v="1.915"/>
    <x v="1"/>
    <n v="144"/>
    <s v="US"/>
    <s v="USD"/>
    <n v="1573970400"/>
    <n v="1574575200"/>
    <b v="0"/>
    <b v="0"/>
    <s v="journalism/audio"/>
    <m/>
    <x v="8"/>
    <s v="audio"/>
    <x v="462"/>
    <x v="466"/>
  </r>
  <r>
    <x v="491"/>
    <s v="Henson PLC"/>
    <x v="491"/>
    <n v="56800"/>
    <n v="173437"/>
    <n v="3.0534683098591549"/>
    <x v="1"/>
    <n v="2443"/>
    <s v="US"/>
    <s v="USD"/>
    <n v="1372654800"/>
    <n v="1374901200"/>
    <b v="0"/>
    <b v="1"/>
    <s v="food/food trucks"/>
    <m/>
    <x v="0"/>
    <s v="food trucks"/>
    <x v="463"/>
    <x v="467"/>
  </r>
  <r>
    <x v="492"/>
    <s v="Garcia Group"/>
    <x v="492"/>
    <n v="191000"/>
    <n v="45831"/>
    <n v="0.23995287958115183"/>
    <x v="3"/>
    <n v="595"/>
    <s v="US"/>
    <s v="USD"/>
    <n v="1275886800"/>
    <n v="1278910800"/>
    <b v="1"/>
    <b v="1"/>
    <s v="film &amp; video/shorts"/>
    <m/>
    <x v="4"/>
    <s v="shorts"/>
    <x v="464"/>
    <x v="468"/>
  </r>
  <r>
    <x v="493"/>
    <s v="Adams, Walker and Wong"/>
    <x v="493"/>
    <n v="900"/>
    <n v="6514"/>
    <n v="7.2377777777777776"/>
    <x v="1"/>
    <n v="64"/>
    <s v="US"/>
    <s v="USD"/>
    <n v="1561784400"/>
    <n v="1562907600"/>
    <b v="0"/>
    <b v="0"/>
    <s v="photography/photography books"/>
    <m/>
    <x v="7"/>
    <s v="photography books"/>
    <x v="465"/>
    <x v="469"/>
  </r>
  <r>
    <x v="494"/>
    <s v="Hopkins-Browning"/>
    <x v="494"/>
    <n v="2500"/>
    <n v="13684"/>
    <n v="5.4736000000000002"/>
    <x v="1"/>
    <n v="268"/>
    <s v="US"/>
    <s v="USD"/>
    <n v="1332392400"/>
    <n v="1332478800"/>
    <b v="0"/>
    <b v="0"/>
    <s v="technology/wearables"/>
    <m/>
    <x v="2"/>
    <s v="wearables"/>
    <x v="466"/>
    <x v="470"/>
  </r>
  <r>
    <x v="495"/>
    <s v="Bell, Edwards and Andersen"/>
    <x v="495"/>
    <n v="3200"/>
    <n v="13264"/>
    <n v="4.1449999999999996"/>
    <x v="1"/>
    <n v="195"/>
    <s v="DK"/>
    <s v="DKK"/>
    <n v="1402376400"/>
    <n v="1402722000"/>
    <b v="0"/>
    <b v="0"/>
    <s v="theater/plays"/>
    <m/>
    <x v="3"/>
    <s v="plays"/>
    <x v="467"/>
    <x v="471"/>
  </r>
  <r>
    <x v="496"/>
    <s v="Morales Group"/>
    <x v="496"/>
    <n v="183800"/>
    <n v="1667"/>
    <n v="9.0696409140369975E-3"/>
    <x v="0"/>
    <n v="54"/>
    <s v="US"/>
    <s v="USD"/>
    <n v="1495342800"/>
    <n v="1496811600"/>
    <b v="0"/>
    <b v="0"/>
    <s v="film &amp; video/animation"/>
    <m/>
    <x v="4"/>
    <s v="animation"/>
    <x v="468"/>
    <x v="472"/>
  </r>
  <r>
    <x v="497"/>
    <s v="Lucero Group"/>
    <x v="497"/>
    <n v="9800"/>
    <n v="3349"/>
    <n v="0.34173469387755101"/>
    <x v="0"/>
    <n v="120"/>
    <s v="US"/>
    <s v="USD"/>
    <n v="1482213600"/>
    <n v="1482213600"/>
    <b v="0"/>
    <b v="1"/>
    <s v="technology/wearables"/>
    <m/>
    <x v="2"/>
    <s v="wearables"/>
    <x v="469"/>
    <x v="473"/>
  </r>
  <r>
    <x v="498"/>
    <s v="Smith, Brown and Davis"/>
    <x v="498"/>
    <n v="193400"/>
    <n v="46317"/>
    <n v="0.239488107549121"/>
    <x v="0"/>
    <n v="579"/>
    <s v="DK"/>
    <s v="DKK"/>
    <n v="1420092000"/>
    <n v="1420264800"/>
    <b v="0"/>
    <b v="0"/>
    <s v="technology/web"/>
    <m/>
    <x v="2"/>
    <s v="web"/>
    <x v="470"/>
    <x v="474"/>
  </r>
  <r>
    <x v="499"/>
    <s v="Hunt Group"/>
    <x v="499"/>
    <n v="163800"/>
    <n v="78743"/>
    <n v="0.48072649572649573"/>
    <x v="0"/>
    <n v="2072"/>
    <s v="US"/>
    <s v="USD"/>
    <n v="1458018000"/>
    <n v="1458450000"/>
    <b v="0"/>
    <b v="1"/>
    <s v="film &amp; video/documentary"/>
    <m/>
    <x v="4"/>
    <s v="documentary"/>
    <x v="471"/>
    <x v="475"/>
  </r>
  <r>
    <x v="500"/>
    <s v="Valdez Ltd"/>
    <x v="500"/>
    <n v="100"/>
    <n v="0"/>
    <n v="0"/>
    <x v="0"/>
    <n v="0"/>
    <s v="US"/>
    <s v="USD"/>
    <n v="1367384400"/>
    <n v="1369803600"/>
    <b v="0"/>
    <b v="1"/>
    <s v="theater/plays"/>
    <m/>
    <x v="3"/>
    <s v="plays"/>
    <x v="472"/>
    <x v="380"/>
  </r>
  <r>
    <x v="501"/>
    <s v="Mccann-Le"/>
    <x v="501"/>
    <n v="153600"/>
    <n v="107743"/>
    <n v="0.70145182291666663"/>
    <x v="0"/>
    <n v="1796"/>
    <s v="US"/>
    <s v="USD"/>
    <n v="1363064400"/>
    <n v="1363237200"/>
    <b v="0"/>
    <b v="0"/>
    <s v="film &amp; video/documentary"/>
    <m/>
    <x v="4"/>
    <s v="documentary"/>
    <x v="473"/>
    <x v="353"/>
  </r>
  <r>
    <x v="502"/>
    <s v="Johnson Inc"/>
    <x v="502"/>
    <n v="1300"/>
    <n v="6889"/>
    <n v="5.2992307692307694"/>
    <x v="1"/>
    <n v="186"/>
    <s v="AU"/>
    <s v="AUD"/>
    <n v="1343365200"/>
    <n v="1345870800"/>
    <b v="0"/>
    <b v="1"/>
    <s v="games/video games"/>
    <m/>
    <x v="6"/>
    <s v="video games"/>
    <x v="474"/>
    <x v="476"/>
  </r>
  <r>
    <x v="503"/>
    <s v="Collins LLC"/>
    <x v="503"/>
    <n v="25500"/>
    <n v="45983"/>
    <n v="1.8032549019607844"/>
    <x v="1"/>
    <n v="460"/>
    <s v="US"/>
    <s v="USD"/>
    <n v="1435726800"/>
    <n v="1437454800"/>
    <b v="0"/>
    <b v="0"/>
    <s v="film &amp; video/drama"/>
    <m/>
    <x v="4"/>
    <s v="drama"/>
    <x v="72"/>
    <x v="477"/>
  </r>
  <r>
    <x v="504"/>
    <s v="Smith-Miller"/>
    <x v="504"/>
    <n v="7500"/>
    <n v="6924"/>
    <n v="0.92320000000000002"/>
    <x v="0"/>
    <n v="62"/>
    <s v="IT"/>
    <s v="EUR"/>
    <n v="1431925200"/>
    <n v="1432011600"/>
    <b v="0"/>
    <b v="0"/>
    <s v="music/rock"/>
    <m/>
    <x v="1"/>
    <s v="rock"/>
    <x v="443"/>
    <x v="478"/>
  </r>
  <r>
    <x v="505"/>
    <s v="Jensen-Vargas"/>
    <x v="505"/>
    <n v="89900"/>
    <n v="12497"/>
    <n v="0.13901001112347053"/>
    <x v="0"/>
    <n v="347"/>
    <s v="US"/>
    <s v="USD"/>
    <n v="1362722400"/>
    <n v="1366347600"/>
    <b v="0"/>
    <b v="1"/>
    <s v="publishing/radio &amp; podcasts"/>
    <m/>
    <x v="5"/>
    <s v="radio &amp; podcasts"/>
    <x v="475"/>
    <x v="479"/>
  </r>
  <r>
    <x v="506"/>
    <s v="Robles, Bell and Gonzalez"/>
    <x v="506"/>
    <n v="18000"/>
    <n v="166874"/>
    <n v="9.2707777777777771"/>
    <x v="1"/>
    <n v="2528"/>
    <s v="US"/>
    <s v="USD"/>
    <n v="1511416800"/>
    <n v="1512885600"/>
    <b v="0"/>
    <b v="1"/>
    <s v="theater/plays"/>
    <m/>
    <x v="3"/>
    <s v="plays"/>
    <x v="81"/>
    <x v="480"/>
  </r>
  <r>
    <x v="507"/>
    <s v="Turner, Miller and Francis"/>
    <x v="507"/>
    <n v="2100"/>
    <n v="837"/>
    <n v="0.39857142857142858"/>
    <x v="0"/>
    <n v="19"/>
    <s v="US"/>
    <s v="USD"/>
    <n v="1365483600"/>
    <n v="1369717200"/>
    <b v="0"/>
    <b v="1"/>
    <s v="technology/web"/>
    <m/>
    <x v="2"/>
    <s v="web"/>
    <x v="476"/>
    <x v="481"/>
  </r>
  <r>
    <x v="508"/>
    <s v="Roberts Group"/>
    <x v="508"/>
    <n v="172700"/>
    <n v="193820"/>
    <n v="1.1222929936305732"/>
    <x v="1"/>
    <n v="3657"/>
    <s v="US"/>
    <s v="USD"/>
    <n v="1532840400"/>
    <n v="1534654800"/>
    <b v="0"/>
    <b v="0"/>
    <s v="theater/plays"/>
    <m/>
    <x v="3"/>
    <s v="plays"/>
    <x v="192"/>
    <x v="482"/>
  </r>
  <r>
    <x v="509"/>
    <s v="White LLC"/>
    <x v="509"/>
    <n v="168500"/>
    <n v="119510"/>
    <n v="0.70925816023738875"/>
    <x v="0"/>
    <n v="1258"/>
    <s v="US"/>
    <s v="USD"/>
    <n v="1336194000"/>
    <n v="1337058000"/>
    <b v="0"/>
    <b v="0"/>
    <s v="theater/plays"/>
    <m/>
    <x v="3"/>
    <s v="plays"/>
    <x v="477"/>
    <x v="483"/>
  </r>
  <r>
    <x v="510"/>
    <s v="Best, Miller and Thomas"/>
    <x v="510"/>
    <n v="7800"/>
    <n v="9289"/>
    <n v="1.1908974358974358"/>
    <x v="1"/>
    <n v="131"/>
    <s v="AU"/>
    <s v="AUD"/>
    <n v="1527742800"/>
    <n v="1529816400"/>
    <b v="0"/>
    <b v="0"/>
    <s v="film &amp; video/drama"/>
    <m/>
    <x v="4"/>
    <s v="drama"/>
    <x v="478"/>
    <x v="484"/>
  </r>
  <r>
    <x v="511"/>
    <s v="Smith-Mullins"/>
    <x v="511"/>
    <n v="147800"/>
    <n v="35498"/>
    <n v="0.24017591339648173"/>
    <x v="0"/>
    <n v="362"/>
    <s v="US"/>
    <s v="USD"/>
    <n v="1564030800"/>
    <n v="1564894800"/>
    <b v="0"/>
    <b v="0"/>
    <s v="theater/plays"/>
    <m/>
    <x v="3"/>
    <s v="plays"/>
    <x v="479"/>
    <x v="265"/>
  </r>
  <r>
    <x v="512"/>
    <s v="Williams-Walsh"/>
    <x v="512"/>
    <n v="9100"/>
    <n v="12678"/>
    <n v="1.3931868131868133"/>
    <x v="1"/>
    <n v="239"/>
    <s v="US"/>
    <s v="USD"/>
    <n v="1404536400"/>
    <n v="1404622800"/>
    <b v="0"/>
    <b v="1"/>
    <s v="games/video games"/>
    <m/>
    <x v="6"/>
    <s v="video games"/>
    <x v="480"/>
    <x v="485"/>
  </r>
  <r>
    <x v="513"/>
    <s v="Harrison, Blackwell and Mendez"/>
    <x v="513"/>
    <n v="8300"/>
    <n v="3260"/>
    <n v="0.39277108433734942"/>
    <x v="3"/>
    <n v="35"/>
    <s v="US"/>
    <s v="USD"/>
    <n v="1284008400"/>
    <n v="1284181200"/>
    <b v="0"/>
    <b v="0"/>
    <s v="film &amp; video/television"/>
    <m/>
    <x v="4"/>
    <s v="television"/>
    <x v="180"/>
    <x v="486"/>
  </r>
  <r>
    <x v="514"/>
    <s v="Sanchez, Bradley and Flores"/>
    <x v="514"/>
    <n v="138700"/>
    <n v="31123"/>
    <n v="0.22439077144917088"/>
    <x v="3"/>
    <n v="528"/>
    <s v="CH"/>
    <s v="CHF"/>
    <n v="1386309600"/>
    <n v="1386741600"/>
    <b v="0"/>
    <b v="1"/>
    <s v="music/rock"/>
    <m/>
    <x v="1"/>
    <s v="rock"/>
    <x v="481"/>
    <x v="412"/>
  </r>
  <r>
    <x v="515"/>
    <s v="Cox LLC"/>
    <x v="515"/>
    <n v="8600"/>
    <n v="4797"/>
    <n v="0.55779069767441858"/>
    <x v="0"/>
    <n v="133"/>
    <s v="CA"/>
    <s v="CAD"/>
    <n v="1324620000"/>
    <n v="1324792800"/>
    <b v="0"/>
    <b v="1"/>
    <s v="theater/plays"/>
    <m/>
    <x v="3"/>
    <s v="plays"/>
    <x v="482"/>
    <x v="487"/>
  </r>
  <r>
    <x v="516"/>
    <s v="Morales-Odonnell"/>
    <x v="516"/>
    <n v="125400"/>
    <n v="53324"/>
    <n v="0.42523125996810207"/>
    <x v="0"/>
    <n v="846"/>
    <s v="US"/>
    <s v="USD"/>
    <n v="1281070800"/>
    <n v="1284354000"/>
    <b v="0"/>
    <b v="0"/>
    <s v="publishing/nonfiction"/>
    <m/>
    <x v="5"/>
    <s v="nonfiction"/>
    <x v="194"/>
    <x v="488"/>
  </r>
  <r>
    <x v="517"/>
    <s v="Ramirez LLC"/>
    <x v="517"/>
    <n v="5900"/>
    <n v="6608"/>
    <n v="1.1200000000000001"/>
    <x v="1"/>
    <n v="78"/>
    <s v="US"/>
    <s v="USD"/>
    <n v="1493960400"/>
    <n v="1494392400"/>
    <b v="0"/>
    <b v="0"/>
    <s v="food/food trucks"/>
    <m/>
    <x v="0"/>
    <s v="food trucks"/>
    <x v="483"/>
    <x v="489"/>
  </r>
  <r>
    <x v="518"/>
    <s v="Ramirez Group"/>
    <x v="518"/>
    <n v="8800"/>
    <n v="622"/>
    <n v="7.0681818181818179E-2"/>
    <x v="0"/>
    <n v="10"/>
    <s v="US"/>
    <s v="USD"/>
    <n v="1519365600"/>
    <n v="1519538400"/>
    <b v="0"/>
    <b v="1"/>
    <s v="film &amp; video/animation"/>
    <m/>
    <x v="4"/>
    <s v="animation"/>
    <x v="484"/>
    <x v="442"/>
  </r>
  <r>
    <x v="519"/>
    <s v="Marsh-Coleman"/>
    <x v="519"/>
    <n v="177700"/>
    <n v="180802"/>
    <n v="1.0174563871693867"/>
    <x v="1"/>
    <n v="1773"/>
    <s v="US"/>
    <s v="USD"/>
    <n v="1420696800"/>
    <n v="1421906400"/>
    <b v="0"/>
    <b v="1"/>
    <s v="music/rock"/>
    <m/>
    <x v="1"/>
    <s v="rock"/>
    <x v="355"/>
    <x v="437"/>
  </r>
  <r>
    <x v="520"/>
    <s v="Frederick, Jenkins and Collins"/>
    <x v="520"/>
    <n v="800"/>
    <n v="3406"/>
    <n v="4.2575000000000003"/>
    <x v="1"/>
    <n v="32"/>
    <s v="US"/>
    <s v="USD"/>
    <n v="1555650000"/>
    <n v="1555909200"/>
    <b v="0"/>
    <b v="0"/>
    <s v="theater/plays"/>
    <m/>
    <x v="3"/>
    <s v="plays"/>
    <x v="485"/>
    <x v="490"/>
  </r>
  <r>
    <x v="521"/>
    <s v="Wilson Ltd"/>
    <x v="47"/>
    <n v="7600"/>
    <n v="11061"/>
    <n v="1.4553947368421052"/>
    <x v="1"/>
    <n v="369"/>
    <s v="US"/>
    <s v="USD"/>
    <n v="1471928400"/>
    <n v="1472446800"/>
    <b v="0"/>
    <b v="1"/>
    <s v="film &amp; video/drama"/>
    <m/>
    <x v="4"/>
    <s v="drama"/>
    <x v="486"/>
    <x v="491"/>
  </r>
  <r>
    <x v="522"/>
    <s v="Cline, Peterson and Lowery"/>
    <x v="521"/>
    <n v="50500"/>
    <n v="16389"/>
    <n v="0.32453465346534655"/>
    <x v="0"/>
    <n v="191"/>
    <s v="US"/>
    <s v="USD"/>
    <n v="1341291600"/>
    <n v="1342328400"/>
    <b v="0"/>
    <b v="0"/>
    <s v="film &amp; video/shorts"/>
    <m/>
    <x v="4"/>
    <s v="shorts"/>
    <x v="487"/>
    <x v="163"/>
  </r>
  <r>
    <x v="523"/>
    <s v="Underwood, James and Jones"/>
    <x v="522"/>
    <n v="900"/>
    <n v="6303"/>
    <n v="7.003333333333333"/>
    <x v="1"/>
    <n v="89"/>
    <s v="US"/>
    <s v="USD"/>
    <n v="1267682400"/>
    <n v="1268114400"/>
    <b v="0"/>
    <b v="0"/>
    <s v="film &amp; video/shorts"/>
    <m/>
    <x v="4"/>
    <s v="shorts"/>
    <x v="488"/>
    <x v="492"/>
  </r>
  <r>
    <x v="524"/>
    <s v="Johnson-Contreras"/>
    <x v="523"/>
    <n v="96700"/>
    <n v="81136"/>
    <n v="0.83904860392967939"/>
    <x v="0"/>
    <n v="1979"/>
    <s v="US"/>
    <s v="USD"/>
    <n v="1272258000"/>
    <n v="1273381200"/>
    <b v="0"/>
    <b v="0"/>
    <s v="theater/plays"/>
    <m/>
    <x v="3"/>
    <s v="plays"/>
    <x v="489"/>
    <x v="493"/>
  </r>
  <r>
    <x v="525"/>
    <s v="Greene, Lloyd and Sims"/>
    <x v="524"/>
    <n v="2100"/>
    <n v="1768"/>
    <n v="0.84190476190476193"/>
    <x v="0"/>
    <n v="63"/>
    <s v="US"/>
    <s v="USD"/>
    <n v="1290492000"/>
    <n v="1290837600"/>
    <b v="0"/>
    <b v="0"/>
    <s v="technology/wearables"/>
    <m/>
    <x v="2"/>
    <s v="wearables"/>
    <x v="490"/>
    <x v="494"/>
  </r>
  <r>
    <x v="526"/>
    <s v="Smith-Sparks"/>
    <x v="525"/>
    <n v="8300"/>
    <n v="12944"/>
    <n v="1.5595180722891566"/>
    <x v="1"/>
    <n v="147"/>
    <s v="US"/>
    <s v="USD"/>
    <n v="1451109600"/>
    <n v="1454306400"/>
    <b v="0"/>
    <b v="1"/>
    <s v="theater/plays"/>
    <m/>
    <x v="3"/>
    <s v="plays"/>
    <x v="312"/>
    <x v="495"/>
  </r>
  <r>
    <x v="527"/>
    <s v="Rosario-Smith"/>
    <x v="526"/>
    <n v="189200"/>
    <n v="188480"/>
    <n v="0.99619450317124736"/>
    <x v="0"/>
    <n v="6080"/>
    <s v="CA"/>
    <s v="CAD"/>
    <n v="1454652000"/>
    <n v="1457762400"/>
    <b v="0"/>
    <b v="0"/>
    <s v="film &amp; video/animation"/>
    <m/>
    <x v="4"/>
    <s v="animation"/>
    <x v="491"/>
    <x v="496"/>
  </r>
  <r>
    <x v="528"/>
    <s v="Avila, Ford and Welch"/>
    <x v="527"/>
    <n v="9000"/>
    <n v="7227"/>
    <n v="0.80300000000000005"/>
    <x v="0"/>
    <n v="80"/>
    <s v="GB"/>
    <s v="GBP"/>
    <n v="1385186400"/>
    <n v="1389074400"/>
    <b v="0"/>
    <b v="0"/>
    <s v="music/indie rock"/>
    <m/>
    <x v="1"/>
    <s v="indie rock"/>
    <x v="492"/>
    <x v="497"/>
  </r>
  <r>
    <x v="529"/>
    <s v="Gallegos Inc"/>
    <x v="528"/>
    <n v="5100"/>
    <n v="574"/>
    <n v="0.11254901960784314"/>
    <x v="0"/>
    <n v="9"/>
    <s v="US"/>
    <s v="USD"/>
    <n v="1399698000"/>
    <n v="1402117200"/>
    <b v="0"/>
    <b v="0"/>
    <s v="games/video games"/>
    <m/>
    <x v="6"/>
    <s v="video games"/>
    <x v="493"/>
    <x v="180"/>
  </r>
  <r>
    <x v="530"/>
    <s v="Morrow, Santiago and Soto"/>
    <x v="529"/>
    <n v="105000"/>
    <n v="96328"/>
    <n v="0.91740952380952379"/>
    <x v="0"/>
    <n v="1784"/>
    <s v="US"/>
    <s v="USD"/>
    <n v="1283230800"/>
    <n v="1284440400"/>
    <b v="0"/>
    <b v="1"/>
    <s v="publishing/fiction"/>
    <m/>
    <x v="5"/>
    <s v="fiction"/>
    <x v="494"/>
    <x v="498"/>
  </r>
  <r>
    <x v="531"/>
    <s v="Berry-Richardson"/>
    <x v="530"/>
    <n v="186700"/>
    <n v="178338"/>
    <n v="0.95521156936261387"/>
    <x v="2"/>
    <n v="3640"/>
    <s v="CH"/>
    <s v="CHF"/>
    <n v="1384149600"/>
    <n v="1388988000"/>
    <b v="0"/>
    <b v="0"/>
    <s v="games/video games"/>
    <m/>
    <x v="6"/>
    <s v="video games"/>
    <x v="495"/>
    <x v="499"/>
  </r>
  <r>
    <x v="532"/>
    <s v="Cordova-Torres"/>
    <x v="531"/>
    <n v="1600"/>
    <n v="8046"/>
    <n v="5.0287499999999996"/>
    <x v="1"/>
    <n v="126"/>
    <s v="CA"/>
    <s v="CAD"/>
    <n v="1516860000"/>
    <n v="1516946400"/>
    <b v="0"/>
    <b v="0"/>
    <s v="theater/plays"/>
    <m/>
    <x v="3"/>
    <s v="plays"/>
    <x v="496"/>
    <x v="500"/>
  </r>
  <r>
    <x v="533"/>
    <s v="Holt, Bernard and Johnson"/>
    <x v="532"/>
    <n v="115600"/>
    <n v="184086"/>
    <n v="1.5924394463667819"/>
    <x v="1"/>
    <n v="2218"/>
    <s v="GB"/>
    <s v="GBP"/>
    <n v="1374642000"/>
    <n v="1377752400"/>
    <b v="0"/>
    <b v="0"/>
    <s v="music/indie rock"/>
    <m/>
    <x v="1"/>
    <s v="indie rock"/>
    <x v="497"/>
    <x v="50"/>
  </r>
  <r>
    <x v="534"/>
    <s v="Clark, Mccormick and Mendoza"/>
    <x v="533"/>
    <n v="89100"/>
    <n v="13385"/>
    <n v="0.15022446689113356"/>
    <x v="0"/>
    <n v="243"/>
    <s v="US"/>
    <s v="USD"/>
    <n v="1534482000"/>
    <n v="1534568400"/>
    <b v="0"/>
    <b v="1"/>
    <s v="film &amp; video/drama"/>
    <m/>
    <x v="4"/>
    <s v="drama"/>
    <x v="498"/>
    <x v="501"/>
  </r>
  <r>
    <x v="535"/>
    <s v="Garrison LLC"/>
    <x v="534"/>
    <n v="2600"/>
    <n v="12533"/>
    <n v="4.820384615384615"/>
    <x v="1"/>
    <n v="202"/>
    <s v="IT"/>
    <s v="EUR"/>
    <n v="1528434000"/>
    <n v="1528606800"/>
    <b v="0"/>
    <b v="1"/>
    <s v="theater/plays"/>
    <m/>
    <x v="3"/>
    <s v="plays"/>
    <x v="499"/>
    <x v="502"/>
  </r>
  <r>
    <x v="536"/>
    <s v="Shannon-Olson"/>
    <x v="535"/>
    <n v="9800"/>
    <n v="14697"/>
    <n v="1.4996938775510205"/>
    <x v="1"/>
    <n v="140"/>
    <s v="IT"/>
    <s v="EUR"/>
    <n v="1282626000"/>
    <n v="1284872400"/>
    <b v="0"/>
    <b v="0"/>
    <s v="publishing/fiction"/>
    <m/>
    <x v="5"/>
    <s v="fiction"/>
    <x v="500"/>
    <x v="52"/>
  </r>
  <r>
    <x v="537"/>
    <s v="Murillo-Mcfarland"/>
    <x v="536"/>
    <n v="84400"/>
    <n v="98935"/>
    <n v="1.1722156398104266"/>
    <x v="1"/>
    <n v="1052"/>
    <s v="DK"/>
    <s v="DKK"/>
    <n v="1535605200"/>
    <n v="1537592400"/>
    <b v="1"/>
    <b v="1"/>
    <s v="film &amp; video/documentary"/>
    <m/>
    <x v="4"/>
    <s v="documentary"/>
    <x v="501"/>
    <x v="503"/>
  </r>
  <r>
    <x v="538"/>
    <s v="Young, Gilbert and Escobar"/>
    <x v="537"/>
    <n v="151300"/>
    <n v="57034"/>
    <n v="0.37695968274950431"/>
    <x v="0"/>
    <n v="1296"/>
    <s v="US"/>
    <s v="USD"/>
    <n v="1379826000"/>
    <n v="1381208400"/>
    <b v="0"/>
    <b v="0"/>
    <s v="games/mobile games"/>
    <m/>
    <x v="6"/>
    <s v="mobile games"/>
    <x v="502"/>
    <x v="504"/>
  </r>
  <r>
    <x v="539"/>
    <s v="Thomas, Welch and Santana"/>
    <x v="538"/>
    <n v="9800"/>
    <n v="7120"/>
    <n v="0.72653061224489801"/>
    <x v="0"/>
    <n v="77"/>
    <s v="US"/>
    <s v="USD"/>
    <n v="1561957200"/>
    <n v="1562475600"/>
    <b v="0"/>
    <b v="1"/>
    <s v="food/food trucks"/>
    <m/>
    <x v="0"/>
    <s v="food trucks"/>
    <x v="503"/>
    <x v="505"/>
  </r>
  <r>
    <x v="540"/>
    <s v="Brown-Pena"/>
    <x v="539"/>
    <n v="5300"/>
    <n v="14097"/>
    <n v="2.6598113207547169"/>
    <x v="1"/>
    <n v="247"/>
    <s v="US"/>
    <s v="USD"/>
    <n v="1525496400"/>
    <n v="1527397200"/>
    <b v="0"/>
    <b v="0"/>
    <s v="photography/photography books"/>
    <m/>
    <x v="7"/>
    <s v="photography books"/>
    <x v="504"/>
    <x v="506"/>
  </r>
  <r>
    <x v="541"/>
    <s v="Holder, Caldwell and Vance"/>
    <x v="540"/>
    <n v="178000"/>
    <n v="43086"/>
    <n v="0.24205617977528091"/>
    <x v="0"/>
    <n v="395"/>
    <s v="IT"/>
    <s v="EUR"/>
    <n v="1433912400"/>
    <n v="1436158800"/>
    <b v="0"/>
    <b v="0"/>
    <s v="games/mobile games"/>
    <m/>
    <x v="6"/>
    <s v="mobile games"/>
    <x v="505"/>
    <x v="507"/>
  </r>
  <r>
    <x v="542"/>
    <s v="Harrison-Bridges"/>
    <x v="541"/>
    <n v="77000"/>
    <n v="1930"/>
    <n v="2.5064935064935064E-2"/>
    <x v="0"/>
    <n v="49"/>
    <s v="GB"/>
    <s v="GBP"/>
    <n v="1453442400"/>
    <n v="1456034400"/>
    <b v="0"/>
    <b v="0"/>
    <s v="music/indie rock"/>
    <m/>
    <x v="1"/>
    <s v="indie rock"/>
    <x v="506"/>
    <x v="508"/>
  </r>
  <r>
    <x v="543"/>
    <s v="Johnson, Murphy and Peterson"/>
    <x v="542"/>
    <n v="84900"/>
    <n v="13864"/>
    <n v="0.1632979976442874"/>
    <x v="0"/>
    <n v="180"/>
    <s v="US"/>
    <s v="USD"/>
    <n v="1378875600"/>
    <n v="1380171600"/>
    <b v="0"/>
    <b v="0"/>
    <s v="games/video games"/>
    <m/>
    <x v="6"/>
    <s v="video games"/>
    <x v="507"/>
    <x v="509"/>
  </r>
  <r>
    <x v="544"/>
    <s v="Taylor Inc"/>
    <x v="543"/>
    <n v="2800"/>
    <n v="7742"/>
    <n v="2.7650000000000001"/>
    <x v="1"/>
    <n v="84"/>
    <s v="US"/>
    <s v="USD"/>
    <n v="1452232800"/>
    <n v="1453356000"/>
    <b v="0"/>
    <b v="0"/>
    <s v="music/rock"/>
    <m/>
    <x v="1"/>
    <s v="rock"/>
    <x v="508"/>
    <x v="510"/>
  </r>
  <r>
    <x v="545"/>
    <s v="Deleon and Sons"/>
    <x v="544"/>
    <n v="184800"/>
    <n v="164109"/>
    <n v="0.88803571428571426"/>
    <x v="0"/>
    <n v="2690"/>
    <s v="US"/>
    <s v="USD"/>
    <n v="1577253600"/>
    <n v="1578981600"/>
    <b v="0"/>
    <b v="0"/>
    <s v="theater/plays"/>
    <m/>
    <x v="3"/>
    <s v="plays"/>
    <x v="509"/>
    <x v="511"/>
  </r>
  <r>
    <x v="546"/>
    <s v="Benjamin, Paul and Ferguson"/>
    <x v="545"/>
    <n v="4200"/>
    <n v="6870"/>
    <n v="1.6357142857142857"/>
    <x v="1"/>
    <n v="88"/>
    <s v="US"/>
    <s v="USD"/>
    <n v="1537160400"/>
    <n v="1537419600"/>
    <b v="0"/>
    <b v="1"/>
    <s v="theater/plays"/>
    <m/>
    <x v="3"/>
    <s v="plays"/>
    <x v="510"/>
    <x v="512"/>
  </r>
  <r>
    <x v="547"/>
    <s v="Hardin-Dixon"/>
    <x v="546"/>
    <n v="1300"/>
    <n v="12597"/>
    <n v="9.69"/>
    <x v="1"/>
    <n v="156"/>
    <s v="US"/>
    <s v="USD"/>
    <n v="1422165600"/>
    <n v="1423202400"/>
    <b v="0"/>
    <b v="0"/>
    <s v="film &amp; video/drama"/>
    <m/>
    <x v="4"/>
    <s v="drama"/>
    <x v="511"/>
    <x v="513"/>
  </r>
  <r>
    <x v="548"/>
    <s v="York-Pitts"/>
    <x v="547"/>
    <n v="66100"/>
    <n v="179074"/>
    <n v="2.7091376701966716"/>
    <x v="1"/>
    <n v="2985"/>
    <s v="US"/>
    <s v="USD"/>
    <n v="1459486800"/>
    <n v="1460610000"/>
    <b v="0"/>
    <b v="0"/>
    <s v="theater/plays"/>
    <m/>
    <x v="3"/>
    <s v="plays"/>
    <x v="512"/>
    <x v="514"/>
  </r>
  <r>
    <x v="549"/>
    <s v="Jarvis and Sons"/>
    <x v="548"/>
    <n v="29500"/>
    <n v="83843"/>
    <n v="2.8421355932203389"/>
    <x v="1"/>
    <n v="762"/>
    <s v="US"/>
    <s v="USD"/>
    <n v="1369717200"/>
    <n v="1370494800"/>
    <b v="0"/>
    <b v="0"/>
    <s v="technology/wearables"/>
    <m/>
    <x v="2"/>
    <s v="wearables"/>
    <x v="513"/>
    <x v="515"/>
  </r>
  <r>
    <x v="550"/>
    <s v="Morrison-Henderson"/>
    <x v="549"/>
    <n v="100"/>
    <n v="4"/>
    <n v="0.04"/>
    <x v="3"/>
    <n v="1"/>
    <s v="CH"/>
    <s v="CHF"/>
    <n v="1330495200"/>
    <n v="1332306000"/>
    <b v="0"/>
    <b v="0"/>
    <s v="music/indie rock"/>
    <m/>
    <x v="1"/>
    <s v="indie rock"/>
    <x v="514"/>
    <x v="516"/>
  </r>
  <r>
    <x v="551"/>
    <s v="Martin-James"/>
    <x v="550"/>
    <n v="180100"/>
    <n v="105598"/>
    <n v="0.58632981676846196"/>
    <x v="0"/>
    <n v="2779"/>
    <s v="AU"/>
    <s v="AUD"/>
    <n v="1419055200"/>
    <n v="1422511200"/>
    <b v="0"/>
    <b v="1"/>
    <s v="technology/web"/>
    <m/>
    <x v="2"/>
    <s v="web"/>
    <x v="515"/>
    <x v="517"/>
  </r>
  <r>
    <x v="552"/>
    <s v="Mercer, Solomon and Singleton"/>
    <x v="551"/>
    <n v="9000"/>
    <n v="8866"/>
    <n v="0.98511111111111116"/>
    <x v="0"/>
    <n v="92"/>
    <s v="US"/>
    <s v="USD"/>
    <n v="1480140000"/>
    <n v="1480312800"/>
    <b v="0"/>
    <b v="0"/>
    <s v="theater/plays"/>
    <m/>
    <x v="3"/>
    <s v="plays"/>
    <x v="516"/>
    <x v="518"/>
  </r>
  <r>
    <x v="553"/>
    <s v="Dougherty, Austin and Mills"/>
    <x v="552"/>
    <n v="170600"/>
    <n v="75022"/>
    <n v="0.43975381008206332"/>
    <x v="0"/>
    <n v="1028"/>
    <s v="US"/>
    <s v="USD"/>
    <n v="1293948000"/>
    <n v="1294034400"/>
    <b v="0"/>
    <b v="0"/>
    <s v="music/rock"/>
    <m/>
    <x v="1"/>
    <s v="rock"/>
    <x v="517"/>
    <x v="519"/>
  </r>
  <r>
    <x v="554"/>
    <s v="Ritter PLC"/>
    <x v="553"/>
    <n v="9500"/>
    <n v="14408"/>
    <n v="1.5166315789473683"/>
    <x v="1"/>
    <n v="554"/>
    <s v="CA"/>
    <s v="CAD"/>
    <n v="1482127200"/>
    <n v="1482645600"/>
    <b v="0"/>
    <b v="0"/>
    <s v="music/indie rock"/>
    <m/>
    <x v="1"/>
    <s v="indie rock"/>
    <x v="518"/>
    <x v="520"/>
  </r>
  <r>
    <x v="555"/>
    <s v="Anderson Group"/>
    <x v="554"/>
    <n v="6300"/>
    <n v="14089"/>
    <n v="2.2363492063492063"/>
    <x v="1"/>
    <n v="135"/>
    <s v="DK"/>
    <s v="DKK"/>
    <n v="1396414800"/>
    <n v="1399093200"/>
    <b v="0"/>
    <b v="0"/>
    <s v="music/rock"/>
    <m/>
    <x v="1"/>
    <s v="rock"/>
    <x v="519"/>
    <x v="219"/>
  </r>
  <r>
    <x v="556"/>
    <s v="Smith and Sons"/>
    <x v="555"/>
    <n v="5200"/>
    <n v="12467"/>
    <n v="2.3975"/>
    <x v="1"/>
    <n v="122"/>
    <s v="US"/>
    <s v="USD"/>
    <n v="1315285200"/>
    <n v="1315890000"/>
    <b v="0"/>
    <b v="1"/>
    <s v="publishing/translations"/>
    <m/>
    <x v="5"/>
    <s v="translations"/>
    <x v="520"/>
    <x v="521"/>
  </r>
  <r>
    <x v="557"/>
    <s v="Lam-Hamilton"/>
    <x v="556"/>
    <n v="6000"/>
    <n v="11960"/>
    <n v="1.9933333333333334"/>
    <x v="1"/>
    <n v="221"/>
    <s v="US"/>
    <s v="USD"/>
    <n v="1443762000"/>
    <n v="1444021200"/>
    <b v="0"/>
    <b v="1"/>
    <s v="film &amp; video/science fiction"/>
    <m/>
    <x v="4"/>
    <s v="science fiction"/>
    <x v="521"/>
    <x v="522"/>
  </r>
  <r>
    <x v="558"/>
    <s v="Ho Ltd"/>
    <x v="557"/>
    <n v="5800"/>
    <n v="7966"/>
    <n v="1.373448275862069"/>
    <x v="1"/>
    <n v="126"/>
    <s v="US"/>
    <s v="USD"/>
    <n v="1456293600"/>
    <n v="1460005200"/>
    <b v="0"/>
    <b v="0"/>
    <s v="theater/plays"/>
    <m/>
    <x v="3"/>
    <s v="plays"/>
    <x v="522"/>
    <x v="523"/>
  </r>
  <r>
    <x v="559"/>
    <s v="Brown, Estrada and Jensen"/>
    <x v="558"/>
    <n v="105300"/>
    <n v="106321"/>
    <n v="1.009696106362773"/>
    <x v="1"/>
    <n v="1022"/>
    <s v="US"/>
    <s v="USD"/>
    <n v="1470114000"/>
    <n v="1470718800"/>
    <b v="0"/>
    <b v="0"/>
    <s v="theater/plays"/>
    <m/>
    <x v="3"/>
    <s v="plays"/>
    <x v="523"/>
    <x v="524"/>
  </r>
  <r>
    <x v="560"/>
    <s v="Hunt LLC"/>
    <x v="559"/>
    <n v="20000"/>
    <n v="158832"/>
    <n v="7.9416000000000002"/>
    <x v="1"/>
    <n v="3177"/>
    <s v="US"/>
    <s v="USD"/>
    <n v="1321596000"/>
    <n v="1325052000"/>
    <b v="0"/>
    <b v="0"/>
    <s v="film &amp; video/animation"/>
    <m/>
    <x v="4"/>
    <s v="animation"/>
    <x v="524"/>
    <x v="348"/>
  </r>
  <r>
    <x v="561"/>
    <s v="Fowler-Smith"/>
    <x v="560"/>
    <n v="3000"/>
    <n v="11091"/>
    <n v="3.6970000000000001"/>
    <x v="1"/>
    <n v="198"/>
    <s v="CH"/>
    <s v="CHF"/>
    <n v="1318827600"/>
    <n v="1319000400"/>
    <b v="0"/>
    <b v="0"/>
    <s v="theater/plays"/>
    <m/>
    <x v="3"/>
    <s v="plays"/>
    <x v="525"/>
    <x v="280"/>
  </r>
  <r>
    <x v="562"/>
    <s v="Blair Inc"/>
    <x v="561"/>
    <n v="9900"/>
    <n v="1269"/>
    <n v="0.12818181818181817"/>
    <x v="0"/>
    <n v="26"/>
    <s v="CH"/>
    <s v="CHF"/>
    <n v="1552366800"/>
    <n v="1552539600"/>
    <b v="0"/>
    <b v="0"/>
    <s v="music/rock"/>
    <m/>
    <x v="1"/>
    <s v="rock"/>
    <x v="188"/>
    <x v="525"/>
  </r>
  <r>
    <x v="563"/>
    <s v="Kelley, Stanton and Sanchez"/>
    <x v="562"/>
    <n v="3700"/>
    <n v="5107"/>
    <n v="1.3802702702702703"/>
    <x v="1"/>
    <n v="85"/>
    <s v="AU"/>
    <s v="AUD"/>
    <n v="1542088800"/>
    <n v="1543816800"/>
    <b v="0"/>
    <b v="0"/>
    <s v="film &amp; video/documentary"/>
    <m/>
    <x v="4"/>
    <s v="documentary"/>
    <x v="526"/>
    <x v="526"/>
  </r>
  <r>
    <x v="564"/>
    <s v="Hernandez-Macdonald"/>
    <x v="563"/>
    <n v="168700"/>
    <n v="141393"/>
    <n v="0.83813278008298753"/>
    <x v="0"/>
    <n v="1790"/>
    <s v="US"/>
    <s v="USD"/>
    <n v="1426395600"/>
    <n v="1427086800"/>
    <b v="0"/>
    <b v="0"/>
    <s v="theater/plays"/>
    <m/>
    <x v="3"/>
    <s v="plays"/>
    <x v="527"/>
    <x v="527"/>
  </r>
  <r>
    <x v="565"/>
    <s v="Joseph LLC"/>
    <x v="564"/>
    <n v="94900"/>
    <n v="194166"/>
    <n v="2.0460063224446787"/>
    <x v="1"/>
    <n v="3596"/>
    <s v="US"/>
    <s v="USD"/>
    <n v="1321336800"/>
    <n v="1323064800"/>
    <b v="0"/>
    <b v="0"/>
    <s v="theater/plays"/>
    <m/>
    <x v="3"/>
    <s v="plays"/>
    <x v="528"/>
    <x v="528"/>
  </r>
  <r>
    <x v="566"/>
    <s v="Webb-Smith"/>
    <x v="565"/>
    <n v="9300"/>
    <n v="4124"/>
    <n v="0.44344086021505374"/>
    <x v="0"/>
    <n v="37"/>
    <s v="US"/>
    <s v="USD"/>
    <n v="1456293600"/>
    <n v="1458277200"/>
    <b v="0"/>
    <b v="1"/>
    <s v="music/electric music"/>
    <m/>
    <x v="1"/>
    <s v="electric music"/>
    <x v="522"/>
    <x v="529"/>
  </r>
  <r>
    <x v="567"/>
    <s v="Johns PLC"/>
    <x v="566"/>
    <n v="6800"/>
    <n v="14865"/>
    <n v="2.1860294117647059"/>
    <x v="1"/>
    <n v="244"/>
    <s v="US"/>
    <s v="USD"/>
    <n v="1404968400"/>
    <n v="1405141200"/>
    <b v="0"/>
    <b v="0"/>
    <s v="music/rock"/>
    <m/>
    <x v="1"/>
    <s v="rock"/>
    <x v="529"/>
    <x v="360"/>
  </r>
  <r>
    <x v="568"/>
    <s v="Hardin-Foley"/>
    <x v="567"/>
    <n v="72400"/>
    <n v="134688"/>
    <n v="1.8603314917127072"/>
    <x v="1"/>
    <n v="5180"/>
    <s v="US"/>
    <s v="USD"/>
    <n v="1279170000"/>
    <n v="1283058000"/>
    <b v="0"/>
    <b v="0"/>
    <s v="theater/plays"/>
    <m/>
    <x v="3"/>
    <s v="plays"/>
    <x v="530"/>
    <x v="254"/>
  </r>
  <r>
    <x v="569"/>
    <s v="Fischer, Fowler and Arnold"/>
    <x v="568"/>
    <n v="20100"/>
    <n v="47705"/>
    <n v="2.3733830845771142"/>
    <x v="1"/>
    <n v="589"/>
    <s v="IT"/>
    <s v="EUR"/>
    <n v="1294725600"/>
    <n v="1295762400"/>
    <b v="0"/>
    <b v="0"/>
    <s v="film &amp; video/animation"/>
    <m/>
    <x v="4"/>
    <s v="animation"/>
    <x v="531"/>
    <x v="530"/>
  </r>
  <r>
    <x v="570"/>
    <s v="Martinez-Juarez"/>
    <x v="569"/>
    <n v="31200"/>
    <n v="95364"/>
    <n v="3.0565384615384614"/>
    <x v="1"/>
    <n v="2725"/>
    <s v="US"/>
    <s v="USD"/>
    <n v="1419055200"/>
    <n v="1419573600"/>
    <b v="0"/>
    <b v="1"/>
    <s v="music/rock"/>
    <m/>
    <x v="1"/>
    <s v="rock"/>
    <x v="515"/>
    <x v="531"/>
  </r>
  <r>
    <x v="571"/>
    <s v="Wilson and Sons"/>
    <x v="570"/>
    <n v="3500"/>
    <n v="3295"/>
    <n v="0.94142857142857139"/>
    <x v="0"/>
    <n v="35"/>
    <s v="IT"/>
    <s v="EUR"/>
    <n v="1434690000"/>
    <n v="1438750800"/>
    <b v="0"/>
    <b v="0"/>
    <s v="film &amp; video/shorts"/>
    <m/>
    <x v="4"/>
    <s v="shorts"/>
    <x v="532"/>
    <x v="532"/>
  </r>
  <r>
    <x v="572"/>
    <s v="Clements Group"/>
    <x v="571"/>
    <n v="9000"/>
    <n v="4896"/>
    <n v="0.54400000000000004"/>
    <x v="3"/>
    <n v="94"/>
    <s v="US"/>
    <s v="USD"/>
    <n v="1443416400"/>
    <n v="1444798800"/>
    <b v="0"/>
    <b v="1"/>
    <s v="music/rock"/>
    <m/>
    <x v="1"/>
    <s v="rock"/>
    <x v="533"/>
    <x v="533"/>
  </r>
  <r>
    <x v="573"/>
    <s v="Valenzuela-Cook"/>
    <x v="572"/>
    <n v="6700"/>
    <n v="7496"/>
    <n v="1.1188059701492536"/>
    <x v="1"/>
    <n v="300"/>
    <s v="US"/>
    <s v="USD"/>
    <n v="1399006800"/>
    <n v="1399179600"/>
    <b v="0"/>
    <b v="0"/>
    <s v="journalism/audio"/>
    <m/>
    <x v="8"/>
    <s v="audio"/>
    <x v="409"/>
    <x v="534"/>
  </r>
  <r>
    <x v="574"/>
    <s v="Parker, Haley and Foster"/>
    <x v="573"/>
    <n v="2700"/>
    <n v="9967"/>
    <n v="3.6914814814814814"/>
    <x v="1"/>
    <n v="144"/>
    <s v="US"/>
    <s v="USD"/>
    <n v="1575698400"/>
    <n v="1576562400"/>
    <b v="0"/>
    <b v="1"/>
    <s v="food/food trucks"/>
    <m/>
    <x v="0"/>
    <s v="food trucks"/>
    <x v="534"/>
    <x v="535"/>
  </r>
  <r>
    <x v="575"/>
    <s v="Fuentes LLC"/>
    <x v="574"/>
    <n v="83300"/>
    <n v="52421"/>
    <n v="0.62930372148859548"/>
    <x v="0"/>
    <n v="558"/>
    <s v="US"/>
    <s v="USD"/>
    <n v="1400562000"/>
    <n v="1400821200"/>
    <b v="0"/>
    <b v="1"/>
    <s v="theater/plays"/>
    <m/>
    <x v="3"/>
    <s v="plays"/>
    <x v="53"/>
    <x v="536"/>
  </r>
  <r>
    <x v="576"/>
    <s v="Moran and Sons"/>
    <x v="575"/>
    <n v="9700"/>
    <n v="6298"/>
    <n v="0.6492783505154639"/>
    <x v="0"/>
    <n v="64"/>
    <s v="US"/>
    <s v="USD"/>
    <n v="1509512400"/>
    <n v="1510984800"/>
    <b v="0"/>
    <b v="0"/>
    <s v="theater/plays"/>
    <m/>
    <x v="3"/>
    <s v="plays"/>
    <x v="535"/>
    <x v="537"/>
  </r>
  <r>
    <x v="577"/>
    <s v="Stevens Inc"/>
    <x v="576"/>
    <n v="8200"/>
    <n v="1546"/>
    <n v="0.18853658536585366"/>
    <x v="3"/>
    <n v="37"/>
    <s v="US"/>
    <s v="USD"/>
    <n v="1299823200"/>
    <n v="1302066000"/>
    <b v="0"/>
    <b v="0"/>
    <s v="music/jazz"/>
    <m/>
    <x v="1"/>
    <s v="jazz"/>
    <x v="536"/>
    <x v="538"/>
  </r>
  <r>
    <x v="578"/>
    <s v="Martinez-Johnson"/>
    <x v="577"/>
    <n v="96500"/>
    <n v="16168"/>
    <n v="0.1675440414507772"/>
    <x v="0"/>
    <n v="245"/>
    <s v="US"/>
    <s v="USD"/>
    <n v="1322719200"/>
    <n v="1322978400"/>
    <b v="0"/>
    <b v="0"/>
    <s v="film &amp; video/science fiction"/>
    <m/>
    <x v="4"/>
    <s v="science fiction"/>
    <x v="537"/>
    <x v="539"/>
  </r>
  <r>
    <x v="579"/>
    <s v="Franklin Inc"/>
    <x v="578"/>
    <n v="6200"/>
    <n v="6269"/>
    <n v="1.0111290322580646"/>
    <x v="1"/>
    <n v="87"/>
    <s v="US"/>
    <s v="USD"/>
    <n v="1312693200"/>
    <n v="1313730000"/>
    <b v="0"/>
    <b v="0"/>
    <s v="music/jazz"/>
    <m/>
    <x v="1"/>
    <s v="jazz"/>
    <x v="538"/>
    <x v="540"/>
  </r>
  <r>
    <x v="580"/>
    <s v="Perez PLC"/>
    <x v="579"/>
    <n v="43800"/>
    <n v="149578"/>
    <n v="3.4150228310502282"/>
    <x v="1"/>
    <n v="3116"/>
    <s v="US"/>
    <s v="USD"/>
    <n v="1393394400"/>
    <n v="1394085600"/>
    <b v="0"/>
    <b v="0"/>
    <s v="theater/plays"/>
    <m/>
    <x v="3"/>
    <s v="plays"/>
    <x v="539"/>
    <x v="541"/>
  </r>
  <r>
    <x v="581"/>
    <s v="Sanchez, Cross and Savage"/>
    <x v="580"/>
    <n v="6000"/>
    <n v="3841"/>
    <n v="0.64016666666666666"/>
    <x v="0"/>
    <n v="71"/>
    <s v="US"/>
    <s v="USD"/>
    <n v="1304053200"/>
    <n v="1305349200"/>
    <b v="0"/>
    <b v="0"/>
    <s v="technology/web"/>
    <m/>
    <x v="2"/>
    <s v="web"/>
    <x v="540"/>
    <x v="542"/>
  </r>
  <r>
    <x v="582"/>
    <s v="Pineda Ltd"/>
    <x v="581"/>
    <n v="8700"/>
    <n v="4531"/>
    <n v="0.5208045977011494"/>
    <x v="0"/>
    <n v="42"/>
    <s v="US"/>
    <s v="USD"/>
    <n v="1433912400"/>
    <n v="1434344400"/>
    <b v="0"/>
    <b v="1"/>
    <s v="games/video games"/>
    <m/>
    <x v="6"/>
    <s v="video games"/>
    <x v="505"/>
    <x v="543"/>
  </r>
  <r>
    <x v="583"/>
    <s v="Powell and Sons"/>
    <x v="582"/>
    <n v="18900"/>
    <n v="60934"/>
    <n v="3.2240211640211642"/>
    <x v="1"/>
    <n v="909"/>
    <s v="US"/>
    <s v="USD"/>
    <n v="1329717600"/>
    <n v="1331186400"/>
    <b v="0"/>
    <b v="0"/>
    <s v="film &amp; video/documentary"/>
    <m/>
    <x v="4"/>
    <s v="documentary"/>
    <x v="541"/>
    <x v="544"/>
  </r>
  <r>
    <x v="584"/>
    <s v="Nunez-Richards"/>
    <x v="583"/>
    <n v="86400"/>
    <n v="103255"/>
    <n v="1.1950810185185186"/>
    <x v="1"/>
    <n v="1613"/>
    <s v="US"/>
    <s v="USD"/>
    <n v="1335330000"/>
    <n v="1336539600"/>
    <b v="0"/>
    <b v="0"/>
    <s v="technology/web"/>
    <m/>
    <x v="2"/>
    <s v="web"/>
    <x v="542"/>
    <x v="545"/>
  </r>
  <r>
    <x v="585"/>
    <s v="Pugh LLC"/>
    <x v="584"/>
    <n v="8900"/>
    <n v="13065"/>
    <n v="1.4679775280898877"/>
    <x v="1"/>
    <n v="136"/>
    <s v="US"/>
    <s v="USD"/>
    <n v="1268888400"/>
    <n v="1269752400"/>
    <b v="0"/>
    <b v="0"/>
    <s v="publishing/translations"/>
    <m/>
    <x v="5"/>
    <s v="translations"/>
    <x v="543"/>
    <x v="546"/>
  </r>
  <r>
    <x v="586"/>
    <s v="Rowe-Wong"/>
    <x v="585"/>
    <n v="700"/>
    <n v="6654"/>
    <n v="9.5057142857142853"/>
    <x v="1"/>
    <n v="130"/>
    <s v="US"/>
    <s v="USD"/>
    <n v="1289973600"/>
    <n v="1291615200"/>
    <b v="0"/>
    <b v="0"/>
    <s v="music/rock"/>
    <m/>
    <x v="1"/>
    <s v="rock"/>
    <x v="544"/>
    <x v="547"/>
  </r>
  <r>
    <x v="587"/>
    <s v="Williams-Santos"/>
    <x v="586"/>
    <n v="9400"/>
    <n v="6852"/>
    <n v="0.72893617021276591"/>
    <x v="0"/>
    <n v="156"/>
    <s v="CA"/>
    <s v="CAD"/>
    <n v="1547877600"/>
    <n v="1552366800"/>
    <b v="0"/>
    <b v="1"/>
    <s v="food/food trucks"/>
    <m/>
    <x v="0"/>
    <s v="food trucks"/>
    <x v="35"/>
    <x v="548"/>
  </r>
  <r>
    <x v="588"/>
    <s v="Weber Inc"/>
    <x v="587"/>
    <n v="157600"/>
    <n v="124517"/>
    <n v="0.7900824873096447"/>
    <x v="0"/>
    <n v="1368"/>
    <s v="GB"/>
    <s v="GBP"/>
    <n v="1269493200"/>
    <n v="1272171600"/>
    <b v="0"/>
    <b v="0"/>
    <s v="theater/plays"/>
    <m/>
    <x v="3"/>
    <s v="plays"/>
    <x v="152"/>
    <x v="298"/>
  </r>
  <r>
    <x v="589"/>
    <s v="Avery, Brown and Parker"/>
    <x v="588"/>
    <n v="7900"/>
    <n v="5113"/>
    <n v="0.64721518987341775"/>
    <x v="0"/>
    <n v="102"/>
    <s v="US"/>
    <s v="USD"/>
    <n v="1436072400"/>
    <n v="1436677200"/>
    <b v="0"/>
    <b v="0"/>
    <s v="film &amp; video/documentary"/>
    <m/>
    <x v="4"/>
    <s v="documentary"/>
    <x v="545"/>
    <x v="549"/>
  </r>
  <r>
    <x v="590"/>
    <s v="Cox Group"/>
    <x v="589"/>
    <n v="7100"/>
    <n v="5824"/>
    <n v="0.82028169014084507"/>
    <x v="0"/>
    <n v="86"/>
    <s v="AU"/>
    <s v="AUD"/>
    <n v="1419141600"/>
    <n v="1420092000"/>
    <b v="0"/>
    <b v="0"/>
    <s v="publishing/radio &amp; podcasts"/>
    <m/>
    <x v="5"/>
    <s v="radio &amp; podcasts"/>
    <x v="546"/>
    <x v="550"/>
  </r>
  <r>
    <x v="591"/>
    <s v="Jensen LLC"/>
    <x v="590"/>
    <n v="600"/>
    <n v="6226"/>
    <n v="10.376666666666667"/>
    <x v="1"/>
    <n v="102"/>
    <s v="US"/>
    <s v="USD"/>
    <n v="1279083600"/>
    <n v="1279947600"/>
    <b v="0"/>
    <b v="0"/>
    <s v="games/video games"/>
    <m/>
    <x v="6"/>
    <s v="video games"/>
    <x v="547"/>
    <x v="551"/>
  </r>
  <r>
    <x v="592"/>
    <s v="Brown Inc"/>
    <x v="591"/>
    <n v="156800"/>
    <n v="20243"/>
    <n v="0.12910076530612244"/>
    <x v="0"/>
    <n v="253"/>
    <s v="US"/>
    <s v="USD"/>
    <n v="1401426000"/>
    <n v="1402203600"/>
    <b v="0"/>
    <b v="0"/>
    <s v="theater/plays"/>
    <m/>
    <x v="3"/>
    <s v="plays"/>
    <x v="548"/>
    <x v="552"/>
  </r>
  <r>
    <x v="593"/>
    <s v="Hale-Hayes"/>
    <x v="592"/>
    <n v="121600"/>
    <n v="188288"/>
    <n v="1.5484210526315789"/>
    <x v="1"/>
    <n v="4006"/>
    <s v="US"/>
    <s v="USD"/>
    <n v="1395810000"/>
    <n v="1396933200"/>
    <b v="0"/>
    <b v="0"/>
    <s v="film &amp; video/animation"/>
    <m/>
    <x v="4"/>
    <s v="animation"/>
    <x v="549"/>
    <x v="238"/>
  </r>
  <r>
    <x v="594"/>
    <s v="Mcbride PLC"/>
    <x v="593"/>
    <n v="157300"/>
    <n v="11167"/>
    <n v="7.0991735537190084E-2"/>
    <x v="0"/>
    <n v="157"/>
    <s v="US"/>
    <s v="USD"/>
    <n v="1467003600"/>
    <n v="1467262800"/>
    <b v="0"/>
    <b v="1"/>
    <s v="theater/plays"/>
    <m/>
    <x v="3"/>
    <s v="plays"/>
    <x v="550"/>
    <x v="553"/>
  </r>
  <r>
    <x v="595"/>
    <s v="Harris-Jennings"/>
    <x v="594"/>
    <n v="70300"/>
    <n v="146595"/>
    <n v="2.0852773826458035"/>
    <x v="1"/>
    <n v="1629"/>
    <s v="US"/>
    <s v="USD"/>
    <n v="1268715600"/>
    <n v="1270530000"/>
    <b v="0"/>
    <b v="1"/>
    <s v="theater/plays"/>
    <m/>
    <x v="3"/>
    <s v="plays"/>
    <x v="551"/>
    <x v="554"/>
  </r>
  <r>
    <x v="596"/>
    <s v="Becker-Scott"/>
    <x v="595"/>
    <n v="7900"/>
    <n v="7875"/>
    <n v="0.99683544303797467"/>
    <x v="0"/>
    <n v="183"/>
    <s v="US"/>
    <s v="USD"/>
    <n v="1457157600"/>
    <n v="1457762400"/>
    <b v="0"/>
    <b v="1"/>
    <s v="film &amp; video/drama"/>
    <m/>
    <x v="4"/>
    <s v="drama"/>
    <x v="552"/>
    <x v="496"/>
  </r>
  <r>
    <x v="597"/>
    <s v="Todd, Freeman and Henry"/>
    <x v="596"/>
    <n v="73800"/>
    <n v="148779"/>
    <n v="2.0159756097560977"/>
    <x v="1"/>
    <n v="2188"/>
    <s v="US"/>
    <s v="USD"/>
    <n v="1573970400"/>
    <n v="1575525600"/>
    <b v="0"/>
    <b v="0"/>
    <s v="theater/plays"/>
    <m/>
    <x v="3"/>
    <s v="plays"/>
    <x v="462"/>
    <x v="555"/>
  </r>
  <r>
    <x v="598"/>
    <s v="Martinez, Garza and Young"/>
    <x v="597"/>
    <n v="108500"/>
    <n v="175868"/>
    <n v="1.6209032258064515"/>
    <x v="1"/>
    <n v="2409"/>
    <s v="IT"/>
    <s v="EUR"/>
    <n v="1276578000"/>
    <n v="1279083600"/>
    <b v="0"/>
    <b v="0"/>
    <s v="music/rock"/>
    <m/>
    <x v="1"/>
    <s v="rock"/>
    <x v="553"/>
    <x v="556"/>
  </r>
  <r>
    <x v="599"/>
    <s v="Smith-Ramos"/>
    <x v="598"/>
    <n v="140300"/>
    <n v="5112"/>
    <n v="3.6436208125445471E-2"/>
    <x v="0"/>
    <n v="82"/>
    <s v="DK"/>
    <s v="DKK"/>
    <n v="1423720800"/>
    <n v="1424412000"/>
    <b v="0"/>
    <b v="0"/>
    <s v="film &amp; video/documentary"/>
    <m/>
    <x v="4"/>
    <s v="documentary"/>
    <x v="554"/>
    <x v="557"/>
  </r>
  <r>
    <x v="600"/>
    <s v="Brown-George"/>
    <x v="599"/>
    <n v="100"/>
    <n v="5"/>
    <n v="0.05"/>
    <x v="0"/>
    <n v="1"/>
    <s v="GB"/>
    <s v="GBP"/>
    <n v="1375160400"/>
    <n v="1376197200"/>
    <b v="0"/>
    <b v="0"/>
    <s v="food/food trucks"/>
    <m/>
    <x v="0"/>
    <s v="food trucks"/>
    <x v="555"/>
    <x v="558"/>
  </r>
  <r>
    <x v="601"/>
    <s v="Waters and Sons"/>
    <x v="600"/>
    <n v="6300"/>
    <n v="13018"/>
    <n v="2.0663492063492064"/>
    <x v="1"/>
    <n v="194"/>
    <s v="US"/>
    <s v="USD"/>
    <n v="1401426000"/>
    <n v="1402894800"/>
    <b v="1"/>
    <b v="0"/>
    <s v="technology/wearables"/>
    <m/>
    <x v="2"/>
    <s v="wearables"/>
    <x v="548"/>
    <x v="559"/>
  </r>
  <r>
    <x v="602"/>
    <s v="Brown Ltd"/>
    <x v="601"/>
    <n v="71100"/>
    <n v="91176"/>
    <n v="1.2823628691983122"/>
    <x v="1"/>
    <n v="1140"/>
    <s v="US"/>
    <s v="USD"/>
    <n v="1433480400"/>
    <n v="1434430800"/>
    <b v="0"/>
    <b v="0"/>
    <s v="theater/plays"/>
    <m/>
    <x v="3"/>
    <s v="plays"/>
    <x v="62"/>
    <x v="560"/>
  </r>
  <r>
    <x v="603"/>
    <s v="Christian, Yates and Greer"/>
    <x v="602"/>
    <n v="5300"/>
    <n v="6342"/>
    <n v="1.1966037735849056"/>
    <x v="1"/>
    <n v="102"/>
    <s v="US"/>
    <s v="USD"/>
    <n v="1555563600"/>
    <n v="1557896400"/>
    <b v="0"/>
    <b v="0"/>
    <s v="theater/plays"/>
    <m/>
    <x v="3"/>
    <s v="plays"/>
    <x v="556"/>
    <x v="561"/>
  </r>
  <r>
    <x v="604"/>
    <s v="Cole, Hernandez and Rodriguez"/>
    <x v="603"/>
    <n v="88700"/>
    <n v="151438"/>
    <n v="1.7073055242390078"/>
    <x v="1"/>
    <n v="2857"/>
    <s v="US"/>
    <s v="USD"/>
    <n v="1295676000"/>
    <n v="1297490400"/>
    <b v="0"/>
    <b v="0"/>
    <s v="theater/plays"/>
    <m/>
    <x v="3"/>
    <s v="plays"/>
    <x v="557"/>
    <x v="562"/>
  </r>
  <r>
    <x v="605"/>
    <s v="Ortiz, Valenzuela and Collins"/>
    <x v="604"/>
    <n v="3300"/>
    <n v="6178"/>
    <n v="1.8721212121212121"/>
    <x v="1"/>
    <n v="107"/>
    <s v="US"/>
    <s v="USD"/>
    <n v="1443848400"/>
    <n v="1447394400"/>
    <b v="0"/>
    <b v="0"/>
    <s v="publishing/nonfiction"/>
    <m/>
    <x v="5"/>
    <s v="nonfiction"/>
    <x v="27"/>
    <x v="563"/>
  </r>
  <r>
    <x v="606"/>
    <s v="Valencia PLC"/>
    <x v="605"/>
    <n v="3400"/>
    <n v="6405"/>
    <n v="1.8838235294117647"/>
    <x v="1"/>
    <n v="160"/>
    <s v="GB"/>
    <s v="GBP"/>
    <n v="1457330400"/>
    <n v="1458277200"/>
    <b v="0"/>
    <b v="0"/>
    <s v="music/rock"/>
    <m/>
    <x v="1"/>
    <s v="rock"/>
    <x v="558"/>
    <x v="529"/>
  </r>
  <r>
    <x v="607"/>
    <s v="Gordon, Mendez and Johnson"/>
    <x v="606"/>
    <n v="137600"/>
    <n v="180667"/>
    <n v="1.3129869186046512"/>
    <x v="1"/>
    <n v="2230"/>
    <s v="US"/>
    <s v="USD"/>
    <n v="1395550800"/>
    <n v="1395723600"/>
    <b v="0"/>
    <b v="0"/>
    <s v="food/food trucks"/>
    <m/>
    <x v="0"/>
    <s v="food trucks"/>
    <x v="559"/>
    <x v="564"/>
  </r>
  <r>
    <x v="608"/>
    <s v="Johnson Group"/>
    <x v="607"/>
    <n v="3900"/>
    <n v="11075"/>
    <n v="2.8397435897435899"/>
    <x v="1"/>
    <n v="316"/>
    <s v="US"/>
    <s v="USD"/>
    <n v="1551852000"/>
    <n v="1552197600"/>
    <b v="0"/>
    <b v="1"/>
    <s v="music/jazz"/>
    <m/>
    <x v="1"/>
    <s v="jazz"/>
    <x v="426"/>
    <x v="565"/>
  </r>
  <r>
    <x v="609"/>
    <s v="Rose-Fuller"/>
    <x v="608"/>
    <n v="10000"/>
    <n v="12042"/>
    <n v="1.2041999999999999"/>
    <x v="1"/>
    <n v="117"/>
    <s v="US"/>
    <s v="USD"/>
    <n v="1547618400"/>
    <n v="1549087200"/>
    <b v="0"/>
    <b v="0"/>
    <s v="film &amp; video/science fiction"/>
    <m/>
    <x v="4"/>
    <s v="science fiction"/>
    <x v="560"/>
    <x v="566"/>
  </r>
  <r>
    <x v="610"/>
    <s v="Hughes, Mendez and Patterson"/>
    <x v="609"/>
    <n v="42800"/>
    <n v="179356"/>
    <n v="4.1905607476635511"/>
    <x v="1"/>
    <n v="6406"/>
    <s v="US"/>
    <s v="USD"/>
    <n v="1355637600"/>
    <n v="1356847200"/>
    <b v="0"/>
    <b v="0"/>
    <s v="theater/plays"/>
    <m/>
    <x v="3"/>
    <s v="plays"/>
    <x v="561"/>
    <x v="567"/>
  </r>
  <r>
    <x v="611"/>
    <s v="Brady, Cortez and Rodriguez"/>
    <x v="610"/>
    <n v="8200"/>
    <n v="1136"/>
    <n v="0.13853658536585367"/>
    <x v="3"/>
    <n v="15"/>
    <s v="US"/>
    <s v="USD"/>
    <n v="1374728400"/>
    <n v="1375765200"/>
    <b v="0"/>
    <b v="0"/>
    <s v="theater/plays"/>
    <m/>
    <x v="3"/>
    <s v="plays"/>
    <x v="562"/>
    <x v="568"/>
  </r>
  <r>
    <x v="612"/>
    <s v="Wang, Nguyen and Horton"/>
    <x v="611"/>
    <n v="6200"/>
    <n v="8645"/>
    <n v="1.3943548387096774"/>
    <x v="1"/>
    <n v="192"/>
    <s v="US"/>
    <s v="USD"/>
    <n v="1287810000"/>
    <n v="1289800800"/>
    <b v="0"/>
    <b v="0"/>
    <s v="music/electric music"/>
    <m/>
    <x v="1"/>
    <s v="electric music"/>
    <x v="563"/>
    <x v="569"/>
  </r>
  <r>
    <x v="613"/>
    <s v="Santos, Williams and Brown"/>
    <x v="612"/>
    <n v="1100"/>
    <n v="1914"/>
    <n v="1.74"/>
    <x v="1"/>
    <n v="26"/>
    <s v="CA"/>
    <s v="CAD"/>
    <n v="1503723600"/>
    <n v="1504501200"/>
    <b v="0"/>
    <b v="0"/>
    <s v="theater/plays"/>
    <m/>
    <x v="3"/>
    <s v="plays"/>
    <x v="564"/>
    <x v="570"/>
  </r>
  <r>
    <x v="614"/>
    <s v="Barnett and Sons"/>
    <x v="613"/>
    <n v="26500"/>
    <n v="41205"/>
    <n v="1.5549056603773586"/>
    <x v="1"/>
    <n v="723"/>
    <s v="US"/>
    <s v="USD"/>
    <n v="1484114400"/>
    <n v="1485669600"/>
    <b v="0"/>
    <b v="0"/>
    <s v="theater/plays"/>
    <m/>
    <x v="3"/>
    <s v="plays"/>
    <x v="565"/>
    <x v="571"/>
  </r>
  <r>
    <x v="615"/>
    <s v="Petersen-Rodriguez"/>
    <x v="614"/>
    <n v="8500"/>
    <n v="14488"/>
    <n v="1.7044705882352942"/>
    <x v="1"/>
    <n v="170"/>
    <s v="IT"/>
    <s v="EUR"/>
    <n v="1461906000"/>
    <n v="1462770000"/>
    <b v="0"/>
    <b v="0"/>
    <s v="theater/plays"/>
    <m/>
    <x v="3"/>
    <s v="plays"/>
    <x v="566"/>
    <x v="572"/>
  </r>
  <r>
    <x v="616"/>
    <s v="Burnett-Mora"/>
    <x v="615"/>
    <n v="6400"/>
    <n v="12129"/>
    <n v="1.8951562500000001"/>
    <x v="1"/>
    <n v="238"/>
    <s v="GB"/>
    <s v="GBP"/>
    <n v="1379653200"/>
    <n v="1379739600"/>
    <b v="0"/>
    <b v="1"/>
    <s v="music/indie rock"/>
    <m/>
    <x v="1"/>
    <s v="indie rock"/>
    <x v="567"/>
    <x v="573"/>
  </r>
  <r>
    <x v="617"/>
    <s v="King LLC"/>
    <x v="616"/>
    <n v="1400"/>
    <n v="3496"/>
    <n v="2.4971428571428573"/>
    <x v="1"/>
    <n v="55"/>
    <s v="US"/>
    <s v="USD"/>
    <n v="1401858000"/>
    <n v="1402722000"/>
    <b v="0"/>
    <b v="0"/>
    <s v="theater/plays"/>
    <m/>
    <x v="3"/>
    <s v="plays"/>
    <x v="568"/>
    <x v="471"/>
  </r>
  <r>
    <x v="618"/>
    <s v="Miller Ltd"/>
    <x v="617"/>
    <n v="198600"/>
    <n v="97037"/>
    <n v="0.48860523665659616"/>
    <x v="0"/>
    <n v="1198"/>
    <s v="US"/>
    <s v="USD"/>
    <n v="1367470800"/>
    <n v="1369285200"/>
    <b v="0"/>
    <b v="0"/>
    <s v="publishing/nonfiction"/>
    <m/>
    <x v="5"/>
    <s v="nonfiction"/>
    <x v="569"/>
    <x v="574"/>
  </r>
  <r>
    <x v="619"/>
    <s v="Case LLC"/>
    <x v="618"/>
    <n v="195900"/>
    <n v="55757"/>
    <n v="0.28461970393057684"/>
    <x v="0"/>
    <n v="648"/>
    <s v="US"/>
    <s v="USD"/>
    <n v="1304658000"/>
    <n v="1304744400"/>
    <b v="1"/>
    <b v="1"/>
    <s v="theater/plays"/>
    <m/>
    <x v="3"/>
    <s v="plays"/>
    <x v="570"/>
    <x v="575"/>
  </r>
  <r>
    <x v="620"/>
    <s v="Swanson, Wilson and Baker"/>
    <x v="619"/>
    <n v="4300"/>
    <n v="11525"/>
    <n v="2.6802325581395348"/>
    <x v="1"/>
    <n v="128"/>
    <s v="AU"/>
    <s v="AUD"/>
    <n v="1467954000"/>
    <n v="1468299600"/>
    <b v="0"/>
    <b v="0"/>
    <s v="photography/photography books"/>
    <m/>
    <x v="7"/>
    <s v="photography books"/>
    <x v="571"/>
    <x v="576"/>
  </r>
  <r>
    <x v="621"/>
    <s v="Dean, Fox and Phillips"/>
    <x v="620"/>
    <n v="25600"/>
    <n v="158669"/>
    <n v="6.1980078125000002"/>
    <x v="1"/>
    <n v="2144"/>
    <s v="US"/>
    <s v="USD"/>
    <n v="1473742800"/>
    <n v="1474174800"/>
    <b v="0"/>
    <b v="0"/>
    <s v="theater/plays"/>
    <m/>
    <x v="3"/>
    <s v="plays"/>
    <x v="572"/>
    <x v="577"/>
  </r>
  <r>
    <x v="622"/>
    <s v="Smith-Smith"/>
    <x v="621"/>
    <n v="189000"/>
    <n v="5916"/>
    <n v="3.1301587301587303E-2"/>
    <x v="0"/>
    <n v="64"/>
    <s v="US"/>
    <s v="USD"/>
    <n v="1523768400"/>
    <n v="1526014800"/>
    <b v="0"/>
    <b v="0"/>
    <s v="music/indie rock"/>
    <m/>
    <x v="1"/>
    <s v="indie rock"/>
    <x v="573"/>
    <x v="578"/>
  </r>
  <r>
    <x v="623"/>
    <s v="Smith, Scott and Rodriguez"/>
    <x v="622"/>
    <n v="94300"/>
    <n v="150806"/>
    <n v="1.5992152704135738"/>
    <x v="1"/>
    <n v="2693"/>
    <s v="GB"/>
    <s v="GBP"/>
    <n v="1437022800"/>
    <n v="1437454800"/>
    <b v="0"/>
    <b v="0"/>
    <s v="theater/plays"/>
    <m/>
    <x v="3"/>
    <s v="plays"/>
    <x v="574"/>
    <x v="477"/>
  </r>
  <r>
    <x v="624"/>
    <s v="White, Robertson and Roberts"/>
    <x v="623"/>
    <n v="5100"/>
    <n v="14249"/>
    <n v="2.793921568627451"/>
    <x v="1"/>
    <n v="432"/>
    <s v="US"/>
    <s v="USD"/>
    <n v="1422165600"/>
    <n v="1422684000"/>
    <b v="0"/>
    <b v="0"/>
    <s v="photography/photography books"/>
    <m/>
    <x v="7"/>
    <s v="photography books"/>
    <x v="511"/>
    <x v="579"/>
  </r>
  <r>
    <x v="625"/>
    <s v="Martinez Inc"/>
    <x v="624"/>
    <n v="7500"/>
    <n v="5803"/>
    <n v="0.77373333333333338"/>
    <x v="0"/>
    <n v="62"/>
    <s v="US"/>
    <s v="USD"/>
    <n v="1580104800"/>
    <n v="1581314400"/>
    <b v="0"/>
    <b v="0"/>
    <s v="theater/plays"/>
    <m/>
    <x v="3"/>
    <s v="plays"/>
    <x v="575"/>
    <x v="580"/>
  </r>
  <r>
    <x v="626"/>
    <s v="Tucker, Mccoy and Marquez"/>
    <x v="625"/>
    <n v="6400"/>
    <n v="13205"/>
    <n v="2.0632812500000002"/>
    <x v="1"/>
    <n v="189"/>
    <s v="US"/>
    <s v="USD"/>
    <n v="1285650000"/>
    <n v="1286427600"/>
    <b v="0"/>
    <b v="1"/>
    <s v="theater/plays"/>
    <m/>
    <x v="3"/>
    <s v="plays"/>
    <x v="576"/>
    <x v="581"/>
  </r>
  <r>
    <x v="627"/>
    <s v="Martin, Lee and Armstrong"/>
    <x v="626"/>
    <n v="1600"/>
    <n v="11108"/>
    <n v="6.9424999999999999"/>
    <x v="1"/>
    <n v="154"/>
    <s v="GB"/>
    <s v="GBP"/>
    <n v="1276664400"/>
    <n v="1278738000"/>
    <b v="1"/>
    <b v="0"/>
    <s v="food/food trucks"/>
    <m/>
    <x v="0"/>
    <s v="food trucks"/>
    <x v="577"/>
    <x v="582"/>
  </r>
  <r>
    <x v="628"/>
    <s v="Dunn, Moreno and Green"/>
    <x v="627"/>
    <n v="1900"/>
    <n v="2884"/>
    <n v="1.5178947368421052"/>
    <x v="1"/>
    <n v="96"/>
    <s v="US"/>
    <s v="USD"/>
    <n v="1286168400"/>
    <n v="1286427600"/>
    <b v="0"/>
    <b v="0"/>
    <s v="music/indie rock"/>
    <m/>
    <x v="1"/>
    <s v="indie rock"/>
    <x v="578"/>
    <x v="581"/>
  </r>
  <r>
    <x v="629"/>
    <s v="Jackson, Martinez and Ray"/>
    <x v="628"/>
    <n v="85900"/>
    <n v="55476"/>
    <n v="0.64582072176949945"/>
    <x v="0"/>
    <n v="750"/>
    <s v="US"/>
    <s v="USD"/>
    <n v="1467781200"/>
    <n v="1467954000"/>
    <b v="0"/>
    <b v="1"/>
    <s v="theater/plays"/>
    <m/>
    <x v="3"/>
    <s v="plays"/>
    <x v="579"/>
    <x v="583"/>
  </r>
  <r>
    <x v="630"/>
    <s v="Patterson-Johnson"/>
    <x v="629"/>
    <n v="9500"/>
    <n v="5973"/>
    <n v="0.62873684210526315"/>
    <x v="3"/>
    <n v="87"/>
    <s v="US"/>
    <s v="USD"/>
    <n v="1556686800"/>
    <n v="1557637200"/>
    <b v="0"/>
    <b v="1"/>
    <s v="theater/plays"/>
    <m/>
    <x v="3"/>
    <s v="plays"/>
    <x v="580"/>
    <x v="584"/>
  </r>
  <r>
    <x v="631"/>
    <s v="Carlson-Hernandez"/>
    <x v="630"/>
    <n v="59200"/>
    <n v="183756"/>
    <n v="3.1039864864864866"/>
    <x v="1"/>
    <n v="3063"/>
    <s v="US"/>
    <s v="USD"/>
    <n v="1553576400"/>
    <n v="1553922000"/>
    <b v="0"/>
    <b v="0"/>
    <s v="theater/plays"/>
    <m/>
    <x v="3"/>
    <s v="plays"/>
    <x v="581"/>
    <x v="585"/>
  </r>
  <r>
    <x v="632"/>
    <s v="Parker PLC"/>
    <x v="631"/>
    <n v="72100"/>
    <n v="30902"/>
    <n v="0.42859916782246882"/>
    <x v="2"/>
    <n v="278"/>
    <s v="US"/>
    <s v="USD"/>
    <n v="1414904400"/>
    <n v="1416463200"/>
    <b v="0"/>
    <b v="0"/>
    <s v="theater/plays"/>
    <m/>
    <x v="3"/>
    <s v="plays"/>
    <x v="582"/>
    <x v="586"/>
  </r>
  <r>
    <x v="633"/>
    <s v="Yu and Sons"/>
    <x v="632"/>
    <n v="6700"/>
    <n v="5569"/>
    <n v="0.83119402985074631"/>
    <x v="0"/>
    <n v="105"/>
    <s v="US"/>
    <s v="USD"/>
    <n v="1446876000"/>
    <n v="1447221600"/>
    <b v="0"/>
    <b v="0"/>
    <s v="film &amp; video/animation"/>
    <m/>
    <x v="4"/>
    <s v="animation"/>
    <x v="336"/>
    <x v="587"/>
  </r>
  <r>
    <x v="634"/>
    <s v="Taylor, Johnson and Hernandez"/>
    <x v="633"/>
    <n v="118200"/>
    <n v="92824"/>
    <n v="0.78531302876480547"/>
    <x v="3"/>
    <n v="1658"/>
    <s v="US"/>
    <s v="USD"/>
    <n v="1490418000"/>
    <n v="1491627600"/>
    <b v="0"/>
    <b v="0"/>
    <s v="film &amp; video/television"/>
    <m/>
    <x v="4"/>
    <s v="television"/>
    <x v="583"/>
    <x v="588"/>
  </r>
  <r>
    <x v="635"/>
    <s v="Mack Ltd"/>
    <x v="634"/>
    <n v="139000"/>
    <n v="158590"/>
    <n v="1.1409352517985611"/>
    <x v="1"/>
    <n v="2266"/>
    <s v="US"/>
    <s v="USD"/>
    <n v="1360389600"/>
    <n v="1363150800"/>
    <b v="0"/>
    <b v="0"/>
    <s v="film &amp; video/television"/>
    <m/>
    <x v="4"/>
    <s v="television"/>
    <x v="584"/>
    <x v="589"/>
  </r>
  <r>
    <x v="636"/>
    <s v="Lamb-Sanders"/>
    <x v="635"/>
    <n v="197700"/>
    <n v="127591"/>
    <n v="0.64537683358624176"/>
    <x v="0"/>
    <n v="2604"/>
    <s v="DK"/>
    <s v="DKK"/>
    <n v="1326866400"/>
    <n v="1330754400"/>
    <b v="0"/>
    <b v="1"/>
    <s v="film &amp; video/animation"/>
    <m/>
    <x v="4"/>
    <s v="animation"/>
    <x v="585"/>
    <x v="590"/>
  </r>
  <r>
    <x v="637"/>
    <s v="Williams-Ramirez"/>
    <x v="636"/>
    <n v="8500"/>
    <n v="6750"/>
    <n v="0.79411764705882348"/>
    <x v="0"/>
    <n v="65"/>
    <s v="US"/>
    <s v="USD"/>
    <n v="1479103200"/>
    <n v="1479794400"/>
    <b v="0"/>
    <b v="0"/>
    <s v="theater/plays"/>
    <m/>
    <x v="3"/>
    <s v="plays"/>
    <x v="586"/>
    <x v="591"/>
  </r>
  <r>
    <x v="638"/>
    <s v="Weaver Ltd"/>
    <x v="637"/>
    <n v="81600"/>
    <n v="9318"/>
    <n v="0.11419117647058824"/>
    <x v="0"/>
    <n v="94"/>
    <s v="US"/>
    <s v="USD"/>
    <n v="1280206800"/>
    <n v="1281243600"/>
    <b v="0"/>
    <b v="1"/>
    <s v="theater/plays"/>
    <m/>
    <x v="3"/>
    <s v="plays"/>
    <x v="587"/>
    <x v="592"/>
  </r>
  <r>
    <x v="639"/>
    <s v="Barnes-Williams"/>
    <x v="638"/>
    <n v="8600"/>
    <n v="4832"/>
    <n v="0.56186046511627907"/>
    <x v="2"/>
    <n v="45"/>
    <s v="US"/>
    <s v="USD"/>
    <n v="1532754000"/>
    <n v="1532754000"/>
    <b v="0"/>
    <b v="1"/>
    <s v="film &amp; video/drama"/>
    <m/>
    <x v="4"/>
    <s v="drama"/>
    <x v="588"/>
    <x v="593"/>
  </r>
  <r>
    <x v="640"/>
    <s v="Richardson, Woodward and Hansen"/>
    <x v="639"/>
    <n v="119800"/>
    <n v="19769"/>
    <n v="0.16501669449081802"/>
    <x v="0"/>
    <n v="257"/>
    <s v="US"/>
    <s v="USD"/>
    <n v="1453096800"/>
    <n v="1453356000"/>
    <b v="0"/>
    <b v="0"/>
    <s v="theater/plays"/>
    <m/>
    <x v="3"/>
    <s v="plays"/>
    <x v="589"/>
    <x v="510"/>
  </r>
  <r>
    <x v="641"/>
    <s v="Hunt, Barker and Baker"/>
    <x v="640"/>
    <n v="9400"/>
    <n v="11277"/>
    <n v="1.1996808510638297"/>
    <x v="1"/>
    <n v="194"/>
    <s v="CH"/>
    <s v="CHF"/>
    <n v="1487570400"/>
    <n v="1489986000"/>
    <b v="0"/>
    <b v="0"/>
    <s v="theater/plays"/>
    <m/>
    <x v="3"/>
    <s v="plays"/>
    <x v="590"/>
    <x v="594"/>
  </r>
  <r>
    <x v="642"/>
    <s v="Ramos, Moreno and Lewis"/>
    <x v="641"/>
    <n v="9200"/>
    <n v="13382"/>
    <n v="1.4545652173913044"/>
    <x v="1"/>
    <n v="129"/>
    <s v="CA"/>
    <s v="CAD"/>
    <n v="1545026400"/>
    <n v="1545804000"/>
    <b v="0"/>
    <b v="0"/>
    <s v="technology/wearables"/>
    <m/>
    <x v="2"/>
    <s v="wearables"/>
    <x v="591"/>
    <x v="595"/>
  </r>
  <r>
    <x v="643"/>
    <s v="Harris Inc"/>
    <x v="642"/>
    <n v="14900"/>
    <n v="32986"/>
    <n v="2.2138255033557046"/>
    <x v="1"/>
    <n v="375"/>
    <s v="US"/>
    <s v="USD"/>
    <n v="1488348000"/>
    <n v="1489899600"/>
    <b v="0"/>
    <b v="0"/>
    <s v="theater/plays"/>
    <m/>
    <x v="3"/>
    <s v="plays"/>
    <x v="592"/>
    <x v="596"/>
  </r>
  <r>
    <x v="644"/>
    <s v="Peters-Nelson"/>
    <x v="643"/>
    <n v="169400"/>
    <n v="81984"/>
    <n v="0.48396694214876035"/>
    <x v="0"/>
    <n v="2928"/>
    <s v="CA"/>
    <s v="CAD"/>
    <n v="1545112800"/>
    <n v="1546495200"/>
    <b v="0"/>
    <b v="0"/>
    <s v="theater/plays"/>
    <m/>
    <x v="3"/>
    <s v="plays"/>
    <x v="593"/>
    <x v="597"/>
  </r>
  <r>
    <x v="645"/>
    <s v="Ferguson, Murphy and Bright"/>
    <x v="644"/>
    <n v="192100"/>
    <n v="178483"/>
    <n v="0.92911504424778757"/>
    <x v="0"/>
    <n v="4697"/>
    <s v="US"/>
    <s v="USD"/>
    <n v="1537938000"/>
    <n v="1539752400"/>
    <b v="0"/>
    <b v="1"/>
    <s v="music/rock"/>
    <m/>
    <x v="1"/>
    <s v="rock"/>
    <x v="594"/>
    <x v="598"/>
  </r>
  <r>
    <x v="646"/>
    <s v="Robinson Group"/>
    <x v="645"/>
    <n v="98700"/>
    <n v="87448"/>
    <n v="0.88599797365754818"/>
    <x v="0"/>
    <n v="2915"/>
    <s v="US"/>
    <s v="USD"/>
    <n v="1363150800"/>
    <n v="1364101200"/>
    <b v="0"/>
    <b v="0"/>
    <s v="games/video games"/>
    <m/>
    <x v="6"/>
    <s v="video games"/>
    <x v="595"/>
    <x v="599"/>
  </r>
  <r>
    <x v="647"/>
    <s v="Jordan-Wolfe"/>
    <x v="646"/>
    <n v="4500"/>
    <n v="1863"/>
    <n v="0.41399999999999998"/>
    <x v="0"/>
    <n v="18"/>
    <s v="US"/>
    <s v="USD"/>
    <n v="1523250000"/>
    <n v="1525323600"/>
    <b v="0"/>
    <b v="0"/>
    <s v="publishing/translations"/>
    <m/>
    <x v="5"/>
    <s v="translations"/>
    <x v="596"/>
    <x v="600"/>
  </r>
  <r>
    <x v="648"/>
    <s v="Vargas-Cox"/>
    <x v="647"/>
    <n v="98600"/>
    <n v="62174"/>
    <n v="0.63056795131845844"/>
    <x v="3"/>
    <n v="723"/>
    <s v="US"/>
    <s v="USD"/>
    <n v="1499317200"/>
    <n v="1500872400"/>
    <b v="1"/>
    <b v="0"/>
    <s v="food/food trucks"/>
    <m/>
    <x v="0"/>
    <s v="food trucks"/>
    <x v="597"/>
    <x v="601"/>
  </r>
  <r>
    <x v="649"/>
    <s v="Yang and Sons"/>
    <x v="648"/>
    <n v="121700"/>
    <n v="59003"/>
    <n v="0.48482333607230893"/>
    <x v="0"/>
    <n v="602"/>
    <s v="CH"/>
    <s v="CHF"/>
    <n v="1287550800"/>
    <n v="1288501200"/>
    <b v="1"/>
    <b v="1"/>
    <s v="theater/plays"/>
    <m/>
    <x v="3"/>
    <s v="plays"/>
    <x v="598"/>
    <x v="602"/>
  </r>
  <r>
    <x v="650"/>
    <s v="Wilson, Wilson and Mathis"/>
    <x v="649"/>
    <n v="100"/>
    <n v="2"/>
    <n v="0.02"/>
    <x v="0"/>
    <n v="1"/>
    <s v="US"/>
    <s v="USD"/>
    <n v="1404795600"/>
    <n v="1407128400"/>
    <b v="0"/>
    <b v="0"/>
    <s v="music/jazz"/>
    <m/>
    <x v="1"/>
    <s v="jazz"/>
    <x v="599"/>
    <x v="603"/>
  </r>
  <r>
    <x v="651"/>
    <s v="Wang, Koch and Weaver"/>
    <x v="650"/>
    <n v="196700"/>
    <n v="174039"/>
    <n v="0.88479410269445857"/>
    <x v="0"/>
    <n v="3868"/>
    <s v="IT"/>
    <s v="EUR"/>
    <n v="1393048800"/>
    <n v="1394344800"/>
    <b v="0"/>
    <b v="0"/>
    <s v="film &amp; video/shorts"/>
    <m/>
    <x v="4"/>
    <s v="shorts"/>
    <x v="600"/>
    <x v="604"/>
  </r>
  <r>
    <x v="652"/>
    <s v="Cisneros Ltd"/>
    <x v="651"/>
    <n v="10000"/>
    <n v="12684"/>
    <n v="1.2684"/>
    <x v="1"/>
    <n v="409"/>
    <s v="US"/>
    <s v="USD"/>
    <n v="1470373200"/>
    <n v="1474088400"/>
    <b v="0"/>
    <b v="0"/>
    <s v="technology/web"/>
    <m/>
    <x v="2"/>
    <s v="web"/>
    <x v="601"/>
    <x v="292"/>
  </r>
  <r>
    <x v="653"/>
    <s v="Williams-Jones"/>
    <x v="652"/>
    <n v="600"/>
    <n v="14033"/>
    <n v="23.388333333333332"/>
    <x v="1"/>
    <n v="234"/>
    <s v="US"/>
    <s v="USD"/>
    <n v="1460091600"/>
    <n v="1460264400"/>
    <b v="0"/>
    <b v="0"/>
    <s v="technology/web"/>
    <m/>
    <x v="2"/>
    <s v="web"/>
    <x v="602"/>
    <x v="605"/>
  </r>
  <r>
    <x v="654"/>
    <s v="Roberts, Hinton and Williams"/>
    <x v="653"/>
    <n v="35000"/>
    <n v="177936"/>
    <n v="5.0838857142857146"/>
    <x v="1"/>
    <n v="3016"/>
    <s v="US"/>
    <s v="USD"/>
    <n v="1440392400"/>
    <n v="1440824400"/>
    <b v="0"/>
    <b v="0"/>
    <s v="music/metal"/>
    <m/>
    <x v="1"/>
    <s v="metal"/>
    <x v="335"/>
    <x v="606"/>
  </r>
  <r>
    <x v="655"/>
    <s v="Gonzalez, Williams and Benson"/>
    <x v="654"/>
    <n v="6900"/>
    <n v="13212"/>
    <n v="1.9147826086956521"/>
    <x v="1"/>
    <n v="264"/>
    <s v="US"/>
    <s v="USD"/>
    <n v="1488434400"/>
    <n v="1489554000"/>
    <b v="1"/>
    <b v="0"/>
    <s v="photography/photography books"/>
    <m/>
    <x v="7"/>
    <s v="photography books"/>
    <x v="603"/>
    <x v="607"/>
  </r>
  <r>
    <x v="656"/>
    <s v="Hobbs, Brown and Lee"/>
    <x v="655"/>
    <n v="118400"/>
    <n v="49879"/>
    <n v="0.42127533783783783"/>
    <x v="0"/>
    <n v="504"/>
    <s v="AU"/>
    <s v="AUD"/>
    <n v="1514440800"/>
    <n v="1514872800"/>
    <b v="0"/>
    <b v="0"/>
    <s v="food/food trucks"/>
    <m/>
    <x v="0"/>
    <s v="food trucks"/>
    <x v="604"/>
    <x v="608"/>
  </r>
  <r>
    <x v="657"/>
    <s v="Russo, Kim and Mccoy"/>
    <x v="656"/>
    <n v="10000"/>
    <n v="824"/>
    <n v="8.2400000000000001E-2"/>
    <x v="0"/>
    <n v="14"/>
    <s v="US"/>
    <s v="USD"/>
    <n v="1514354400"/>
    <n v="1515736800"/>
    <b v="0"/>
    <b v="0"/>
    <s v="film &amp; video/science fiction"/>
    <m/>
    <x v="4"/>
    <s v="science fiction"/>
    <x v="605"/>
    <x v="609"/>
  </r>
  <r>
    <x v="658"/>
    <s v="Howell, Myers and Olson"/>
    <x v="657"/>
    <n v="52600"/>
    <n v="31594"/>
    <n v="0.60064638783269964"/>
    <x v="3"/>
    <n v="390"/>
    <s v="US"/>
    <s v="USD"/>
    <n v="1440910800"/>
    <n v="1442898000"/>
    <b v="0"/>
    <b v="0"/>
    <s v="music/rock"/>
    <m/>
    <x v="1"/>
    <s v="rock"/>
    <x v="606"/>
    <x v="610"/>
  </r>
  <r>
    <x v="659"/>
    <s v="Bailey and Sons"/>
    <x v="658"/>
    <n v="120700"/>
    <n v="57010"/>
    <n v="0.47232808616404309"/>
    <x v="0"/>
    <n v="750"/>
    <s v="GB"/>
    <s v="GBP"/>
    <n v="1296108000"/>
    <n v="1296194400"/>
    <b v="0"/>
    <b v="0"/>
    <s v="film &amp; video/documentary"/>
    <m/>
    <x v="4"/>
    <s v="documentary"/>
    <x v="65"/>
    <x v="611"/>
  </r>
  <r>
    <x v="660"/>
    <s v="Jensen-Brown"/>
    <x v="659"/>
    <n v="9100"/>
    <n v="7438"/>
    <n v="0.81736263736263737"/>
    <x v="0"/>
    <n v="77"/>
    <s v="US"/>
    <s v="USD"/>
    <n v="1440133200"/>
    <n v="1440910800"/>
    <b v="1"/>
    <b v="0"/>
    <s v="theater/plays"/>
    <m/>
    <x v="3"/>
    <s v="plays"/>
    <x v="607"/>
    <x v="612"/>
  </r>
  <r>
    <x v="661"/>
    <s v="Smith Group"/>
    <x v="660"/>
    <n v="106800"/>
    <n v="57872"/>
    <n v="0.54187265917603"/>
    <x v="0"/>
    <n v="752"/>
    <s v="DK"/>
    <s v="DKK"/>
    <n v="1332910800"/>
    <n v="1335502800"/>
    <b v="0"/>
    <b v="0"/>
    <s v="music/jazz"/>
    <m/>
    <x v="1"/>
    <s v="jazz"/>
    <x v="608"/>
    <x v="613"/>
  </r>
  <r>
    <x v="662"/>
    <s v="Murphy-Farrell"/>
    <x v="661"/>
    <n v="9100"/>
    <n v="8906"/>
    <n v="0.97868131868131869"/>
    <x v="0"/>
    <n v="131"/>
    <s v="US"/>
    <s v="USD"/>
    <n v="1544335200"/>
    <n v="1544680800"/>
    <b v="0"/>
    <b v="0"/>
    <s v="theater/plays"/>
    <m/>
    <x v="3"/>
    <s v="plays"/>
    <x v="609"/>
    <x v="614"/>
  </r>
  <r>
    <x v="663"/>
    <s v="Everett-Wolfe"/>
    <x v="662"/>
    <n v="10000"/>
    <n v="7724"/>
    <n v="0.77239999999999998"/>
    <x v="0"/>
    <n v="87"/>
    <s v="US"/>
    <s v="USD"/>
    <n v="1286427600"/>
    <n v="1288414800"/>
    <b v="0"/>
    <b v="0"/>
    <s v="theater/plays"/>
    <m/>
    <x v="3"/>
    <s v="plays"/>
    <x v="610"/>
    <x v="615"/>
  </r>
  <r>
    <x v="664"/>
    <s v="Young PLC"/>
    <x v="663"/>
    <n v="79400"/>
    <n v="26571"/>
    <n v="0.33464735516372796"/>
    <x v="0"/>
    <n v="1063"/>
    <s v="US"/>
    <s v="USD"/>
    <n v="1329717600"/>
    <n v="1330581600"/>
    <b v="0"/>
    <b v="0"/>
    <s v="music/jazz"/>
    <m/>
    <x v="1"/>
    <s v="jazz"/>
    <x v="541"/>
    <x v="616"/>
  </r>
  <r>
    <x v="665"/>
    <s v="Park-Goodman"/>
    <x v="664"/>
    <n v="5100"/>
    <n v="12219"/>
    <n v="2.3958823529411766"/>
    <x v="1"/>
    <n v="272"/>
    <s v="US"/>
    <s v="USD"/>
    <n v="1310187600"/>
    <n v="1311397200"/>
    <b v="0"/>
    <b v="1"/>
    <s v="film &amp; video/documentary"/>
    <m/>
    <x v="4"/>
    <s v="documentary"/>
    <x v="611"/>
    <x v="453"/>
  </r>
  <r>
    <x v="666"/>
    <s v="York, Barr and Grant"/>
    <x v="665"/>
    <n v="3100"/>
    <n v="1985"/>
    <n v="0.64032258064516134"/>
    <x v="3"/>
    <n v="25"/>
    <s v="US"/>
    <s v="USD"/>
    <n v="1377838800"/>
    <n v="1378357200"/>
    <b v="0"/>
    <b v="1"/>
    <s v="theater/plays"/>
    <m/>
    <x v="3"/>
    <s v="plays"/>
    <x v="612"/>
    <x v="617"/>
  </r>
  <r>
    <x v="667"/>
    <s v="Little Ltd"/>
    <x v="666"/>
    <n v="6900"/>
    <n v="12155"/>
    <n v="1.7615942028985507"/>
    <x v="1"/>
    <n v="419"/>
    <s v="US"/>
    <s v="USD"/>
    <n v="1410325200"/>
    <n v="1411102800"/>
    <b v="0"/>
    <b v="0"/>
    <s v="journalism/audio"/>
    <m/>
    <x v="8"/>
    <s v="audio"/>
    <x v="613"/>
    <x v="618"/>
  </r>
  <r>
    <x v="668"/>
    <s v="Brown and Sons"/>
    <x v="667"/>
    <n v="27500"/>
    <n v="5593"/>
    <n v="0.20338181818181819"/>
    <x v="0"/>
    <n v="76"/>
    <s v="US"/>
    <s v="USD"/>
    <n v="1343797200"/>
    <n v="1344834000"/>
    <b v="0"/>
    <b v="0"/>
    <s v="theater/plays"/>
    <m/>
    <x v="3"/>
    <s v="plays"/>
    <x v="614"/>
    <x v="619"/>
  </r>
  <r>
    <x v="669"/>
    <s v="Payne, Garrett and Thomas"/>
    <x v="668"/>
    <n v="48800"/>
    <n v="175020"/>
    <n v="3.5864754098360656"/>
    <x v="1"/>
    <n v="1621"/>
    <s v="IT"/>
    <s v="EUR"/>
    <n v="1498453200"/>
    <n v="1499230800"/>
    <b v="0"/>
    <b v="0"/>
    <s v="theater/plays"/>
    <m/>
    <x v="3"/>
    <s v="plays"/>
    <x v="615"/>
    <x v="620"/>
  </r>
  <r>
    <x v="670"/>
    <s v="Robinson Group"/>
    <x v="669"/>
    <n v="16200"/>
    <n v="75955"/>
    <n v="4.6885802469135802"/>
    <x v="1"/>
    <n v="1101"/>
    <s v="US"/>
    <s v="USD"/>
    <n v="1456380000"/>
    <n v="1457416800"/>
    <b v="0"/>
    <b v="0"/>
    <s v="music/indie rock"/>
    <m/>
    <x v="1"/>
    <s v="indie rock"/>
    <x v="90"/>
    <x v="621"/>
  </r>
  <r>
    <x v="671"/>
    <s v="Robinson-Kelly"/>
    <x v="670"/>
    <n v="97600"/>
    <n v="119127"/>
    <n v="1.220563524590164"/>
    <x v="1"/>
    <n v="1073"/>
    <s v="US"/>
    <s v="USD"/>
    <n v="1280552400"/>
    <n v="1280898000"/>
    <b v="0"/>
    <b v="1"/>
    <s v="theater/plays"/>
    <m/>
    <x v="3"/>
    <s v="plays"/>
    <x v="616"/>
    <x v="622"/>
  </r>
  <r>
    <x v="672"/>
    <s v="Kelly-Colon"/>
    <x v="671"/>
    <n v="197900"/>
    <n v="110689"/>
    <n v="0.55931783729156137"/>
    <x v="0"/>
    <n v="4428"/>
    <s v="AU"/>
    <s v="AUD"/>
    <n v="1521608400"/>
    <n v="1522472400"/>
    <b v="0"/>
    <b v="0"/>
    <s v="theater/plays"/>
    <m/>
    <x v="3"/>
    <s v="plays"/>
    <x v="617"/>
    <x v="623"/>
  </r>
  <r>
    <x v="673"/>
    <s v="Turner, Scott and Gentry"/>
    <x v="672"/>
    <n v="5600"/>
    <n v="2445"/>
    <n v="0.43660714285714286"/>
    <x v="0"/>
    <n v="58"/>
    <s v="IT"/>
    <s v="EUR"/>
    <n v="1460696400"/>
    <n v="1462510800"/>
    <b v="0"/>
    <b v="0"/>
    <s v="music/indie rock"/>
    <m/>
    <x v="1"/>
    <s v="indie rock"/>
    <x v="618"/>
    <x v="624"/>
  </r>
  <r>
    <x v="674"/>
    <s v="Sanchez Ltd"/>
    <x v="673"/>
    <n v="170700"/>
    <n v="57250"/>
    <n v="0.33538371411833628"/>
    <x v="3"/>
    <n v="1218"/>
    <s v="US"/>
    <s v="USD"/>
    <n v="1313730000"/>
    <n v="1317790800"/>
    <b v="0"/>
    <b v="0"/>
    <s v="photography/photography books"/>
    <m/>
    <x v="7"/>
    <s v="photography books"/>
    <x v="619"/>
    <x v="625"/>
  </r>
  <r>
    <x v="675"/>
    <s v="Giles-Smith"/>
    <x v="674"/>
    <n v="9700"/>
    <n v="11929"/>
    <n v="1.2297938144329896"/>
    <x v="1"/>
    <n v="331"/>
    <s v="US"/>
    <s v="USD"/>
    <n v="1568178000"/>
    <n v="1568782800"/>
    <b v="0"/>
    <b v="0"/>
    <s v="journalism/audio"/>
    <m/>
    <x v="8"/>
    <s v="audio"/>
    <x v="620"/>
    <x v="626"/>
  </r>
  <r>
    <x v="676"/>
    <s v="Thompson-Moreno"/>
    <x v="675"/>
    <n v="62300"/>
    <n v="118214"/>
    <n v="1.8974959871589085"/>
    <x v="1"/>
    <n v="1170"/>
    <s v="US"/>
    <s v="USD"/>
    <n v="1348635600"/>
    <n v="1349413200"/>
    <b v="0"/>
    <b v="0"/>
    <s v="photography/photography books"/>
    <m/>
    <x v="7"/>
    <s v="photography books"/>
    <x v="621"/>
    <x v="627"/>
  </r>
  <r>
    <x v="677"/>
    <s v="Murphy-Fox"/>
    <x v="676"/>
    <n v="5300"/>
    <n v="4432"/>
    <n v="0.83622641509433959"/>
    <x v="0"/>
    <n v="111"/>
    <s v="US"/>
    <s v="USD"/>
    <n v="1468126800"/>
    <n v="1472446800"/>
    <b v="0"/>
    <b v="0"/>
    <s v="publishing/fiction"/>
    <m/>
    <x v="5"/>
    <s v="fiction"/>
    <x v="622"/>
    <x v="491"/>
  </r>
  <r>
    <x v="678"/>
    <s v="Rodriguez-Patterson"/>
    <x v="677"/>
    <n v="99500"/>
    <n v="17879"/>
    <n v="0.17968844221105529"/>
    <x v="3"/>
    <n v="215"/>
    <s v="US"/>
    <s v="USD"/>
    <n v="1547877600"/>
    <n v="1548050400"/>
    <b v="0"/>
    <b v="0"/>
    <s v="film &amp; video/drama"/>
    <m/>
    <x v="4"/>
    <s v="drama"/>
    <x v="35"/>
    <x v="628"/>
  </r>
  <r>
    <x v="679"/>
    <s v="Davis Ltd"/>
    <x v="678"/>
    <n v="1400"/>
    <n v="14511"/>
    <n v="10.365"/>
    <x v="1"/>
    <n v="363"/>
    <s v="US"/>
    <s v="USD"/>
    <n v="1571374800"/>
    <n v="1571806800"/>
    <b v="0"/>
    <b v="1"/>
    <s v="food/food trucks"/>
    <m/>
    <x v="0"/>
    <s v="food trucks"/>
    <x v="623"/>
    <x v="629"/>
  </r>
  <r>
    <x v="680"/>
    <s v="Nelson-Valdez"/>
    <x v="679"/>
    <n v="145600"/>
    <n v="141822"/>
    <n v="0.97405219780219776"/>
    <x v="0"/>
    <n v="2955"/>
    <s v="US"/>
    <s v="USD"/>
    <n v="1576303200"/>
    <n v="1576476000"/>
    <b v="0"/>
    <b v="1"/>
    <s v="games/mobile games"/>
    <m/>
    <x v="6"/>
    <s v="mobile games"/>
    <x v="624"/>
    <x v="630"/>
  </r>
  <r>
    <x v="681"/>
    <s v="Kelly PLC"/>
    <x v="680"/>
    <n v="184100"/>
    <n v="159037"/>
    <n v="0.86386203150461705"/>
    <x v="0"/>
    <n v="1657"/>
    <s v="US"/>
    <s v="USD"/>
    <n v="1324447200"/>
    <n v="1324965600"/>
    <b v="0"/>
    <b v="0"/>
    <s v="theater/plays"/>
    <m/>
    <x v="3"/>
    <s v="plays"/>
    <x v="625"/>
    <x v="631"/>
  </r>
  <r>
    <x v="682"/>
    <s v="Nguyen and Sons"/>
    <x v="681"/>
    <n v="5400"/>
    <n v="8109"/>
    <n v="1.5016666666666667"/>
    <x v="1"/>
    <n v="103"/>
    <s v="US"/>
    <s v="USD"/>
    <n v="1386741600"/>
    <n v="1387519200"/>
    <b v="0"/>
    <b v="0"/>
    <s v="theater/plays"/>
    <m/>
    <x v="3"/>
    <s v="plays"/>
    <x v="626"/>
    <x v="632"/>
  </r>
  <r>
    <x v="683"/>
    <s v="Jones PLC"/>
    <x v="682"/>
    <n v="2300"/>
    <n v="8244"/>
    <n v="3.5843478260869563"/>
    <x v="1"/>
    <n v="147"/>
    <s v="US"/>
    <s v="USD"/>
    <n v="1537074000"/>
    <n v="1537246800"/>
    <b v="0"/>
    <b v="0"/>
    <s v="theater/plays"/>
    <m/>
    <x v="3"/>
    <s v="plays"/>
    <x v="627"/>
    <x v="633"/>
  </r>
  <r>
    <x v="684"/>
    <s v="Gilmore LLC"/>
    <x v="683"/>
    <n v="1400"/>
    <n v="7600"/>
    <n v="5.4285714285714288"/>
    <x v="1"/>
    <n v="110"/>
    <s v="CA"/>
    <s v="CAD"/>
    <n v="1277787600"/>
    <n v="1279515600"/>
    <b v="0"/>
    <b v="0"/>
    <s v="publishing/nonfiction"/>
    <m/>
    <x v="5"/>
    <s v="nonfiction"/>
    <x v="628"/>
    <x v="634"/>
  </r>
  <r>
    <x v="685"/>
    <s v="Lee-Cobb"/>
    <x v="684"/>
    <n v="140000"/>
    <n v="94501"/>
    <n v="0.67500714285714281"/>
    <x v="0"/>
    <n v="926"/>
    <s v="CA"/>
    <s v="CAD"/>
    <n v="1440306000"/>
    <n v="1442379600"/>
    <b v="0"/>
    <b v="0"/>
    <s v="theater/plays"/>
    <m/>
    <x v="3"/>
    <s v="plays"/>
    <x v="629"/>
    <x v="415"/>
  </r>
  <r>
    <x v="686"/>
    <s v="Jones, Wiley and Robbins"/>
    <x v="685"/>
    <n v="7500"/>
    <n v="14381"/>
    <n v="1.9174666666666667"/>
    <x v="1"/>
    <n v="134"/>
    <s v="US"/>
    <s v="USD"/>
    <n v="1522126800"/>
    <n v="1523077200"/>
    <b v="0"/>
    <b v="0"/>
    <s v="technology/wearables"/>
    <m/>
    <x v="2"/>
    <s v="wearables"/>
    <x v="630"/>
    <x v="635"/>
  </r>
  <r>
    <x v="687"/>
    <s v="Martin, Gates and Holt"/>
    <x v="686"/>
    <n v="1500"/>
    <n v="13980"/>
    <n v="9.32"/>
    <x v="1"/>
    <n v="269"/>
    <s v="US"/>
    <s v="USD"/>
    <n v="1489298400"/>
    <n v="1489554000"/>
    <b v="0"/>
    <b v="0"/>
    <s v="theater/plays"/>
    <m/>
    <x v="3"/>
    <s v="plays"/>
    <x v="631"/>
    <x v="607"/>
  </r>
  <r>
    <x v="688"/>
    <s v="Bowen, Davies and Burns"/>
    <x v="687"/>
    <n v="2900"/>
    <n v="12449"/>
    <n v="4.2927586206896553"/>
    <x v="1"/>
    <n v="175"/>
    <s v="US"/>
    <s v="USD"/>
    <n v="1547100000"/>
    <n v="1548482400"/>
    <b v="0"/>
    <b v="1"/>
    <s v="film &amp; video/television"/>
    <m/>
    <x v="4"/>
    <s v="television"/>
    <x v="632"/>
    <x v="636"/>
  </r>
  <r>
    <x v="689"/>
    <s v="Nguyen Inc"/>
    <x v="688"/>
    <n v="7300"/>
    <n v="7348"/>
    <n v="1.0065753424657535"/>
    <x v="1"/>
    <n v="69"/>
    <s v="US"/>
    <s v="USD"/>
    <n v="1383022800"/>
    <n v="1384063200"/>
    <b v="0"/>
    <b v="0"/>
    <s v="technology/web"/>
    <m/>
    <x v="2"/>
    <s v="web"/>
    <x v="633"/>
    <x v="637"/>
  </r>
  <r>
    <x v="690"/>
    <s v="Walsh-Watts"/>
    <x v="689"/>
    <n v="3600"/>
    <n v="8158"/>
    <n v="2.266111111111111"/>
    <x v="1"/>
    <n v="190"/>
    <s v="US"/>
    <s v="USD"/>
    <n v="1322373600"/>
    <n v="1322892000"/>
    <b v="0"/>
    <b v="1"/>
    <s v="film &amp; video/documentary"/>
    <m/>
    <x v="4"/>
    <s v="documentary"/>
    <x v="634"/>
    <x v="638"/>
  </r>
  <r>
    <x v="691"/>
    <s v="Ray, Li and Li"/>
    <x v="690"/>
    <n v="5000"/>
    <n v="7119"/>
    <n v="1.4238"/>
    <x v="1"/>
    <n v="237"/>
    <s v="US"/>
    <s v="USD"/>
    <n v="1349240400"/>
    <n v="1350709200"/>
    <b v="1"/>
    <b v="1"/>
    <s v="film &amp; video/documentary"/>
    <m/>
    <x v="4"/>
    <s v="documentary"/>
    <x v="635"/>
    <x v="639"/>
  </r>
  <r>
    <x v="692"/>
    <s v="Murray Ltd"/>
    <x v="691"/>
    <n v="6000"/>
    <n v="5438"/>
    <n v="0.90633333333333332"/>
    <x v="0"/>
    <n v="77"/>
    <s v="GB"/>
    <s v="GBP"/>
    <n v="1562648400"/>
    <n v="1564203600"/>
    <b v="0"/>
    <b v="0"/>
    <s v="music/rock"/>
    <m/>
    <x v="1"/>
    <s v="rock"/>
    <x v="636"/>
    <x v="640"/>
  </r>
  <r>
    <x v="693"/>
    <s v="Bradford-Silva"/>
    <x v="692"/>
    <n v="180400"/>
    <n v="115396"/>
    <n v="0.63966740576496672"/>
    <x v="0"/>
    <n v="1748"/>
    <s v="US"/>
    <s v="USD"/>
    <n v="1508216400"/>
    <n v="1509685200"/>
    <b v="0"/>
    <b v="0"/>
    <s v="theater/plays"/>
    <m/>
    <x v="3"/>
    <s v="plays"/>
    <x v="637"/>
    <x v="641"/>
  </r>
  <r>
    <x v="694"/>
    <s v="Mora-Bradley"/>
    <x v="693"/>
    <n v="9100"/>
    <n v="7656"/>
    <n v="0.84131868131868137"/>
    <x v="0"/>
    <n v="79"/>
    <s v="US"/>
    <s v="USD"/>
    <n v="1511762400"/>
    <n v="1514959200"/>
    <b v="0"/>
    <b v="0"/>
    <s v="theater/plays"/>
    <m/>
    <x v="3"/>
    <s v="plays"/>
    <x v="638"/>
    <x v="642"/>
  </r>
  <r>
    <x v="695"/>
    <s v="Cardenas, Thompson and Carey"/>
    <x v="694"/>
    <n v="9200"/>
    <n v="12322"/>
    <n v="1.3393478260869565"/>
    <x v="1"/>
    <n v="196"/>
    <s v="IT"/>
    <s v="EUR"/>
    <n v="1447480800"/>
    <n v="1448863200"/>
    <b v="1"/>
    <b v="0"/>
    <s v="music/rock"/>
    <m/>
    <x v="1"/>
    <s v="rock"/>
    <x v="639"/>
    <x v="445"/>
  </r>
  <r>
    <x v="696"/>
    <s v="Lopez, Reid and Johnson"/>
    <x v="695"/>
    <n v="164100"/>
    <n v="96888"/>
    <n v="0.59042047531992692"/>
    <x v="0"/>
    <n v="889"/>
    <s v="US"/>
    <s v="USD"/>
    <n v="1429506000"/>
    <n v="1429592400"/>
    <b v="0"/>
    <b v="1"/>
    <s v="theater/plays"/>
    <m/>
    <x v="3"/>
    <s v="plays"/>
    <x v="640"/>
    <x v="116"/>
  </r>
  <r>
    <x v="697"/>
    <s v="Fox-Williams"/>
    <x v="696"/>
    <n v="128900"/>
    <n v="196960"/>
    <n v="1.5280062063615205"/>
    <x v="1"/>
    <n v="7295"/>
    <s v="US"/>
    <s v="USD"/>
    <n v="1522472400"/>
    <n v="1522645200"/>
    <b v="0"/>
    <b v="0"/>
    <s v="music/electric music"/>
    <m/>
    <x v="1"/>
    <s v="electric music"/>
    <x v="641"/>
    <x v="643"/>
  </r>
  <r>
    <x v="698"/>
    <s v="Taylor, Wood and Taylor"/>
    <x v="697"/>
    <n v="42100"/>
    <n v="188057"/>
    <n v="4.466912114014252"/>
    <x v="1"/>
    <n v="2893"/>
    <s v="CA"/>
    <s v="CAD"/>
    <n v="1322114400"/>
    <n v="1323324000"/>
    <b v="0"/>
    <b v="0"/>
    <s v="technology/wearables"/>
    <m/>
    <x v="2"/>
    <s v="wearables"/>
    <x v="642"/>
    <x v="644"/>
  </r>
  <r>
    <x v="699"/>
    <s v="King Inc"/>
    <x v="698"/>
    <n v="7400"/>
    <n v="6245"/>
    <n v="0.8439189189189189"/>
    <x v="0"/>
    <n v="56"/>
    <s v="US"/>
    <s v="USD"/>
    <n v="1561438800"/>
    <n v="1561525200"/>
    <b v="0"/>
    <b v="0"/>
    <s v="film &amp; video/drama"/>
    <m/>
    <x v="4"/>
    <s v="drama"/>
    <x v="230"/>
    <x v="645"/>
  </r>
  <r>
    <x v="700"/>
    <s v="Cole, Petty and Cameron"/>
    <x v="699"/>
    <n v="100"/>
    <n v="3"/>
    <n v="0.03"/>
    <x v="0"/>
    <n v="1"/>
    <s v="US"/>
    <s v="USD"/>
    <n v="1264399200"/>
    <n v="1265695200"/>
    <b v="0"/>
    <b v="0"/>
    <s v="technology/wearables"/>
    <m/>
    <x v="2"/>
    <s v="wearables"/>
    <x v="67"/>
    <x v="646"/>
  </r>
  <r>
    <x v="701"/>
    <s v="Mcclain LLC"/>
    <x v="700"/>
    <n v="52000"/>
    <n v="91014"/>
    <n v="1.7502692307692307"/>
    <x v="1"/>
    <n v="820"/>
    <s v="US"/>
    <s v="USD"/>
    <n v="1301202000"/>
    <n v="1301806800"/>
    <b v="1"/>
    <b v="0"/>
    <s v="theater/plays"/>
    <m/>
    <x v="3"/>
    <s v="plays"/>
    <x v="643"/>
    <x v="647"/>
  </r>
  <r>
    <x v="702"/>
    <s v="Sims-Gross"/>
    <x v="701"/>
    <n v="8700"/>
    <n v="4710"/>
    <n v="0.54137931034482756"/>
    <x v="0"/>
    <n v="83"/>
    <s v="US"/>
    <s v="USD"/>
    <n v="1374469200"/>
    <n v="1374901200"/>
    <b v="0"/>
    <b v="0"/>
    <s v="technology/wearables"/>
    <m/>
    <x v="2"/>
    <s v="wearables"/>
    <x v="644"/>
    <x v="467"/>
  </r>
  <r>
    <x v="703"/>
    <s v="Perez Group"/>
    <x v="702"/>
    <n v="63400"/>
    <n v="197728"/>
    <n v="3.1187381703470032"/>
    <x v="1"/>
    <n v="2038"/>
    <s v="US"/>
    <s v="USD"/>
    <n v="1334984400"/>
    <n v="1336453200"/>
    <b v="1"/>
    <b v="1"/>
    <s v="publishing/translations"/>
    <m/>
    <x v="5"/>
    <s v="translations"/>
    <x v="645"/>
    <x v="648"/>
  </r>
  <r>
    <x v="704"/>
    <s v="Haynes-Williams"/>
    <x v="703"/>
    <n v="8700"/>
    <n v="10682"/>
    <n v="1.2278160919540231"/>
    <x v="1"/>
    <n v="116"/>
    <s v="US"/>
    <s v="USD"/>
    <n v="1467608400"/>
    <n v="1468904400"/>
    <b v="0"/>
    <b v="0"/>
    <s v="film &amp; video/animation"/>
    <m/>
    <x v="4"/>
    <s v="animation"/>
    <x v="646"/>
    <x v="649"/>
  </r>
  <r>
    <x v="705"/>
    <s v="Ford LLC"/>
    <x v="704"/>
    <n v="169700"/>
    <n v="168048"/>
    <n v="0.99026517383618151"/>
    <x v="0"/>
    <n v="2025"/>
    <s v="GB"/>
    <s v="GBP"/>
    <n v="1386741600"/>
    <n v="1387087200"/>
    <b v="0"/>
    <b v="0"/>
    <s v="publishing/nonfiction"/>
    <m/>
    <x v="5"/>
    <s v="nonfiction"/>
    <x v="626"/>
    <x v="650"/>
  </r>
  <r>
    <x v="706"/>
    <s v="Moreno Ltd"/>
    <x v="705"/>
    <n v="108400"/>
    <n v="138586"/>
    <n v="1.278468634686347"/>
    <x v="1"/>
    <n v="1345"/>
    <s v="AU"/>
    <s v="AUD"/>
    <n v="1546754400"/>
    <n v="1547445600"/>
    <b v="0"/>
    <b v="1"/>
    <s v="technology/web"/>
    <m/>
    <x v="2"/>
    <s v="web"/>
    <x v="647"/>
    <x v="651"/>
  </r>
  <r>
    <x v="707"/>
    <s v="Moore, Cook and Wright"/>
    <x v="706"/>
    <n v="7300"/>
    <n v="11579"/>
    <n v="1.5861643835616439"/>
    <x v="1"/>
    <n v="168"/>
    <s v="US"/>
    <s v="USD"/>
    <n v="1544248800"/>
    <n v="1547359200"/>
    <b v="0"/>
    <b v="0"/>
    <s v="film &amp; video/drama"/>
    <m/>
    <x v="4"/>
    <s v="drama"/>
    <x v="159"/>
    <x v="652"/>
  </r>
  <r>
    <x v="708"/>
    <s v="Ortega LLC"/>
    <x v="707"/>
    <n v="1700"/>
    <n v="12020"/>
    <n v="7.0705882352941174"/>
    <x v="1"/>
    <n v="137"/>
    <s v="CH"/>
    <s v="CHF"/>
    <n v="1495429200"/>
    <n v="1496293200"/>
    <b v="0"/>
    <b v="0"/>
    <s v="theater/plays"/>
    <m/>
    <x v="3"/>
    <s v="plays"/>
    <x v="648"/>
    <x v="653"/>
  </r>
  <r>
    <x v="709"/>
    <s v="Silva, Walker and Martin"/>
    <x v="708"/>
    <n v="9800"/>
    <n v="13954"/>
    <n v="1.4238775510204082"/>
    <x v="1"/>
    <n v="186"/>
    <s v="IT"/>
    <s v="EUR"/>
    <n v="1334811600"/>
    <n v="1335416400"/>
    <b v="0"/>
    <b v="0"/>
    <s v="theater/plays"/>
    <m/>
    <x v="3"/>
    <s v="plays"/>
    <x v="267"/>
    <x v="654"/>
  </r>
  <r>
    <x v="710"/>
    <s v="Huynh, Gallegos and Mills"/>
    <x v="709"/>
    <n v="4300"/>
    <n v="6358"/>
    <n v="1.4786046511627906"/>
    <x v="1"/>
    <n v="125"/>
    <s v="US"/>
    <s v="USD"/>
    <n v="1531544400"/>
    <n v="1532149200"/>
    <b v="0"/>
    <b v="1"/>
    <s v="theater/plays"/>
    <m/>
    <x v="3"/>
    <s v="plays"/>
    <x v="649"/>
    <x v="655"/>
  </r>
  <r>
    <x v="711"/>
    <s v="Anderson LLC"/>
    <x v="710"/>
    <n v="6200"/>
    <n v="1260"/>
    <n v="0.20322580645161289"/>
    <x v="0"/>
    <n v="14"/>
    <s v="IT"/>
    <s v="EUR"/>
    <n v="1453615200"/>
    <n v="1453788000"/>
    <b v="1"/>
    <b v="1"/>
    <s v="theater/plays"/>
    <m/>
    <x v="3"/>
    <s v="plays"/>
    <x v="248"/>
    <x v="656"/>
  </r>
  <r>
    <x v="712"/>
    <s v="Garza-Bryant"/>
    <x v="711"/>
    <n v="800"/>
    <n v="14725"/>
    <n v="18.40625"/>
    <x v="1"/>
    <n v="202"/>
    <s v="US"/>
    <s v="USD"/>
    <n v="1467954000"/>
    <n v="1471496400"/>
    <b v="0"/>
    <b v="0"/>
    <s v="theater/plays"/>
    <m/>
    <x v="3"/>
    <s v="plays"/>
    <x v="571"/>
    <x v="657"/>
  </r>
  <r>
    <x v="713"/>
    <s v="Mays LLC"/>
    <x v="712"/>
    <n v="6900"/>
    <n v="11174"/>
    <n v="1.6194202898550725"/>
    <x v="1"/>
    <n v="103"/>
    <s v="US"/>
    <s v="USD"/>
    <n v="1471842000"/>
    <n v="1472878800"/>
    <b v="0"/>
    <b v="0"/>
    <s v="publishing/radio &amp; podcasts"/>
    <m/>
    <x v="5"/>
    <s v="radio &amp; podcasts"/>
    <x v="650"/>
    <x v="89"/>
  </r>
  <r>
    <x v="714"/>
    <s v="Evans-Jones"/>
    <x v="713"/>
    <n v="38500"/>
    <n v="182036"/>
    <n v="4.7282077922077921"/>
    <x v="1"/>
    <n v="1785"/>
    <s v="US"/>
    <s v="USD"/>
    <n v="1408424400"/>
    <n v="1408510800"/>
    <b v="0"/>
    <b v="0"/>
    <s v="music/rock"/>
    <m/>
    <x v="1"/>
    <s v="rock"/>
    <x v="1"/>
    <x v="658"/>
  </r>
  <r>
    <x v="715"/>
    <s v="Fischer, Torres and Walker"/>
    <x v="714"/>
    <n v="118000"/>
    <n v="28870"/>
    <n v="0.24466101694915254"/>
    <x v="0"/>
    <n v="656"/>
    <s v="US"/>
    <s v="USD"/>
    <n v="1281157200"/>
    <n v="1281589200"/>
    <b v="0"/>
    <b v="0"/>
    <s v="games/mobile games"/>
    <m/>
    <x v="6"/>
    <s v="mobile games"/>
    <x v="651"/>
    <x v="438"/>
  </r>
  <r>
    <x v="716"/>
    <s v="Tapia, Kramer and Hicks"/>
    <x v="715"/>
    <n v="2000"/>
    <n v="10353"/>
    <n v="5.1764999999999999"/>
    <x v="1"/>
    <n v="157"/>
    <s v="US"/>
    <s v="USD"/>
    <n v="1373432400"/>
    <n v="1375851600"/>
    <b v="0"/>
    <b v="1"/>
    <s v="theater/plays"/>
    <m/>
    <x v="3"/>
    <s v="plays"/>
    <x v="652"/>
    <x v="659"/>
  </r>
  <r>
    <x v="717"/>
    <s v="Barnes, Wilcox and Riley"/>
    <x v="716"/>
    <n v="5600"/>
    <n v="13868"/>
    <n v="2.4764285714285714"/>
    <x v="1"/>
    <n v="555"/>
    <s v="US"/>
    <s v="USD"/>
    <n v="1313989200"/>
    <n v="1315803600"/>
    <b v="0"/>
    <b v="0"/>
    <s v="film &amp; video/documentary"/>
    <m/>
    <x v="4"/>
    <s v="documentary"/>
    <x v="653"/>
    <x v="660"/>
  </r>
  <r>
    <x v="718"/>
    <s v="Reyes PLC"/>
    <x v="717"/>
    <n v="8300"/>
    <n v="8317"/>
    <n v="1.0020481927710843"/>
    <x v="1"/>
    <n v="297"/>
    <s v="US"/>
    <s v="USD"/>
    <n v="1371445200"/>
    <n v="1373691600"/>
    <b v="0"/>
    <b v="0"/>
    <s v="technology/wearables"/>
    <m/>
    <x v="2"/>
    <s v="wearables"/>
    <x v="654"/>
    <x v="661"/>
  </r>
  <r>
    <x v="719"/>
    <s v="Pace, Simpson and Watkins"/>
    <x v="718"/>
    <n v="6900"/>
    <n v="10557"/>
    <n v="1.53"/>
    <x v="1"/>
    <n v="123"/>
    <s v="US"/>
    <s v="USD"/>
    <n v="1338267600"/>
    <n v="1339218000"/>
    <b v="0"/>
    <b v="0"/>
    <s v="publishing/fiction"/>
    <m/>
    <x v="5"/>
    <s v="fiction"/>
    <x v="655"/>
    <x v="662"/>
  </r>
  <r>
    <x v="720"/>
    <s v="Valenzuela, Davidson and Castro"/>
    <x v="719"/>
    <n v="8700"/>
    <n v="3227"/>
    <n v="0.37091954022988505"/>
    <x v="3"/>
    <n v="38"/>
    <s v="DK"/>
    <s v="DKK"/>
    <n v="1519192800"/>
    <n v="1520402400"/>
    <b v="0"/>
    <b v="1"/>
    <s v="theater/plays"/>
    <m/>
    <x v="3"/>
    <s v="plays"/>
    <x v="656"/>
    <x v="236"/>
  </r>
  <r>
    <x v="721"/>
    <s v="Dominguez-Owens"/>
    <x v="720"/>
    <n v="123600"/>
    <n v="5429"/>
    <n v="4.3923948220064728E-2"/>
    <x v="3"/>
    <n v="60"/>
    <s v="US"/>
    <s v="USD"/>
    <n v="1522818000"/>
    <n v="1523336400"/>
    <b v="0"/>
    <b v="0"/>
    <s v="music/rock"/>
    <m/>
    <x v="1"/>
    <s v="rock"/>
    <x v="657"/>
    <x v="663"/>
  </r>
  <r>
    <x v="722"/>
    <s v="Thomas-Simmons"/>
    <x v="721"/>
    <n v="48500"/>
    <n v="75906"/>
    <n v="1.5650721649484536"/>
    <x v="1"/>
    <n v="3036"/>
    <s v="US"/>
    <s v="USD"/>
    <n v="1509948000"/>
    <n v="1512280800"/>
    <b v="0"/>
    <b v="0"/>
    <s v="film &amp; video/documentary"/>
    <m/>
    <x v="4"/>
    <s v="documentary"/>
    <x v="265"/>
    <x v="202"/>
  </r>
  <r>
    <x v="723"/>
    <s v="Beck-Knight"/>
    <x v="722"/>
    <n v="4900"/>
    <n v="13250"/>
    <n v="2.704081632653061"/>
    <x v="1"/>
    <n v="144"/>
    <s v="AU"/>
    <s v="AUD"/>
    <n v="1456898400"/>
    <n v="1458709200"/>
    <b v="0"/>
    <b v="0"/>
    <s v="theater/plays"/>
    <m/>
    <x v="3"/>
    <s v="plays"/>
    <x v="658"/>
    <x v="664"/>
  </r>
  <r>
    <x v="724"/>
    <s v="Mccoy Ltd"/>
    <x v="723"/>
    <n v="8400"/>
    <n v="11261"/>
    <n v="1.3405952380952382"/>
    <x v="1"/>
    <n v="121"/>
    <s v="GB"/>
    <s v="GBP"/>
    <n v="1413954000"/>
    <n v="1414126800"/>
    <b v="0"/>
    <b v="1"/>
    <s v="theater/plays"/>
    <m/>
    <x v="3"/>
    <s v="plays"/>
    <x v="659"/>
    <x v="665"/>
  </r>
  <r>
    <x v="725"/>
    <s v="Dawson-Tyler"/>
    <x v="724"/>
    <n v="193200"/>
    <n v="97369"/>
    <n v="0.50398033126293995"/>
    <x v="0"/>
    <n v="1596"/>
    <s v="US"/>
    <s v="USD"/>
    <n v="1416031200"/>
    <n v="1416204000"/>
    <b v="0"/>
    <b v="0"/>
    <s v="games/mobile games"/>
    <m/>
    <x v="6"/>
    <s v="mobile games"/>
    <x v="660"/>
    <x v="666"/>
  </r>
  <r>
    <x v="726"/>
    <s v="Johns-Thomas"/>
    <x v="725"/>
    <n v="54300"/>
    <n v="48227"/>
    <n v="0.88815837937384901"/>
    <x v="3"/>
    <n v="524"/>
    <s v="US"/>
    <s v="USD"/>
    <n v="1287982800"/>
    <n v="1288501200"/>
    <b v="0"/>
    <b v="1"/>
    <s v="theater/plays"/>
    <m/>
    <x v="3"/>
    <s v="plays"/>
    <x v="661"/>
    <x v="602"/>
  </r>
  <r>
    <x v="727"/>
    <s v="Quinn, Cruz and Schmidt"/>
    <x v="726"/>
    <n v="8900"/>
    <n v="14685"/>
    <n v="1.65"/>
    <x v="1"/>
    <n v="181"/>
    <s v="US"/>
    <s v="USD"/>
    <n v="1547964000"/>
    <n v="1552971600"/>
    <b v="0"/>
    <b v="0"/>
    <s v="technology/web"/>
    <m/>
    <x v="2"/>
    <s v="web"/>
    <x v="4"/>
    <x v="667"/>
  </r>
  <r>
    <x v="728"/>
    <s v="Stewart Inc"/>
    <x v="727"/>
    <n v="4200"/>
    <n v="735"/>
    <n v="0.17499999999999999"/>
    <x v="0"/>
    <n v="10"/>
    <s v="US"/>
    <s v="USD"/>
    <n v="1464152400"/>
    <n v="1465102800"/>
    <b v="0"/>
    <b v="0"/>
    <s v="theater/plays"/>
    <m/>
    <x v="3"/>
    <s v="plays"/>
    <x v="662"/>
    <x v="668"/>
  </r>
  <r>
    <x v="729"/>
    <s v="Moore Group"/>
    <x v="728"/>
    <n v="5600"/>
    <n v="10397"/>
    <n v="1.8566071428571429"/>
    <x v="1"/>
    <n v="122"/>
    <s v="US"/>
    <s v="USD"/>
    <n v="1359957600"/>
    <n v="1360130400"/>
    <b v="0"/>
    <b v="0"/>
    <s v="film &amp; video/drama"/>
    <m/>
    <x v="4"/>
    <s v="drama"/>
    <x v="663"/>
    <x v="669"/>
  </r>
  <r>
    <x v="730"/>
    <s v="Carson PLC"/>
    <x v="729"/>
    <n v="28800"/>
    <n v="118847"/>
    <n v="4.1266319444444441"/>
    <x v="1"/>
    <n v="1071"/>
    <s v="CA"/>
    <s v="CAD"/>
    <n v="1432357200"/>
    <n v="1432875600"/>
    <b v="0"/>
    <b v="0"/>
    <s v="technology/wearables"/>
    <m/>
    <x v="2"/>
    <s v="wearables"/>
    <x v="664"/>
    <x v="670"/>
  </r>
  <r>
    <x v="731"/>
    <s v="Cruz, Hall and Mason"/>
    <x v="730"/>
    <n v="8000"/>
    <n v="7220"/>
    <n v="0.90249999999999997"/>
    <x v="3"/>
    <n v="219"/>
    <s v="US"/>
    <s v="USD"/>
    <n v="1500786000"/>
    <n v="1500872400"/>
    <b v="0"/>
    <b v="0"/>
    <s v="technology/web"/>
    <m/>
    <x v="2"/>
    <s v="web"/>
    <x v="665"/>
    <x v="601"/>
  </r>
  <r>
    <x v="732"/>
    <s v="Glass, Baker and Jones"/>
    <x v="731"/>
    <n v="117000"/>
    <n v="107622"/>
    <n v="0.91984615384615387"/>
    <x v="0"/>
    <n v="1121"/>
    <s v="US"/>
    <s v="USD"/>
    <n v="1490158800"/>
    <n v="1492146000"/>
    <b v="0"/>
    <b v="1"/>
    <s v="music/rock"/>
    <m/>
    <x v="1"/>
    <s v="rock"/>
    <x v="666"/>
    <x v="671"/>
  </r>
  <r>
    <x v="733"/>
    <s v="Marquez-Kerr"/>
    <x v="732"/>
    <n v="15800"/>
    <n v="83267"/>
    <n v="5.2700632911392402"/>
    <x v="1"/>
    <n v="980"/>
    <s v="US"/>
    <s v="USD"/>
    <n v="1406178000"/>
    <n v="1407301200"/>
    <b v="0"/>
    <b v="0"/>
    <s v="music/metal"/>
    <m/>
    <x v="1"/>
    <s v="metal"/>
    <x v="43"/>
    <x v="672"/>
  </r>
  <r>
    <x v="734"/>
    <s v="Stone PLC"/>
    <x v="733"/>
    <n v="4200"/>
    <n v="13404"/>
    <n v="3.1914285714285713"/>
    <x v="1"/>
    <n v="536"/>
    <s v="US"/>
    <s v="USD"/>
    <n v="1485583200"/>
    <n v="1486620000"/>
    <b v="0"/>
    <b v="1"/>
    <s v="theater/plays"/>
    <m/>
    <x v="3"/>
    <s v="plays"/>
    <x v="667"/>
    <x v="673"/>
  </r>
  <r>
    <x v="735"/>
    <s v="Caldwell PLC"/>
    <x v="734"/>
    <n v="37100"/>
    <n v="131404"/>
    <n v="3.5418867924528303"/>
    <x v="1"/>
    <n v="1991"/>
    <s v="US"/>
    <s v="USD"/>
    <n v="1459314000"/>
    <n v="1459918800"/>
    <b v="0"/>
    <b v="0"/>
    <s v="photography/photography books"/>
    <m/>
    <x v="7"/>
    <s v="photography books"/>
    <x v="668"/>
    <x v="674"/>
  </r>
  <r>
    <x v="736"/>
    <s v="Silva-Hawkins"/>
    <x v="735"/>
    <n v="7700"/>
    <n v="2533"/>
    <n v="0.32896103896103895"/>
    <x v="3"/>
    <n v="29"/>
    <s v="US"/>
    <s v="USD"/>
    <n v="1424412000"/>
    <n v="1424757600"/>
    <b v="0"/>
    <b v="0"/>
    <s v="publishing/nonfiction"/>
    <m/>
    <x v="5"/>
    <s v="nonfiction"/>
    <x v="669"/>
    <x v="675"/>
  </r>
  <r>
    <x v="737"/>
    <s v="Gardner Inc"/>
    <x v="736"/>
    <n v="3700"/>
    <n v="5028"/>
    <n v="1.358918918918919"/>
    <x v="1"/>
    <n v="180"/>
    <s v="US"/>
    <s v="USD"/>
    <n v="1478844000"/>
    <n v="1479880800"/>
    <b v="0"/>
    <b v="0"/>
    <s v="music/indie rock"/>
    <m/>
    <x v="1"/>
    <s v="indie rock"/>
    <x v="670"/>
    <x v="676"/>
  </r>
  <r>
    <x v="738"/>
    <s v="Garcia Group"/>
    <x v="737"/>
    <n v="74700"/>
    <n v="1557"/>
    <n v="2.0843373493975904E-2"/>
    <x v="0"/>
    <n v="15"/>
    <s v="US"/>
    <s v="USD"/>
    <n v="1416117600"/>
    <n v="1418018400"/>
    <b v="0"/>
    <b v="1"/>
    <s v="theater/plays"/>
    <m/>
    <x v="3"/>
    <s v="plays"/>
    <x v="671"/>
    <x v="677"/>
  </r>
  <r>
    <x v="739"/>
    <s v="Meyer-Avila"/>
    <x v="738"/>
    <n v="10000"/>
    <n v="6100"/>
    <n v="0.61"/>
    <x v="0"/>
    <n v="191"/>
    <s v="US"/>
    <s v="USD"/>
    <n v="1340946000"/>
    <n v="1341032400"/>
    <b v="0"/>
    <b v="0"/>
    <s v="music/indie rock"/>
    <m/>
    <x v="1"/>
    <s v="indie rock"/>
    <x v="672"/>
    <x v="678"/>
  </r>
  <r>
    <x v="740"/>
    <s v="Nelson, Smith and Graham"/>
    <x v="739"/>
    <n v="5300"/>
    <n v="1592"/>
    <n v="0.30037735849056602"/>
    <x v="0"/>
    <n v="16"/>
    <s v="US"/>
    <s v="USD"/>
    <n v="1486101600"/>
    <n v="1486360800"/>
    <b v="0"/>
    <b v="0"/>
    <s v="theater/plays"/>
    <m/>
    <x v="3"/>
    <s v="plays"/>
    <x v="673"/>
    <x v="679"/>
  </r>
  <r>
    <x v="741"/>
    <s v="Garcia Ltd"/>
    <x v="740"/>
    <n v="1200"/>
    <n v="14150"/>
    <n v="11.791666666666666"/>
    <x v="1"/>
    <n v="130"/>
    <s v="US"/>
    <s v="USD"/>
    <n v="1274590800"/>
    <n v="1274677200"/>
    <b v="0"/>
    <b v="0"/>
    <s v="theater/plays"/>
    <m/>
    <x v="3"/>
    <s v="plays"/>
    <x v="674"/>
    <x v="680"/>
  </r>
  <r>
    <x v="742"/>
    <s v="West-Stevens"/>
    <x v="741"/>
    <n v="1200"/>
    <n v="13513"/>
    <n v="11.260833333333334"/>
    <x v="1"/>
    <n v="122"/>
    <s v="US"/>
    <s v="USD"/>
    <n v="1263880800"/>
    <n v="1267509600"/>
    <b v="0"/>
    <b v="0"/>
    <s v="music/electric music"/>
    <m/>
    <x v="1"/>
    <s v="electric music"/>
    <x v="675"/>
    <x v="681"/>
  </r>
  <r>
    <x v="743"/>
    <s v="Clark-Conrad"/>
    <x v="742"/>
    <n v="3900"/>
    <n v="504"/>
    <n v="0.12923076923076923"/>
    <x v="0"/>
    <n v="17"/>
    <s v="US"/>
    <s v="USD"/>
    <n v="1445403600"/>
    <n v="1445922000"/>
    <b v="0"/>
    <b v="1"/>
    <s v="theater/plays"/>
    <m/>
    <x v="3"/>
    <s v="plays"/>
    <x v="676"/>
    <x v="682"/>
  </r>
  <r>
    <x v="744"/>
    <s v="Fitzgerald Group"/>
    <x v="743"/>
    <n v="2000"/>
    <n v="14240"/>
    <n v="7.12"/>
    <x v="1"/>
    <n v="140"/>
    <s v="US"/>
    <s v="USD"/>
    <n v="1533877200"/>
    <n v="1534050000"/>
    <b v="0"/>
    <b v="1"/>
    <s v="theater/plays"/>
    <m/>
    <x v="3"/>
    <s v="plays"/>
    <x v="342"/>
    <x v="683"/>
  </r>
  <r>
    <x v="745"/>
    <s v="Hill, Mccann and Moore"/>
    <x v="744"/>
    <n v="6900"/>
    <n v="2091"/>
    <n v="0.30304347826086958"/>
    <x v="0"/>
    <n v="34"/>
    <s v="US"/>
    <s v="USD"/>
    <n v="1275195600"/>
    <n v="1277528400"/>
    <b v="0"/>
    <b v="0"/>
    <s v="technology/wearables"/>
    <m/>
    <x v="2"/>
    <s v="wearables"/>
    <x v="677"/>
    <x v="684"/>
  </r>
  <r>
    <x v="746"/>
    <s v="Edwards LLC"/>
    <x v="745"/>
    <n v="55800"/>
    <n v="118580"/>
    <n v="2.1250896057347672"/>
    <x v="1"/>
    <n v="3388"/>
    <s v="US"/>
    <s v="USD"/>
    <n v="1318136400"/>
    <n v="1318568400"/>
    <b v="0"/>
    <b v="0"/>
    <s v="technology/web"/>
    <m/>
    <x v="2"/>
    <s v="web"/>
    <x v="678"/>
    <x v="685"/>
  </r>
  <r>
    <x v="747"/>
    <s v="Greer and Sons"/>
    <x v="746"/>
    <n v="4900"/>
    <n v="11214"/>
    <n v="2.2885714285714287"/>
    <x v="1"/>
    <n v="280"/>
    <s v="US"/>
    <s v="USD"/>
    <n v="1283403600"/>
    <n v="1284354000"/>
    <b v="0"/>
    <b v="0"/>
    <s v="theater/plays"/>
    <m/>
    <x v="3"/>
    <s v="plays"/>
    <x v="679"/>
    <x v="488"/>
  </r>
  <r>
    <x v="748"/>
    <s v="Martinez PLC"/>
    <x v="747"/>
    <n v="194900"/>
    <n v="68137"/>
    <n v="0.34959979476654696"/>
    <x v="3"/>
    <n v="614"/>
    <s v="US"/>
    <s v="USD"/>
    <n v="1267423200"/>
    <n v="1269579600"/>
    <b v="0"/>
    <b v="1"/>
    <s v="film &amp; video/animation"/>
    <m/>
    <x v="4"/>
    <s v="animation"/>
    <x v="680"/>
    <x v="686"/>
  </r>
  <r>
    <x v="749"/>
    <s v="Hunter-Logan"/>
    <x v="748"/>
    <n v="8600"/>
    <n v="13527"/>
    <n v="1.5729069767441861"/>
    <x v="1"/>
    <n v="366"/>
    <s v="IT"/>
    <s v="EUR"/>
    <n v="1412744400"/>
    <n v="1413781200"/>
    <b v="0"/>
    <b v="1"/>
    <s v="technology/wearables"/>
    <m/>
    <x v="2"/>
    <s v="wearables"/>
    <x v="681"/>
    <x v="687"/>
  </r>
  <r>
    <x v="750"/>
    <s v="Ramos and Sons"/>
    <x v="749"/>
    <n v="100"/>
    <n v="1"/>
    <n v="0.01"/>
    <x v="0"/>
    <n v="1"/>
    <s v="GB"/>
    <s v="GBP"/>
    <n v="1277960400"/>
    <n v="1280120400"/>
    <b v="0"/>
    <b v="0"/>
    <s v="music/electric music"/>
    <m/>
    <x v="1"/>
    <s v="electric music"/>
    <x v="682"/>
    <x v="688"/>
  </r>
  <r>
    <x v="751"/>
    <s v="Lane-Barber"/>
    <x v="750"/>
    <n v="3600"/>
    <n v="8363"/>
    <n v="2.3230555555555554"/>
    <x v="1"/>
    <n v="270"/>
    <s v="US"/>
    <s v="USD"/>
    <n v="1458190800"/>
    <n v="1459486800"/>
    <b v="1"/>
    <b v="1"/>
    <s v="publishing/nonfiction"/>
    <m/>
    <x v="5"/>
    <s v="nonfiction"/>
    <x v="683"/>
    <x v="689"/>
  </r>
  <r>
    <x v="752"/>
    <s v="Lowery Group"/>
    <x v="751"/>
    <n v="5800"/>
    <n v="5362"/>
    <n v="0.92448275862068963"/>
    <x v="3"/>
    <n v="114"/>
    <s v="US"/>
    <s v="USD"/>
    <n v="1280984400"/>
    <n v="1282539600"/>
    <b v="0"/>
    <b v="1"/>
    <s v="theater/plays"/>
    <m/>
    <x v="3"/>
    <s v="plays"/>
    <x v="684"/>
    <x v="690"/>
  </r>
  <r>
    <x v="753"/>
    <s v="Guerrero-Griffin"/>
    <x v="752"/>
    <n v="4700"/>
    <n v="12065"/>
    <n v="2.5670212765957445"/>
    <x v="1"/>
    <n v="137"/>
    <s v="US"/>
    <s v="USD"/>
    <n v="1274590800"/>
    <n v="1275886800"/>
    <b v="0"/>
    <b v="0"/>
    <s v="photography/photography books"/>
    <m/>
    <x v="7"/>
    <s v="photography books"/>
    <x v="674"/>
    <x v="691"/>
  </r>
  <r>
    <x v="754"/>
    <s v="Perez, Reed and Lee"/>
    <x v="753"/>
    <n v="70400"/>
    <n v="118603"/>
    <n v="1.6847017045454546"/>
    <x v="1"/>
    <n v="3205"/>
    <s v="US"/>
    <s v="USD"/>
    <n v="1351400400"/>
    <n v="1355983200"/>
    <b v="0"/>
    <b v="0"/>
    <s v="theater/plays"/>
    <m/>
    <x v="3"/>
    <s v="plays"/>
    <x v="685"/>
    <x v="424"/>
  </r>
  <r>
    <x v="755"/>
    <s v="Chen, Pollard and Clarke"/>
    <x v="754"/>
    <n v="4500"/>
    <n v="7496"/>
    <n v="1.6657777777777778"/>
    <x v="1"/>
    <n v="288"/>
    <s v="DK"/>
    <s v="DKK"/>
    <n v="1514354400"/>
    <n v="1515391200"/>
    <b v="0"/>
    <b v="1"/>
    <s v="theater/plays"/>
    <m/>
    <x v="3"/>
    <s v="plays"/>
    <x v="605"/>
    <x v="231"/>
  </r>
  <r>
    <x v="756"/>
    <s v="Serrano, Gallagher and Griffith"/>
    <x v="755"/>
    <n v="1300"/>
    <n v="10037"/>
    <n v="7.7207692307692311"/>
    <x v="1"/>
    <n v="148"/>
    <s v="US"/>
    <s v="USD"/>
    <n v="1421733600"/>
    <n v="1422252000"/>
    <b v="0"/>
    <b v="0"/>
    <s v="theater/plays"/>
    <m/>
    <x v="3"/>
    <s v="plays"/>
    <x v="686"/>
    <x v="692"/>
  </r>
  <r>
    <x v="757"/>
    <s v="Callahan-Gilbert"/>
    <x v="756"/>
    <n v="1400"/>
    <n v="5696"/>
    <n v="4.0685714285714285"/>
    <x v="1"/>
    <n v="114"/>
    <s v="US"/>
    <s v="USD"/>
    <n v="1305176400"/>
    <n v="1305522000"/>
    <b v="0"/>
    <b v="0"/>
    <s v="film &amp; video/drama"/>
    <m/>
    <x v="4"/>
    <s v="drama"/>
    <x v="687"/>
    <x v="693"/>
  </r>
  <r>
    <x v="758"/>
    <s v="Logan-Miranda"/>
    <x v="757"/>
    <n v="29600"/>
    <n v="167005"/>
    <n v="5.6420608108108112"/>
    <x v="1"/>
    <n v="1518"/>
    <s v="CA"/>
    <s v="CAD"/>
    <n v="1414126800"/>
    <n v="1414904400"/>
    <b v="0"/>
    <b v="0"/>
    <s v="music/rock"/>
    <m/>
    <x v="1"/>
    <s v="rock"/>
    <x v="688"/>
    <x v="694"/>
  </r>
  <r>
    <x v="759"/>
    <s v="Rodriguez PLC"/>
    <x v="758"/>
    <n v="167500"/>
    <n v="114615"/>
    <n v="0.6842686567164179"/>
    <x v="0"/>
    <n v="1274"/>
    <s v="US"/>
    <s v="USD"/>
    <n v="1517810400"/>
    <n v="1520402400"/>
    <b v="0"/>
    <b v="0"/>
    <s v="music/electric music"/>
    <m/>
    <x v="1"/>
    <s v="electric music"/>
    <x v="689"/>
    <x v="236"/>
  </r>
  <r>
    <x v="760"/>
    <s v="Smith-Kennedy"/>
    <x v="759"/>
    <n v="48300"/>
    <n v="16592"/>
    <n v="0.34351966873706002"/>
    <x v="0"/>
    <n v="210"/>
    <s v="IT"/>
    <s v="EUR"/>
    <n v="1564635600"/>
    <n v="1567141200"/>
    <b v="0"/>
    <b v="1"/>
    <s v="games/video games"/>
    <m/>
    <x v="6"/>
    <s v="video games"/>
    <x v="690"/>
    <x v="695"/>
  </r>
  <r>
    <x v="761"/>
    <s v="Mitchell-Lee"/>
    <x v="760"/>
    <n v="2200"/>
    <n v="14420"/>
    <n v="6.5545454545454547"/>
    <x v="1"/>
    <n v="166"/>
    <s v="US"/>
    <s v="USD"/>
    <n v="1500699600"/>
    <n v="1501131600"/>
    <b v="0"/>
    <b v="0"/>
    <s v="music/rock"/>
    <m/>
    <x v="1"/>
    <s v="rock"/>
    <x v="691"/>
    <x v="696"/>
  </r>
  <r>
    <x v="762"/>
    <s v="Davis Ltd"/>
    <x v="761"/>
    <n v="3500"/>
    <n v="6204"/>
    <n v="1.7725714285714285"/>
    <x v="1"/>
    <n v="100"/>
    <s v="AU"/>
    <s v="AUD"/>
    <n v="1354082400"/>
    <n v="1355032800"/>
    <b v="0"/>
    <b v="0"/>
    <s v="music/jazz"/>
    <m/>
    <x v="1"/>
    <s v="jazz"/>
    <x v="692"/>
    <x v="697"/>
  </r>
  <r>
    <x v="763"/>
    <s v="Rowland PLC"/>
    <x v="762"/>
    <n v="5600"/>
    <n v="6338"/>
    <n v="1.1317857142857144"/>
    <x v="1"/>
    <n v="235"/>
    <s v="US"/>
    <s v="USD"/>
    <n v="1336453200"/>
    <n v="1339477200"/>
    <b v="0"/>
    <b v="1"/>
    <s v="theater/plays"/>
    <m/>
    <x v="3"/>
    <s v="plays"/>
    <x v="693"/>
    <x v="698"/>
  </r>
  <r>
    <x v="764"/>
    <s v="Shaffer-Mason"/>
    <x v="763"/>
    <n v="1100"/>
    <n v="8010"/>
    <n v="7.2818181818181822"/>
    <x v="1"/>
    <n v="148"/>
    <s v="US"/>
    <s v="USD"/>
    <n v="1305262800"/>
    <n v="1305954000"/>
    <b v="0"/>
    <b v="0"/>
    <s v="music/rock"/>
    <m/>
    <x v="1"/>
    <s v="rock"/>
    <x v="694"/>
    <x v="699"/>
  </r>
  <r>
    <x v="765"/>
    <s v="Matthews LLC"/>
    <x v="764"/>
    <n v="3900"/>
    <n v="8125"/>
    <n v="2.0833333333333335"/>
    <x v="1"/>
    <n v="198"/>
    <s v="US"/>
    <s v="USD"/>
    <n v="1492232400"/>
    <n v="1494392400"/>
    <b v="1"/>
    <b v="1"/>
    <s v="music/indie rock"/>
    <m/>
    <x v="1"/>
    <s v="indie rock"/>
    <x v="695"/>
    <x v="489"/>
  </r>
  <r>
    <x v="766"/>
    <s v="Montgomery-Castro"/>
    <x v="765"/>
    <n v="43800"/>
    <n v="13653"/>
    <n v="0.31171232876712329"/>
    <x v="0"/>
    <n v="248"/>
    <s v="AU"/>
    <s v="AUD"/>
    <n v="1537333200"/>
    <n v="1537419600"/>
    <b v="0"/>
    <b v="0"/>
    <s v="film &amp; video/science fiction"/>
    <m/>
    <x v="4"/>
    <s v="science fiction"/>
    <x v="123"/>
    <x v="512"/>
  </r>
  <r>
    <x v="767"/>
    <s v="Hale, Pearson and Jenkins"/>
    <x v="766"/>
    <n v="97200"/>
    <n v="55372"/>
    <n v="0.56967078189300413"/>
    <x v="0"/>
    <n v="513"/>
    <s v="US"/>
    <s v="USD"/>
    <n v="1444107600"/>
    <n v="1447999200"/>
    <b v="0"/>
    <b v="0"/>
    <s v="publishing/translations"/>
    <m/>
    <x v="5"/>
    <s v="translations"/>
    <x v="696"/>
    <x v="700"/>
  </r>
  <r>
    <x v="768"/>
    <s v="Ramirez-Calderon"/>
    <x v="767"/>
    <n v="4800"/>
    <n v="11088"/>
    <n v="2.31"/>
    <x v="1"/>
    <n v="150"/>
    <s v="US"/>
    <s v="USD"/>
    <n v="1386741600"/>
    <n v="1388037600"/>
    <b v="0"/>
    <b v="0"/>
    <s v="theater/plays"/>
    <m/>
    <x v="3"/>
    <s v="plays"/>
    <x v="626"/>
    <x v="701"/>
  </r>
  <r>
    <x v="769"/>
    <s v="Johnson-Morales"/>
    <x v="768"/>
    <n v="125600"/>
    <n v="109106"/>
    <n v="0.86867834394904464"/>
    <x v="0"/>
    <n v="3410"/>
    <s v="US"/>
    <s v="USD"/>
    <n v="1376542800"/>
    <n v="1378789200"/>
    <b v="0"/>
    <b v="0"/>
    <s v="games/video games"/>
    <m/>
    <x v="6"/>
    <s v="video games"/>
    <x v="697"/>
    <x v="340"/>
  </r>
  <r>
    <x v="770"/>
    <s v="Mathis-Rodriguez"/>
    <x v="769"/>
    <n v="4300"/>
    <n v="11642"/>
    <n v="2.7074418604651163"/>
    <x v="1"/>
    <n v="216"/>
    <s v="IT"/>
    <s v="EUR"/>
    <n v="1397451600"/>
    <n v="1398056400"/>
    <b v="0"/>
    <b v="1"/>
    <s v="theater/plays"/>
    <m/>
    <x v="3"/>
    <s v="plays"/>
    <x v="698"/>
    <x v="702"/>
  </r>
  <r>
    <x v="771"/>
    <s v="Smith, Mack and Williams"/>
    <x v="770"/>
    <n v="5600"/>
    <n v="2769"/>
    <n v="0.49446428571428569"/>
    <x v="3"/>
    <n v="26"/>
    <s v="US"/>
    <s v="USD"/>
    <n v="1548482400"/>
    <n v="1550815200"/>
    <b v="0"/>
    <b v="0"/>
    <s v="theater/plays"/>
    <m/>
    <x v="3"/>
    <s v="plays"/>
    <x v="699"/>
    <x v="703"/>
  </r>
  <r>
    <x v="772"/>
    <s v="Johnson-Pace"/>
    <x v="771"/>
    <n v="149600"/>
    <n v="169586"/>
    <n v="1.1335962566844919"/>
    <x v="1"/>
    <n v="5139"/>
    <s v="US"/>
    <s v="USD"/>
    <n v="1549692000"/>
    <n v="1550037600"/>
    <b v="0"/>
    <b v="0"/>
    <s v="music/indie rock"/>
    <m/>
    <x v="1"/>
    <s v="indie rock"/>
    <x v="700"/>
    <x v="704"/>
  </r>
  <r>
    <x v="773"/>
    <s v="Meza, Kirby and Patel"/>
    <x v="772"/>
    <n v="53100"/>
    <n v="101185"/>
    <n v="1.9055555555555554"/>
    <x v="1"/>
    <n v="2353"/>
    <s v="US"/>
    <s v="USD"/>
    <n v="1492059600"/>
    <n v="1492923600"/>
    <b v="0"/>
    <b v="0"/>
    <s v="theater/plays"/>
    <m/>
    <x v="3"/>
    <s v="plays"/>
    <x v="701"/>
    <x v="705"/>
  </r>
  <r>
    <x v="774"/>
    <s v="Gonzalez-Snow"/>
    <x v="773"/>
    <n v="5000"/>
    <n v="6775"/>
    <n v="1.355"/>
    <x v="1"/>
    <n v="78"/>
    <s v="IT"/>
    <s v="EUR"/>
    <n v="1463979600"/>
    <n v="1467522000"/>
    <b v="0"/>
    <b v="0"/>
    <s v="technology/web"/>
    <m/>
    <x v="2"/>
    <s v="web"/>
    <x v="702"/>
    <x v="706"/>
  </r>
  <r>
    <x v="775"/>
    <s v="Murphy LLC"/>
    <x v="774"/>
    <n v="9400"/>
    <n v="968"/>
    <n v="0.10297872340425532"/>
    <x v="0"/>
    <n v="10"/>
    <s v="US"/>
    <s v="USD"/>
    <n v="1415253600"/>
    <n v="1416117600"/>
    <b v="0"/>
    <b v="0"/>
    <s v="music/rock"/>
    <m/>
    <x v="1"/>
    <s v="rock"/>
    <x v="703"/>
    <x v="707"/>
  </r>
  <r>
    <x v="776"/>
    <s v="Taylor-Rowe"/>
    <x v="775"/>
    <n v="110800"/>
    <n v="72623"/>
    <n v="0.65544223826714798"/>
    <x v="0"/>
    <n v="2201"/>
    <s v="US"/>
    <s v="USD"/>
    <n v="1562216400"/>
    <n v="1563771600"/>
    <b v="0"/>
    <b v="0"/>
    <s v="theater/plays"/>
    <m/>
    <x v="3"/>
    <s v="plays"/>
    <x v="704"/>
    <x v="708"/>
  </r>
  <r>
    <x v="777"/>
    <s v="Henderson Ltd"/>
    <x v="776"/>
    <n v="93800"/>
    <n v="45987"/>
    <n v="0.49026652452025588"/>
    <x v="0"/>
    <n v="676"/>
    <s v="US"/>
    <s v="USD"/>
    <n v="1316754000"/>
    <n v="1319259600"/>
    <b v="0"/>
    <b v="0"/>
    <s v="theater/plays"/>
    <m/>
    <x v="3"/>
    <s v="plays"/>
    <x v="431"/>
    <x v="709"/>
  </r>
  <r>
    <x v="778"/>
    <s v="Moss-Guzman"/>
    <x v="777"/>
    <n v="1300"/>
    <n v="10243"/>
    <n v="7.8792307692307695"/>
    <x v="1"/>
    <n v="174"/>
    <s v="CH"/>
    <s v="CHF"/>
    <n v="1313211600"/>
    <n v="1313643600"/>
    <b v="0"/>
    <b v="0"/>
    <s v="film &amp; video/animation"/>
    <m/>
    <x v="4"/>
    <s v="animation"/>
    <x v="705"/>
    <x v="710"/>
  </r>
  <r>
    <x v="779"/>
    <s v="Webb Group"/>
    <x v="778"/>
    <n v="108700"/>
    <n v="87293"/>
    <n v="0.80306347746090156"/>
    <x v="0"/>
    <n v="831"/>
    <s v="US"/>
    <s v="USD"/>
    <n v="1439528400"/>
    <n v="1440306000"/>
    <b v="0"/>
    <b v="1"/>
    <s v="theater/plays"/>
    <m/>
    <x v="3"/>
    <s v="plays"/>
    <x v="706"/>
    <x v="711"/>
  </r>
  <r>
    <x v="780"/>
    <s v="Brooks-Rodriguez"/>
    <x v="779"/>
    <n v="5100"/>
    <n v="5421"/>
    <n v="1.0629411764705883"/>
    <x v="1"/>
    <n v="164"/>
    <s v="US"/>
    <s v="USD"/>
    <n v="1469163600"/>
    <n v="1470805200"/>
    <b v="0"/>
    <b v="1"/>
    <s v="film &amp; video/drama"/>
    <m/>
    <x v="4"/>
    <s v="drama"/>
    <x v="707"/>
    <x v="712"/>
  </r>
  <r>
    <x v="781"/>
    <s v="Thomas Ltd"/>
    <x v="780"/>
    <n v="8700"/>
    <n v="4414"/>
    <n v="0.50735632183908042"/>
    <x v="3"/>
    <n v="56"/>
    <s v="CH"/>
    <s v="CHF"/>
    <n v="1288501200"/>
    <n v="1292911200"/>
    <b v="0"/>
    <b v="0"/>
    <s v="theater/plays"/>
    <m/>
    <x v="3"/>
    <s v="plays"/>
    <x v="708"/>
    <x v="70"/>
  </r>
  <r>
    <x v="782"/>
    <s v="Williams and Sons"/>
    <x v="781"/>
    <n v="5100"/>
    <n v="10981"/>
    <n v="2.153137254901961"/>
    <x v="1"/>
    <n v="161"/>
    <s v="US"/>
    <s v="USD"/>
    <n v="1298959200"/>
    <n v="1301374800"/>
    <b v="0"/>
    <b v="1"/>
    <s v="film &amp; video/animation"/>
    <m/>
    <x v="4"/>
    <s v="animation"/>
    <x v="709"/>
    <x v="713"/>
  </r>
  <r>
    <x v="783"/>
    <s v="Vega, Chan and Carney"/>
    <x v="782"/>
    <n v="7400"/>
    <n v="10451"/>
    <n v="1.4122972972972974"/>
    <x v="1"/>
    <n v="138"/>
    <s v="US"/>
    <s v="USD"/>
    <n v="1387260000"/>
    <n v="1387864800"/>
    <b v="0"/>
    <b v="0"/>
    <s v="music/rock"/>
    <m/>
    <x v="1"/>
    <s v="rock"/>
    <x v="710"/>
    <x v="714"/>
  </r>
  <r>
    <x v="784"/>
    <s v="Byrd Group"/>
    <x v="783"/>
    <n v="88900"/>
    <n v="102535"/>
    <n v="1.1533745781777278"/>
    <x v="1"/>
    <n v="3308"/>
    <s v="US"/>
    <s v="USD"/>
    <n v="1457244000"/>
    <n v="1458190800"/>
    <b v="0"/>
    <b v="0"/>
    <s v="technology/web"/>
    <m/>
    <x v="2"/>
    <s v="web"/>
    <x v="711"/>
    <x v="715"/>
  </r>
  <r>
    <x v="785"/>
    <s v="Peterson, Fletcher and Sanchez"/>
    <x v="784"/>
    <n v="6700"/>
    <n v="12939"/>
    <n v="1.9311940298507462"/>
    <x v="1"/>
    <n v="127"/>
    <s v="AU"/>
    <s v="AUD"/>
    <n v="1556341200"/>
    <n v="1559278800"/>
    <b v="0"/>
    <b v="1"/>
    <s v="film &amp; video/animation"/>
    <m/>
    <x v="4"/>
    <s v="animation"/>
    <x v="157"/>
    <x v="716"/>
  </r>
  <r>
    <x v="786"/>
    <s v="Smith-Brown"/>
    <x v="785"/>
    <n v="1500"/>
    <n v="10946"/>
    <n v="7.2973333333333334"/>
    <x v="1"/>
    <n v="207"/>
    <s v="IT"/>
    <s v="EUR"/>
    <n v="1522126800"/>
    <n v="1522731600"/>
    <b v="0"/>
    <b v="1"/>
    <s v="music/jazz"/>
    <m/>
    <x v="1"/>
    <s v="jazz"/>
    <x v="630"/>
    <x v="717"/>
  </r>
  <r>
    <x v="787"/>
    <s v="Vance-Glover"/>
    <x v="786"/>
    <n v="61200"/>
    <n v="60994"/>
    <n v="0.99663398692810456"/>
    <x v="0"/>
    <n v="859"/>
    <s v="CA"/>
    <s v="CAD"/>
    <n v="1305954000"/>
    <n v="1306731600"/>
    <b v="0"/>
    <b v="0"/>
    <s v="music/rock"/>
    <m/>
    <x v="1"/>
    <s v="rock"/>
    <x v="712"/>
    <x v="718"/>
  </r>
  <r>
    <x v="788"/>
    <s v="Joyce PLC"/>
    <x v="787"/>
    <n v="3600"/>
    <n v="3174"/>
    <n v="0.88166666666666671"/>
    <x v="2"/>
    <n v="31"/>
    <s v="US"/>
    <s v="USD"/>
    <n v="1350709200"/>
    <n v="1352527200"/>
    <b v="0"/>
    <b v="0"/>
    <s v="film &amp; video/animation"/>
    <m/>
    <x v="4"/>
    <s v="animation"/>
    <x v="93"/>
    <x v="719"/>
  </r>
  <r>
    <x v="789"/>
    <s v="Kennedy-Miller"/>
    <x v="788"/>
    <n v="9000"/>
    <n v="3351"/>
    <n v="0.37233333333333335"/>
    <x v="0"/>
    <n v="45"/>
    <s v="US"/>
    <s v="USD"/>
    <n v="1401166800"/>
    <n v="1404363600"/>
    <b v="0"/>
    <b v="0"/>
    <s v="theater/plays"/>
    <m/>
    <x v="3"/>
    <s v="plays"/>
    <x v="713"/>
    <x v="115"/>
  </r>
  <r>
    <x v="790"/>
    <s v="White-Obrien"/>
    <x v="789"/>
    <n v="185900"/>
    <n v="56774"/>
    <n v="0.30540075309306081"/>
    <x v="3"/>
    <n v="1113"/>
    <s v="US"/>
    <s v="USD"/>
    <n v="1266127200"/>
    <n v="1266645600"/>
    <b v="0"/>
    <b v="0"/>
    <s v="theater/plays"/>
    <m/>
    <x v="3"/>
    <s v="plays"/>
    <x v="714"/>
    <x v="720"/>
  </r>
  <r>
    <x v="791"/>
    <s v="Stafford, Hess and Raymond"/>
    <x v="790"/>
    <n v="2100"/>
    <n v="540"/>
    <n v="0.25714285714285712"/>
    <x v="0"/>
    <n v="6"/>
    <s v="US"/>
    <s v="USD"/>
    <n v="1481436000"/>
    <n v="1482818400"/>
    <b v="0"/>
    <b v="0"/>
    <s v="food/food trucks"/>
    <m/>
    <x v="0"/>
    <s v="food trucks"/>
    <x v="715"/>
    <x v="721"/>
  </r>
  <r>
    <x v="792"/>
    <s v="Jordan, Schneider and Hall"/>
    <x v="791"/>
    <n v="2000"/>
    <n v="680"/>
    <n v="0.34"/>
    <x v="0"/>
    <n v="7"/>
    <s v="US"/>
    <s v="USD"/>
    <n v="1372222800"/>
    <n v="1374642000"/>
    <b v="0"/>
    <b v="1"/>
    <s v="theater/plays"/>
    <m/>
    <x v="3"/>
    <s v="plays"/>
    <x v="716"/>
    <x v="722"/>
  </r>
  <r>
    <x v="793"/>
    <s v="Rodriguez, Cox and Rodriguez"/>
    <x v="792"/>
    <n v="1100"/>
    <n v="13045"/>
    <n v="11.859090909090909"/>
    <x v="1"/>
    <n v="181"/>
    <s v="CH"/>
    <s v="CHF"/>
    <n v="1372136400"/>
    <n v="1372482000"/>
    <b v="0"/>
    <b v="0"/>
    <s v="publishing/nonfiction"/>
    <m/>
    <x v="5"/>
    <s v="nonfiction"/>
    <x v="448"/>
    <x v="451"/>
  </r>
  <r>
    <x v="794"/>
    <s v="Welch Inc"/>
    <x v="793"/>
    <n v="6600"/>
    <n v="8276"/>
    <n v="1.2539393939393939"/>
    <x v="1"/>
    <n v="110"/>
    <s v="US"/>
    <s v="USD"/>
    <n v="1513922400"/>
    <n v="1514959200"/>
    <b v="0"/>
    <b v="0"/>
    <s v="music/rock"/>
    <m/>
    <x v="1"/>
    <s v="rock"/>
    <x v="717"/>
    <x v="642"/>
  </r>
  <r>
    <x v="795"/>
    <s v="Vasquez Inc"/>
    <x v="794"/>
    <n v="7100"/>
    <n v="1022"/>
    <n v="0.14394366197183098"/>
    <x v="0"/>
    <n v="31"/>
    <s v="US"/>
    <s v="USD"/>
    <n v="1477976400"/>
    <n v="1478235600"/>
    <b v="0"/>
    <b v="0"/>
    <s v="film &amp; video/drama"/>
    <m/>
    <x v="4"/>
    <s v="drama"/>
    <x v="718"/>
    <x v="723"/>
  </r>
  <r>
    <x v="796"/>
    <s v="Freeman-Ferguson"/>
    <x v="795"/>
    <n v="7800"/>
    <n v="4275"/>
    <n v="0.54807692307692313"/>
    <x v="0"/>
    <n v="78"/>
    <s v="US"/>
    <s v="USD"/>
    <n v="1407474000"/>
    <n v="1408078800"/>
    <b v="0"/>
    <b v="1"/>
    <s v="games/mobile games"/>
    <m/>
    <x v="6"/>
    <s v="mobile games"/>
    <x v="719"/>
    <x v="724"/>
  </r>
  <r>
    <x v="797"/>
    <s v="Houston, Moore and Rogers"/>
    <x v="796"/>
    <n v="7600"/>
    <n v="8332"/>
    <n v="1.0963157894736841"/>
    <x v="1"/>
    <n v="185"/>
    <s v="US"/>
    <s v="USD"/>
    <n v="1546149600"/>
    <n v="1548136800"/>
    <b v="0"/>
    <b v="0"/>
    <s v="technology/web"/>
    <m/>
    <x v="2"/>
    <s v="web"/>
    <x v="720"/>
    <x v="725"/>
  </r>
  <r>
    <x v="798"/>
    <s v="Small-Fuentes"/>
    <x v="797"/>
    <n v="3400"/>
    <n v="6408"/>
    <n v="1.8847058823529412"/>
    <x v="1"/>
    <n v="121"/>
    <s v="US"/>
    <s v="USD"/>
    <n v="1338440400"/>
    <n v="1340859600"/>
    <b v="0"/>
    <b v="1"/>
    <s v="theater/plays"/>
    <m/>
    <x v="3"/>
    <s v="plays"/>
    <x v="721"/>
    <x v="726"/>
  </r>
  <r>
    <x v="799"/>
    <s v="Reid-Day"/>
    <x v="798"/>
    <n v="84500"/>
    <n v="73522"/>
    <n v="0.87008284023668636"/>
    <x v="0"/>
    <n v="1225"/>
    <s v="GB"/>
    <s v="GBP"/>
    <n v="1454133600"/>
    <n v="1454479200"/>
    <b v="0"/>
    <b v="0"/>
    <s v="theater/plays"/>
    <m/>
    <x v="3"/>
    <s v="plays"/>
    <x v="722"/>
    <x v="727"/>
  </r>
  <r>
    <x v="800"/>
    <s v="Wallace LLC"/>
    <x v="799"/>
    <n v="100"/>
    <n v="1"/>
    <n v="0.01"/>
    <x v="0"/>
    <n v="1"/>
    <s v="CH"/>
    <s v="CHF"/>
    <n v="1434085200"/>
    <n v="1434430800"/>
    <b v="0"/>
    <b v="0"/>
    <s v="music/rock"/>
    <m/>
    <x v="1"/>
    <s v="rock"/>
    <x v="139"/>
    <x v="560"/>
  </r>
  <r>
    <x v="801"/>
    <s v="Olson-Bishop"/>
    <x v="800"/>
    <n v="2300"/>
    <n v="4667"/>
    <n v="2.0291304347826089"/>
    <x v="1"/>
    <n v="106"/>
    <s v="US"/>
    <s v="USD"/>
    <n v="1577772000"/>
    <n v="1579672800"/>
    <b v="0"/>
    <b v="1"/>
    <s v="photography/photography books"/>
    <m/>
    <x v="7"/>
    <s v="photography books"/>
    <x v="723"/>
    <x v="728"/>
  </r>
  <r>
    <x v="802"/>
    <s v="Rodriguez, Anderson and Porter"/>
    <x v="801"/>
    <n v="6200"/>
    <n v="12216"/>
    <n v="1.9703225806451612"/>
    <x v="1"/>
    <n v="142"/>
    <s v="US"/>
    <s v="USD"/>
    <n v="1562216400"/>
    <n v="1562389200"/>
    <b v="0"/>
    <b v="0"/>
    <s v="photography/photography books"/>
    <m/>
    <x v="7"/>
    <s v="photography books"/>
    <x v="704"/>
    <x v="339"/>
  </r>
  <r>
    <x v="803"/>
    <s v="Perez, Brown and Meyers"/>
    <x v="802"/>
    <n v="6100"/>
    <n v="6527"/>
    <n v="1.07"/>
    <x v="1"/>
    <n v="233"/>
    <s v="US"/>
    <s v="USD"/>
    <n v="1548568800"/>
    <n v="1551506400"/>
    <b v="0"/>
    <b v="0"/>
    <s v="theater/plays"/>
    <m/>
    <x v="3"/>
    <s v="plays"/>
    <x v="724"/>
    <x v="35"/>
  </r>
  <r>
    <x v="804"/>
    <s v="English-Mccullough"/>
    <x v="803"/>
    <n v="2600"/>
    <n v="6987"/>
    <n v="2.6873076923076922"/>
    <x v="1"/>
    <n v="218"/>
    <s v="US"/>
    <s v="USD"/>
    <n v="1514872800"/>
    <n v="1516600800"/>
    <b v="0"/>
    <b v="0"/>
    <s v="music/rock"/>
    <m/>
    <x v="1"/>
    <s v="rock"/>
    <x v="725"/>
    <x v="729"/>
  </r>
  <r>
    <x v="805"/>
    <s v="Smith-Nguyen"/>
    <x v="804"/>
    <n v="9700"/>
    <n v="4932"/>
    <n v="0.50845360824742269"/>
    <x v="0"/>
    <n v="67"/>
    <s v="AU"/>
    <s v="AUD"/>
    <n v="1416031200"/>
    <n v="1420437600"/>
    <b v="0"/>
    <b v="0"/>
    <s v="film &amp; video/documentary"/>
    <m/>
    <x v="4"/>
    <s v="documentary"/>
    <x v="660"/>
    <x v="241"/>
  </r>
  <r>
    <x v="806"/>
    <s v="Harmon-Madden"/>
    <x v="805"/>
    <n v="700"/>
    <n v="8262"/>
    <n v="11.802857142857142"/>
    <x v="1"/>
    <n v="76"/>
    <s v="US"/>
    <s v="USD"/>
    <n v="1330927200"/>
    <n v="1332997200"/>
    <b v="0"/>
    <b v="1"/>
    <s v="film &amp; video/drama"/>
    <m/>
    <x v="4"/>
    <s v="drama"/>
    <x v="726"/>
    <x v="730"/>
  </r>
  <r>
    <x v="807"/>
    <s v="Walker-Taylor"/>
    <x v="806"/>
    <n v="700"/>
    <n v="1848"/>
    <n v="2.64"/>
    <x v="1"/>
    <n v="43"/>
    <s v="US"/>
    <s v="USD"/>
    <n v="1571115600"/>
    <n v="1574920800"/>
    <b v="0"/>
    <b v="1"/>
    <s v="theater/plays"/>
    <m/>
    <x v="3"/>
    <s v="plays"/>
    <x v="727"/>
    <x v="322"/>
  </r>
  <r>
    <x v="808"/>
    <s v="Harris, Medina and Mitchell"/>
    <x v="807"/>
    <n v="5200"/>
    <n v="1583"/>
    <n v="0.30442307692307691"/>
    <x v="0"/>
    <n v="19"/>
    <s v="US"/>
    <s v="USD"/>
    <n v="1463461200"/>
    <n v="1464930000"/>
    <b v="0"/>
    <b v="0"/>
    <s v="food/food trucks"/>
    <m/>
    <x v="0"/>
    <s v="food trucks"/>
    <x v="728"/>
    <x v="731"/>
  </r>
  <r>
    <x v="809"/>
    <s v="Williams and Sons"/>
    <x v="808"/>
    <n v="140800"/>
    <n v="88536"/>
    <n v="0.62880681818181816"/>
    <x v="0"/>
    <n v="2108"/>
    <s v="CH"/>
    <s v="CHF"/>
    <n v="1344920400"/>
    <n v="1345006800"/>
    <b v="0"/>
    <b v="0"/>
    <s v="film &amp; video/documentary"/>
    <m/>
    <x v="4"/>
    <s v="documentary"/>
    <x v="729"/>
    <x v="732"/>
  </r>
  <r>
    <x v="810"/>
    <s v="Ball-Fisher"/>
    <x v="809"/>
    <n v="6400"/>
    <n v="12360"/>
    <n v="1.9312499999999999"/>
    <x v="1"/>
    <n v="221"/>
    <s v="US"/>
    <s v="USD"/>
    <n v="1511848800"/>
    <n v="1512712800"/>
    <b v="0"/>
    <b v="1"/>
    <s v="theater/plays"/>
    <m/>
    <x v="3"/>
    <s v="plays"/>
    <x v="730"/>
    <x v="157"/>
  </r>
  <r>
    <x v="811"/>
    <s v="Page, Holt and Mack"/>
    <x v="810"/>
    <n v="92500"/>
    <n v="71320"/>
    <n v="0.77102702702702708"/>
    <x v="0"/>
    <n v="679"/>
    <s v="US"/>
    <s v="USD"/>
    <n v="1452319200"/>
    <n v="1452492000"/>
    <b v="0"/>
    <b v="1"/>
    <s v="games/video games"/>
    <m/>
    <x v="6"/>
    <s v="video games"/>
    <x v="731"/>
    <x v="733"/>
  </r>
  <r>
    <x v="812"/>
    <s v="Landry Group"/>
    <x v="811"/>
    <n v="59700"/>
    <n v="134640"/>
    <n v="2.2552763819095478"/>
    <x v="1"/>
    <n v="2805"/>
    <s v="CA"/>
    <s v="CAD"/>
    <n v="1523854800"/>
    <n v="1524286800"/>
    <b v="0"/>
    <b v="0"/>
    <s v="publishing/nonfiction"/>
    <m/>
    <x v="5"/>
    <s v="nonfiction"/>
    <x v="78"/>
    <x v="734"/>
  </r>
  <r>
    <x v="813"/>
    <s v="Buckley Group"/>
    <x v="812"/>
    <n v="3200"/>
    <n v="7661"/>
    <n v="2.3940625"/>
    <x v="1"/>
    <n v="68"/>
    <s v="US"/>
    <s v="USD"/>
    <n v="1346043600"/>
    <n v="1346907600"/>
    <b v="0"/>
    <b v="0"/>
    <s v="games/video games"/>
    <m/>
    <x v="6"/>
    <s v="video games"/>
    <x v="732"/>
    <x v="735"/>
  </r>
  <r>
    <x v="814"/>
    <s v="Vincent PLC"/>
    <x v="813"/>
    <n v="3200"/>
    <n v="2950"/>
    <n v="0.921875"/>
    <x v="0"/>
    <n v="36"/>
    <s v="DK"/>
    <s v="DKK"/>
    <n v="1464325200"/>
    <n v="1464498000"/>
    <b v="0"/>
    <b v="1"/>
    <s v="music/rock"/>
    <m/>
    <x v="1"/>
    <s v="rock"/>
    <x v="733"/>
    <x v="736"/>
  </r>
  <r>
    <x v="815"/>
    <s v="Watson-Douglas"/>
    <x v="814"/>
    <n v="9000"/>
    <n v="11721"/>
    <n v="1.3023333333333333"/>
    <x v="1"/>
    <n v="183"/>
    <s v="CA"/>
    <s v="CAD"/>
    <n v="1511935200"/>
    <n v="1514181600"/>
    <b v="0"/>
    <b v="0"/>
    <s v="music/rock"/>
    <m/>
    <x v="1"/>
    <s v="rock"/>
    <x v="734"/>
    <x v="737"/>
  </r>
  <r>
    <x v="816"/>
    <s v="Jones, Casey and Jones"/>
    <x v="815"/>
    <n v="2300"/>
    <n v="14150"/>
    <n v="6.1521739130434785"/>
    <x v="1"/>
    <n v="133"/>
    <s v="US"/>
    <s v="USD"/>
    <n v="1392012000"/>
    <n v="1392184800"/>
    <b v="1"/>
    <b v="1"/>
    <s v="theater/plays"/>
    <m/>
    <x v="3"/>
    <s v="plays"/>
    <x v="406"/>
    <x v="738"/>
  </r>
  <r>
    <x v="817"/>
    <s v="Alvarez-Bauer"/>
    <x v="816"/>
    <n v="51300"/>
    <n v="189192"/>
    <n v="3.687953216374269"/>
    <x v="1"/>
    <n v="2489"/>
    <s v="IT"/>
    <s v="EUR"/>
    <n v="1556946000"/>
    <n v="1559365200"/>
    <b v="0"/>
    <b v="1"/>
    <s v="publishing/nonfiction"/>
    <m/>
    <x v="5"/>
    <s v="nonfiction"/>
    <x v="735"/>
    <x v="739"/>
  </r>
  <r>
    <x v="818"/>
    <s v="Martinez LLC"/>
    <x v="817"/>
    <n v="700"/>
    <n v="7664"/>
    <n v="10.948571428571428"/>
    <x v="1"/>
    <n v="69"/>
    <s v="US"/>
    <s v="USD"/>
    <n v="1548050400"/>
    <n v="1549173600"/>
    <b v="0"/>
    <b v="1"/>
    <s v="theater/plays"/>
    <m/>
    <x v="3"/>
    <s v="plays"/>
    <x v="736"/>
    <x v="740"/>
  </r>
  <r>
    <x v="819"/>
    <s v="Buck-Khan"/>
    <x v="818"/>
    <n v="8900"/>
    <n v="4509"/>
    <n v="0.50662921348314605"/>
    <x v="0"/>
    <n v="47"/>
    <s v="US"/>
    <s v="USD"/>
    <n v="1353736800"/>
    <n v="1355032800"/>
    <b v="1"/>
    <b v="0"/>
    <s v="games/video games"/>
    <m/>
    <x v="6"/>
    <s v="video games"/>
    <x v="737"/>
    <x v="697"/>
  </r>
  <r>
    <x v="820"/>
    <s v="Valdez, Williams and Meyer"/>
    <x v="819"/>
    <n v="1500"/>
    <n v="12009"/>
    <n v="8.0060000000000002"/>
    <x v="1"/>
    <n v="279"/>
    <s v="GB"/>
    <s v="GBP"/>
    <n v="1532840400"/>
    <n v="1533963600"/>
    <b v="0"/>
    <b v="1"/>
    <s v="music/rock"/>
    <m/>
    <x v="1"/>
    <s v="rock"/>
    <x v="192"/>
    <x v="741"/>
  </r>
  <r>
    <x v="821"/>
    <s v="Alvarez-Andrews"/>
    <x v="820"/>
    <n v="4900"/>
    <n v="14273"/>
    <n v="2.9128571428571428"/>
    <x v="1"/>
    <n v="210"/>
    <s v="US"/>
    <s v="USD"/>
    <n v="1488261600"/>
    <n v="1489381200"/>
    <b v="0"/>
    <b v="0"/>
    <s v="film &amp; video/documentary"/>
    <m/>
    <x v="4"/>
    <s v="documentary"/>
    <x v="738"/>
    <x v="742"/>
  </r>
  <r>
    <x v="822"/>
    <s v="Stewart and Sons"/>
    <x v="821"/>
    <n v="54000"/>
    <n v="188982"/>
    <n v="3.4996666666666667"/>
    <x v="1"/>
    <n v="2100"/>
    <s v="US"/>
    <s v="USD"/>
    <n v="1393567200"/>
    <n v="1395032400"/>
    <b v="0"/>
    <b v="0"/>
    <s v="music/rock"/>
    <m/>
    <x v="1"/>
    <s v="rock"/>
    <x v="739"/>
    <x v="743"/>
  </r>
  <r>
    <x v="823"/>
    <s v="Dyer Inc"/>
    <x v="822"/>
    <n v="4100"/>
    <n v="14640"/>
    <n v="3.5707317073170732"/>
    <x v="1"/>
    <n v="252"/>
    <s v="US"/>
    <s v="USD"/>
    <n v="1410325200"/>
    <n v="1412485200"/>
    <b v="1"/>
    <b v="1"/>
    <s v="music/rock"/>
    <m/>
    <x v="1"/>
    <s v="rock"/>
    <x v="613"/>
    <x v="744"/>
  </r>
  <r>
    <x v="824"/>
    <s v="Anderson, Williams and Cox"/>
    <x v="823"/>
    <n v="85000"/>
    <n v="107516"/>
    <n v="1.2648941176470587"/>
    <x v="1"/>
    <n v="1280"/>
    <s v="US"/>
    <s v="USD"/>
    <n v="1276923600"/>
    <n v="1279688400"/>
    <b v="0"/>
    <b v="1"/>
    <s v="publishing/nonfiction"/>
    <m/>
    <x v="5"/>
    <s v="nonfiction"/>
    <x v="740"/>
    <x v="269"/>
  </r>
  <r>
    <x v="825"/>
    <s v="Solomon PLC"/>
    <x v="824"/>
    <n v="3600"/>
    <n v="13950"/>
    <n v="3.875"/>
    <x v="1"/>
    <n v="157"/>
    <s v="GB"/>
    <s v="GBP"/>
    <n v="1500958800"/>
    <n v="1501995600"/>
    <b v="0"/>
    <b v="0"/>
    <s v="film &amp; video/shorts"/>
    <m/>
    <x v="4"/>
    <s v="shorts"/>
    <x v="145"/>
    <x v="745"/>
  </r>
  <r>
    <x v="826"/>
    <s v="Miller-Hubbard"/>
    <x v="825"/>
    <n v="2800"/>
    <n v="12797"/>
    <n v="4.5703571428571426"/>
    <x v="1"/>
    <n v="194"/>
    <s v="US"/>
    <s v="USD"/>
    <n v="1292220000"/>
    <n v="1294639200"/>
    <b v="0"/>
    <b v="1"/>
    <s v="theater/plays"/>
    <m/>
    <x v="3"/>
    <s v="plays"/>
    <x v="741"/>
    <x v="746"/>
  </r>
  <r>
    <x v="827"/>
    <s v="Miranda, Martinez and Lowery"/>
    <x v="826"/>
    <n v="2300"/>
    <n v="6134"/>
    <n v="2.6669565217391304"/>
    <x v="1"/>
    <n v="82"/>
    <s v="AU"/>
    <s v="AUD"/>
    <n v="1304398800"/>
    <n v="1305435600"/>
    <b v="0"/>
    <b v="1"/>
    <s v="film &amp; video/drama"/>
    <m/>
    <x v="4"/>
    <s v="drama"/>
    <x v="742"/>
    <x v="747"/>
  </r>
  <r>
    <x v="828"/>
    <s v="Munoz, Cherry and Bell"/>
    <x v="827"/>
    <n v="7100"/>
    <n v="4899"/>
    <n v="0.69"/>
    <x v="0"/>
    <n v="70"/>
    <s v="US"/>
    <s v="USD"/>
    <n v="1535432400"/>
    <n v="1537592400"/>
    <b v="0"/>
    <b v="0"/>
    <s v="theater/plays"/>
    <m/>
    <x v="3"/>
    <s v="plays"/>
    <x v="202"/>
    <x v="503"/>
  </r>
  <r>
    <x v="829"/>
    <s v="Baker-Higgins"/>
    <x v="828"/>
    <n v="9600"/>
    <n v="4929"/>
    <n v="0.51343749999999999"/>
    <x v="0"/>
    <n v="154"/>
    <s v="US"/>
    <s v="USD"/>
    <n v="1433826000"/>
    <n v="1435122000"/>
    <b v="0"/>
    <b v="0"/>
    <s v="theater/plays"/>
    <m/>
    <x v="3"/>
    <s v="plays"/>
    <x v="743"/>
    <x v="748"/>
  </r>
  <r>
    <x v="830"/>
    <s v="Johnson, Turner and Carroll"/>
    <x v="829"/>
    <n v="121600"/>
    <n v="1424"/>
    <n v="1.1710526315789473E-2"/>
    <x v="0"/>
    <n v="22"/>
    <s v="US"/>
    <s v="USD"/>
    <n v="1514959200"/>
    <n v="1520056800"/>
    <b v="0"/>
    <b v="0"/>
    <s v="theater/plays"/>
    <m/>
    <x v="3"/>
    <s v="plays"/>
    <x v="744"/>
    <x v="330"/>
  </r>
  <r>
    <x v="831"/>
    <s v="Ward PLC"/>
    <x v="830"/>
    <n v="97100"/>
    <n v="105817"/>
    <n v="1.089773429454171"/>
    <x v="1"/>
    <n v="4233"/>
    <s v="US"/>
    <s v="USD"/>
    <n v="1332738000"/>
    <n v="1335675600"/>
    <b v="0"/>
    <b v="0"/>
    <s v="photography/photography books"/>
    <m/>
    <x v="7"/>
    <s v="photography books"/>
    <x v="745"/>
    <x v="749"/>
  </r>
  <r>
    <x v="832"/>
    <s v="Bradley, Beck and Mayo"/>
    <x v="831"/>
    <n v="43200"/>
    <n v="136156"/>
    <n v="3.1517592592592591"/>
    <x v="1"/>
    <n v="1297"/>
    <s v="DK"/>
    <s v="DKK"/>
    <n v="1445490000"/>
    <n v="1448431200"/>
    <b v="1"/>
    <b v="0"/>
    <s v="publishing/translations"/>
    <m/>
    <x v="5"/>
    <s v="translations"/>
    <x v="746"/>
    <x v="750"/>
  </r>
  <r>
    <x v="833"/>
    <s v="Levine, Martin and Hernandez"/>
    <x v="832"/>
    <n v="6800"/>
    <n v="10723"/>
    <n v="1.5769117647058823"/>
    <x v="1"/>
    <n v="165"/>
    <s v="DK"/>
    <s v="DKK"/>
    <n v="1297663200"/>
    <n v="1298613600"/>
    <b v="0"/>
    <b v="0"/>
    <s v="publishing/translations"/>
    <m/>
    <x v="5"/>
    <s v="translations"/>
    <x v="747"/>
    <x v="751"/>
  </r>
  <r>
    <x v="834"/>
    <s v="Gallegos, Wagner and Gaines"/>
    <x v="833"/>
    <n v="7300"/>
    <n v="11228"/>
    <n v="1.5380821917808218"/>
    <x v="1"/>
    <n v="119"/>
    <s v="US"/>
    <s v="USD"/>
    <n v="1371963600"/>
    <n v="1372482000"/>
    <b v="0"/>
    <b v="0"/>
    <s v="theater/plays"/>
    <m/>
    <x v="3"/>
    <s v="plays"/>
    <x v="362"/>
    <x v="451"/>
  </r>
  <r>
    <x v="835"/>
    <s v="Hodges, Smith and Kelly"/>
    <x v="834"/>
    <n v="86200"/>
    <n v="77355"/>
    <n v="0.89738979118329465"/>
    <x v="0"/>
    <n v="1758"/>
    <s v="US"/>
    <s v="USD"/>
    <n v="1425103200"/>
    <n v="1425621600"/>
    <b v="0"/>
    <b v="0"/>
    <s v="technology/web"/>
    <m/>
    <x v="2"/>
    <s v="web"/>
    <x v="748"/>
    <x v="752"/>
  </r>
  <r>
    <x v="836"/>
    <s v="Macias Inc"/>
    <x v="835"/>
    <n v="8100"/>
    <n v="6086"/>
    <n v="0.75135802469135804"/>
    <x v="0"/>
    <n v="94"/>
    <s v="US"/>
    <s v="USD"/>
    <n v="1265349600"/>
    <n v="1266300000"/>
    <b v="0"/>
    <b v="0"/>
    <s v="music/indie rock"/>
    <m/>
    <x v="1"/>
    <s v="indie rock"/>
    <x v="749"/>
    <x v="753"/>
  </r>
  <r>
    <x v="837"/>
    <s v="Cook-Ortiz"/>
    <x v="836"/>
    <n v="17700"/>
    <n v="150960"/>
    <n v="8.5288135593220336"/>
    <x v="1"/>
    <n v="1797"/>
    <s v="US"/>
    <s v="USD"/>
    <n v="1301202000"/>
    <n v="1305867600"/>
    <b v="0"/>
    <b v="0"/>
    <s v="music/jazz"/>
    <m/>
    <x v="1"/>
    <s v="jazz"/>
    <x v="643"/>
    <x v="754"/>
  </r>
  <r>
    <x v="838"/>
    <s v="Jordan-Fischer"/>
    <x v="837"/>
    <n v="6400"/>
    <n v="8890"/>
    <n v="1.3890625000000001"/>
    <x v="1"/>
    <n v="261"/>
    <s v="US"/>
    <s v="USD"/>
    <n v="1538024400"/>
    <n v="1538802000"/>
    <b v="0"/>
    <b v="0"/>
    <s v="theater/plays"/>
    <m/>
    <x v="3"/>
    <s v="plays"/>
    <x v="750"/>
    <x v="755"/>
  </r>
  <r>
    <x v="839"/>
    <s v="Pierce-Ramirez"/>
    <x v="838"/>
    <n v="7700"/>
    <n v="14644"/>
    <n v="1.9018181818181819"/>
    <x v="1"/>
    <n v="157"/>
    <s v="US"/>
    <s v="USD"/>
    <n v="1395032400"/>
    <n v="1398920400"/>
    <b v="0"/>
    <b v="1"/>
    <s v="film &amp; video/documentary"/>
    <m/>
    <x v="4"/>
    <s v="documentary"/>
    <x v="751"/>
    <x v="756"/>
  </r>
  <r>
    <x v="840"/>
    <s v="Howell and Sons"/>
    <x v="839"/>
    <n v="116300"/>
    <n v="116583"/>
    <n v="1.0024333619948409"/>
    <x v="1"/>
    <n v="3533"/>
    <s v="US"/>
    <s v="USD"/>
    <n v="1405486800"/>
    <n v="1405659600"/>
    <b v="0"/>
    <b v="1"/>
    <s v="theater/plays"/>
    <m/>
    <x v="3"/>
    <s v="plays"/>
    <x v="752"/>
    <x v="757"/>
  </r>
  <r>
    <x v="841"/>
    <s v="Garcia, Dunn and Richardson"/>
    <x v="840"/>
    <n v="9100"/>
    <n v="12991"/>
    <n v="1.4275824175824177"/>
    <x v="1"/>
    <n v="155"/>
    <s v="US"/>
    <s v="USD"/>
    <n v="1455861600"/>
    <n v="1457244000"/>
    <b v="0"/>
    <b v="0"/>
    <s v="technology/web"/>
    <m/>
    <x v="2"/>
    <s v="web"/>
    <x v="753"/>
    <x v="758"/>
  </r>
  <r>
    <x v="842"/>
    <s v="Lawson and Sons"/>
    <x v="841"/>
    <n v="1500"/>
    <n v="8447"/>
    <n v="5.6313333333333331"/>
    <x v="1"/>
    <n v="132"/>
    <s v="IT"/>
    <s v="EUR"/>
    <n v="1529038800"/>
    <n v="1529298000"/>
    <b v="0"/>
    <b v="0"/>
    <s v="technology/wearables"/>
    <m/>
    <x v="2"/>
    <s v="wearables"/>
    <x v="754"/>
    <x v="759"/>
  </r>
  <r>
    <x v="843"/>
    <s v="Porter-Hicks"/>
    <x v="842"/>
    <n v="8800"/>
    <n v="2703"/>
    <n v="0.30715909090909088"/>
    <x v="0"/>
    <n v="33"/>
    <s v="US"/>
    <s v="USD"/>
    <n v="1535259600"/>
    <n v="1535778000"/>
    <b v="0"/>
    <b v="0"/>
    <s v="photography/photography books"/>
    <m/>
    <x v="7"/>
    <s v="photography books"/>
    <x v="755"/>
    <x v="760"/>
  </r>
  <r>
    <x v="844"/>
    <s v="Rodriguez-Hansen"/>
    <x v="843"/>
    <n v="8800"/>
    <n v="8747"/>
    <n v="0.99397727272727276"/>
    <x v="3"/>
    <n v="94"/>
    <s v="US"/>
    <s v="USD"/>
    <n v="1327212000"/>
    <n v="1327471200"/>
    <b v="0"/>
    <b v="0"/>
    <s v="film &amp; video/documentary"/>
    <m/>
    <x v="4"/>
    <s v="documentary"/>
    <x v="756"/>
    <x v="761"/>
  </r>
  <r>
    <x v="845"/>
    <s v="Williams LLC"/>
    <x v="844"/>
    <n v="69900"/>
    <n v="138087"/>
    <n v="1.9754935622317598"/>
    <x v="1"/>
    <n v="1354"/>
    <s v="GB"/>
    <s v="GBP"/>
    <n v="1526360400"/>
    <n v="1529557200"/>
    <b v="0"/>
    <b v="0"/>
    <s v="technology/web"/>
    <m/>
    <x v="2"/>
    <s v="web"/>
    <x v="757"/>
    <x v="78"/>
  </r>
  <r>
    <x v="846"/>
    <s v="Cooper, Stanley and Bryant"/>
    <x v="845"/>
    <n v="1000"/>
    <n v="5085"/>
    <n v="5.085"/>
    <x v="1"/>
    <n v="48"/>
    <s v="US"/>
    <s v="USD"/>
    <n v="1532149200"/>
    <n v="1535259600"/>
    <b v="1"/>
    <b v="1"/>
    <s v="technology/web"/>
    <m/>
    <x v="2"/>
    <s v="web"/>
    <x v="758"/>
    <x v="762"/>
  </r>
  <r>
    <x v="847"/>
    <s v="Miller, Glenn and Adams"/>
    <x v="846"/>
    <n v="4700"/>
    <n v="11174"/>
    <n v="2.3774468085106384"/>
    <x v="1"/>
    <n v="110"/>
    <s v="US"/>
    <s v="USD"/>
    <n v="1515304800"/>
    <n v="1515564000"/>
    <b v="0"/>
    <b v="0"/>
    <s v="food/food trucks"/>
    <m/>
    <x v="0"/>
    <s v="food trucks"/>
    <x v="759"/>
    <x v="763"/>
  </r>
  <r>
    <x v="848"/>
    <s v="Cole, Salazar and Moreno"/>
    <x v="847"/>
    <n v="3200"/>
    <n v="10831"/>
    <n v="3.3846875000000001"/>
    <x v="1"/>
    <n v="172"/>
    <s v="US"/>
    <s v="USD"/>
    <n v="1276318800"/>
    <n v="1277096400"/>
    <b v="0"/>
    <b v="0"/>
    <s v="film &amp; video/drama"/>
    <m/>
    <x v="4"/>
    <s v="drama"/>
    <x v="760"/>
    <x v="764"/>
  </r>
  <r>
    <x v="849"/>
    <s v="Jones-Ryan"/>
    <x v="848"/>
    <n v="6700"/>
    <n v="8917"/>
    <n v="1.3308955223880596"/>
    <x v="1"/>
    <n v="307"/>
    <s v="US"/>
    <s v="USD"/>
    <n v="1328767200"/>
    <n v="1329026400"/>
    <b v="0"/>
    <b v="1"/>
    <s v="music/indie rock"/>
    <m/>
    <x v="1"/>
    <s v="indie rock"/>
    <x v="761"/>
    <x v="765"/>
  </r>
  <r>
    <x v="850"/>
    <s v="Hood, Perez and Meadows"/>
    <x v="849"/>
    <n v="100"/>
    <n v="1"/>
    <n v="0.01"/>
    <x v="0"/>
    <n v="1"/>
    <s v="US"/>
    <s v="USD"/>
    <n v="1321682400"/>
    <n v="1322978400"/>
    <b v="1"/>
    <b v="0"/>
    <s v="music/rock"/>
    <m/>
    <x v="1"/>
    <s v="rock"/>
    <x v="762"/>
    <x v="539"/>
  </r>
  <r>
    <x v="851"/>
    <s v="Bright and Sons"/>
    <x v="850"/>
    <n v="6000"/>
    <n v="12468"/>
    <n v="2.0779999999999998"/>
    <x v="1"/>
    <n v="160"/>
    <s v="US"/>
    <s v="USD"/>
    <n v="1335934800"/>
    <n v="1338786000"/>
    <b v="0"/>
    <b v="0"/>
    <s v="music/electric music"/>
    <m/>
    <x v="1"/>
    <s v="electric music"/>
    <x v="444"/>
    <x v="766"/>
  </r>
  <r>
    <x v="852"/>
    <s v="Brady Ltd"/>
    <x v="851"/>
    <n v="4900"/>
    <n v="2505"/>
    <n v="0.51122448979591839"/>
    <x v="0"/>
    <n v="31"/>
    <s v="US"/>
    <s v="USD"/>
    <n v="1310792400"/>
    <n v="1311656400"/>
    <b v="0"/>
    <b v="1"/>
    <s v="games/video games"/>
    <m/>
    <x v="6"/>
    <s v="video games"/>
    <x v="763"/>
    <x v="422"/>
  </r>
  <r>
    <x v="853"/>
    <s v="Collier LLC"/>
    <x v="852"/>
    <n v="17100"/>
    <n v="111502"/>
    <n v="6.5205847953216374"/>
    <x v="1"/>
    <n v="1467"/>
    <s v="CA"/>
    <s v="CAD"/>
    <n v="1308546000"/>
    <n v="1308978000"/>
    <b v="0"/>
    <b v="1"/>
    <s v="music/indie rock"/>
    <m/>
    <x v="1"/>
    <s v="indie rock"/>
    <x v="764"/>
    <x v="767"/>
  </r>
  <r>
    <x v="854"/>
    <s v="Campbell, Thomas and Obrien"/>
    <x v="853"/>
    <n v="171000"/>
    <n v="194309"/>
    <n v="1.1363099415204678"/>
    <x v="1"/>
    <n v="2662"/>
    <s v="CA"/>
    <s v="CAD"/>
    <n v="1574056800"/>
    <n v="1576389600"/>
    <b v="0"/>
    <b v="0"/>
    <s v="publishing/fiction"/>
    <m/>
    <x v="5"/>
    <s v="fiction"/>
    <x v="765"/>
    <x v="768"/>
  </r>
  <r>
    <x v="855"/>
    <s v="Moses-Terry"/>
    <x v="854"/>
    <n v="23400"/>
    <n v="23956"/>
    <n v="1.0237606837606839"/>
    <x v="1"/>
    <n v="452"/>
    <s v="AU"/>
    <s v="AUD"/>
    <n v="1308373200"/>
    <n v="1311051600"/>
    <b v="0"/>
    <b v="0"/>
    <s v="theater/plays"/>
    <m/>
    <x v="3"/>
    <s v="plays"/>
    <x v="766"/>
    <x v="214"/>
  </r>
  <r>
    <x v="856"/>
    <s v="Williams and Sons"/>
    <x v="855"/>
    <n v="2400"/>
    <n v="8558"/>
    <n v="3.5658333333333334"/>
    <x v="1"/>
    <n v="158"/>
    <s v="US"/>
    <s v="USD"/>
    <n v="1335243600"/>
    <n v="1336712400"/>
    <b v="0"/>
    <b v="0"/>
    <s v="food/food trucks"/>
    <m/>
    <x v="0"/>
    <s v="food trucks"/>
    <x v="767"/>
    <x v="769"/>
  </r>
  <r>
    <x v="857"/>
    <s v="Miranda, Gray and Hale"/>
    <x v="856"/>
    <n v="5300"/>
    <n v="7413"/>
    <n v="1.3986792452830188"/>
    <x v="1"/>
    <n v="225"/>
    <s v="CH"/>
    <s v="CHF"/>
    <n v="1328421600"/>
    <n v="1330408800"/>
    <b v="1"/>
    <b v="0"/>
    <s v="film &amp; video/shorts"/>
    <m/>
    <x v="4"/>
    <s v="shorts"/>
    <x v="768"/>
    <x v="770"/>
  </r>
  <r>
    <x v="858"/>
    <s v="Ayala, Crawford and Taylor"/>
    <x v="857"/>
    <n v="4000"/>
    <n v="2778"/>
    <n v="0.69450000000000001"/>
    <x v="0"/>
    <n v="35"/>
    <s v="US"/>
    <s v="USD"/>
    <n v="1524286800"/>
    <n v="1524891600"/>
    <b v="1"/>
    <b v="0"/>
    <s v="food/food trucks"/>
    <m/>
    <x v="0"/>
    <s v="food trucks"/>
    <x v="769"/>
    <x v="771"/>
  </r>
  <r>
    <x v="859"/>
    <s v="Martinez Ltd"/>
    <x v="858"/>
    <n v="7300"/>
    <n v="2594"/>
    <n v="0.35534246575342465"/>
    <x v="0"/>
    <n v="63"/>
    <s v="US"/>
    <s v="USD"/>
    <n v="1362117600"/>
    <n v="1363669200"/>
    <b v="0"/>
    <b v="1"/>
    <s v="theater/plays"/>
    <m/>
    <x v="3"/>
    <s v="plays"/>
    <x v="770"/>
    <x v="250"/>
  </r>
  <r>
    <x v="860"/>
    <s v="Lee PLC"/>
    <x v="859"/>
    <n v="2000"/>
    <n v="5033"/>
    <n v="2.5165000000000002"/>
    <x v="1"/>
    <n v="65"/>
    <s v="US"/>
    <s v="USD"/>
    <n v="1550556000"/>
    <n v="1551420000"/>
    <b v="0"/>
    <b v="1"/>
    <s v="technology/wearables"/>
    <m/>
    <x v="2"/>
    <s v="wearables"/>
    <x v="771"/>
    <x v="772"/>
  </r>
  <r>
    <x v="861"/>
    <s v="Young, Ramsey and Powell"/>
    <x v="860"/>
    <n v="8800"/>
    <n v="9317"/>
    <n v="1.0587500000000001"/>
    <x v="1"/>
    <n v="163"/>
    <s v="US"/>
    <s v="USD"/>
    <n v="1269147600"/>
    <n v="1269838800"/>
    <b v="0"/>
    <b v="0"/>
    <s v="theater/plays"/>
    <m/>
    <x v="3"/>
    <s v="plays"/>
    <x v="772"/>
    <x v="773"/>
  </r>
  <r>
    <x v="862"/>
    <s v="Lewis and Sons"/>
    <x v="861"/>
    <n v="3500"/>
    <n v="6560"/>
    <n v="1.8742857142857143"/>
    <x v="1"/>
    <n v="85"/>
    <s v="US"/>
    <s v="USD"/>
    <n v="1312174800"/>
    <n v="1312520400"/>
    <b v="0"/>
    <b v="0"/>
    <s v="theater/plays"/>
    <m/>
    <x v="3"/>
    <s v="plays"/>
    <x v="773"/>
    <x v="774"/>
  </r>
  <r>
    <x v="863"/>
    <s v="Davis-Johnson"/>
    <x v="862"/>
    <n v="1400"/>
    <n v="5415"/>
    <n v="3.8678571428571429"/>
    <x v="1"/>
    <n v="217"/>
    <s v="US"/>
    <s v="USD"/>
    <n v="1434517200"/>
    <n v="1436504400"/>
    <b v="0"/>
    <b v="1"/>
    <s v="film &amp; video/television"/>
    <m/>
    <x v="4"/>
    <s v="television"/>
    <x v="774"/>
    <x v="331"/>
  </r>
  <r>
    <x v="864"/>
    <s v="Stevenson-Thompson"/>
    <x v="863"/>
    <n v="4200"/>
    <n v="14577"/>
    <n v="3.4707142857142856"/>
    <x v="1"/>
    <n v="150"/>
    <s v="US"/>
    <s v="USD"/>
    <n v="1471582800"/>
    <n v="1472014800"/>
    <b v="0"/>
    <b v="0"/>
    <s v="film &amp; video/shorts"/>
    <m/>
    <x v="4"/>
    <s v="shorts"/>
    <x v="775"/>
    <x v="775"/>
  </r>
  <r>
    <x v="865"/>
    <s v="Ellis, Smith and Armstrong"/>
    <x v="864"/>
    <n v="81000"/>
    <n v="150515"/>
    <n v="1.8582098765432098"/>
    <x v="1"/>
    <n v="3272"/>
    <s v="US"/>
    <s v="USD"/>
    <n v="1410757200"/>
    <n v="1411534800"/>
    <b v="0"/>
    <b v="0"/>
    <s v="theater/plays"/>
    <m/>
    <x v="3"/>
    <s v="plays"/>
    <x v="776"/>
    <x v="776"/>
  </r>
  <r>
    <x v="866"/>
    <s v="Jackson-Brown"/>
    <x v="865"/>
    <n v="182800"/>
    <n v="79045"/>
    <n v="0.43241247264770238"/>
    <x v="3"/>
    <n v="898"/>
    <s v="US"/>
    <s v="USD"/>
    <n v="1304830800"/>
    <n v="1304917200"/>
    <b v="0"/>
    <b v="0"/>
    <s v="photography/photography books"/>
    <m/>
    <x v="7"/>
    <s v="photography books"/>
    <x v="777"/>
    <x v="777"/>
  </r>
  <r>
    <x v="867"/>
    <s v="Kane, Pruitt and Rivera"/>
    <x v="866"/>
    <n v="4800"/>
    <n v="7797"/>
    <n v="1.6243749999999999"/>
    <x v="1"/>
    <n v="300"/>
    <s v="US"/>
    <s v="USD"/>
    <n v="1539061200"/>
    <n v="1539579600"/>
    <b v="0"/>
    <b v="0"/>
    <s v="food/food trucks"/>
    <m/>
    <x v="0"/>
    <s v="food trucks"/>
    <x v="778"/>
    <x v="778"/>
  </r>
  <r>
    <x v="868"/>
    <s v="Wood, Buckley and Meza"/>
    <x v="867"/>
    <n v="7000"/>
    <n v="12939"/>
    <n v="1.8484285714285715"/>
    <x v="1"/>
    <n v="126"/>
    <s v="US"/>
    <s v="USD"/>
    <n v="1381554000"/>
    <n v="1382504400"/>
    <b v="0"/>
    <b v="0"/>
    <s v="theater/plays"/>
    <m/>
    <x v="3"/>
    <s v="plays"/>
    <x v="779"/>
    <x v="779"/>
  </r>
  <r>
    <x v="869"/>
    <s v="Brown-Williams"/>
    <x v="868"/>
    <n v="161900"/>
    <n v="38376"/>
    <n v="0.23703520691785052"/>
    <x v="0"/>
    <n v="526"/>
    <s v="US"/>
    <s v="USD"/>
    <n v="1277096400"/>
    <n v="1278306000"/>
    <b v="0"/>
    <b v="0"/>
    <s v="film &amp; video/drama"/>
    <m/>
    <x v="4"/>
    <s v="drama"/>
    <x v="780"/>
    <x v="780"/>
  </r>
  <r>
    <x v="870"/>
    <s v="Hansen-Austin"/>
    <x v="869"/>
    <n v="7700"/>
    <n v="6920"/>
    <n v="0.89870129870129867"/>
    <x v="0"/>
    <n v="121"/>
    <s v="US"/>
    <s v="USD"/>
    <n v="1440392400"/>
    <n v="1442552400"/>
    <b v="0"/>
    <b v="0"/>
    <s v="theater/plays"/>
    <m/>
    <x v="3"/>
    <s v="plays"/>
    <x v="335"/>
    <x v="781"/>
  </r>
  <r>
    <x v="871"/>
    <s v="Santana-George"/>
    <x v="870"/>
    <n v="71500"/>
    <n v="194912"/>
    <n v="2.7260419580419581"/>
    <x v="1"/>
    <n v="2320"/>
    <s v="US"/>
    <s v="USD"/>
    <n v="1509512400"/>
    <n v="1511071200"/>
    <b v="0"/>
    <b v="1"/>
    <s v="theater/plays"/>
    <m/>
    <x v="3"/>
    <s v="plays"/>
    <x v="535"/>
    <x v="782"/>
  </r>
  <r>
    <x v="872"/>
    <s v="Davis LLC"/>
    <x v="871"/>
    <n v="4700"/>
    <n v="7992"/>
    <n v="1.7004255319148935"/>
    <x v="1"/>
    <n v="81"/>
    <s v="AU"/>
    <s v="AUD"/>
    <n v="1535950800"/>
    <n v="1536382800"/>
    <b v="0"/>
    <b v="0"/>
    <s v="film &amp; video/science fiction"/>
    <m/>
    <x v="4"/>
    <s v="science fiction"/>
    <x v="270"/>
    <x v="783"/>
  </r>
  <r>
    <x v="873"/>
    <s v="Vazquez, Ochoa and Clark"/>
    <x v="872"/>
    <n v="42100"/>
    <n v="79268"/>
    <n v="1.8828503562945369"/>
    <x v="1"/>
    <n v="1887"/>
    <s v="US"/>
    <s v="USD"/>
    <n v="1389160800"/>
    <n v="1389592800"/>
    <b v="0"/>
    <b v="0"/>
    <s v="photography/photography books"/>
    <m/>
    <x v="7"/>
    <s v="photography books"/>
    <x v="781"/>
    <x v="393"/>
  </r>
  <r>
    <x v="874"/>
    <s v="Chung-Nguyen"/>
    <x v="873"/>
    <n v="40200"/>
    <n v="139468"/>
    <n v="3.4693532338308457"/>
    <x v="1"/>
    <n v="4358"/>
    <s v="US"/>
    <s v="USD"/>
    <n v="1271998800"/>
    <n v="1275282000"/>
    <b v="0"/>
    <b v="1"/>
    <s v="photography/photography books"/>
    <m/>
    <x v="7"/>
    <s v="photography books"/>
    <x v="782"/>
    <x v="784"/>
  </r>
  <r>
    <x v="875"/>
    <s v="Mueller-Harmon"/>
    <x v="874"/>
    <n v="7900"/>
    <n v="5465"/>
    <n v="0.6917721518987342"/>
    <x v="0"/>
    <n v="67"/>
    <s v="US"/>
    <s v="USD"/>
    <n v="1294898400"/>
    <n v="1294984800"/>
    <b v="0"/>
    <b v="0"/>
    <s v="music/rock"/>
    <m/>
    <x v="1"/>
    <s v="rock"/>
    <x v="783"/>
    <x v="785"/>
  </r>
  <r>
    <x v="876"/>
    <s v="Dixon, Perez and Banks"/>
    <x v="875"/>
    <n v="8300"/>
    <n v="2111"/>
    <n v="0.25433734939759034"/>
    <x v="0"/>
    <n v="57"/>
    <s v="CA"/>
    <s v="CAD"/>
    <n v="1559970000"/>
    <n v="1562043600"/>
    <b v="0"/>
    <b v="0"/>
    <s v="photography/photography books"/>
    <m/>
    <x v="7"/>
    <s v="photography books"/>
    <x v="784"/>
    <x v="229"/>
  </r>
  <r>
    <x v="877"/>
    <s v="Estrada Group"/>
    <x v="876"/>
    <n v="163600"/>
    <n v="126628"/>
    <n v="0.77400977995110021"/>
    <x v="0"/>
    <n v="1229"/>
    <s v="US"/>
    <s v="USD"/>
    <n v="1469509200"/>
    <n v="1469595600"/>
    <b v="0"/>
    <b v="0"/>
    <s v="food/food trucks"/>
    <m/>
    <x v="0"/>
    <s v="food trucks"/>
    <x v="785"/>
    <x v="786"/>
  </r>
  <r>
    <x v="878"/>
    <s v="Lutz Group"/>
    <x v="877"/>
    <n v="2700"/>
    <n v="1012"/>
    <n v="0.37481481481481482"/>
    <x v="0"/>
    <n v="12"/>
    <s v="IT"/>
    <s v="EUR"/>
    <n v="1579068000"/>
    <n v="1581141600"/>
    <b v="0"/>
    <b v="0"/>
    <s v="music/metal"/>
    <m/>
    <x v="1"/>
    <s v="metal"/>
    <x v="786"/>
    <x v="787"/>
  </r>
  <r>
    <x v="879"/>
    <s v="Ortiz Inc"/>
    <x v="878"/>
    <n v="1000"/>
    <n v="5438"/>
    <n v="5.4379999999999997"/>
    <x v="1"/>
    <n v="53"/>
    <s v="US"/>
    <s v="USD"/>
    <n v="1487743200"/>
    <n v="1488520800"/>
    <b v="0"/>
    <b v="0"/>
    <s v="publishing/nonfiction"/>
    <m/>
    <x v="5"/>
    <s v="nonfiction"/>
    <x v="787"/>
    <x v="341"/>
  </r>
  <r>
    <x v="880"/>
    <s v="Craig, Ellis and Miller"/>
    <x v="879"/>
    <n v="84500"/>
    <n v="193101"/>
    <n v="2.2852189349112426"/>
    <x v="1"/>
    <n v="2414"/>
    <s v="US"/>
    <s v="USD"/>
    <n v="1563685200"/>
    <n v="1563858000"/>
    <b v="0"/>
    <b v="0"/>
    <s v="music/electric music"/>
    <m/>
    <x v="1"/>
    <s v="electric music"/>
    <x v="788"/>
    <x v="788"/>
  </r>
  <r>
    <x v="881"/>
    <s v="Charles Inc"/>
    <x v="880"/>
    <n v="81300"/>
    <n v="31665"/>
    <n v="0.38948339483394834"/>
    <x v="0"/>
    <n v="452"/>
    <s v="US"/>
    <s v="USD"/>
    <n v="1436418000"/>
    <n v="1438923600"/>
    <b v="0"/>
    <b v="1"/>
    <s v="theater/plays"/>
    <m/>
    <x v="3"/>
    <s v="plays"/>
    <x v="330"/>
    <x v="789"/>
  </r>
  <r>
    <x v="882"/>
    <s v="White-Rosario"/>
    <x v="881"/>
    <n v="800"/>
    <n v="2960"/>
    <n v="3.7"/>
    <x v="1"/>
    <n v="80"/>
    <s v="US"/>
    <s v="USD"/>
    <n v="1421820000"/>
    <n v="1422165600"/>
    <b v="0"/>
    <b v="0"/>
    <s v="theater/plays"/>
    <m/>
    <x v="3"/>
    <s v="plays"/>
    <x v="789"/>
    <x v="790"/>
  </r>
  <r>
    <x v="883"/>
    <s v="Simmons-Villarreal"/>
    <x v="882"/>
    <n v="3400"/>
    <n v="8089"/>
    <n v="2.3791176470588233"/>
    <x v="1"/>
    <n v="193"/>
    <s v="US"/>
    <s v="USD"/>
    <n v="1274763600"/>
    <n v="1277874000"/>
    <b v="0"/>
    <b v="0"/>
    <s v="film &amp; video/shorts"/>
    <m/>
    <x v="4"/>
    <s v="shorts"/>
    <x v="790"/>
    <x v="791"/>
  </r>
  <r>
    <x v="884"/>
    <s v="Strickland Group"/>
    <x v="883"/>
    <n v="170800"/>
    <n v="109374"/>
    <n v="0.64036299765807958"/>
    <x v="0"/>
    <n v="1886"/>
    <s v="US"/>
    <s v="USD"/>
    <n v="1399179600"/>
    <n v="1399352400"/>
    <b v="0"/>
    <b v="1"/>
    <s v="theater/plays"/>
    <m/>
    <x v="3"/>
    <s v="plays"/>
    <x v="791"/>
    <x v="792"/>
  </r>
  <r>
    <x v="885"/>
    <s v="Lynch Ltd"/>
    <x v="884"/>
    <n v="1800"/>
    <n v="2129"/>
    <n v="1.1827777777777777"/>
    <x v="1"/>
    <n v="52"/>
    <s v="US"/>
    <s v="USD"/>
    <n v="1275800400"/>
    <n v="1279083600"/>
    <b v="0"/>
    <b v="0"/>
    <s v="theater/plays"/>
    <m/>
    <x v="3"/>
    <s v="plays"/>
    <x v="792"/>
    <x v="556"/>
  </r>
  <r>
    <x v="886"/>
    <s v="Sanders LLC"/>
    <x v="885"/>
    <n v="150600"/>
    <n v="127745"/>
    <n v="0.84824037184594958"/>
    <x v="0"/>
    <n v="1825"/>
    <s v="US"/>
    <s v="USD"/>
    <n v="1282798800"/>
    <n v="1284354000"/>
    <b v="0"/>
    <b v="0"/>
    <s v="music/indie rock"/>
    <m/>
    <x v="1"/>
    <s v="indie rock"/>
    <x v="793"/>
    <x v="488"/>
  </r>
  <r>
    <x v="887"/>
    <s v="Cooper LLC"/>
    <x v="886"/>
    <n v="7800"/>
    <n v="2289"/>
    <n v="0.29346153846153844"/>
    <x v="0"/>
    <n v="31"/>
    <s v="US"/>
    <s v="USD"/>
    <n v="1437109200"/>
    <n v="1441170000"/>
    <b v="0"/>
    <b v="1"/>
    <s v="theater/plays"/>
    <m/>
    <x v="3"/>
    <s v="plays"/>
    <x v="794"/>
    <x v="232"/>
  </r>
  <r>
    <x v="888"/>
    <s v="Palmer Ltd"/>
    <x v="887"/>
    <n v="5800"/>
    <n v="12174"/>
    <n v="2.0989655172413793"/>
    <x v="1"/>
    <n v="290"/>
    <s v="US"/>
    <s v="USD"/>
    <n v="1491886800"/>
    <n v="1493528400"/>
    <b v="0"/>
    <b v="0"/>
    <s v="theater/plays"/>
    <m/>
    <x v="3"/>
    <s v="plays"/>
    <x v="795"/>
    <x v="793"/>
  </r>
  <r>
    <x v="889"/>
    <s v="Santos Group"/>
    <x v="888"/>
    <n v="5600"/>
    <n v="9508"/>
    <n v="1.697857142857143"/>
    <x v="1"/>
    <n v="122"/>
    <s v="US"/>
    <s v="USD"/>
    <n v="1394600400"/>
    <n v="1395205200"/>
    <b v="0"/>
    <b v="1"/>
    <s v="music/electric music"/>
    <m/>
    <x v="1"/>
    <s v="electric music"/>
    <x v="796"/>
    <x v="794"/>
  </r>
  <r>
    <x v="890"/>
    <s v="Christian, Kim and Jimenez"/>
    <x v="889"/>
    <n v="134400"/>
    <n v="155849"/>
    <n v="1.1595907738095239"/>
    <x v="1"/>
    <n v="1470"/>
    <s v="US"/>
    <s v="USD"/>
    <n v="1561352400"/>
    <n v="1561438800"/>
    <b v="0"/>
    <b v="0"/>
    <s v="music/indie rock"/>
    <m/>
    <x v="1"/>
    <s v="indie rock"/>
    <x v="797"/>
    <x v="138"/>
  </r>
  <r>
    <x v="891"/>
    <s v="Williams, Price and Hurley"/>
    <x v="890"/>
    <n v="3000"/>
    <n v="7758"/>
    <n v="2.5859999999999999"/>
    <x v="1"/>
    <n v="165"/>
    <s v="CA"/>
    <s v="CAD"/>
    <n v="1322892000"/>
    <n v="1326693600"/>
    <b v="0"/>
    <b v="0"/>
    <s v="film &amp; video/documentary"/>
    <m/>
    <x v="4"/>
    <s v="documentary"/>
    <x v="798"/>
    <x v="795"/>
  </r>
  <r>
    <x v="892"/>
    <s v="Anderson, Parks and Estrada"/>
    <x v="891"/>
    <n v="6000"/>
    <n v="13835"/>
    <n v="2.3058333333333332"/>
    <x v="1"/>
    <n v="182"/>
    <s v="US"/>
    <s v="USD"/>
    <n v="1274418000"/>
    <n v="1277960400"/>
    <b v="0"/>
    <b v="0"/>
    <s v="publishing/translations"/>
    <m/>
    <x v="5"/>
    <s v="translations"/>
    <x v="799"/>
    <x v="796"/>
  </r>
  <r>
    <x v="893"/>
    <s v="Collins-Martinez"/>
    <x v="892"/>
    <n v="8400"/>
    <n v="10770"/>
    <n v="1.2821428571428573"/>
    <x v="1"/>
    <n v="199"/>
    <s v="IT"/>
    <s v="EUR"/>
    <n v="1434344400"/>
    <n v="1434690000"/>
    <b v="0"/>
    <b v="1"/>
    <s v="film &amp; video/documentary"/>
    <m/>
    <x v="4"/>
    <s v="documentary"/>
    <x v="800"/>
    <x v="797"/>
  </r>
  <r>
    <x v="894"/>
    <s v="Barrett Inc"/>
    <x v="893"/>
    <n v="1700"/>
    <n v="3208"/>
    <n v="1.8870588235294117"/>
    <x v="1"/>
    <n v="56"/>
    <s v="GB"/>
    <s v="GBP"/>
    <n v="1373518800"/>
    <n v="1376110800"/>
    <b v="0"/>
    <b v="1"/>
    <s v="film &amp; video/television"/>
    <m/>
    <x v="4"/>
    <s v="television"/>
    <x v="801"/>
    <x v="798"/>
  </r>
  <r>
    <x v="895"/>
    <s v="Adams-Rollins"/>
    <x v="894"/>
    <n v="159800"/>
    <n v="11108"/>
    <n v="6.9511889862327911E-2"/>
    <x v="0"/>
    <n v="107"/>
    <s v="US"/>
    <s v="USD"/>
    <n v="1517637600"/>
    <n v="1518415200"/>
    <b v="0"/>
    <b v="0"/>
    <s v="theater/plays"/>
    <m/>
    <x v="3"/>
    <s v="plays"/>
    <x v="802"/>
    <x v="799"/>
  </r>
  <r>
    <x v="896"/>
    <s v="Wright-Bryant"/>
    <x v="895"/>
    <n v="19800"/>
    <n v="153338"/>
    <n v="7.7443434343434348"/>
    <x v="1"/>
    <n v="1460"/>
    <s v="AU"/>
    <s v="AUD"/>
    <n v="1310619600"/>
    <n v="1310878800"/>
    <b v="0"/>
    <b v="1"/>
    <s v="food/food trucks"/>
    <m/>
    <x v="0"/>
    <s v="food trucks"/>
    <x v="803"/>
    <x v="800"/>
  </r>
  <r>
    <x v="897"/>
    <s v="Berry-Cannon"/>
    <x v="896"/>
    <n v="8800"/>
    <n v="2437"/>
    <n v="0.27693181818181817"/>
    <x v="0"/>
    <n v="27"/>
    <s v="US"/>
    <s v="USD"/>
    <n v="1556427600"/>
    <n v="1556600400"/>
    <b v="0"/>
    <b v="0"/>
    <s v="theater/plays"/>
    <m/>
    <x v="3"/>
    <s v="plays"/>
    <x v="212"/>
    <x v="368"/>
  </r>
  <r>
    <x v="898"/>
    <s v="Davis-Gonzalez"/>
    <x v="897"/>
    <n v="179100"/>
    <n v="93991"/>
    <n v="0.52479620323841425"/>
    <x v="0"/>
    <n v="1221"/>
    <s v="US"/>
    <s v="USD"/>
    <n v="1576476000"/>
    <n v="1576994400"/>
    <b v="0"/>
    <b v="0"/>
    <s v="film &amp; video/documentary"/>
    <m/>
    <x v="4"/>
    <s v="documentary"/>
    <x v="804"/>
    <x v="801"/>
  </r>
  <r>
    <x v="899"/>
    <s v="Best-Young"/>
    <x v="898"/>
    <n v="3100"/>
    <n v="12620"/>
    <n v="4.0709677419354842"/>
    <x v="1"/>
    <n v="123"/>
    <s v="CH"/>
    <s v="CHF"/>
    <n v="1381122000"/>
    <n v="1382677200"/>
    <b v="0"/>
    <b v="0"/>
    <s v="music/jazz"/>
    <m/>
    <x v="1"/>
    <s v="jazz"/>
    <x v="805"/>
    <x v="802"/>
  </r>
  <r>
    <x v="900"/>
    <s v="Powers, Smith and Deleon"/>
    <x v="899"/>
    <n v="100"/>
    <n v="2"/>
    <n v="0.02"/>
    <x v="0"/>
    <n v="1"/>
    <s v="US"/>
    <s v="USD"/>
    <n v="1411102800"/>
    <n v="1411189200"/>
    <b v="0"/>
    <b v="1"/>
    <s v="technology/web"/>
    <m/>
    <x v="2"/>
    <s v="web"/>
    <x v="806"/>
    <x v="803"/>
  </r>
  <r>
    <x v="901"/>
    <s v="Hogan Group"/>
    <x v="900"/>
    <n v="5600"/>
    <n v="8746"/>
    <n v="1.5617857142857143"/>
    <x v="1"/>
    <n v="159"/>
    <s v="US"/>
    <s v="USD"/>
    <n v="1531803600"/>
    <n v="1534654800"/>
    <b v="0"/>
    <b v="1"/>
    <s v="music/rock"/>
    <m/>
    <x v="1"/>
    <s v="rock"/>
    <x v="807"/>
    <x v="482"/>
  </r>
  <r>
    <x v="902"/>
    <s v="Wang, Silva and Byrd"/>
    <x v="901"/>
    <n v="1400"/>
    <n v="3534"/>
    <n v="2.5242857142857145"/>
    <x v="1"/>
    <n v="110"/>
    <s v="US"/>
    <s v="USD"/>
    <n v="1454133600"/>
    <n v="1457762400"/>
    <b v="0"/>
    <b v="0"/>
    <s v="technology/web"/>
    <m/>
    <x v="2"/>
    <s v="web"/>
    <x v="722"/>
    <x v="496"/>
  </r>
  <r>
    <x v="903"/>
    <s v="Parker-Morris"/>
    <x v="902"/>
    <n v="41000"/>
    <n v="709"/>
    <n v="1.729268292682927E-2"/>
    <x v="2"/>
    <n v="14"/>
    <s v="US"/>
    <s v="USD"/>
    <n v="1336194000"/>
    <n v="1337490000"/>
    <b v="0"/>
    <b v="1"/>
    <s v="publishing/nonfiction"/>
    <m/>
    <x v="5"/>
    <s v="nonfiction"/>
    <x v="477"/>
    <x v="804"/>
  </r>
  <r>
    <x v="904"/>
    <s v="Rodriguez, Johnson and Jackson"/>
    <x v="903"/>
    <n v="6500"/>
    <n v="795"/>
    <n v="0.12230769230769231"/>
    <x v="0"/>
    <n v="16"/>
    <s v="US"/>
    <s v="USD"/>
    <n v="1349326800"/>
    <n v="1349672400"/>
    <b v="0"/>
    <b v="0"/>
    <s v="publishing/radio &amp; podcasts"/>
    <m/>
    <x v="5"/>
    <s v="radio &amp; podcasts"/>
    <x v="259"/>
    <x v="805"/>
  </r>
  <r>
    <x v="905"/>
    <s v="Haynes PLC"/>
    <x v="904"/>
    <n v="7900"/>
    <n v="12955"/>
    <n v="1.6398734177215191"/>
    <x v="1"/>
    <n v="236"/>
    <s v="US"/>
    <s v="USD"/>
    <n v="1379566800"/>
    <n v="1379826000"/>
    <b v="0"/>
    <b v="0"/>
    <s v="theater/plays"/>
    <m/>
    <x v="3"/>
    <s v="plays"/>
    <x v="9"/>
    <x v="806"/>
  </r>
  <r>
    <x v="906"/>
    <s v="Hayes Group"/>
    <x v="905"/>
    <n v="5500"/>
    <n v="8964"/>
    <n v="1.6298181818181818"/>
    <x v="1"/>
    <n v="191"/>
    <s v="US"/>
    <s v="USD"/>
    <n v="1494651600"/>
    <n v="1497762000"/>
    <b v="1"/>
    <b v="1"/>
    <s v="film &amp; video/documentary"/>
    <m/>
    <x v="4"/>
    <s v="documentary"/>
    <x v="808"/>
    <x v="807"/>
  </r>
  <r>
    <x v="907"/>
    <s v="White, Pena and Calhoun"/>
    <x v="906"/>
    <n v="9100"/>
    <n v="1843"/>
    <n v="0.20252747252747252"/>
    <x v="0"/>
    <n v="41"/>
    <s v="US"/>
    <s v="USD"/>
    <n v="1303880400"/>
    <n v="1304485200"/>
    <b v="0"/>
    <b v="0"/>
    <s v="theater/plays"/>
    <m/>
    <x v="3"/>
    <s v="plays"/>
    <x v="809"/>
    <x v="808"/>
  </r>
  <r>
    <x v="908"/>
    <s v="Bryant-Pope"/>
    <x v="907"/>
    <n v="38200"/>
    <n v="121950"/>
    <n v="3.1924083769633507"/>
    <x v="1"/>
    <n v="3934"/>
    <s v="US"/>
    <s v="USD"/>
    <n v="1335934800"/>
    <n v="1336885200"/>
    <b v="0"/>
    <b v="0"/>
    <s v="games/video games"/>
    <m/>
    <x v="6"/>
    <s v="video games"/>
    <x v="444"/>
    <x v="104"/>
  </r>
  <r>
    <x v="909"/>
    <s v="Gates, Li and Thompson"/>
    <x v="908"/>
    <n v="1800"/>
    <n v="8621"/>
    <n v="4.7894444444444444"/>
    <x v="1"/>
    <n v="80"/>
    <s v="CA"/>
    <s v="CAD"/>
    <n v="1528088400"/>
    <n v="1530421200"/>
    <b v="0"/>
    <b v="1"/>
    <s v="theater/plays"/>
    <m/>
    <x v="3"/>
    <s v="plays"/>
    <x v="384"/>
    <x v="809"/>
  </r>
  <r>
    <x v="910"/>
    <s v="King-Morris"/>
    <x v="909"/>
    <n v="154500"/>
    <n v="30215"/>
    <n v="0.19556634304207121"/>
    <x v="3"/>
    <n v="296"/>
    <s v="US"/>
    <s v="USD"/>
    <n v="1421906400"/>
    <n v="1421992800"/>
    <b v="0"/>
    <b v="0"/>
    <s v="theater/plays"/>
    <m/>
    <x v="3"/>
    <s v="plays"/>
    <x v="810"/>
    <x v="810"/>
  </r>
  <r>
    <x v="911"/>
    <s v="Carter, Cole and Curtis"/>
    <x v="910"/>
    <n v="5800"/>
    <n v="11539"/>
    <n v="1.9894827586206896"/>
    <x v="1"/>
    <n v="462"/>
    <s v="US"/>
    <s v="USD"/>
    <n v="1568005200"/>
    <n v="1568178000"/>
    <b v="1"/>
    <b v="0"/>
    <s v="technology/web"/>
    <m/>
    <x v="2"/>
    <s v="web"/>
    <x v="811"/>
    <x v="811"/>
  </r>
  <r>
    <x v="912"/>
    <s v="Sanchez-Parsons"/>
    <x v="911"/>
    <n v="1800"/>
    <n v="14310"/>
    <n v="7.95"/>
    <x v="1"/>
    <n v="179"/>
    <s v="US"/>
    <s v="USD"/>
    <n v="1346821200"/>
    <n v="1347944400"/>
    <b v="1"/>
    <b v="0"/>
    <s v="film &amp; video/drama"/>
    <m/>
    <x v="4"/>
    <s v="drama"/>
    <x v="812"/>
    <x v="812"/>
  </r>
  <r>
    <x v="913"/>
    <s v="Rivera-Pearson"/>
    <x v="912"/>
    <n v="70200"/>
    <n v="35536"/>
    <n v="0.50621082621082625"/>
    <x v="0"/>
    <n v="523"/>
    <s v="AU"/>
    <s v="AUD"/>
    <n v="1557637200"/>
    <n v="1558760400"/>
    <b v="0"/>
    <b v="0"/>
    <s v="film &amp; video/drama"/>
    <m/>
    <x v="4"/>
    <s v="drama"/>
    <x v="813"/>
    <x v="813"/>
  </r>
  <r>
    <x v="914"/>
    <s v="Ramirez, Padilla and Barrera"/>
    <x v="913"/>
    <n v="6400"/>
    <n v="3676"/>
    <n v="0.57437499999999997"/>
    <x v="0"/>
    <n v="141"/>
    <s v="GB"/>
    <s v="GBP"/>
    <n v="1375592400"/>
    <n v="1376629200"/>
    <b v="0"/>
    <b v="0"/>
    <s v="theater/plays"/>
    <m/>
    <x v="3"/>
    <s v="plays"/>
    <x v="814"/>
    <x v="814"/>
  </r>
  <r>
    <x v="915"/>
    <s v="Riggs Group"/>
    <x v="914"/>
    <n v="125900"/>
    <n v="195936"/>
    <n v="1.5562827640984909"/>
    <x v="1"/>
    <n v="1866"/>
    <s v="GB"/>
    <s v="GBP"/>
    <n v="1503982800"/>
    <n v="1504760400"/>
    <b v="0"/>
    <b v="0"/>
    <s v="film &amp; video/television"/>
    <m/>
    <x v="4"/>
    <s v="television"/>
    <x v="80"/>
    <x v="815"/>
  </r>
  <r>
    <x v="916"/>
    <s v="Clements Ltd"/>
    <x v="915"/>
    <n v="3700"/>
    <n v="1343"/>
    <n v="0.36297297297297298"/>
    <x v="0"/>
    <n v="52"/>
    <s v="US"/>
    <s v="USD"/>
    <n v="1418882400"/>
    <n v="1419660000"/>
    <b v="0"/>
    <b v="0"/>
    <s v="photography/photography books"/>
    <m/>
    <x v="7"/>
    <s v="photography books"/>
    <x v="815"/>
    <x v="414"/>
  </r>
  <r>
    <x v="917"/>
    <s v="Cooper Inc"/>
    <x v="916"/>
    <n v="3600"/>
    <n v="2097"/>
    <n v="0.58250000000000002"/>
    <x v="2"/>
    <n v="27"/>
    <s v="GB"/>
    <s v="GBP"/>
    <n v="1309237200"/>
    <n v="1311310800"/>
    <b v="0"/>
    <b v="1"/>
    <s v="film &amp; video/shorts"/>
    <m/>
    <x v="4"/>
    <s v="shorts"/>
    <x v="816"/>
    <x v="816"/>
  </r>
  <r>
    <x v="918"/>
    <s v="Jones-Gonzalez"/>
    <x v="917"/>
    <n v="3800"/>
    <n v="9021"/>
    <n v="2.3739473684210526"/>
    <x v="1"/>
    <n v="156"/>
    <s v="CH"/>
    <s v="CHF"/>
    <n v="1343365200"/>
    <n v="1344315600"/>
    <b v="0"/>
    <b v="0"/>
    <s v="publishing/radio &amp; podcasts"/>
    <m/>
    <x v="5"/>
    <s v="radio &amp; podcasts"/>
    <x v="474"/>
    <x v="82"/>
  </r>
  <r>
    <x v="919"/>
    <s v="Fox Ltd"/>
    <x v="918"/>
    <n v="35600"/>
    <n v="20915"/>
    <n v="0.58750000000000002"/>
    <x v="0"/>
    <n v="225"/>
    <s v="AU"/>
    <s v="AUD"/>
    <n v="1507957200"/>
    <n v="1510725600"/>
    <b v="0"/>
    <b v="1"/>
    <s v="theater/plays"/>
    <m/>
    <x v="3"/>
    <s v="plays"/>
    <x v="817"/>
    <x v="817"/>
  </r>
  <r>
    <x v="920"/>
    <s v="Green, Murphy and Webb"/>
    <x v="919"/>
    <n v="5300"/>
    <n v="9676"/>
    <n v="1.8256603773584905"/>
    <x v="1"/>
    <n v="255"/>
    <s v="US"/>
    <s v="USD"/>
    <n v="1549519200"/>
    <n v="1551247200"/>
    <b v="1"/>
    <b v="0"/>
    <s v="film &amp; video/animation"/>
    <m/>
    <x v="4"/>
    <s v="animation"/>
    <x v="818"/>
    <x v="818"/>
  </r>
  <r>
    <x v="921"/>
    <s v="Stevenson PLC"/>
    <x v="920"/>
    <n v="160400"/>
    <n v="1210"/>
    <n v="7.5436408977556111E-3"/>
    <x v="0"/>
    <n v="38"/>
    <s v="US"/>
    <s v="USD"/>
    <n v="1329026400"/>
    <n v="1330236000"/>
    <b v="0"/>
    <b v="0"/>
    <s v="technology/web"/>
    <m/>
    <x v="2"/>
    <s v="web"/>
    <x v="819"/>
    <x v="819"/>
  </r>
  <r>
    <x v="922"/>
    <s v="Soto-Anthony"/>
    <x v="921"/>
    <n v="51400"/>
    <n v="90440"/>
    <n v="1.7595330739299611"/>
    <x v="1"/>
    <n v="2261"/>
    <s v="US"/>
    <s v="USD"/>
    <n v="1544335200"/>
    <n v="1545112800"/>
    <b v="0"/>
    <b v="1"/>
    <s v="music/world music"/>
    <m/>
    <x v="1"/>
    <s v="world music"/>
    <x v="609"/>
    <x v="320"/>
  </r>
  <r>
    <x v="923"/>
    <s v="Wise and Sons"/>
    <x v="922"/>
    <n v="1700"/>
    <n v="4044"/>
    <n v="2.3788235294117648"/>
    <x v="1"/>
    <n v="40"/>
    <s v="US"/>
    <s v="USD"/>
    <n v="1279083600"/>
    <n v="1279170000"/>
    <b v="0"/>
    <b v="0"/>
    <s v="theater/plays"/>
    <m/>
    <x v="3"/>
    <s v="plays"/>
    <x v="547"/>
    <x v="820"/>
  </r>
  <r>
    <x v="924"/>
    <s v="Butler-Barr"/>
    <x v="923"/>
    <n v="39400"/>
    <n v="192292"/>
    <n v="4.8805076142131982"/>
    <x v="1"/>
    <n v="2289"/>
    <s v="IT"/>
    <s v="EUR"/>
    <n v="1572498000"/>
    <n v="1573452000"/>
    <b v="0"/>
    <b v="0"/>
    <s v="theater/plays"/>
    <m/>
    <x v="3"/>
    <s v="plays"/>
    <x v="820"/>
    <x v="821"/>
  </r>
  <r>
    <x v="925"/>
    <s v="Wilson, Jefferson and Anderson"/>
    <x v="924"/>
    <n v="3000"/>
    <n v="6722"/>
    <n v="2.2406666666666668"/>
    <x v="1"/>
    <n v="65"/>
    <s v="US"/>
    <s v="USD"/>
    <n v="1506056400"/>
    <n v="1507093200"/>
    <b v="0"/>
    <b v="0"/>
    <s v="theater/plays"/>
    <m/>
    <x v="3"/>
    <s v="plays"/>
    <x v="821"/>
    <x v="822"/>
  </r>
  <r>
    <x v="926"/>
    <s v="Brown-Oliver"/>
    <x v="925"/>
    <n v="8700"/>
    <n v="1577"/>
    <n v="0.18126436781609195"/>
    <x v="0"/>
    <n v="15"/>
    <s v="US"/>
    <s v="USD"/>
    <n v="1463029200"/>
    <n v="1463374800"/>
    <b v="0"/>
    <b v="0"/>
    <s v="food/food trucks"/>
    <m/>
    <x v="0"/>
    <s v="food trucks"/>
    <x v="151"/>
    <x v="823"/>
  </r>
  <r>
    <x v="927"/>
    <s v="Davis-Gardner"/>
    <x v="926"/>
    <n v="7200"/>
    <n v="3301"/>
    <n v="0.45847222222222223"/>
    <x v="0"/>
    <n v="37"/>
    <s v="US"/>
    <s v="USD"/>
    <n v="1342069200"/>
    <n v="1344574800"/>
    <b v="0"/>
    <b v="0"/>
    <s v="theater/plays"/>
    <m/>
    <x v="3"/>
    <s v="plays"/>
    <x v="822"/>
    <x v="824"/>
  </r>
  <r>
    <x v="928"/>
    <s v="Dawson Group"/>
    <x v="927"/>
    <n v="167400"/>
    <n v="196386"/>
    <n v="1.1731541218637993"/>
    <x v="1"/>
    <n v="3777"/>
    <s v="IT"/>
    <s v="EUR"/>
    <n v="1388296800"/>
    <n v="1389074400"/>
    <b v="0"/>
    <b v="0"/>
    <s v="technology/web"/>
    <m/>
    <x v="2"/>
    <s v="web"/>
    <x v="823"/>
    <x v="497"/>
  </r>
  <r>
    <x v="929"/>
    <s v="Turner-Terrell"/>
    <x v="928"/>
    <n v="5500"/>
    <n v="11952"/>
    <n v="2.173090909090909"/>
    <x v="1"/>
    <n v="184"/>
    <s v="GB"/>
    <s v="GBP"/>
    <n v="1493787600"/>
    <n v="1494997200"/>
    <b v="0"/>
    <b v="0"/>
    <s v="theater/plays"/>
    <m/>
    <x v="3"/>
    <s v="plays"/>
    <x v="824"/>
    <x v="825"/>
  </r>
  <r>
    <x v="930"/>
    <s v="Hall, Buchanan and Benton"/>
    <x v="929"/>
    <n v="3500"/>
    <n v="3930"/>
    <n v="1.1228571428571428"/>
    <x v="1"/>
    <n v="85"/>
    <s v="US"/>
    <s v="USD"/>
    <n v="1424844000"/>
    <n v="1425448800"/>
    <b v="0"/>
    <b v="1"/>
    <s v="theater/plays"/>
    <m/>
    <x v="3"/>
    <s v="plays"/>
    <x v="825"/>
    <x v="826"/>
  </r>
  <r>
    <x v="931"/>
    <s v="Lowery, Hayden and Cruz"/>
    <x v="930"/>
    <n v="7900"/>
    <n v="5729"/>
    <n v="0.72518987341772156"/>
    <x v="0"/>
    <n v="112"/>
    <s v="US"/>
    <s v="USD"/>
    <n v="1403931600"/>
    <n v="1404104400"/>
    <b v="0"/>
    <b v="1"/>
    <s v="theater/plays"/>
    <m/>
    <x v="3"/>
    <s v="plays"/>
    <x v="826"/>
    <x v="827"/>
  </r>
  <r>
    <x v="932"/>
    <s v="Mora, Miller and Harper"/>
    <x v="931"/>
    <n v="2300"/>
    <n v="4883"/>
    <n v="2.1230434782608696"/>
    <x v="1"/>
    <n v="144"/>
    <s v="US"/>
    <s v="USD"/>
    <n v="1394514000"/>
    <n v="1394773200"/>
    <b v="0"/>
    <b v="0"/>
    <s v="music/rock"/>
    <m/>
    <x v="1"/>
    <s v="rock"/>
    <x v="827"/>
    <x v="828"/>
  </r>
  <r>
    <x v="933"/>
    <s v="Espinoza Group"/>
    <x v="932"/>
    <n v="73000"/>
    <n v="175015"/>
    <n v="2.3974657534246577"/>
    <x v="1"/>
    <n v="1902"/>
    <s v="US"/>
    <s v="USD"/>
    <n v="1365397200"/>
    <n v="1366520400"/>
    <b v="0"/>
    <b v="0"/>
    <s v="theater/plays"/>
    <m/>
    <x v="3"/>
    <s v="plays"/>
    <x v="828"/>
    <x v="829"/>
  </r>
  <r>
    <x v="934"/>
    <s v="Davis, Crawford and Lopez"/>
    <x v="933"/>
    <n v="6200"/>
    <n v="11280"/>
    <n v="1.8193548387096774"/>
    <x v="1"/>
    <n v="105"/>
    <s v="US"/>
    <s v="USD"/>
    <n v="1456120800"/>
    <n v="1456639200"/>
    <b v="0"/>
    <b v="0"/>
    <s v="theater/plays"/>
    <m/>
    <x v="3"/>
    <s v="plays"/>
    <x v="829"/>
    <x v="830"/>
  </r>
  <r>
    <x v="935"/>
    <s v="Richards, Stevens and Fleming"/>
    <x v="934"/>
    <n v="6100"/>
    <n v="10012"/>
    <n v="1.6413114754098361"/>
    <x v="1"/>
    <n v="132"/>
    <s v="US"/>
    <s v="USD"/>
    <n v="1437714000"/>
    <n v="1438318800"/>
    <b v="0"/>
    <b v="0"/>
    <s v="theater/plays"/>
    <m/>
    <x v="3"/>
    <s v="plays"/>
    <x v="830"/>
    <x v="94"/>
  </r>
  <r>
    <x v="936"/>
    <s v="Brown Ltd"/>
    <x v="935"/>
    <n v="103200"/>
    <n v="1690"/>
    <n v="1.6375968992248063E-2"/>
    <x v="0"/>
    <n v="21"/>
    <s v="US"/>
    <s v="USD"/>
    <n v="1563771600"/>
    <n v="1564030800"/>
    <b v="1"/>
    <b v="0"/>
    <s v="theater/plays"/>
    <m/>
    <x v="3"/>
    <s v="plays"/>
    <x v="831"/>
    <x v="831"/>
  </r>
  <r>
    <x v="937"/>
    <s v="Tapia, Sandoval and Hurley"/>
    <x v="936"/>
    <n v="171000"/>
    <n v="84891"/>
    <n v="0.49643859649122807"/>
    <x v="3"/>
    <n v="976"/>
    <s v="US"/>
    <s v="USD"/>
    <n v="1448517600"/>
    <n v="1449295200"/>
    <b v="0"/>
    <b v="0"/>
    <s v="film &amp; video/documentary"/>
    <m/>
    <x v="4"/>
    <s v="documentary"/>
    <x v="832"/>
    <x v="832"/>
  </r>
  <r>
    <x v="938"/>
    <s v="Allen Inc"/>
    <x v="937"/>
    <n v="9200"/>
    <n v="10093"/>
    <n v="1.0970652173913042"/>
    <x v="1"/>
    <n v="96"/>
    <s v="US"/>
    <s v="USD"/>
    <n v="1528779600"/>
    <n v="1531890000"/>
    <b v="0"/>
    <b v="1"/>
    <s v="publishing/fiction"/>
    <m/>
    <x v="5"/>
    <s v="fiction"/>
    <x v="833"/>
    <x v="833"/>
  </r>
  <r>
    <x v="939"/>
    <s v="Williams, Johnson and Campbell"/>
    <x v="938"/>
    <n v="7800"/>
    <n v="3839"/>
    <n v="0.49217948717948717"/>
    <x v="0"/>
    <n v="67"/>
    <s v="US"/>
    <s v="USD"/>
    <n v="1304744400"/>
    <n v="1306213200"/>
    <b v="0"/>
    <b v="1"/>
    <s v="games/video games"/>
    <m/>
    <x v="6"/>
    <s v="video games"/>
    <x v="834"/>
    <x v="834"/>
  </r>
  <r>
    <x v="940"/>
    <s v="Wiggins Ltd"/>
    <x v="939"/>
    <n v="9900"/>
    <n v="6161"/>
    <n v="0.62232323232323228"/>
    <x v="2"/>
    <n v="66"/>
    <s v="CA"/>
    <s v="CAD"/>
    <n v="1354341600"/>
    <n v="1356242400"/>
    <b v="0"/>
    <b v="0"/>
    <s v="technology/web"/>
    <m/>
    <x v="2"/>
    <s v="web"/>
    <x v="835"/>
    <x v="835"/>
  </r>
  <r>
    <x v="941"/>
    <s v="Luna-Horne"/>
    <x v="940"/>
    <n v="43000"/>
    <n v="5615"/>
    <n v="0.1305813953488372"/>
    <x v="0"/>
    <n v="78"/>
    <s v="US"/>
    <s v="USD"/>
    <n v="1294552800"/>
    <n v="1297576800"/>
    <b v="1"/>
    <b v="0"/>
    <s v="theater/plays"/>
    <m/>
    <x v="3"/>
    <s v="plays"/>
    <x v="836"/>
    <x v="836"/>
  </r>
  <r>
    <x v="942"/>
    <s v="Allen Inc"/>
    <x v="941"/>
    <n v="9600"/>
    <n v="6205"/>
    <n v="0.64635416666666667"/>
    <x v="0"/>
    <n v="67"/>
    <s v="AU"/>
    <s v="AUD"/>
    <n v="1295935200"/>
    <n v="1296194400"/>
    <b v="0"/>
    <b v="0"/>
    <s v="theater/plays"/>
    <m/>
    <x v="3"/>
    <s v="plays"/>
    <x v="837"/>
    <x v="611"/>
  </r>
  <r>
    <x v="943"/>
    <s v="Peterson, Gonzalez and Spencer"/>
    <x v="942"/>
    <n v="7500"/>
    <n v="11969"/>
    <n v="1.5958666666666668"/>
    <x v="1"/>
    <n v="114"/>
    <s v="US"/>
    <s v="USD"/>
    <n v="1411534800"/>
    <n v="1414558800"/>
    <b v="0"/>
    <b v="0"/>
    <s v="food/food trucks"/>
    <m/>
    <x v="0"/>
    <s v="food trucks"/>
    <x v="219"/>
    <x v="837"/>
  </r>
  <r>
    <x v="944"/>
    <s v="Walter Inc"/>
    <x v="943"/>
    <n v="10000"/>
    <n v="8142"/>
    <n v="0.81420000000000003"/>
    <x v="0"/>
    <n v="263"/>
    <s v="AU"/>
    <s v="AUD"/>
    <n v="1486706400"/>
    <n v="1488348000"/>
    <b v="0"/>
    <b v="0"/>
    <s v="photography/photography books"/>
    <m/>
    <x v="7"/>
    <s v="photography books"/>
    <x v="365"/>
    <x v="334"/>
  </r>
  <r>
    <x v="945"/>
    <s v="Sanders, Farley and Huffman"/>
    <x v="944"/>
    <n v="172000"/>
    <n v="55805"/>
    <n v="0.32444767441860467"/>
    <x v="0"/>
    <n v="1691"/>
    <s v="US"/>
    <s v="USD"/>
    <n v="1333602000"/>
    <n v="1334898000"/>
    <b v="1"/>
    <b v="0"/>
    <s v="photography/photography books"/>
    <m/>
    <x v="7"/>
    <s v="photography books"/>
    <x v="838"/>
    <x v="838"/>
  </r>
  <r>
    <x v="946"/>
    <s v="Hall, Holmes and Walker"/>
    <x v="945"/>
    <n v="153700"/>
    <n v="15238"/>
    <n v="9.9141184124918666E-2"/>
    <x v="0"/>
    <n v="181"/>
    <s v="US"/>
    <s v="USD"/>
    <n v="1308200400"/>
    <n v="1308373200"/>
    <b v="0"/>
    <b v="0"/>
    <s v="theater/plays"/>
    <m/>
    <x v="3"/>
    <s v="plays"/>
    <x v="839"/>
    <x v="839"/>
  </r>
  <r>
    <x v="947"/>
    <s v="Smith-Powell"/>
    <x v="946"/>
    <n v="3600"/>
    <n v="961"/>
    <n v="0.26694444444444443"/>
    <x v="0"/>
    <n v="13"/>
    <s v="US"/>
    <s v="USD"/>
    <n v="1411707600"/>
    <n v="1412312400"/>
    <b v="0"/>
    <b v="0"/>
    <s v="theater/plays"/>
    <m/>
    <x v="3"/>
    <s v="plays"/>
    <x v="840"/>
    <x v="216"/>
  </r>
  <r>
    <x v="948"/>
    <s v="Smith-Hill"/>
    <x v="947"/>
    <n v="9400"/>
    <n v="5918"/>
    <n v="0.62957446808510642"/>
    <x v="3"/>
    <n v="160"/>
    <s v="US"/>
    <s v="USD"/>
    <n v="1418364000"/>
    <n v="1419228000"/>
    <b v="1"/>
    <b v="1"/>
    <s v="film &amp; video/documentary"/>
    <m/>
    <x v="4"/>
    <s v="documentary"/>
    <x v="841"/>
    <x v="840"/>
  </r>
  <r>
    <x v="949"/>
    <s v="Wright LLC"/>
    <x v="948"/>
    <n v="5900"/>
    <n v="9520"/>
    <n v="1.6135593220338984"/>
    <x v="1"/>
    <n v="203"/>
    <s v="US"/>
    <s v="USD"/>
    <n v="1429333200"/>
    <n v="1430974800"/>
    <b v="0"/>
    <b v="0"/>
    <s v="technology/web"/>
    <m/>
    <x v="2"/>
    <s v="web"/>
    <x v="842"/>
    <x v="133"/>
  </r>
  <r>
    <x v="950"/>
    <s v="Williams, Orozco and Gomez"/>
    <x v="949"/>
    <n v="100"/>
    <n v="5"/>
    <n v="0.05"/>
    <x v="0"/>
    <n v="1"/>
    <s v="US"/>
    <s v="USD"/>
    <n v="1555390800"/>
    <n v="1555822800"/>
    <b v="0"/>
    <b v="1"/>
    <s v="theater/plays"/>
    <m/>
    <x v="3"/>
    <s v="plays"/>
    <x v="843"/>
    <x v="354"/>
  </r>
  <r>
    <x v="951"/>
    <s v="Peterson Ltd"/>
    <x v="950"/>
    <n v="14500"/>
    <n v="159056"/>
    <n v="10.969379310344827"/>
    <x v="1"/>
    <n v="1559"/>
    <s v="US"/>
    <s v="USD"/>
    <n v="1482732000"/>
    <n v="1482818400"/>
    <b v="0"/>
    <b v="1"/>
    <s v="music/rock"/>
    <m/>
    <x v="1"/>
    <s v="rock"/>
    <x v="844"/>
    <x v="721"/>
  </r>
  <r>
    <x v="952"/>
    <s v="Cummings-Hayes"/>
    <x v="951"/>
    <n v="145500"/>
    <n v="101987"/>
    <n v="0.70094158075601376"/>
    <x v="3"/>
    <n v="2266"/>
    <s v="US"/>
    <s v="USD"/>
    <n v="1470718800"/>
    <n v="1471928400"/>
    <b v="0"/>
    <b v="0"/>
    <s v="film &amp; video/documentary"/>
    <m/>
    <x v="4"/>
    <s v="documentary"/>
    <x v="845"/>
    <x v="841"/>
  </r>
  <r>
    <x v="953"/>
    <s v="Boyle Ltd"/>
    <x v="952"/>
    <n v="3300"/>
    <n v="1980"/>
    <n v="0.6"/>
    <x v="0"/>
    <n v="21"/>
    <s v="US"/>
    <s v="USD"/>
    <n v="1450591200"/>
    <n v="1453701600"/>
    <b v="0"/>
    <b v="1"/>
    <s v="film &amp; video/science fiction"/>
    <m/>
    <x v="4"/>
    <s v="science fiction"/>
    <x v="846"/>
    <x v="842"/>
  </r>
  <r>
    <x v="954"/>
    <s v="Henderson, Parker and Diaz"/>
    <x v="953"/>
    <n v="42600"/>
    <n v="156384"/>
    <n v="3.6709859154929578"/>
    <x v="1"/>
    <n v="1548"/>
    <s v="AU"/>
    <s v="AUD"/>
    <n v="1348290000"/>
    <n v="1350363600"/>
    <b v="0"/>
    <b v="0"/>
    <s v="technology/web"/>
    <m/>
    <x v="2"/>
    <s v="web"/>
    <x v="110"/>
    <x v="843"/>
  </r>
  <r>
    <x v="955"/>
    <s v="Moss-Obrien"/>
    <x v="954"/>
    <n v="700"/>
    <n v="7763"/>
    <n v="11.09"/>
    <x v="1"/>
    <n v="80"/>
    <s v="US"/>
    <s v="USD"/>
    <n v="1353823200"/>
    <n v="1353996000"/>
    <b v="0"/>
    <b v="0"/>
    <s v="theater/plays"/>
    <m/>
    <x v="3"/>
    <s v="plays"/>
    <x v="847"/>
    <x v="844"/>
  </r>
  <r>
    <x v="956"/>
    <s v="Wood Inc"/>
    <x v="955"/>
    <n v="187600"/>
    <n v="35698"/>
    <n v="0.19028784648187633"/>
    <x v="0"/>
    <n v="830"/>
    <s v="US"/>
    <s v="USD"/>
    <n v="1450764000"/>
    <n v="1451109600"/>
    <b v="0"/>
    <b v="0"/>
    <s v="film &amp; video/science fiction"/>
    <m/>
    <x v="4"/>
    <s v="science fiction"/>
    <x v="848"/>
    <x v="845"/>
  </r>
  <r>
    <x v="957"/>
    <s v="Riley, Cohen and Goodman"/>
    <x v="956"/>
    <n v="9800"/>
    <n v="12434"/>
    <n v="1.2687755102040816"/>
    <x v="1"/>
    <n v="131"/>
    <s v="US"/>
    <s v="USD"/>
    <n v="1329372000"/>
    <n v="1329631200"/>
    <b v="0"/>
    <b v="0"/>
    <s v="theater/plays"/>
    <m/>
    <x v="3"/>
    <s v="plays"/>
    <x v="849"/>
    <x v="846"/>
  </r>
  <r>
    <x v="958"/>
    <s v="Green, Robinson and Ho"/>
    <x v="957"/>
    <n v="1100"/>
    <n v="8081"/>
    <n v="7.3463636363636367"/>
    <x v="1"/>
    <n v="112"/>
    <s v="US"/>
    <s v="USD"/>
    <n v="1277096400"/>
    <n v="1278997200"/>
    <b v="0"/>
    <b v="0"/>
    <s v="film &amp; video/animation"/>
    <m/>
    <x v="4"/>
    <s v="animation"/>
    <x v="780"/>
    <x v="847"/>
  </r>
  <r>
    <x v="959"/>
    <s v="Black-Graham"/>
    <x v="958"/>
    <n v="145000"/>
    <n v="6631"/>
    <n v="4.5731034482758622E-2"/>
    <x v="0"/>
    <n v="130"/>
    <s v="US"/>
    <s v="USD"/>
    <n v="1277701200"/>
    <n v="1280120400"/>
    <b v="0"/>
    <b v="0"/>
    <s v="publishing/translations"/>
    <m/>
    <x v="5"/>
    <s v="translations"/>
    <x v="140"/>
    <x v="688"/>
  </r>
  <r>
    <x v="960"/>
    <s v="Robbins Group"/>
    <x v="959"/>
    <n v="5500"/>
    <n v="4678"/>
    <n v="0.85054545454545449"/>
    <x v="0"/>
    <n v="55"/>
    <s v="US"/>
    <s v="USD"/>
    <n v="1454911200"/>
    <n v="1458104400"/>
    <b v="0"/>
    <b v="0"/>
    <s v="technology/web"/>
    <m/>
    <x v="2"/>
    <s v="web"/>
    <x v="850"/>
    <x v="848"/>
  </r>
  <r>
    <x v="961"/>
    <s v="Mason, Case and May"/>
    <x v="960"/>
    <n v="5700"/>
    <n v="6800"/>
    <n v="1.1929824561403508"/>
    <x v="1"/>
    <n v="155"/>
    <s v="US"/>
    <s v="USD"/>
    <n v="1297922400"/>
    <n v="1298268000"/>
    <b v="0"/>
    <b v="0"/>
    <s v="publishing/translations"/>
    <m/>
    <x v="5"/>
    <s v="translations"/>
    <x v="851"/>
    <x v="248"/>
  </r>
  <r>
    <x v="962"/>
    <s v="Harris, Russell and Mitchell"/>
    <x v="961"/>
    <n v="3600"/>
    <n v="10657"/>
    <n v="2.9602777777777778"/>
    <x v="1"/>
    <n v="266"/>
    <s v="US"/>
    <s v="USD"/>
    <n v="1384408800"/>
    <n v="1386223200"/>
    <b v="0"/>
    <b v="0"/>
    <s v="food/food trucks"/>
    <m/>
    <x v="0"/>
    <s v="food trucks"/>
    <x v="852"/>
    <x v="849"/>
  </r>
  <r>
    <x v="963"/>
    <s v="Rodriguez-Robinson"/>
    <x v="962"/>
    <n v="5900"/>
    <n v="4997"/>
    <n v="0.84694915254237291"/>
    <x v="0"/>
    <n v="114"/>
    <s v="IT"/>
    <s v="EUR"/>
    <n v="1299304800"/>
    <n v="1299823200"/>
    <b v="0"/>
    <b v="1"/>
    <s v="photography/photography books"/>
    <m/>
    <x v="7"/>
    <s v="photography books"/>
    <x v="853"/>
    <x v="850"/>
  </r>
  <r>
    <x v="964"/>
    <s v="Peck, Higgins and Smith"/>
    <x v="963"/>
    <n v="3700"/>
    <n v="13164"/>
    <n v="3.5578378378378379"/>
    <x v="1"/>
    <n v="155"/>
    <s v="US"/>
    <s v="USD"/>
    <n v="1431320400"/>
    <n v="1431752400"/>
    <b v="0"/>
    <b v="0"/>
    <s v="theater/plays"/>
    <m/>
    <x v="3"/>
    <s v="plays"/>
    <x v="854"/>
    <x v="851"/>
  </r>
  <r>
    <x v="965"/>
    <s v="Nunez-King"/>
    <x v="964"/>
    <n v="2200"/>
    <n v="8501"/>
    <n v="3.8640909090909092"/>
    <x v="1"/>
    <n v="207"/>
    <s v="GB"/>
    <s v="GBP"/>
    <n v="1264399200"/>
    <n v="1267855200"/>
    <b v="0"/>
    <b v="0"/>
    <s v="music/rock"/>
    <m/>
    <x v="1"/>
    <s v="rock"/>
    <x v="67"/>
    <x v="852"/>
  </r>
  <r>
    <x v="966"/>
    <s v="Davis and Sons"/>
    <x v="965"/>
    <n v="1700"/>
    <n v="13468"/>
    <n v="7.9223529411764702"/>
    <x v="1"/>
    <n v="245"/>
    <s v="US"/>
    <s v="USD"/>
    <n v="1497502800"/>
    <n v="1497675600"/>
    <b v="0"/>
    <b v="0"/>
    <s v="theater/plays"/>
    <m/>
    <x v="3"/>
    <s v="plays"/>
    <x v="855"/>
    <x v="853"/>
  </r>
  <r>
    <x v="967"/>
    <s v="Howard-Douglas"/>
    <x v="966"/>
    <n v="88400"/>
    <n v="121138"/>
    <n v="1.3703393665158372"/>
    <x v="1"/>
    <n v="1573"/>
    <s v="US"/>
    <s v="USD"/>
    <n v="1333688400"/>
    <n v="1336885200"/>
    <b v="0"/>
    <b v="0"/>
    <s v="music/world music"/>
    <m/>
    <x v="1"/>
    <s v="world music"/>
    <x v="107"/>
    <x v="104"/>
  </r>
  <r>
    <x v="968"/>
    <s v="Gonzalez-White"/>
    <x v="967"/>
    <n v="2400"/>
    <n v="8117"/>
    <n v="3.3820833333333336"/>
    <x v="1"/>
    <n v="114"/>
    <s v="US"/>
    <s v="USD"/>
    <n v="1293861600"/>
    <n v="1295157600"/>
    <b v="0"/>
    <b v="0"/>
    <s v="food/food trucks"/>
    <m/>
    <x v="0"/>
    <s v="food trucks"/>
    <x v="344"/>
    <x v="854"/>
  </r>
  <r>
    <x v="969"/>
    <s v="Lopez-King"/>
    <x v="968"/>
    <n v="7900"/>
    <n v="8550"/>
    <n v="1.0822784810126582"/>
    <x v="1"/>
    <n v="93"/>
    <s v="US"/>
    <s v="USD"/>
    <n v="1576994400"/>
    <n v="1577599200"/>
    <b v="0"/>
    <b v="0"/>
    <s v="theater/plays"/>
    <m/>
    <x v="3"/>
    <s v="plays"/>
    <x v="856"/>
    <x v="855"/>
  </r>
  <r>
    <x v="970"/>
    <s v="Glover-Nelson"/>
    <x v="969"/>
    <n v="94900"/>
    <n v="57659"/>
    <n v="0.60757639620653314"/>
    <x v="0"/>
    <n v="594"/>
    <s v="US"/>
    <s v="USD"/>
    <n v="1304917200"/>
    <n v="1305003600"/>
    <b v="0"/>
    <b v="0"/>
    <s v="theater/plays"/>
    <m/>
    <x v="3"/>
    <s v="plays"/>
    <x v="857"/>
    <x v="856"/>
  </r>
  <r>
    <x v="971"/>
    <s v="Garner and Sons"/>
    <x v="970"/>
    <n v="5100"/>
    <n v="1414"/>
    <n v="0.27725490196078434"/>
    <x v="0"/>
    <n v="24"/>
    <s v="US"/>
    <s v="USD"/>
    <n v="1381208400"/>
    <n v="1381726800"/>
    <b v="0"/>
    <b v="0"/>
    <s v="film &amp; video/television"/>
    <m/>
    <x v="4"/>
    <s v="television"/>
    <x v="858"/>
    <x v="857"/>
  </r>
  <r>
    <x v="972"/>
    <s v="Sellers, Roach and Garrison"/>
    <x v="971"/>
    <n v="42700"/>
    <n v="97524"/>
    <n v="2.283934426229508"/>
    <x v="1"/>
    <n v="1681"/>
    <s v="US"/>
    <s v="USD"/>
    <n v="1401685200"/>
    <n v="1402462800"/>
    <b v="0"/>
    <b v="1"/>
    <s v="technology/web"/>
    <m/>
    <x v="2"/>
    <s v="web"/>
    <x v="859"/>
    <x v="858"/>
  </r>
  <r>
    <x v="973"/>
    <s v="Herrera, Bennett and Silva"/>
    <x v="972"/>
    <n v="121100"/>
    <n v="26176"/>
    <n v="0.21615194054500414"/>
    <x v="0"/>
    <n v="252"/>
    <s v="US"/>
    <s v="USD"/>
    <n v="1291960800"/>
    <n v="1292133600"/>
    <b v="0"/>
    <b v="1"/>
    <s v="theater/plays"/>
    <m/>
    <x v="3"/>
    <s v="plays"/>
    <x v="860"/>
    <x v="859"/>
  </r>
  <r>
    <x v="974"/>
    <s v="Thomas, Clay and Mendoza"/>
    <x v="973"/>
    <n v="800"/>
    <n v="2991"/>
    <n v="3.73875"/>
    <x v="1"/>
    <n v="32"/>
    <s v="US"/>
    <s v="USD"/>
    <n v="1368853200"/>
    <n v="1368939600"/>
    <b v="0"/>
    <b v="0"/>
    <s v="music/indie rock"/>
    <m/>
    <x v="1"/>
    <s v="indie rock"/>
    <x v="170"/>
    <x v="860"/>
  </r>
  <r>
    <x v="975"/>
    <s v="Ayala Group"/>
    <x v="974"/>
    <n v="5400"/>
    <n v="8366"/>
    <n v="1.5492592592592593"/>
    <x v="1"/>
    <n v="135"/>
    <s v="US"/>
    <s v="USD"/>
    <n v="1448776800"/>
    <n v="1452146400"/>
    <b v="0"/>
    <b v="1"/>
    <s v="theater/plays"/>
    <m/>
    <x v="3"/>
    <s v="plays"/>
    <x v="861"/>
    <x v="264"/>
  </r>
  <r>
    <x v="976"/>
    <s v="Huerta, Roberts and Dickerson"/>
    <x v="975"/>
    <n v="4000"/>
    <n v="12886"/>
    <n v="3.2214999999999998"/>
    <x v="1"/>
    <n v="140"/>
    <s v="US"/>
    <s v="USD"/>
    <n v="1296194400"/>
    <n v="1296712800"/>
    <b v="0"/>
    <b v="1"/>
    <s v="theater/plays"/>
    <m/>
    <x v="3"/>
    <s v="plays"/>
    <x v="862"/>
    <x v="65"/>
  </r>
  <r>
    <x v="977"/>
    <s v="Johnson Group"/>
    <x v="976"/>
    <n v="7000"/>
    <n v="5177"/>
    <n v="0.73957142857142855"/>
    <x v="0"/>
    <n v="67"/>
    <s v="US"/>
    <s v="USD"/>
    <n v="1517983200"/>
    <n v="1520748000"/>
    <b v="0"/>
    <b v="0"/>
    <s v="food/food trucks"/>
    <m/>
    <x v="0"/>
    <s v="food trucks"/>
    <x v="863"/>
    <x v="861"/>
  </r>
  <r>
    <x v="978"/>
    <s v="Bailey, Nguyen and Martinez"/>
    <x v="977"/>
    <n v="1000"/>
    <n v="8641"/>
    <n v="8.641"/>
    <x v="1"/>
    <n v="92"/>
    <s v="US"/>
    <s v="USD"/>
    <n v="1478930400"/>
    <n v="1480831200"/>
    <b v="0"/>
    <b v="0"/>
    <s v="games/video games"/>
    <m/>
    <x v="6"/>
    <s v="video games"/>
    <x v="864"/>
    <x v="862"/>
  </r>
  <r>
    <x v="979"/>
    <s v="Williams, Martin and Meyer"/>
    <x v="978"/>
    <n v="60200"/>
    <n v="86244"/>
    <n v="1.432624584717608"/>
    <x v="1"/>
    <n v="1015"/>
    <s v="GB"/>
    <s v="GBP"/>
    <n v="1426395600"/>
    <n v="1426914000"/>
    <b v="0"/>
    <b v="0"/>
    <s v="theater/plays"/>
    <m/>
    <x v="3"/>
    <s v="plays"/>
    <x v="527"/>
    <x v="454"/>
  </r>
  <r>
    <x v="980"/>
    <s v="Huff-Johnson"/>
    <x v="979"/>
    <n v="195200"/>
    <n v="78630"/>
    <n v="0.40281762295081969"/>
    <x v="0"/>
    <n v="742"/>
    <s v="US"/>
    <s v="USD"/>
    <n v="1446181200"/>
    <n v="1446616800"/>
    <b v="1"/>
    <b v="0"/>
    <s v="publishing/nonfiction"/>
    <m/>
    <x v="5"/>
    <s v="nonfiction"/>
    <x v="865"/>
    <x v="863"/>
  </r>
  <r>
    <x v="981"/>
    <s v="Diaz-Little"/>
    <x v="980"/>
    <n v="6700"/>
    <n v="11941"/>
    <n v="1.7822388059701493"/>
    <x v="1"/>
    <n v="323"/>
    <s v="US"/>
    <s v="USD"/>
    <n v="1514181600"/>
    <n v="1517032800"/>
    <b v="0"/>
    <b v="0"/>
    <s v="technology/web"/>
    <m/>
    <x v="2"/>
    <s v="web"/>
    <x v="866"/>
    <x v="864"/>
  </r>
  <r>
    <x v="982"/>
    <s v="Freeman-French"/>
    <x v="981"/>
    <n v="7200"/>
    <n v="6115"/>
    <n v="0.84930555555555554"/>
    <x v="0"/>
    <n v="75"/>
    <s v="US"/>
    <s v="USD"/>
    <n v="1311051600"/>
    <n v="1311224400"/>
    <b v="0"/>
    <b v="1"/>
    <s v="film &amp; video/documentary"/>
    <m/>
    <x v="4"/>
    <s v="documentary"/>
    <x v="867"/>
    <x v="865"/>
  </r>
  <r>
    <x v="983"/>
    <s v="Beck-Weber"/>
    <x v="982"/>
    <n v="129100"/>
    <n v="188404"/>
    <n v="1.4593648334624323"/>
    <x v="1"/>
    <n v="2326"/>
    <s v="US"/>
    <s v="USD"/>
    <n v="1564894800"/>
    <n v="1566190800"/>
    <b v="0"/>
    <b v="0"/>
    <s v="film &amp; video/documentary"/>
    <m/>
    <x v="4"/>
    <s v="documentary"/>
    <x v="868"/>
    <x v="866"/>
  </r>
  <r>
    <x v="984"/>
    <s v="Lewis-Jacobson"/>
    <x v="983"/>
    <n v="6500"/>
    <n v="9910"/>
    <n v="1.5246153846153847"/>
    <x v="1"/>
    <n v="381"/>
    <s v="US"/>
    <s v="USD"/>
    <n v="1567918800"/>
    <n v="1570165200"/>
    <b v="0"/>
    <b v="0"/>
    <s v="theater/plays"/>
    <m/>
    <x v="3"/>
    <s v="plays"/>
    <x v="105"/>
    <x v="867"/>
  </r>
  <r>
    <x v="985"/>
    <s v="Logan-Curtis"/>
    <x v="984"/>
    <n v="170600"/>
    <n v="114523"/>
    <n v="0.67129542790152408"/>
    <x v="0"/>
    <n v="4405"/>
    <s v="US"/>
    <s v="USD"/>
    <n v="1386309600"/>
    <n v="1388556000"/>
    <b v="0"/>
    <b v="1"/>
    <s v="music/rock"/>
    <m/>
    <x v="1"/>
    <s v="rock"/>
    <x v="481"/>
    <x v="868"/>
  </r>
  <r>
    <x v="986"/>
    <s v="Chan, Washington and Callahan"/>
    <x v="985"/>
    <n v="7800"/>
    <n v="3144"/>
    <n v="0.40307692307692305"/>
    <x v="0"/>
    <n v="92"/>
    <s v="US"/>
    <s v="USD"/>
    <n v="1301979600"/>
    <n v="1303189200"/>
    <b v="0"/>
    <b v="0"/>
    <s v="music/rock"/>
    <m/>
    <x v="1"/>
    <s v="rock"/>
    <x v="253"/>
    <x v="296"/>
  </r>
  <r>
    <x v="987"/>
    <s v="Wilson Group"/>
    <x v="986"/>
    <n v="6200"/>
    <n v="13441"/>
    <n v="2.1679032258064517"/>
    <x v="1"/>
    <n v="480"/>
    <s v="US"/>
    <s v="USD"/>
    <n v="1493269200"/>
    <n v="1494478800"/>
    <b v="0"/>
    <b v="0"/>
    <s v="film &amp; video/documentary"/>
    <m/>
    <x v="4"/>
    <s v="documentary"/>
    <x v="869"/>
    <x v="869"/>
  </r>
  <r>
    <x v="988"/>
    <s v="Gardner, Ryan and Gutierrez"/>
    <x v="987"/>
    <n v="9400"/>
    <n v="4899"/>
    <n v="0.52117021276595743"/>
    <x v="0"/>
    <n v="64"/>
    <s v="US"/>
    <s v="USD"/>
    <n v="1478930400"/>
    <n v="1480744800"/>
    <b v="0"/>
    <b v="0"/>
    <s v="publishing/radio &amp; podcasts"/>
    <m/>
    <x v="5"/>
    <s v="radio &amp; podcasts"/>
    <x v="864"/>
    <x v="274"/>
  </r>
  <r>
    <x v="989"/>
    <s v="Hernandez Inc"/>
    <x v="988"/>
    <n v="2400"/>
    <n v="11990"/>
    <n v="4.9958333333333336"/>
    <x v="1"/>
    <n v="226"/>
    <s v="US"/>
    <s v="USD"/>
    <n v="1555390800"/>
    <n v="1555822800"/>
    <b v="0"/>
    <b v="0"/>
    <s v="publishing/translations"/>
    <m/>
    <x v="5"/>
    <s v="translations"/>
    <x v="843"/>
    <x v="354"/>
  </r>
  <r>
    <x v="990"/>
    <s v="Ortiz-Roberts"/>
    <x v="989"/>
    <n v="7800"/>
    <n v="6839"/>
    <n v="0.87679487179487181"/>
    <x v="0"/>
    <n v="64"/>
    <s v="US"/>
    <s v="USD"/>
    <n v="1456984800"/>
    <n v="1458882000"/>
    <b v="0"/>
    <b v="1"/>
    <s v="film &amp; video/drama"/>
    <m/>
    <x v="4"/>
    <s v="drama"/>
    <x v="289"/>
    <x v="870"/>
  </r>
  <r>
    <x v="991"/>
    <s v="Ramirez LLC"/>
    <x v="990"/>
    <n v="9800"/>
    <n v="11091"/>
    <n v="1.131734693877551"/>
    <x v="1"/>
    <n v="241"/>
    <s v="US"/>
    <s v="USD"/>
    <n v="1411621200"/>
    <n v="1411966800"/>
    <b v="0"/>
    <b v="1"/>
    <s v="music/rock"/>
    <m/>
    <x v="1"/>
    <s v="rock"/>
    <x v="870"/>
    <x v="871"/>
  </r>
  <r>
    <x v="992"/>
    <s v="Morrow Inc"/>
    <x v="991"/>
    <n v="3100"/>
    <n v="13223"/>
    <n v="4.2654838709677421"/>
    <x v="1"/>
    <n v="132"/>
    <s v="US"/>
    <s v="USD"/>
    <n v="1525669200"/>
    <n v="1526878800"/>
    <b v="0"/>
    <b v="1"/>
    <s v="film &amp; video/drama"/>
    <m/>
    <x v="4"/>
    <s v="drama"/>
    <x v="871"/>
    <x v="98"/>
  </r>
  <r>
    <x v="993"/>
    <s v="Erickson-Rogers"/>
    <x v="992"/>
    <n v="9800"/>
    <n v="7608"/>
    <n v="0.77632653061224488"/>
    <x v="3"/>
    <n v="75"/>
    <s v="IT"/>
    <s v="EUR"/>
    <n v="1450936800"/>
    <n v="1452405600"/>
    <b v="0"/>
    <b v="1"/>
    <s v="photography/photography books"/>
    <m/>
    <x v="7"/>
    <s v="photography books"/>
    <x v="872"/>
    <x v="872"/>
  </r>
  <r>
    <x v="994"/>
    <s v="Leach, Rich and Price"/>
    <x v="993"/>
    <n v="141100"/>
    <n v="74073"/>
    <n v="0.52496810772501767"/>
    <x v="0"/>
    <n v="842"/>
    <s v="US"/>
    <s v="USD"/>
    <n v="1413522000"/>
    <n v="1414040400"/>
    <b v="0"/>
    <b v="1"/>
    <s v="publishing/translations"/>
    <m/>
    <x v="5"/>
    <s v="translations"/>
    <x v="873"/>
    <x v="873"/>
  </r>
  <r>
    <x v="995"/>
    <s v="Manning-Hamilton"/>
    <x v="994"/>
    <n v="97300"/>
    <n v="153216"/>
    <n v="1.5746762589928058"/>
    <x v="1"/>
    <n v="2043"/>
    <s v="US"/>
    <s v="USD"/>
    <n v="1541307600"/>
    <n v="1543816800"/>
    <b v="0"/>
    <b v="1"/>
    <s v="food/food trucks"/>
    <m/>
    <x v="0"/>
    <s v="food trucks"/>
    <x v="874"/>
    <x v="526"/>
  </r>
  <r>
    <x v="996"/>
    <s v="Butler LLC"/>
    <x v="995"/>
    <n v="6600"/>
    <n v="4814"/>
    <n v="0.72939393939393937"/>
    <x v="0"/>
    <n v="112"/>
    <s v="US"/>
    <s v="USD"/>
    <n v="1357106400"/>
    <n v="1359698400"/>
    <b v="0"/>
    <b v="0"/>
    <s v="theater/plays"/>
    <m/>
    <x v="3"/>
    <s v="plays"/>
    <x v="875"/>
    <x v="874"/>
  </r>
  <r>
    <x v="997"/>
    <s v="Ball LLC"/>
    <x v="996"/>
    <n v="7600"/>
    <n v="4603"/>
    <n v="0.60565789473684206"/>
    <x v="3"/>
    <n v="139"/>
    <s v="IT"/>
    <s v="EUR"/>
    <n v="1390197600"/>
    <n v="1390629600"/>
    <b v="0"/>
    <b v="0"/>
    <s v="theater/plays"/>
    <m/>
    <x v="3"/>
    <s v="plays"/>
    <x v="876"/>
    <x v="875"/>
  </r>
  <r>
    <x v="998"/>
    <s v="Taylor, Santiago and Flores"/>
    <x v="997"/>
    <n v="66600"/>
    <n v="37823"/>
    <n v="0.5679129129129129"/>
    <x v="0"/>
    <n v="374"/>
    <s v="US"/>
    <s v="USD"/>
    <n v="1265868000"/>
    <n v="1267077600"/>
    <b v="0"/>
    <b v="1"/>
    <s v="music/indie rock"/>
    <m/>
    <x v="1"/>
    <s v="indie rock"/>
    <x v="877"/>
    <x v="876"/>
  </r>
  <r>
    <x v="999"/>
    <s v="Hernandez, Norton and Kelley"/>
    <x v="998"/>
    <n v="111100"/>
    <n v="62819"/>
    <n v="0.56542754275427543"/>
    <x v="3"/>
    <n v="1122"/>
    <s v="US"/>
    <s v="USD"/>
    <n v="1467176400"/>
    <n v="1467781200"/>
    <b v="0"/>
    <b v="0"/>
    <s v="food/food trucks"/>
    <m/>
    <x v="0"/>
    <s v="food trucks"/>
    <x v="878"/>
    <x v="877"/>
  </r>
  <r>
    <x v="1000"/>
    <m/>
    <x v="999"/>
    <m/>
    <m/>
    <m/>
    <x v="4"/>
    <m/>
    <m/>
    <m/>
    <m/>
    <m/>
    <m/>
    <m/>
    <m/>
    <m/>
    <x v="9"/>
    <m/>
    <x v="879"/>
    <x v="8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</r>
  <r>
    <x v="1"/>
    <n v="158"/>
  </r>
  <r>
    <x v="1"/>
    <n v="1425"/>
  </r>
  <r>
    <x v="0"/>
    <n v="24"/>
  </r>
  <r>
    <x v="0"/>
    <n v="53"/>
  </r>
  <r>
    <x v="1"/>
    <n v="174"/>
  </r>
  <r>
    <x v="0"/>
    <n v="18"/>
  </r>
  <r>
    <x v="1"/>
    <n v="227"/>
  </r>
  <r>
    <x v="2"/>
    <n v="708"/>
  </r>
  <r>
    <x v="0"/>
    <n v="44"/>
  </r>
  <r>
    <x v="1"/>
    <n v="220"/>
  </r>
  <r>
    <x v="0"/>
    <n v="27"/>
  </r>
  <r>
    <x v="0"/>
    <n v="55"/>
  </r>
  <r>
    <x v="1"/>
    <n v="98"/>
  </r>
  <r>
    <x v="0"/>
    <n v="200"/>
  </r>
  <r>
    <x v="0"/>
    <n v="452"/>
  </r>
  <r>
    <x v="1"/>
    <n v="100"/>
  </r>
  <r>
    <x v="1"/>
    <n v="1249"/>
  </r>
  <r>
    <x v="3"/>
    <n v="135"/>
  </r>
  <r>
    <x v="0"/>
    <n v="674"/>
  </r>
  <r>
    <x v="1"/>
    <n v="1396"/>
  </r>
  <r>
    <x v="0"/>
    <n v="558"/>
  </r>
  <r>
    <x v="1"/>
    <n v="890"/>
  </r>
  <r>
    <x v="1"/>
    <n v="142"/>
  </r>
  <r>
    <x v="1"/>
    <n v="2673"/>
  </r>
  <r>
    <x v="1"/>
    <n v="163"/>
  </r>
  <r>
    <x v="3"/>
    <n v="1480"/>
  </r>
  <r>
    <x v="0"/>
    <n v="15"/>
  </r>
  <r>
    <x v="1"/>
    <n v="2220"/>
  </r>
  <r>
    <x v="1"/>
    <n v="1606"/>
  </r>
  <r>
    <x v="1"/>
    <n v="129"/>
  </r>
  <r>
    <x v="1"/>
    <n v="226"/>
  </r>
  <r>
    <x v="0"/>
    <n v="2307"/>
  </r>
  <r>
    <x v="1"/>
    <n v="5419"/>
  </r>
  <r>
    <x v="1"/>
    <n v="165"/>
  </r>
  <r>
    <x v="1"/>
    <n v="1965"/>
  </r>
  <r>
    <x v="1"/>
    <n v="16"/>
  </r>
  <r>
    <x v="1"/>
    <n v="107"/>
  </r>
  <r>
    <x v="1"/>
    <n v="134"/>
  </r>
  <r>
    <x v="0"/>
    <n v="88"/>
  </r>
  <r>
    <x v="1"/>
    <n v="198"/>
  </r>
  <r>
    <x v="1"/>
    <n v="111"/>
  </r>
  <r>
    <x v="1"/>
    <n v="222"/>
  </r>
  <r>
    <x v="1"/>
    <n v="6212"/>
  </r>
  <r>
    <x v="1"/>
    <n v="98"/>
  </r>
  <r>
    <x v="0"/>
    <n v="48"/>
  </r>
  <r>
    <x v="1"/>
    <n v="92"/>
  </r>
  <r>
    <x v="1"/>
    <n v="149"/>
  </r>
  <r>
    <x v="1"/>
    <n v="2431"/>
  </r>
  <r>
    <x v="1"/>
    <n v="303"/>
  </r>
  <r>
    <x v="0"/>
    <n v="1"/>
  </r>
  <r>
    <x v="0"/>
    <n v="1467"/>
  </r>
  <r>
    <x v="0"/>
    <n v="75"/>
  </r>
  <r>
    <x v="1"/>
    <n v="209"/>
  </r>
  <r>
    <x v="0"/>
    <n v="120"/>
  </r>
  <r>
    <x v="1"/>
    <n v="131"/>
  </r>
  <r>
    <x v="1"/>
    <n v="164"/>
  </r>
  <r>
    <x v="1"/>
    <n v="201"/>
  </r>
  <r>
    <x v="1"/>
    <n v="211"/>
  </r>
  <r>
    <x v="1"/>
    <n v="128"/>
  </r>
  <r>
    <x v="1"/>
    <n v="1600"/>
  </r>
  <r>
    <x v="0"/>
    <n v="2253"/>
  </r>
  <r>
    <x v="1"/>
    <n v="249"/>
  </r>
  <r>
    <x v="0"/>
    <n v="5"/>
  </r>
  <r>
    <x v="0"/>
    <n v="38"/>
  </r>
  <r>
    <x v="1"/>
    <n v="236"/>
  </r>
  <r>
    <x v="0"/>
    <n v="12"/>
  </r>
  <r>
    <x v="1"/>
    <n v="4065"/>
  </r>
  <r>
    <x v="1"/>
    <n v="246"/>
  </r>
  <r>
    <x v="3"/>
    <n v="17"/>
  </r>
  <r>
    <x v="1"/>
    <n v="2475"/>
  </r>
  <r>
    <x v="1"/>
    <n v="76"/>
  </r>
  <r>
    <x v="1"/>
    <n v="54"/>
  </r>
  <r>
    <x v="1"/>
    <n v="88"/>
  </r>
  <r>
    <x v="1"/>
    <n v="85"/>
  </r>
  <r>
    <x v="1"/>
    <n v="170"/>
  </r>
  <r>
    <x v="0"/>
    <n v="1684"/>
  </r>
  <r>
    <x v="0"/>
    <n v="56"/>
  </r>
  <r>
    <x v="1"/>
    <n v="330"/>
  </r>
  <r>
    <x v="0"/>
    <n v="838"/>
  </r>
  <r>
    <x v="1"/>
    <n v="127"/>
  </r>
  <r>
    <x v="1"/>
    <n v="411"/>
  </r>
  <r>
    <x v="1"/>
    <n v="180"/>
  </r>
  <r>
    <x v="0"/>
    <n v="1000"/>
  </r>
  <r>
    <x v="1"/>
    <n v="374"/>
  </r>
  <r>
    <x v="1"/>
    <n v="71"/>
  </r>
  <r>
    <x v="1"/>
    <n v="203"/>
  </r>
  <r>
    <x v="0"/>
    <n v="1482"/>
  </r>
  <r>
    <x v="1"/>
    <n v="113"/>
  </r>
  <r>
    <x v="1"/>
    <n v="96"/>
  </r>
  <r>
    <x v="0"/>
    <n v="106"/>
  </r>
  <r>
    <x v="0"/>
    <n v="679"/>
  </r>
  <r>
    <x v="1"/>
    <n v="498"/>
  </r>
  <r>
    <x v="3"/>
    <n v="610"/>
  </r>
  <r>
    <x v="1"/>
    <n v="180"/>
  </r>
  <r>
    <x v="1"/>
    <n v="27"/>
  </r>
  <r>
    <x v="1"/>
    <n v="2331"/>
  </r>
  <r>
    <x v="1"/>
    <n v="113"/>
  </r>
  <r>
    <x v="0"/>
    <n v="1220"/>
  </r>
  <r>
    <x v="1"/>
    <n v="164"/>
  </r>
  <r>
    <x v="0"/>
    <n v="1"/>
  </r>
  <r>
    <x v="1"/>
    <n v="164"/>
  </r>
  <r>
    <x v="1"/>
    <n v="336"/>
  </r>
  <r>
    <x v="0"/>
    <n v="37"/>
  </r>
  <r>
    <x v="1"/>
    <n v="1917"/>
  </r>
  <r>
    <x v="1"/>
    <n v="95"/>
  </r>
  <r>
    <x v="1"/>
    <n v="147"/>
  </r>
  <r>
    <x v="1"/>
    <n v="86"/>
  </r>
  <r>
    <x v="1"/>
    <n v="83"/>
  </r>
  <r>
    <x v="0"/>
    <n v="60"/>
  </r>
  <r>
    <x v="0"/>
    <n v="296"/>
  </r>
  <r>
    <x v="1"/>
    <n v="676"/>
  </r>
  <r>
    <x v="1"/>
    <n v="361"/>
  </r>
  <r>
    <x v="1"/>
    <n v="131"/>
  </r>
  <r>
    <x v="1"/>
    <n v="126"/>
  </r>
  <r>
    <x v="0"/>
    <n v="3304"/>
  </r>
  <r>
    <x v="0"/>
    <n v="73"/>
  </r>
  <r>
    <x v="1"/>
    <n v="275"/>
  </r>
  <r>
    <x v="1"/>
    <n v="67"/>
  </r>
  <r>
    <x v="1"/>
    <n v="154"/>
  </r>
  <r>
    <x v="1"/>
    <n v="1782"/>
  </r>
  <r>
    <x v="1"/>
    <n v="903"/>
  </r>
  <r>
    <x v="0"/>
    <n v="3387"/>
  </r>
  <r>
    <x v="0"/>
    <n v="662"/>
  </r>
  <r>
    <x v="1"/>
    <n v="94"/>
  </r>
  <r>
    <x v="1"/>
    <n v="180"/>
  </r>
  <r>
    <x v="0"/>
    <n v="774"/>
  </r>
  <r>
    <x v="0"/>
    <n v="672"/>
  </r>
  <r>
    <x v="3"/>
    <n v="532"/>
  </r>
  <r>
    <x v="3"/>
    <n v="55"/>
  </r>
  <r>
    <x v="1"/>
    <n v="533"/>
  </r>
  <r>
    <x v="1"/>
    <n v="2443"/>
  </r>
  <r>
    <x v="1"/>
    <n v="89"/>
  </r>
  <r>
    <x v="1"/>
    <n v="159"/>
  </r>
  <r>
    <x v="0"/>
    <n v="940"/>
  </r>
  <r>
    <x v="0"/>
    <n v="117"/>
  </r>
  <r>
    <x v="3"/>
    <n v="58"/>
  </r>
  <r>
    <x v="1"/>
    <n v="50"/>
  </r>
  <r>
    <x v="0"/>
    <n v="115"/>
  </r>
  <r>
    <x v="0"/>
    <n v="326"/>
  </r>
  <r>
    <x v="1"/>
    <n v="186"/>
  </r>
  <r>
    <x v="1"/>
    <n v="1071"/>
  </r>
  <r>
    <x v="1"/>
    <n v="117"/>
  </r>
  <r>
    <x v="1"/>
    <n v="70"/>
  </r>
  <r>
    <x v="1"/>
    <n v="135"/>
  </r>
  <r>
    <x v="1"/>
    <n v="768"/>
  </r>
  <r>
    <x v="3"/>
    <n v="51"/>
  </r>
  <r>
    <x v="1"/>
    <n v="199"/>
  </r>
  <r>
    <x v="1"/>
    <n v="107"/>
  </r>
  <r>
    <x v="1"/>
    <n v="195"/>
  </r>
  <r>
    <x v="0"/>
    <n v="1"/>
  </r>
  <r>
    <x v="0"/>
    <n v="1467"/>
  </r>
  <r>
    <x v="1"/>
    <n v="3376"/>
  </r>
  <r>
    <x v="0"/>
    <n v="5681"/>
  </r>
  <r>
    <x v="0"/>
    <n v="1059"/>
  </r>
  <r>
    <x v="0"/>
    <n v="1194"/>
  </r>
  <r>
    <x v="3"/>
    <n v="379"/>
  </r>
  <r>
    <x v="0"/>
    <n v="30"/>
  </r>
  <r>
    <x v="1"/>
    <n v="41"/>
  </r>
  <r>
    <x v="1"/>
    <n v="1821"/>
  </r>
  <r>
    <x v="1"/>
    <n v="164"/>
  </r>
  <r>
    <x v="0"/>
    <n v="75"/>
  </r>
  <r>
    <x v="1"/>
    <n v="157"/>
  </r>
  <r>
    <x v="1"/>
    <n v="246"/>
  </r>
  <r>
    <x v="1"/>
    <n v="1396"/>
  </r>
  <r>
    <x v="1"/>
    <n v="2506"/>
  </r>
  <r>
    <x v="1"/>
    <n v="244"/>
  </r>
  <r>
    <x v="1"/>
    <n v="146"/>
  </r>
  <r>
    <x v="0"/>
    <n v="955"/>
  </r>
  <r>
    <x v="1"/>
    <n v="1267"/>
  </r>
  <r>
    <x v="0"/>
    <n v="67"/>
  </r>
  <r>
    <x v="0"/>
    <n v="5"/>
  </r>
  <r>
    <x v="0"/>
    <n v="26"/>
  </r>
  <r>
    <x v="1"/>
    <n v="1561"/>
  </r>
  <r>
    <x v="1"/>
    <n v="48"/>
  </r>
  <r>
    <x v="0"/>
    <n v="1130"/>
  </r>
  <r>
    <x v="0"/>
    <n v="782"/>
  </r>
  <r>
    <x v="1"/>
    <n v="2739"/>
  </r>
  <r>
    <x v="0"/>
    <n v="210"/>
  </r>
  <r>
    <x v="1"/>
    <n v="3537"/>
  </r>
  <r>
    <x v="1"/>
    <n v="2107"/>
  </r>
  <r>
    <x v="0"/>
    <n v="136"/>
  </r>
  <r>
    <x v="1"/>
    <n v="3318"/>
  </r>
  <r>
    <x v="0"/>
    <n v="86"/>
  </r>
  <r>
    <x v="1"/>
    <n v="340"/>
  </r>
  <r>
    <x v="0"/>
    <n v="19"/>
  </r>
  <r>
    <x v="0"/>
    <n v="886"/>
  </r>
  <r>
    <x v="1"/>
    <n v="1442"/>
  </r>
  <r>
    <x v="0"/>
    <n v="35"/>
  </r>
  <r>
    <x v="3"/>
    <n v="441"/>
  </r>
  <r>
    <x v="0"/>
    <n v="24"/>
  </r>
  <r>
    <x v="0"/>
    <n v="86"/>
  </r>
  <r>
    <x v="0"/>
    <n v="243"/>
  </r>
  <r>
    <x v="0"/>
    <n v="65"/>
  </r>
  <r>
    <x v="1"/>
    <n v="126"/>
  </r>
  <r>
    <x v="1"/>
    <n v="524"/>
  </r>
  <r>
    <x v="0"/>
    <n v="100"/>
  </r>
  <r>
    <x v="1"/>
    <n v="1989"/>
  </r>
  <r>
    <x v="0"/>
    <n v="168"/>
  </r>
  <r>
    <x v="0"/>
    <n v="13"/>
  </r>
  <r>
    <x v="0"/>
    <n v="1"/>
  </r>
  <r>
    <x v="1"/>
    <n v="157"/>
  </r>
  <r>
    <x v="3"/>
    <n v="82"/>
  </r>
  <r>
    <x v="1"/>
    <n v="4498"/>
  </r>
  <r>
    <x v="0"/>
    <n v="40"/>
  </r>
  <r>
    <x v="1"/>
    <n v="80"/>
  </r>
  <r>
    <x v="3"/>
    <n v="57"/>
  </r>
  <r>
    <x v="1"/>
    <n v="43"/>
  </r>
  <r>
    <x v="1"/>
    <n v="2053"/>
  </r>
  <r>
    <x v="2"/>
    <n v="808"/>
  </r>
  <r>
    <x v="0"/>
    <n v="226"/>
  </r>
  <r>
    <x v="0"/>
    <n v="1625"/>
  </r>
  <r>
    <x v="1"/>
    <n v="168"/>
  </r>
  <r>
    <x v="1"/>
    <n v="4289"/>
  </r>
  <r>
    <x v="1"/>
    <n v="165"/>
  </r>
  <r>
    <x v="0"/>
    <n v="143"/>
  </r>
  <r>
    <x v="1"/>
    <n v="1815"/>
  </r>
  <r>
    <x v="0"/>
    <n v="934"/>
  </r>
  <r>
    <x v="1"/>
    <n v="397"/>
  </r>
  <r>
    <x v="1"/>
    <n v="1539"/>
  </r>
  <r>
    <x v="0"/>
    <n v="17"/>
  </r>
  <r>
    <x v="0"/>
    <n v="2179"/>
  </r>
  <r>
    <x v="1"/>
    <n v="138"/>
  </r>
  <r>
    <x v="0"/>
    <n v="931"/>
  </r>
  <r>
    <x v="1"/>
    <n v="3594"/>
  </r>
  <r>
    <x v="1"/>
    <n v="5880"/>
  </r>
  <r>
    <x v="1"/>
    <n v="112"/>
  </r>
  <r>
    <x v="1"/>
    <n v="943"/>
  </r>
  <r>
    <x v="1"/>
    <n v="2468"/>
  </r>
  <r>
    <x v="1"/>
    <n v="2551"/>
  </r>
  <r>
    <x v="1"/>
    <n v="101"/>
  </r>
  <r>
    <x v="3"/>
    <n v="67"/>
  </r>
  <r>
    <x v="1"/>
    <n v="92"/>
  </r>
  <r>
    <x v="1"/>
    <n v="62"/>
  </r>
  <r>
    <x v="1"/>
    <n v="149"/>
  </r>
  <r>
    <x v="0"/>
    <n v="92"/>
  </r>
  <r>
    <x v="0"/>
    <n v="57"/>
  </r>
  <r>
    <x v="1"/>
    <n v="329"/>
  </r>
  <r>
    <x v="1"/>
    <n v="97"/>
  </r>
  <r>
    <x v="0"/>
    <n v="41"/>
  </r>
  <r>
    <x v="1"/>
    <n v="1784"/>
  </r>
  <r>
    <x v="1"/>
    <n v="1684"/>
  </r>
  <r>
    <x v="1"/>
    <n v="250"/>
  </r>
  <r>
    <x v="1"/>
    <n v="238"/>
  </r>
  <r>
    <x v="1"/>
    <n v="53"/>
  </r>
  <r>
    <x v="1"/>
    <n v="214"/>
  </r>
  <r>
    <x v="1"/>
    <n v="222"/>
  </r>
  <r>
    <x v="1"/>
    <n v="1884"/>
  </r>
  <r>
    <x v="1"/>
    <n v="218"/>
  </r>
  <r>
    <x v="1"/>
    <n v="6465"/>
  </r>
  <r>
    <x v="0"/>
    <n v="1"/>
  </r>
  <r>
    <x v="0"/>
    <n v="101"/>
  </r>
  <r>
    <x v="1"/>
    <n v="59"/>
  </r>
  <r>
    <x v="0"/>
    <n v="1335"/>
  </r>
  <r>
    <x v="1"/>
    <n v="88"/>
  </r>
  <r>
    <x v="1"/>
    <n v="1697"/>
  </r>
  <r>
    <x v="0"/>
    <n v="15"/>
  </r>
  <r>
    <x v="1"/>
    <n v="92"/>
  </r>
  <r>
    <x v="1"/>
    <n v="186"/>
  </r>
  <r>
    <x v="1"/>
    <n v="138"/>
  </r>
  <r>
    <x v="1"/>
    <n v="261"/>
  </r>
  <r>
    <x v="0"/>
    <n v="454"/>
  </r>
  <r>
    <x v="1"/>
    <n v="107"/>
  </r>
  <r>
    <x v="1"/>
    <n v="199"/>
  </r>
  <r>
    <x v="1"/>
    <n v="5512"/>
  </r>
  <r>
    <x v="1"/>
    <n v="86"/>
  </r>
  <r>
    <x v="0"/>
    <n v="3182"/>
  </r>
  <r>
    <x v="1"/>
    <n v="2768"/>
  </r>
  <r>
    <x v="1"/>
    <n v="48"/>
  </r>
  <r>
    <x v="1"/>
    <n v="87"/>
  </r>
  <r>
    <x v="3"/>
    <n v="1890"/>
  </r>
  <r>
    <x v="2"/>
    <n v="61"/>
  </r>
  <r>
    <x v="1"/>
    <n v="1894"/>
  </r>
  <r>
    <x v="1"/>
    <n v="282"/>
  </r>
  <r>
    <x v="0"/>
    <n v="15"/>
  </r>
  <r>
    <x v="1"/>
    <n v="116"/>
  </r>
  <r>
    <x v="0"/>
    <n v="133"/>
  </r>
  <r>
    <x v="1"/>
    <n v="83"/>
  </r>
  <r>
    <x v="1"/>
    <n v="91"/>
  </r>
  <r>
    <x v="1"/>
    <n v="546"/>
  </r>
  <r>
    <x v="1"/>
    <n v="393"/>
  </r>
  <r>
    <x v="0"/>
    <n v="2062"/>
  </r>
  <r>
    <x v="1"/>
    <n v="133"/>
  </r>
  <r>
    <x v="0"/>
    <n v="29"/>
  </r>
  <r>
    <x v="0"/>
    <n v="132"/>
  </r>
  <r>
    <x v="1"/>
    <n v="254"/>
  </r>
  <r>
    <x v="3"/>
    <n v="184"/>
  </r>
  <r>
    <x v="1"/>
    <n v="176"/>
  </r>
  <r>
    <x v="0"/>
    <n v="137"/>
  </r>
  <r>
    <x v="1"/>
    <n v="337"/>
  </r>
  <r>
    <x v="0"/>
    <n v="908"/>
  </r>
  <r>
    <x v="1"/>
    <n v="107"/>
  </r>
  <r>
    <x v="0"/>
    <n v="10"/>
  </r>
  <r>
    <x v="3"/>
    <n v="32"/>
  </r>
  <r>
    <x v="1"/>
    <n v="183"/>
  </r>
  <r>
    <x v="0"/>
    <n v="1910"/>
  </r>
  <r>
    <x v="0"/>
    <n v="38"/>
  </r>
  <r>
    <x v="0"/>
    <n v="104"/>
  </r>
  <r>
    <x v="1"/>
    <n v="72"/>
  </r>
  <r>
    <x v="0"/>
    <n v="49"/>
  </r>
  <r>
    <x v="0"/>
    <n v="1"/>
  </r>
  <r>
    <x v="1"/>
    <n v="295"/>
  </r>
  <r>
    <x v="0"/>
    <n v="245"/>
  </r>
  <r>
    <x v="0"/>
    <n v="32"/>
  </r>
  <r>
    <x v="1"/>
    <n v="142"/>
  </r>
  <r>
    <x v="1"/>
    <n v="85"/>
  </r>
  <r>
    <x v="0"/>
    <n v="7"/>
  </r>
  <r>
    <x v="1"/>
    <n v="659"/>
  </r>
  <r>
    <x v="0"/>
    <n v="803"/>
  </r>
  <r>
    <x v="3"/>
    <n v="75"/>
  </r>
  <r>
    <x v="0"/>
    <n v="16"/>
  </r>
  <r>
    <x v="1"/>
    <n v="121"/>
  </r>
  <r>
    <x v="1"/>
    <n v="3742"/>
  </r>
  <r>
    <x v="1"/>
    <n v="223"/>
  </r>
  <r>
    <x v="1"/>
    <n v="133"/>
  </r>
  <r>
    <x v="0"/>
    <n v="31"/>
  </r>
  <r>
    <x v="0"/>
    <n v="108"/>
  </r>
  <r>
    <x v="0"/>
    <n v="30"/>
  </r>
  <r>
    <x v="0"/>
    <n v="17"/>
  </r>
  <r>
    <x v="3"/>
    <n v="64"/>
  </r>
  <r>
    <x v="0"/>
    <n v="80"/>
  </r>
  <r>
    <x v="0"/>
    <n v="2468"/>
  </r>
  <r>
    <x v="1"/>
    <n v="5168"/>
  </r>
  <r>
    <x v="0"/>
    <n v="26"/>
  </r>
  <r>
    <x v="1"/>
    <n v="307"/>
  </r>
  <r>
    <x v="0"/>
    <n v="73"/>
  </r>
  <r>
    <x v="0"/>
    <n v="128"/>
  </r>
  <r>
    <x v="0"/>
    <n v="33"/>
  </r>
  <r>
    <x v="1"/>
    <n v="2441"/>
  </r>
  <r>
    <x v="2"/>
    <n v="211"/>
  </r>
  <r>
    <x v="1"/>
    <n v="1385"/>
  </r>
  <r>
    <x v="1"/>
    <n v="190"/>
  </r>
  <r>
    <x v="1"/>
    <n v="470"/>
  </r>
  <r>
    <x v="1"/>
    <n v="253"/>
  </r>
  <r>
    <x v="1"/>
    <n v="1113"/>
  </r>
  <r>
    <x v="1"/>
    <n v="2283"/>
  </r>
  <r>
    <x v="0"/>
    <n v="1072"/>
  </r>
  <r>
    <x v="1"/>
    <n v="1095"/>
  </r>
  <r>
    <x v="1"/>
    <n v="1690"/>
  </r>
  <r>
    <x v="3"/>
    <n v="1297"/>
  </r>
  <r>
    <x v="0"/>
    <n v="393"/>
  </r>
  <r>
    <x v="0"/>
    <n v="1257"/>
  </r>
  <r>
    <x v="0"/>
    <n v="328"/>
  </r>
  <r>
    <x v="0"/>
    <n v="147"/>
  </r>
  <r>
    <x v="0"/>
    <n v="830"/>
  </r>
  <r>
    <x v="0"/>
    <n v="331"/>
  </r>
  <r>
    <x v="0"/>
    <n v="25"/>
  </r>
  <r>
    <x v="1"/>
    <n v="191"/>
  </r>
  <r>
    <x v="0"/>
    <n v="3483"/>
  </r>
  <r>
    <x v="0"/>
    <n v="923"/>
  </r>
  <r>
    <x v="0"/>
    <n v="1"/>
  </r>
  <r>
    <x v="1"/>
    <n v="2013"/>
  </r>
  <r>
    <x v="0"/>
    <n v="33"/>
  </r>
  <r>
    <x v="1"/>
    <n v="1703"/>
  </r>
  <r>
    <x v="1"/>
    <n v="80"/>
  </r>
  <r>
    <x v="2"/>
    <n v="86"/>
  </r>
  <r>
    <x v="0"/>
    <n v="40"/>
  </r>
  <r>
    <x v="1"/>
    <n v="41"/>
  </r>
  <r>
    <x v="0"/>
    <n v="23"/>
  </r>
  <r>
    <x v="1"/>
    <n v="187"/>
  </r>
  <r>
    <x v="1"/>
    <n v="2875"/>
  </r>
  <r>
    <x v="1"/>
    <n v="88"/>
  </r>
  <r>
    <x v="1"/>
    <n v="191"/>
  </r>
  <r>
    <x v="1"/>
    <n v="139"/>
  </r>
  <r>
    <x v="1"/>
    <n v="186"/>
  </r>
  <r>
    <x v="1"/>
    <n v="112"/>
  </r>
  <r>
    <x v="1"/>
    <n v="101"/>
  </r>
  <r>
    <x v="0"/>
    <n v="75"/>
  </r>
  <r>
    <x v="1"/>
    <n v="206"/>
  </r>
  <r>
    <x v="1"/>
    <n v="154"/>
  </r>
  <r>
    <x v="1"/>
    <n v="5966"/>
  </r>
  <r>
    <x v="0"/>
    <n v="2176"/>
  </r>
  <r>
    <x v="1"/>
    <n v="169"/>
  </r>
  <r>
    <x v="1"/>
    <n v="2106"/>
  </r>
  <r>
    <x v="0"/>
    <n v="441"/>
  </r>
  <r>
    <x v="0"/>
    <n v="25"/>
  </r>
  <r>
    <x v="1"/>
    <n v="131"/>
  </r>
  <r>
    <x v="0"/>
    <n v="127"/>
  </r>
  <r>
    <x v="0"/>
    <n v="355"/>
  </r>
  <r>
    <x v="0"/>
    <n v="44"/>
  </r>
  <r>
    <x v="1"/>
    <n v="84"/>
  </r>
  <r>
    <x v="1"/>
    <n v="155"/>
  </r>
  <r>
    <x v="0"/>
    <n v="67"/>
  </r>
  <r>
    <x v="1"/>
    <n v="189"/>
  </r>
  <r>
    <x v="1"/>
    <n v="4799"/>
  </r>
  <r>
    <x v="1"/>
    <n v="1137"/>
  </r>
  <r>
    <x v="0"/>
    <n v="1068"/>
  </r>
  <r>
    <x v="0"/>
    <n v="424"/>
  </r>
  <r>
    <x v="3"/>
    <n v="145"/>
  </r>
  <r>
    <x v="1"/>
    <n v="1152"/>
  </r>
  <r>
    <x v="1"/>
    <n v="50"/>
  </r>
  <r>
    <x v="0"/>
    <n v="151"/>
  </r>
  <r>
    <x v="0"/>
    <n v="1608"/>
  </r>
  <r>
    <x v="1"/>
    <n v="3059"/>
  </r>
  <r>
    <x v="1"/>
    <n v="34"/>
  </r>
  <r>
    <x v="1"/>
    <n v="220"/>
  </r>
  <r>
    <x v="1"/>
    <n v="1604"/>
  </r>
  <r>
    <x v="1"/>
    <n v="454"/>
  </r>
  <r>
    <x v="1"/>
    <n v="123"/>
  </r>
  <r>
    <x v="0"/>
    <n v="941"/>
  </r>
  <r>
    <x v="0"/>
    <n v="1"/>
  </r>
  <r>
    <x v="1"/>
    <n v="299"/>
  </r>
  <r>
    <x v="0"/>
    <n v="40"/>
  </r>
  <r>
    <x v="0"/>
    <n v="3015"/>
  </r>
  <r>
    <x v="1"/>
    <n v="2237"/>
  </r>
  <r>
    <x v="0"/>
    <n v="435"/>
  </r>
  <r>
    <x v="1"/>
    <n v="645"/>
  </r>
  <r>
    <x v="1"/>
    <n v="484"/>
  </r>
  <r>
    <x v="1"/>
    <n v="154"/>
  </r>
  <r>
    <x v="0"/>
    <n v="714"/>
  </r>
  <r>
    <x v="2"/>
    <n v="1111"/>
  </r>
  <r>
    <x v="1"/>
    <n v="82"/>
  </r>
  <r>
    <x v="1"/>
    <n v="134"/>
  </r>
  <r>
    <x v="2"/>
    <n v="1089"/>
  </r>
  <r>
    <x v="0"/>
    <n v="5497"/>
  </r>
  <r>
    <x v="0"/>
    <n v="418"/>
  </r>
  <r>
    <x v="0"/>
    <n v="1439"/>
  </r>
  <r>
    <x v="0"/>
    <n v="15"/>
  </r>
  <r>
    <x v="0"/>
    <n v="1999"/>
  </r>
  <r>
    <x v="1"/>
    <n v="5203"/>
  </r>
  <r>
    <x v="1"/>
    <n v="94"/>
  </r>
  <r>
    <x v="0"/>
    <n v="118"/>
  </r>
  <r>
    <x v="1"/>
    <n v="205"/>
  </r>
  <r>
    <x v="0"/>
    <n v="162"/>
  </r>
  <r>
    <x v="0"/>
    <n v="83"/>
  </r>
  <r>
    <x v="1"/>
    <n v="92"/>
  </r>
  <r>
    <x v="1"/>
    <n v="219"/>
  </r>
  <r>
    <x v="1"/>
    <n v="2526"/>
  </r>
  <r>
    <x v="0"/>
    <n v="747"/>
  </r>
  <r>
    <x v="3"/>
    <n v="2138"/>
  </r>
  <r>
    <x v="0"/>
    <n v="84"/>
  </r>
  <r>
    <x v="1"/>
    <n v="94"/>
  </r>
  <r>
    <x v="0"/>
    <n v="91"/>
  </r>
  <r>
    <x v="0"/>
    <n v="792"/>
  </r>
  <r>
    <x v="3"/>
    <n v="10"/>
  </r>
  <r>
    <x v="1"/>
    <n v="1713"/>
  </r>
  <r>
    <x v="1"/>
    <n v="249"/>
  </r>
  <r>
    <x v="1"/>
    <n v="192"/>
  </r>
  <r>
    <x v="1"/>
    <n v="247"/>
  </r>
  <r>
    <x v="1"/>
    <n v="2293"/>
  </r>
  <r>
    <x v="1"/>
    <n v="3131"/>
  </r>
  <r>
    <x v="0"/>
    <n v="32"/>
  </r>
  <r>
    <x v="1"/>
    <n v="143"/>
  </r>
  <r>
    <x v="3"/>
    <n v="90"/>
  </r>
  <r>
    <x v="1"/>
    <n v="296"/>
  </r>
  <r>
    <x v="1"/>
    <n v="170"/>
  </r>
  <r>
    <x v="0"/>
    <n v="186"/>
  </r>
  <r>
    <x v="3"/>
    <n v="439"/>
  </r>
  <r>
    <x v="0"/>
    <n v="605"/>
  </r>
  <r>
    <x v="1"/>
    <n v="86"/>
  </r>
  <r>
    <x v="0"/>
    <n v="1"/>
  </r>
  <r>
    <x v="1"/>
    <n v="6286"/>
  </r>
  <r>
    <x v="0"/>
    <n v="31"/>
  </r>
  <r>
    <x v="0"/>
    <n v="1181"/>
  </r>
  <r>
    <x v="0"/>
    <n v="39"/>
  </r>
  <r>
    <x v="1"/>
    <n v="3727"/>
  </r>
  <r>
    <x v="1"/>
    <n v="1605"/>
  </r>
  <r>
    <x v="0"/>
    <n v="46"/>
  </r>
  <r>
    <x v="1"/>
    <n v="2120"/>
  </r>
  <r>
    <x v="0"/>
    <n v="105"/>
  </r>
  <r>
    <x v="1"/>
    <n v="50"/>
  </r>
  <r>
    <x v="1"/>
    <n v="2080"/>
  </r>
  <r>
    <x v="0"/>
    <n v="535"/>
  </r>
  <r>
    <x v="1"/>
    <n v="2105"/>
  </r>
  <r>
    <x v="1"/>
    <n v="2436"/>
  </r>
  <r>
    <x v="1"/>
    <n v="80"/>
  </r>
  <r>
    <x v="1"/>
    <n v="42"/>
  </r>
  <r>
    <x v="1"/>
    <n v="139"/>
  </r>
  <r>
    <x v="0"/>
    <n v="16"/>
  </r>
  <r>
    <x v="1"/>
    <n v="159"/>
  </r>
  <r>
    <x v="1"/>
    <n v="381"/>
  </r>
  <r>
    <x v="1"/>
    <n v="194"/>
  </r>
  <r>
    <x v="0"/>
    <n v="575"/>
  </r>
  <r>
    <x v="1"/>
    <n v="106"/>
  </r>
  <r>
    <x v="1"/>
    <n v="142"/>
  </r>
  <r>
    <x v="1"/>
    <n v="211"/>
  </r>
  <r>
    <x v="0"/>
    <n v="1120"/>
  </r>
  <r>
    <x v="0"/>
    <n v="113"/>
  </r>
  <r>
    <x v="1"/>
    <n v="2756"/>
  </r>
  <r>
    <x v="1"/>
    <n v="173"/>
  </r>
  <r>
    <x v="1"/>
    <n v="87"/>
  </r>
  <r>
    <x v="0"/>
    <n v="1538"/>
  </r>
  <r>
    <x v="0"/>
    <n v="9"/>
  </r>
  <r>
    <x v="0"/>
    <n v="554"/>
  </r>
  <r>
    <x v="1"/>
    <n v="1572"/>
  </r>
  <r>
    <x v="0"/>
    <n v="648"/>
  </r>
  <r>
    <x v="0"/>
    <n v="21"/>
  </r>
  <r>
    <x v="1"/>
    <n v="2346"/>
  </r>
  <r>
    <x v="1"/>
    <n v="115"/>
  </r>
  <r>
    <x v="1"/>
    <n v="85"/>
  </r>
  <r>
    <x v="1"/>
    <n v="144"/>
  </r>
  <r>
    <x v="1"/>
    <n v="2443"/>
  </r>
  <r>
    <x v="3"/>
    <n v="595"/>
  </r>
  <r>
    <x v="1"/>
    <n v="64"/>
  </r>
  <r>
    <x v="1"/>
    <n v="268"/>
  </r>
  <r>
    <x v="1"/>
    <n v="195"/>
  </r>
  <r>
    <x v="0"/>
    <n v="54"/>
  </r>
  <r>
    <x v="0"/>
    <n v="120"/>
  </r>
  <r>
    <x v="0"/>
    <n v="579"/>
  </r>
  <r>
    <x v="0"/>
    <n v="2072"/>
  </r>
  <r>
    <x v="0"/>
    <n v="0"/>
  </r>
  <r>
    <x v="0"/>
    <n v="1796"/>
  </r>
  <r>
    <x v="1"/>
    <n v="186"/>
  </r>
  <r>
    <x v="1"/>
    <n v="460"/>
  </r>
  <r>
    <x v="0"/>
    <n v="62"/>
  </r>
  <r>
    <x v="0"/>
    <n v="347"/>
  </r>
  <r>
    <x v="1"/>
    <n v="2528"/>
  </r>
  <r>
    <x v="0"/>
    <n v="19"/>
  </r>
  <r>
    <x v="1"/>
    <n v="3657"/>
  </r>
  <r>
    <x v="0"/>
    <n v="1258"/>
  </r>
  <r>
    <x v="1"/>
    <n v="131"/>
  </r>
  <r>
    <x v="0"/>
    <n v="362"/>
  </r>
  <r>
    <x v="1"/>
    <n v="239"/>
  </r>
  <r>
    <x v="3"/>
    <n v="35"/>
  </r>
  <r>
    <x v="3"/>
    <n v="528"/>
  </r>
  <r>
    <x v="0"/>
    <n v="133"/>
  </r>
  <r>
    <x v="0"/>
    <n v="846"/>
  </r>
  <r>
    <x v="1"/>
    <n v="78"/>
  </r>
  <r>
    <x v="0"/>
    <n v="10"/>
  </r>
  <r>
    <x v="1"/>
    <n v="1773"/>
  </r>
  <r>
    <x v="1"/>
    <n v="32"/>
  </r>
  <r>
    <x v="1"/>
    <n v="369"/>
  </r>
  <r>
    <x v="0"/>
    <n v="191"/>
  </r>
  <r>
    <x v="1"/>
    <n v="89"/>
  </r>
  <r>
    <x v="0"/>
    <n v="1979"/>
  </r>
  <r>
    <x v="0"/>
    <n v="63"/>
  </r>
  <r>
    <x v="1"/>
    <n v="147"/>
  </r>
  <r>
    <x v="0"/>
    <n v="6080"/>
  </r>
  <r>
    <x v="0"/>
    <n v="80"/>
  </r>
  <r>
    <x v="0"/>
    <n v="9"/>
  </r>
  <r>
    <x v="0"/>
    <n v="1784"/>
  </r>
  <r>
    <x v="2"/>
    <n v="3640"/>
  </r>
  <r>
    <x v="1"/>
    <n v="126"/>
  </r>
  <r>
    <x v="1"/>
    <n v="2218"/>
  </r>
  <r>
    <x v="0"/>
    <n v="243"/>
  </r>
  <r>
    <x v="1"/>
    <n v="202"/>
  </r>
  <r>
    <x v="1"/>
    <n v="140"/>
  </r>
  <r>
    <x v="1"/>
    <n v="1052"/>
  </r>
  <r>
    <x v="0"/>
    <n v="1296"/>
  </r>
  <r>
    <x v="0"/>
    <n v="77"/>
  </r>
  <r>
    <x v="1"/>
    <n v="247"/>
  </r>
  <r>
    <x v="0"/>
    <n v="395"/>
  </r>
  <r>
    <x v="0"/>
    <n v="49"/>
  </r>
  <r>
    <x v="0"/>
    <n v="180"/>
  </r>
  <r>
    <x v="1"/>
    <n v="84"/>
  </r>
  <r>
    <x v="0"/>
    <n v="2690"/>
  </r>
  <r>
    <x v="1"/>
    <n v="88"/>
  </r>
  <r>
    <x v="1"/>
    <n v="156"/>
  </r>
  <r>
    <x v="1"/>
    <n v="2985"/>
  </r>
  <r>
    <x v="1"/>
    <n v="762"/>
  </r>
  <r>
    <x v="3"/>
    <n v="1"/>
  </r>
  <r>
    <x v="0"/>
    <n v="2779"/>
  </r>
  <r>
    <x v="0"/>
    <n v="92"/>
  </r>
  <r>
    <x v="0"/>
    <n v="1028"/>
  </r>
  <r>
    <x v="1"/>
    <n v="554"/>
  </r>
  <r>
    <x v="1"/>
    <n v="135"/>
  </r>
  <r>
    <x v="1"/>
    <n v="122"/>
  </r>
  <r>
    <x v="1"/>
    <n v="221"/>
  </r>
  <r>
    <x v="1"/>
    <n v="126"/>
  </r>
  <r>
    <x v="1"/>
    <n v="1022"/>
  </r>
  <r>
    <x v="1"/>
    <n v="3177"/>
  </r>
  <r>
    <x v="1"/>
    <n v="198"/>
  </r>
  <r>
    <x v="0"/>
    <n v="26"/>
  </r>
  <r>
    <x v="1"/>
    <n v="85"/>
  </r>
  <r>
    <x v="0"/>
    <n v="1790"/>
  </r>
  <r>
    <x v="1"/>
    <n v="3596"/>
  </r>
  <r>
    <x v="0"/>
    <n v="37"/>
  </r>
  <r>
    <x v="1"/>
    <n v="244"/>
  </r>
  <r>
    <x v="1"/>
    <n v="5180"/>
  </r>
  <r>
    <x v="1"/>
    <n v="589"/>
  </r>
  <r>
    <x v="1"/>
    <n v="2725"/>
  </r>
  <r>
    <x v="0"/>
    <n v="35"/>
  </r>
  <r>
    <x v="3"/>
    <n v="94"/>
  </r>
  <r>
    <x v="1"/>
    <n v="300"/>
  </r>
  <r>
    <x v="1"/>
    <n v="144"/>
  </r>
  <r>
    <x v="0"/>
    <n v="558"/>
  </r>
  <r>
    <x v="0"/>
    <n v="64"/>
  </r>
  <r>
    <x v="3"/>
    <n v="37"/>
  </r>
  <r>
    <x v="0"/>
    <n v="245"/>
  </r>
  <r>
    <x v="1"/>
    <n v="87"/>
  </r>
  <r>
    <x v="1"/>
    <n v="3116"/>
  </r>
  <r>
    <x v="0"/>
    <n v="71"/>
  </r>
  <r>
    <x v="0"/>
    <n v="42"/>
  </r>
  <r>
    <x v="1"/>
    <n v="909"/>
  </r>
  <r>
    <x v="1"/>
    <n v="1613"/>
  </r>
  <r>
    <x v="1"/>
    <n v="136"/>
  </r>
  <r>
    <x v="1"/>
    <n v="130"/>
  </r>
  <r>
    <x v="0"/>
    <n v="156"/>
  </r>
  <r>
    <x v="0"/>
    <n v="1368"/>
  </r>
  <r>
    <x v="0"/>
    <n v="102"/>
  </r>
  <r>
    <x v="0"/>
    <n v="86"/>
  </r>
  <r>
    <x v="1"/>
    <n v="102"/>
  </r>
  <r>
    <x v="0"/>
    <n v="253"/>
  </r>
  <r>
    <x v="1"/>
    <n v="4006"/>
  </r>
  <r>
    <x v="0"/>
    <n v="157"/>
  </r>
  <r>
    <x v="1"/>
    <n v="1629"/>
  </r>
  <r>
    <x v="0"/>
    <n v="183"/>
  </r>
  <r>
    <x v="1"/>
    <n v="2188"/>
  </r>
  <r>
    <x v="1"/>
    <n v="2409"/>
  </r>
  <r>
    <x v="0"/>
    <n v="82"/>
  </r>
  <r>
    <x v="0"/>
    <n v="1"/>
  </r>
  <r>
    <x v="1"/>
    <n v="194"/>
  </r>
  <r>
    <x v="1"/>
    <n v="1140"/>
  </r>
  <r>
    <x v="1"/>
    <n v="102"/>
  </r>
  <r>
    <x v="1"/>
    <n v="2857"/>
  </r>
  <r>
    <x v="1"/>
    <n v="107"/>
  </r>
  <r>
    <x v="1"/>
    <n v="160"/>
  </r>
  <r>
    <x v="1"/>
    <n v="2230"/>
  </r>
  <r>
    <x v="1"/>
    <n v="316"/>
  </r>
  <r>
    <x v="1"/>
    <n v="117"/>
  </r>
  <r>
    <x v="1"/>
    <n v="6406"/>
  </r>
  <r>
    <x v="3"/>
    <n v="15"/>
  </r>
  <r>
    <x v="1"/>
    <n v="192"/>
  </r>
  <r>
    <x v="1"/>
    <n v="26"/>
  </r>
  <r>
    <x v="1"/>
    <n v="723"/>
  </r>
  <r>
    <x v="1"/>
    <n v="170"/>
  </r>
  <r>
    <x v="1"/>
    <n v="238"/>
  </r>
  <r>
    <x v="1"/>
    <n v="55"/>
  </r>
  <r>
    <x v="0"/>
    <n v="1198"/>
  </r>
  <r>
    <x v="0"/>
    <n v="648"/>
  </r>
  <r>
    <x v="1"/>
    <n v="128"/>
  </r>
  <r>
    <x v="1"/>
    <n v="2144"/>
  </r>
  <r>
    <x v="0"/>
    <n v="64"/>
  </r>
  <r>
    <x v="1"/>
    <n v="2693"/>
  </r>
  <r>
    <x v="1"/>
    <n v="432"/>
  </r>
  <r>
    <x v="0"/>
    <n v="62"/>
  </r>
  <r>
    <x v="1"/>
    <n v="189"/>
  </r>
  <r>
    <x v="1"/>
    <n v="154"/>
  </r>
  <r>
    <x v="1"/>
    <n v="96"/>
  </r>
  <r>
    <x v="0"/>
    <n v="750"/>
  </r>
  <r>
    <x v="3"/>
    <n v="87"/>
  </r>
  <r>
    <x v="1"/>
    <n v="3063"/>
  </r>
  <r>
    <x v="2"/>
    <n v="278"/>
  </r>
  <r>
    <x v="0"/>
    <n v="105"/>
  </r>
  <r>
    <x v="3"/>
    <n v="1658"/>
  </r>
  <r>
    <x v="1"/>
    <n v="2266"/>
  </r>
  <r>
    <x v="0"/>
    <n v="2604"/>
  </r>
  <r>
    <x v="0"/>
    <n v="65"/>
  </r>
  <r>
    <x v="0"/>
    <n v="94"/>
  </r>
  <r>
    <x v="2"/>
    <n v="45"/>
  </r>
  <r>
    <x v="0"/>
    <n v="257"/>
  </r>
  <r>
    <x v="1"/>
    <n v="194"/>
  </r>
  <r>
    <x v="1"/>
    <n v="129"/>
  </r>
  <r>
    <x v="1"/>
    <n v="375"/>
  </r>
  <r>
    <x v="0"/>
    <n v="2928"/>
  </r>
  <r>
    <x v="0"/>
    <n v="4697"/>
  </r>
  <r>
    <x v="0"/>
    <n v="2915"/>
  </r>
  <r>
    <x v="0"/>
    <n v="18"/>
  </r>
  <r>
    <x v="3"/>
    <n v="723"/>
  </r>
  <r>
    <x v="0"/>
    <n v="602"/>
  </r>
  <r>
    <x v="0"/>
    <n v="1"/>
  </r>
  <r>
    <x v="0"/>
    <n v="3868"/>
  </r>
  <r>
    <x v="1"/>
    <n v="409"/>
  </r>
  <r>
    <x v="1"/>
    <n v="234"/>
  </r>
  <r>
    <x v="1"/>
    <n v="3016"/>
  </r>
  <r>
    <x v="1"/>
    <n v="264"/>
  </r>
  <r>
    <x v="0"/>
    <n v="504"/>
  </r>
  <r>
    <x v="0"/>
    <n v="14"/>
  </r>
  <r>
    <x v="3"/>
    <n v="390"/>
  </r>
  <r>
    <x v="0"/>
    <n v="750"/>
  </r>
  <r>
    <x v="0"/>
    <n v="77"/>
  </r>
  <r>
    <x v="0"/>
    <n v="752"/>
  </r>
  <r>
    <x v="0"/>
    <n v="131"/>
  </r>
  <r>
    <x v="0"/>
    <n v="87"/>
  </r>
  <r>
    <x v="0"/>
    <n v="1063"/>
  </r>
  <r>
    <x v="1"/>
    <n v="272"/>
  </r>
  <r>
    <x v="3"/>
    <n v="25"/>
  </r>
  <r>
    <x v="1"/>
    <n v="419"/>
  </r>
  <r>
    <x v="0"/>
    <n v="76"/>
  </r>
  <r>
    <x v="1"/>
    <n v="1621"/>
  </r>
  <r>
    <x v="1"/>
    <n v="1101"/>
  </r>
  <r>
    <x v="1"/>
    <n v="1073"/>
  </r>
  <r>
    <x v="0"/>
    <n v="4428"/>
  </r>
  <r>
    <x v="0"/>
    <n v="58"/>
  </r>
  <r>
    <x v="3"/>
    <n v="1218"/>
  </r>
  <r>
    <x v="1"/>
    <n v="331"/>
  </r>
  <r>
    <x v="1"/>
    <n v="1170"/>
  </r>
  <r>
    <x v="0"/>
    <n v="111"/>
  </r>
  <r>
    <x v="3"/>
    <n v="215"/>
  </r>
  <r>
    <x v="1"/>
    <n v="363"/>
  </r>
  <r>
    <x v="0"/>
    <n v="2955"/>
  </r>
  <r>
    <x v="0"/>
    <n v="1657"/>
  </r>
  <r>
    <x v="1"/>
    <n v="103"/>
  </r>
  <r>
    <x v="1"/>
    <n v="147"/>
  </r>
  <r>
    <x v="1"/>
    <n v="110"/>
  </r>
  <r>
    <x v="0"/>
    <n v="926"/>
  </r>
  <r>
    <x v="1"/>
    <n v="134"/>
  </r>
  <r>
    <x v="1"/>
    <n v="269"/>
  </r>
  <r>
    <x v="1"/>
    <n v="175"/>
  </r>
  <r>
    <x v="1"/>
    <n v="69"/>
  </r>
  <r>
    <x v="1"/>
    <n v="190"/>
  </r>
  <r>
    <x v="1"/>
    <n v="237"/>
  </r>
  <r>
    <x v="0"/>
    <n v="77"/>
  </r>
  <r>
    <x v="0"/>
    <n v="1748"/>
  </r>
  <r>
    <x v="0"/>
    <n v="79"/>
  </r>
  <r>
    <x v="1"/>
    <n v="196"/>
  </r>
  <r>
    <x v="0"/>
    <n v="889"/>
  </r>
  <r>
    <x v="1"/>
    <n v="7295"/>
  </r>
  <r>
    <x v="1"/>
    <n v="2893"/>
  </r>
  <r>
    <x v="0"/>
    <n v="56"/>
  </r>
  <r>
    <x v="0"/>
    <n v="1"/>
  </r>
  <r>
    <x v="1"/>
    <n v="820"/>
  </r>
  <r>
    <x v="0"/>
    <n v="83"/>
  </r>
  <r>
    <x v="1"/>
    <n v="2038"/>
  </r>
  <r>
    <x v="1"/>
    <n v="116"/>
  </r>
  <r>
    <x v="0"/>
    <n v="2025"/>
  </r>
  <r>
    <x v="1"/>
    <n v="1345"/>
  </r>
  <r>
    <x v="1"/>
    <n v="168"/>
  </r>
  <r>
    <x v="1"/>
    <n v="137"/>
  </r>
  <r>
    <x v="1"/>
    <n v="186"/>
  </r>
  <r>
    <x v="1"/>
    <n v="125"/>
  </r>
  <r>
    <x v="0"/>
    <n v="14"/>
  </r>
  <r>
    <x v="1"/>
    <n v="202"/>
  </r>
  <r>
    <x v="1"/>
    <n v="103"/>
  </r>
  <r>
    <x v="1"/>
    <n v="1785"/>
  </r>
  <r>
    <x v="0"/>
    <n v="656"/>
  </r>
  <r>
    <x v="1"/>
    <n v="157"/>
  </r>
  <r>
    <x v="1"/>
    <n v="555"/>
  </r>
  <r>
    <x v="1"/>
    <n v="297"/>
  </r>
  <r>
    <x v="1"/>
    <n v="123"/>
  </r>
  <r>
    <x v="3"/>
    <n v="38"/>
  </r>
  <r>
    <x v="3"/>
    <n v="60"/>
  </r>
  <r>
    <x v="1"/>
    <n v="3036"/>
  </r>
  <r>
    <x v="1"/>
    <n v="144"/>
  </r>
  <r>
    <x v="1"/>
    <n v="121"/>
  </r>
  <r>
    <x v="0"/>
    <n v="1596"/>
  </r>
  <r>
    <x v="3"/>
    <n v="524"/>
  </r>
  <r>
    <x v="1"/>
    <n v="181"/>
  </r>
  <r>
    <x v="0"/>
    <n v="10"/>
  </r>
  <r>
    <x v="1"/>
    <n v="122"/>
  </r>
  <r>
    <x v="1"/>
    <n v="1071"/>
  </r>
  <r>
    <x v="3"/>
    <n v="219"/>
  </r>
  <r>
    <x v="0"/>
    <n v="1121"/>
  </r>
  <r>
    <x v="1"/>
    <n v="980"/>
  </r>
  <r>
    <x v="1"/>
    <n v="536"/>
  </r>
  <r>
    <x v="1"/>
    <n v="1991"/>
  </r>
  <r>
    <x v="3"/>
    <n v="29"/>
  </r>
  <r>
    <x v="1"/>
    <n v="180"/>
  </r>
  <r>
    <x v="0"/>
    <n v="15"/>
  </r>
  <r>
    <x v="0"/>
    <n v="191"/>
  </r>
  <r>
    <x v="0"/>
    <n v="16"/>
  </r>
  <r>
    <x v="1"/>
    <n v="130"/>
  </r>
  <r>
    <x v="1"/>
    <n v="122"/>
  </r>
  <r>
    <x v="0"/>
    <n v="17"/>
  </r>
  <r>
    <x v="1"/>
    <n v="140"/>
  </r>
  <r>
    <x v="0"/>
    <n v="34"/>
  </r>
  <r>
    <x v="1"/>
    <n v="3388"/>
  </r>
  <r>
    <x v="1"/>
    <n v="280"/>
  </r>
  <r>
    <x v="3"/>
    <n v="614"/>
  </r>
  <r>
    <x v="1"/>
    <n v="366"/>
  </r>
  <r>
    <x v="0"/>
    <n v="1"/>
  </r>
  <r>
    <x v="1"/>
    <n v="270"/>
  </r>
  <r>
    <x v="3"/>
    <n v="114"/>
  </r>
  <r>
    <x v="1"/>
    <n v="137"/>
  </r>
  <r>
    <x v="1"/>
    <n v="3205"/>
  </r>
  <r>
    <x v="1"/>
    <n v="288"/>
  </r>
  <r>
    <x v="1"/>
    <n v="148"/>
  </r>
  <r>
    <x v="1"/>
    <n v="114"/>
  </r>
  <r>
    <x v="1"/>
    <n v="1518"/>
  </r>
  <r>
    <x v="0"/>
    <n v="1274"/>
  </r>
  <r>
    <x v="0"/>
    <n v="210"/>
  </r>
  <r>
    <x v="1"/>
    <n v="166"/>
  </r>
  <r>
    <x v="1"/>
    <n v="100"/>
  </r>
  <r>
    <x v="1"/>
    <n v="235"/>
  </r>
  <r>
    <x v="1"/>
    <n v="148"/>
  </r>
  <r>
    <x v="1"/>
    <n v="198"/>
  </r>
  <r>
    <x v="0"/>
    <n v="248"/>
  </r>
  <r>
    <x v="0"/>
    <n v="513"/>
  </r>
  <r>
    <x v="1"/>
    <n v="150"/>
  </r>
  <r>
    <x v="0"/>
    <n v="3410"/>
  </r>
  <r>
    <x v="1"/>
    <n v="216"/>
  </r>
  <r>
    <x v="3"/>
    <n v="26"/>
  </r>
  <r>
    <x v="1"/>
    <n v="5139"/>
  </r>
  <r>
    <x v="1"/>
    <n v="2353"/>
  </r>
  <r>
    <x v="1"/>
    <n v="78"/>
  </r>
  <r>
    <x v="0"/>
    <n v="10"/>
  </r>
  <r>
    <x v="0"/>
    <n v="2201"/>
  </r>
  <r>
    <x v="0"/>
    <n v="676"/>
  </r>
  <r>
    <x v="1"/>
    <n v="174"/>
  </r>
  <r>
    <x v="0"/>
    <n v="831"/>
  </r>
  <r>
    <x v="1"/>
    <n v="164"/>
  </r>
  <r>
    <x v="3"/>
    <n v="56"/>
  </r>
  <r>
    <x v="1"/>
    <n v="161"/>
  </r>
  <r>
    <x v="1"/>
    <n v="138"/>
  </r>
  <r>
    <x v="1"/>
    <n v="3308"/>
  </r>
  <r>
    <x v="1"/>
    <n v="127"/>
  </r>
  <r>
    <x v="1"/>
    <n v="207"/>
  </r>
  <r>
    <x v="0"/>
    <n v="859"/>
  </r>
  <r>
    <x v="2"/>
    <n v="31"/>
  </r>
  <r>
    <x v="0"/>
    <n v="45"/>
  </r>
  <r>
    <x v="3"/>
    <n v="1113"/>
  </r>
  <r>
    <x v="0"/>
    <n v="6"/>
  </r>
  <r>
    <x v="0"/>
    <n v="7"/>
  </r>
  <r>
    <x v="1"/>
    <n v="181"/>
  </r>
  <r>
    <x v="1"/>
    <n v="110"/>
  </r>
  <r>
    <x v="0"/>
    <n v="31"/>
  </r>
  <r>
    <x v="0"/>
    <n v="78"/>
  </r>
  <r>
    <x v="1"/>
    <n v="185"/>
  </r>
  <r>
    <x v="1"/>
    <n v="121"/>
  </r>
  <r>
    <x v="0"/>
    <n v="1225"/>
  </r>
  <r>
    <x v="0"/>
    <n v="1"/>
  </r>
  <r>
    <x v="1"/>
    <n v="106"/>
  </r>
  <r>
    <x v="1"/>
    <n v="142"/>
  </r>
  <r>
    <x v="1"/>
    <n v="233"/>
  </r>
  <r>
    <x v="1"/>
    <n v="218"/>
  </r>
  <r>
    <x v="0"/>
    <n v="67"/>
  </r>
  <r>
    <x v="1"/>
    <n v="76"/>
  </r>
  <r>
    <x v="1"/>
    <n v="43"/>
  </r>
  <r>
    <x v="0"/>
    <n v="19"/>
  </r>
  <r>
    <x v="0"/>
    <n v="2108"/>
  </r>
  <r>
    <x v="1"/>
    <n v="221"/>
  </r>
  <r>
    <x v="0"/>
    <n v="679"/>
  </r>
  <r>
    <x v="1"/>
    <n v="2805"/>
  </r>
  <r>
    <x v="1"/>
    <n v="68"/>
  </r>
  <r>
    <x v="0"/>
    <n v="36"/>
  </r>
  <r>
    <x v="1"/>
    <n v="183"/>
  </r>
  <r>
    <x v="1"/>
    <n v="133"/>
  </r>
  <r>
    <x v="1"/>
    <n v="2489"/>
  </r>
  <r>
    <x v="1"/>
    <n v="69"/>
  </r>
  <r>
    <x v="0"/>
    <n v="47"/>
  </r>
  <r>
    <x v="1"/>
    <n v="279"/>
  </r>
  <r>
    <x v="1"/>
    <n v="210"/>
  </r>
  <r>
    <x v="1"/>
    <n v="2100"/>
  </r>
  <r>
    <x v="1"/>
    <n v="252"/>
  </r>
  <r>
    <x v="1"/>
    <n v="1280"/>
  </r>
  <r>
    <x v="1"/>
    <n v="157"/>
  </r>
  <r>
    <x v="1"/>
    <n v="194"/>
  </r>
  <r>
    <x v="1"/>
    <n v="82"/>
  </r>
  <r>
    <x v="0"/>
    <n v="70"/>
  </r>
  <r>
    <x v="0"/>
    <n v="154"/>
  </r>
  <r>
    <x v="0"/>
    <n v="22"/>
  </r>
  <r>
    <x v="1"/>
    <n v="4233"/>
  </r>
  <r>
    <x v="1"/>
    <n v="1297"/>
  </r>
  <r>
    <x v="1"/>
    <n v="165"/>
  </r>
  <r>
    <x v="1"/>
    <n v="119"/>
  </r>
  <r>
    <x v="0"/>
    <n v="1758"/>
  </r>
  <r>
    <x v="0"/>
    <n v="94"/>
  </r>
  <r>
    <x v="1"/>
    <n v="1797"/>
  </r>
  <r>
    <x v="1"/>
    <n v="261"/>
  </r>
  <r>
    <x v="1"/>
    <n v="157"/>
  </r>
  <r>
    <x v="1"/>
    <n v="3533"/>
  </r>
  <r>
    <x v="1"/>
    <n v="155"/>
  </r>
  <r>
    <x v="1"/>
    <n v="132"/>
  </r>
  <r>
    <x v="0"/>
    <n v="33"/>
  </r>
  <r>
    <x v="3"/>
    <n v="94"/>
  </r>
  <r>
    <x v="1"/>
    <n v="1354"/>
  </r>
  <r>
    <x v="1"/>
    <n v="48"/>
  </r>
  <r>
    <x v="1"/>
    <n v="110"/>
  </r>
  <r>
    <x v="1"/>
    <n v="172"/>
  </r>
  <r>
    <x v="1"/>
    <n v="307"/>
  </r>
  <r>
    <x v="0"/>
    <n v="1"/>
  </r>
  <r>
    <x v="1"/>
    <n v="160"/>
  </r>
  <r>
    <x v="0"/>
    <n v="31"/>
  </r>
  <r>
    <x v="1"/>
    <n v="1467"/>
  </r>
  <r>
    <x v="1"/>
    <n v="2662"/>
  </r>
  <r>
    <x v="1"/>
    <n v="452"/>
  </r>
  <r>
    <x v="1"/>
    <n v="158"/>
  </r>
  <r>
    <x v="1"/>
    <n v="225"/>
  </r>
  <r>
    <x v="0"/>
    <n v="35"/>
  </r>
  <r>
    <x v="0"/>
    <n v="63"/>
  </r>
  <r>
    <x v="1"/>
    <n v="65"/>
  </r>
  <r>
    <x v="1"/>
    <n v="163"/>
  </r>
  <r>
    <x v="1"/>
    <n v="85"/>
  </r>
  <r>
    <x v="1"/>
    <n v="217"/>
  </r>
  <r>
    <x v="1"/>
    <n v="150"/>
  </r>
  <r>
    <x v="1"/>
    <n v="3272"/>
  </r>
  <r>
    <x v="3"/>
    <n v="898"/>
  </r>
  <r>
    <x v="1"/>
    <n v="300"/>
  </r>
  <r>
    <x v="1"/>
    <n v="126"/>
  </r>
  <r>
    <x v="0"/>
    <n v="526"/>
  </r>
  <r>
    <x v="0"/>
    <n v="121"/>
  </r>
  <r>
    <x v="1"/>
    <n v="2320"/>
  </r>
  <r>
    <x v="1"/>
    <n v="81"/>
  </r>
  <r>
    <x v="1"/>
    <n v="1887"/>
  </r>
  <r>
    <x v="1"/>
    <n v="4358"/>
  </r>
  <r>
    <x v="0"/>
    <n v="67"/>
  </r>
  <r>
    <x v="0"/>
    <n v="57"/>
  </r>
  <r>
    <x v="0"/>
    <n v="1229"/>
  </r>
  <r>
    <x v="0"/>
    <n v="12"/>
  </r>
  <r>
    <x v="1"/>
    <n v="53"/>
  </r>
  <r>
    <x v="1"/>
    <n v="2414"/>
  </r>
  <r>
    <x v="0"/>
    <n v="452"/>
  </r>
  <r>
    <x v="1"/>
    <n v="80"/>
  </r>
  <r>
    <x v="1"/>
    <n v="193"/>
  </r>
  <r>
    <x v="0"/>
    <n v="1886"/>
  </r>
  <r>
    <x v="1"/>
    <n v="52"/>
  </r>
  <r>
    <x v="0"/>
    <n v="1825"/>
  </r>
  <r>
    <x v="0"/>
    <n v="31"/>
  </r>
  <r>
    <x v="1"/>
    <n v="290"/>
  </r>
  <r>
    <x v="1"/>
    <n v="122"/>
  </r>
  <r>
    <x v="1"/>
    <n v="1470"/>
  </r>
  <r>
    <x v="1"/>
    <n v="165"/>
  </r>
  <r>
    <x v="1"/>
    <n v="182"/>
  </r>
  <r>
    <x v="1"/>
    <n v="199"/>
  </r>
  <r>
    <x v="1"/>
    <n v="56"/>
  </r>
  <r>
    <x v="0"/>
    <n v="107"/>
  </r>
  <r>
    <x v="1"/>
    <n v="1460"/>
  </r>
  <r>
    <x v="0"/>
    <n v="27"/>
  </r>
  <r>
    <x v="0"/>
    <n v="1221"/>
  </r>
  <r>
    <x v="1"/>
    <n v="123"/>
  </r>
  <r>
    <x v="0"/>
    <n v="1"/>
  </r>
  <r>
    <x v="1"/>
    <n v="159"/>
  </r>
  <r>
    <x v="1"/>
    <n v="110"/>
  </r>
  <r>
    <x v="2"/>
    <n v="14"/>
  </r>
  <r>
    <x v="0"/>
    <n v="16"/>
  </r>
  <r>
    <x v="1"/>
    <n v="236"/>
  </r>
  <r>
    <x v="1"/>
    <n v="191"/>
  </r>
  <r>
    <x v="0"/>
    <n v="41"/>
  </r>
  <r>
    <x v="1"/>
    <n v="3934"/>
  </r>
  <r>
    <x v="1"/>
    <n v="80"/>
  </r>
  <r>
    <x v="3"/>
    <n v="296"/>
  </r>
  <r>
    <x v="1"/>
    <n v="462"/>
  </r>
  <r>
    <x v="1"/>
    <n v="179"/>
  </r>
  <r>
    <x v="0"/>
    <n v="523"/>
  </r>
  <r>
    <x v="0"/>
    <n v="141"/>
  </r>
  <r>
    <x v="1"/>
    <n v="1866"/>
  </r>
  <r>
    <x v="0"/>
    <n v="52"/>
  </r>
  <r>
    <x v="2"/>
    <n v="27"/>
  </r>
  <r>
    <x v="1"/>
    <n v="156"/>
  </r>
  <r>
    <x v="0"/>
    <n v="225"/>
  </r>
  <r>
    <x v="1"/>
    <n v="255"/>
  </r>
  <r>
    <x v="0"/>
    <n v="38"/>
  </r>
  <r>
    <x v="1"/>
    <n v="2261"/>
  </r>
  <r>
    <x v="1"/>
    <n v="40"/>
  </r>
  <r>
    <x v="1"/>
    <n v="2289"/>
  </r>
  <r>
    <x v="1"/>
    <n v="65"/>
  </r>
  <r>
    <x v="0"/>
    <n v="15"/>
  </r>
  <r>
    <x v="0"/>
    <n v="37"/>
  </r>
  <r>
    <x v="1"/>
    <n v="3777"/>
  </r>
  <r>
    <x v="1"/>
    <n v="184"/>
  </r>
  <r>
    <x v="1"/>
    <n v="85"/>
  </r>
  <r>
    <x v="0"/>
    <n v="112"/>
  </r>
  <r>
    <x v="1"/>
    <n v="144"/>
  </r>
  <r>
    <x v="1"/>
    <n v="1902"/>
  </r>
  <r>
    <x v="1"/>
    <n v="105"/>
  </r>
  <r>
    <x v="1"/>
    <n v="132"/>
  </r>
  <r>
    <x v="0"/>
    <n v="21"/>
  </r>
  <r>
    <x v="3"/>
    <n v="976"/>
  </r>
  <r>
    <x v="1"/>
    <n v="96"/>
  </r>
  <r>
    <x v="0"/>
    <n v="67"/>
  </r>
  <r>
    <x v="2"/>
    <n v="66"/>
  </r>
  <r>
    <x v="0"/>
    <n v="78"/>
  </r>
  <r>
    <x v="0"/>
    <n v="67"/>
  </r>
  <r>
    <x v="1"/>
    <n v="114"/>
  </r>
  <r>
    <x v="0"/>
    <n v="263"/>
  </r>
  <r>
    <x v="0"/>
    <n v="1691"/>
  </r>
  <r>
    <x v="0"/>
    <n v="181"/>
  </r>
  <r>
    <x v="0"/>
    <n v="13"/>
  </r>
  <r>
    <x v="3"/>
    <n v="160"/>
  </r>
  <r>
    <x v="1"/>
    <n v="203"/>
  </r>
  <r>
    <x v="0"/>
    <n v="1"/>
  </r>
  <r>
    <x v="1"/>
    <n v="1559"/>
  </r>
  <r>
    <x v="3"/>
    <n v="2266"/>
  </r>
  <r>
    <x v="0"/>
    <n v="21"/>
  </r>
  <r>
    <x v="1"/>
    <n v="1548"/>
  </r>
  <r>
    <x v="1"/>
    <n v="80"/>
  </r>
  <r>
    <x v="0"/>
    <n v="830"/>
  </r>
  <r>
    <x v="1"/>
    <n v="131"/>
  </r>
  <r>
    <x v="1"/>
    <n v="112"/>
  </r>
  <r>
    <x v="0"/>
    <n v="130"/>
  </r>
  <r>
    <x v="0"/>
    <n v="55"/>
  </r>
  <r>
    <x v="1"/>
    <n v="155"/>
  </r>
  <r>
    <x v="1"/>
    <n v="266"/>
  </r>
  <r>
    <x v="0"/>
    <n v="114"/>
  </r>
  <r>
    <x v="1"/>
    <n v="155"/>
  </r>
  <r>
    <x v="1"/>
    <n v="207"/>
  </r>
  <r>
    <x v="1"/>
    <n v="245"/>
  </r>
  <r>
    <x v="1"/>
    <n v="1573"/>
  </r>
  <r>
    <x v="1"/>
    <n v="114"/>
  </r>
  <r>
    <x v="1"/>
    <n v="93"/>
  </r>
  <r>
    <x v="0"/>
    <n v="594"/>
  </r>
  <r>
    <x v="0"/>
    <n v="24"/>
  </r>
  <r>
    <x v="1"/>
    <n v="1681"/>
  </r>
  <r>
    <x v="0"/>
    <n v="252"/>
  </r>
  <r>
    <x v="1"/>
    <n v="32"/>
  </r>
  <r>
    <x v="1"/>
    <n v="135"/>
  </r>
  <r>
    <x v="1"/>
    <n v="140"/>
  </r>
  <r>
    <x v="0"/>
    <n v="67"/>
  </r>
  <r>
    <x v="1"/>
    <n v="92"/>
  </r>
  <r>
    <x v="1"/>
    <n v="1015"/>
  </r>
  <r>
    <x v="0"/>
    <n v="742"/>
  </r>
  <r>
    <x v="1"/>
    <n v="323"/>
  </r>
  <r>
    <x v="0"/>
    <n v="75"/>
  </r>
  <r>
    <x v="1"/>
    <n v="2326"/>
  </r>
  <r>
    <x v="1"/>
    <n v="381"/>
  </r>
  <r>
    <x v="0"/>
    <n v="4405"/>
  </r>
  <r>
    <x v="0"/>
    <n v="92"/>
  </r>
  <r>
    <x v="1"/>
    <n v="480"/>
  </r>
  <r>
    <x v="0"/>
    <n v="64"/>
  </r>
  <r>
    <x v="1"/>
    <n v="226"/>
  </r>
  <r>
    <x v="0"/>
    <n v="64"/>
  </r>
  <r>
    <x v="1"/>
    <n v="241"/>
  </r>
  <r>
    <x v="1"/>
    <n v="132"/>
  </r>
  <r>
    <x v="3"/>
    <n v="75"/>
  </r>
  <r>
    <x v="0"/>
    <n v="842"/>
  </r>
  <r>
    <x v="1"/>
    <n v="2043"/>
  </r>
  <r>
    <x v="0"/>
    <n v="112"/>
  </r>
  <r>
    <x v="3"/>
    <n v="139"/>
  </r>
  <r>
    <x v="0"/>
    <n v="374"/>
  </r>
  <r>
    <x v="3"/>
    <n v="1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630BE-0398-F647-983B-49BA3CBEBAAB}" name="Campaigns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multipleItemSelectionAllowed="1" showAll="0" defaultSubtotal="0">
      <items count="5">
        <item x="3"/>
        <item x="0"/>
        <item x="2"/>
        <item x="1"/>
        <item h="1" x="4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category &amp; sub-category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BBBA7-114E-7843-8B10-CDA9FE5FBAB2}" name="PivotTable3" cacheId="1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18">
    <pivotField showAll="0"/>
    <pivotField showAll="0"/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x="999"/>
        <item t="default"/>
      </items>
    </pivotField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country" fld="16" subtotal="count" baseField="0" baseItem="0"/>
  </dataFields>
  <chartFormats count="8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DE566-0487-5E4F-B350-2E627B6FD4E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3BBA1-1385-4842-8B37-D75F88C8BF72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dataFiel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21" hier="-1"/>
  </pageFields>
  <dataFields count="1">
    <dataField name="Count of Date Created Conversion" fld="1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6616F-73C1-834C-A41D-B3BA5A1080B8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7" firstHeaderRow="1" firstDataRow="1" firstDataCol="1"/>
  <pivotFields count="2">
    <pivotField axis="axisRow" compact="0" outline="0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backers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119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5" bestFit="1" customWidth="1"/>
    <col min="8" max="8" width="13" bestFit="1" customWidth="1"/>
    <col min="11" max="12" width="11.1640625" bestFit="1" customWidth="1"/>
    <col min="15" max="15" width="28" bestFit="1" customWidth="1"/>
    <col min="16" max="16" width="16" bestFit="1" customWidth="1"/>
    <col min="17" max="17" width="11.33203125" bestFit="1" customWidth="1"/>
    <col min="18" max="18" width="16.6640625" bestFit="1" customWidth="1"/>
    <col min="19" max="19" width="21.83203125" style="10" bestFit="1" customWidth="1"/>
    <col min="20" max="20" width="20.33203125" style="10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2065</v>
      </c>
      <c r="R1" s="1" t="s">
        <v>2031</v>
      </c>
      <c r="S1" s="9" t="s">
        <v>2075</v>
      </c>
      <c r="T1" s="9" t="s">
        <v>2074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f>AVERAGE(H$2:H$1048576)</f>
        <v>727.005</v>
      </c>
      <c r="Q2" t="s">
        <v>2032</v>
      </c>
      <c r="R2" t="s">
        <v>2033</v>
      </c>
      <c r="S2" s="10">
        <f>(((K2/60)/60)/24)+DATE(1970,1,1)</f>
        <v>42336.25</v>
      </c>
      <c r="T2" s="10">
        <f>(((L2/60)/60)/24)+DATE(1970,1,1)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Q3" t="s">
        <v>2034</v>
      </c>
      <c r="R3" t="s">
        <v>2035</v>
      </c>
      <c r="S3" s="10">
        <f>(((K3/60)/60)/24)+DATE(1970,1,1)</f>
        <v>41870.208333333336</v>
      </c>
      <c r="T3" s="10">
        <f t="shared" ref="T3:T66" si="1">(((L3/60)/60)/24)+DATE(1970,1,1)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Q4" t="s">
        <v>2036</v>
      </c>
      <c r="R4" t="s">
        <v>2037</v>
      </c>
      <c r="S4" s="10">
        <f>(((K4/60)/60)/24)+DATE(1970,1,1)</f>
        <v>41595.25</v>
      </c>
      <c r="T4" s="10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Q5" t="s">
        <v>2034</v>
      </c>
      <c r="R5" t="s">
        <v>2035</v>
      </c>
      <c r="S5" s="10">
        <f>(((K5/60)/60)/24)+DATE(1970,1,1)</f>
        <v>43688.208333333328</v>
      </c>
      <c r="T5" s="10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Q6" t="s">
        <v>2038</v>
      </c>
      <c r="R6" t="s">
        <v>2039</v>
      </c>
      <c r="S6" s="10">
        <f>(((K6/60)/60)/24)+DATE(1970,1,1)</f>
        <v>43485.25</v>
      </c>
      <c r="T6" s="10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Q7" t="s">
        <v>2038</v>
      </c>
      <c r="R7" t="s">
        <v>2039</v>
      </c>
      <c r="S7" s="10">
        <f>(((K7/60)/60)/24)+DATE(1970,1,1)</f>
        <v>41149.208333333336</v>
      </c>
      <c r="T7" s="10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Q8" t="s">
        <v>2040</v>
      </c>
      <c r="R8" t="s">
        <v>2041</v>
      </c>
      <c r="S8" s="10">
        <f>(((K8/60)/60)/24)+DATE(1970,1,1)</f>
        <v>42991.208333333328</v>
      </c>
      <c r="T8" s="10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Q9" t="s">
        <v>2038</v>
      </c>
      <c r="R9" t="s">
        <v>2039</v>
      </c>
      <c r="S9" s="10">
        <f>(((K9/60)/60)/24)+DATE(1970,1,1)</f>
        <v>42229.208333333328</v>
      </c>
      <c r="T9" s="10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Q10" t="s">
        <v>2038</v>
      </c>
      <c r="R10" t="s">
        <v>2039</v>
      </c>
      <c r="S10" s="10">
        <f>(((K10/60)/60)/24)+DATE(1970,1,1)</f>
        <v>40399.208333333336</v>
      </c>
      <c r="T10" s="10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Q11" t="s">
        <v>2034</v>
      </c>
      <c r="R11" t="s">
        <v>2042</v>
      </c>
      <c r="S11" s="10">
        <f>(((K11/60)/60)/24)+DATE(1970,1,1)</f>
        <v>41536.208333333336</v>
      </c>
      <c r="T11" s="10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Q12" t="s">
        <v>2040</v>
      </c>
      <c r="R12" t="s">
        <v>2043</v>
      </c>
      <c r="S12" s="10">
        <f>(((K12/60)/60)/24)+DATE(1970,1,1)</f>
        <v>40404.208333333336</v>
      </c>
      <c r="T12" s="10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Q13" t="s">
        <v>2038</v>
      </c>
      <c r="R13" t="s">
        <v>2039</v>
      </c>
      <c r="S13" s="10">
        <f>(((K13/60)/60)/24)+DATE(1970,1,1)</f>
        <v>40442.208333333336</v>
      </c>
      <c r="T13" s="10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Q14" t="s">
        <v>2040</v>
      </c>
      <c r="R14" t="s">
        <v>2043</v>
      </c>
      <c r="S14" s="10">
        <f>(((K14/60)/60)/24)+DATE(1970,1,1)</f>
        <v>43760.208333333328</v>
      </c>
      <c r="T14" s="10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Q15" t="s">
        <v>2034</v>
      </c>
      <c r="R15" t="s">
        <v>2044</v>
      </c>
      <c r="S15" s="10">
        <f>(((K15/60)/60)/24)+DATE(1970,1,1)</f>
        <v>42532.208333333328</v>
      </c>
      <c r="T15" s="10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Q16" t="s">
        <v>2034</v>
      </c>
      <c r="R16" t="s">
        <v>2044</v>
      </c>
      <c r="S16" s="10">
        <f>(((K16/60)/60)/24)+DATE(1970,1,1)</f>
        <v>40974.25</v>
      </c>
      <c r="T16" s="10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Q17" t="s">
        <v>2036</v>
      </c>
      <c r="R17" t="s">
        <v>2045</v>
      </c>
      <c r="S17" s="10">
        <f>(((K17/60)/60)/24)+DATE(1970,1,1)</f>
        <v>43809.25</v>
      </c>
      <c r="T17" s="10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Q18" t="s">
        <v>2046</v>
      </c>
      <c r="R18" t="s">
        <v>2047</v>
      </c>
      <c r="S18" s="10">
        <f>(((K18/60)/60)/24)+DATE(1970,1,1)</f>
        <v>41661.25</v>
      </c>
      <c r="T18" s="10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Q19" t="s">
        <v>2040</v>
      </c>
      <c r="R19" t="s">
        <v>2048</v>
      </c>
      <c r="S19" s="10">
        <f>(((K19/60)/60)/24)+DATE(1970,1,1)</f>
        <v>40555.25</v>
      </c>
      <c r="T19" s="10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Q20" t="s">
        <v>2038</v>
      </c>
      <c r="R20" t="s">
        <v>2039</v>
      </c>
      <c r="S20" s="10">
        <f>(((K20/60)/60)/24)+DATE(1970,1,1)</f>
        <v>43351.208333333328</v>
      </c>
      <c r="T20" s="10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Q21" t="s">
        <v>2038</v>
      </c>
      <c r="R21" t="s">
        <v>2039</v>
      </c>
      <c r="S21" s="10">
        <f>(((K21/60)/60)/24)+DATE(1970,1,1)</f>
        <v>43528.25</v>
      </c>
      <c r="T21" s="10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Q22" t="s">
        <v>2040</v>
      </c>
      <c r="R22" t="s">
        <v>2043</v>
      </c>
      <c r="S22" s="10">
        <f>(((K22/60)/60)/24)+DATE(1970,1,1)</f>
        <v>41848.208333333336</v>
      </c>
      <c r="T22" s="10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Q23" t="s">
        <v>2038</v>
      </c>
      <c r="R23" t="s">
        <v>2039</v>
      </c>
      <c r="S23" s="10">
        <f>(((K23/60)/60)/24)+DATE(1970,1,1)</f>
        <v>40770.208333333336</v>
      </c>
      <c r="T23" s="10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Q24" t="s">
        <v>2038</v>
      </c>
      <c r="R24" t="s">
        <v>2039</v>
      </c>
      <c r="S24" s="10">
        <f>(((K24/60)/60)/24)+DATE(1970,1,1)</f>
        <v>43193.208333333328</v>
      </c>
      <c r="T24" s="10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Q25" t="s">
        <v>2040</v>
      </c>
      <c r="R25" t="s">
        <v>2041</v>
      </c>
      <c r="S25" s="10">
        <f>(((K25/60)/60)/24)+DATE(1970,1,1)</f>
        <v>43510.25</v>
      </c>
      <c r="T25" s="10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Q26" t="s">
        <v>2036</v>
      </c>
      <c r="R26" t="s">
        <v>2045</v>
      </c>
      <c r="S26" s="10">
        <f>(((K26/60)/60)/24)+DATE(1970,1,1)</f>
        <v>41811.208333333336</v>
      </c>
      <c r="T26" s="10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Q27" t="s">
        <v>2049</v>
      </c>
      <c r="R27" t="s">
        <v>2050</v>
      </c>
      <c r="S27" s="10">
        <f>(((K27/60)/60)/24)+DATE(1970,1,1)</f>
        <v>40681.208333333336</v>
      </c>
      <c r="T27" s="10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Q28" t="s">
        <v>2038</v>
      </c>
      <c r="R28" t="s">
        <v>2039</v>
      </c>
      <c r="S28" s="10">
        <f>(((K28/60)/60)/24)+DATE(1970,1,1)</f>
        <v>43312.208333333328</v>
      </c>
      <c r="T28" s="10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Q29" t="s">
        <v>2034</v>
      </c>
      <c r="R29" t="s">
        <v>2035</v>
      </c>
      <c r="S29" s="10">
        <f>(((K29/60)/60)/24)+DATE(1970,1,1)</f>
        <v>42280.208333333328</v>
      </c>
      <c r="T29" s="10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Q30" t="s">
        <v>2038</v>
      </c>
      <c r="R30" t="s">
        <v>2039</v>
      </c>
      <c r="S30" s="10">
        <f>(((K30/60)/60)/24)+DATE(1970,1,1)</f>
        <v>40218.25</v>
      </c>
      <c r="T30" s="10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Q31" t="s">
        <v>2040</v>
      </c>
      <c r="R31" t="s">
        <v>2051</v>
      </c>
      <c r="S31" s="10">
        <f>(((K31/60)/60)/24)+DATE(1970,1,1)</f>
        <v>43301.208333333328</v>
      </c>
      <c r="T31" s="10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Q32" t="s">
        <v>2040</v>
      </c>
      <c r="R32" t="s">
        <v>2048</v>
      </c>
      <c r="S32" s="10">
        <f>(((K32/60)/60)/24)+DATE(1970,1,1)</f>
        <v>43609.208333333328</v>
      </c>
      <c r="T32" s="10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Q33" t="s">
        <v>2049</v>
      </c>
      <c r="R33" t="s">
        <v>2050</v>
      </c>
      <c r="S33" s="10">
        <f>(((K33/60)/60)/24)+DATE(1970,1,1)</f>
        <v>42374.25</v>
      </c>
      <c r="T33" s="10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Q34" t="s">
        <v>2040</v>
      </c>
      <c r="R34" t="s">
        <v>2041</v>
      </c>
      <c r="S34" s="10">
        <f>(((K34/60)/60)/24)+DATE(1970,1,1)</f>
        <v>43110.25</v>
      </c>
      <c r="T34" s="10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Q35" t="s">
        <v>2038</v>
      </c>
      <c r="R35" t="s">
        <v>2039</v>
      </c>
      <c r="S35" s="10">
        <f>(((K35/60)/60)/24)+DATE(1970,1,1)</f>
        <v>41917.208333333336</v>
      </c>
      <c r="T35" s="10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Q36" t="s">
        <v>2040</v>
      </c>
      <c r="R36" t="s">
        <v>2041</v>
      </c>
      <c r="S36" s="10">
        <f>(((K36/60)/60)/24)+DATE(1970,1,1)</f>
        <v>42817.208333333328</v>
      </c>
      <c r="T36" s="10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Q37" t="s">
        <v>2040</v>
      </c>
      <c r="R37" t="s">
        <v>2043</v>
      </c>
      <c r="S37" s="10">
        <f>(((K37/60)/60)/24)+DATE(1970,1,1)</f>
        <v>43484.25</v>
      </c>
      <c r="T37" s="10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Q38" t="s">
        <v>2038</v>
      </c>
      <c r="R38" t="s">
        <v>2039</v>
      </c>
      <c r="S38" s="10">
        <f>(((K38/60)/60)/24)+DATE(1970,1,1)</f>
        <v>40600.25</v>
      </c>
      <c r="T38" s="10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Q39" t="s">
        <v>2046</v>
      </c>
      <c r="R39" t="s">
        <v>2052</v>
      </c>
      <c r="S39" s="10">
        <f>(((K39/60)/60)/24)+DATE(1970,1,1)</f>
        <v>43744.208333333328</v>
      </c>
      <c r="T39" s="10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Q40" t="s">
        <v>2053</v>
      </c>
      <c r="R40" t="s">
        <v>2054</v>
      </c>
      <c r="S40" s="10">
        <f>(((K40/60)/60)/24)+DATE(1970,1,1)</f>
        <v>40469.208333333336</v>
      </c>
      <c r="T40" s="10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Q41" t="s">
        <v>2038</v>
      </c>
      <c r="R41" t="s">
        <v>2039</v>
      </c>
      <c r="S41" s="10">
        <f>(((K41/60)/60)/24)+DATE(1970,1,1)</f>
        <v>41330.25</v>
      </c>
      <c r="T41" s="10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Q42" t="s">
        <v>2036</v>
      </c>
      <c r="R42" t="s">
        <v>2045</v>
      </c>
      <c r="S42" s="10">
        <f>(((K42/60)/60)/24)+DATE(1970,1,1)</f>
        <v>40334.208333333336</v>
      </c>
      <c r="T42" s="10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Q43" t="s">
        <v>2034</v>
      </c>
      <c r="R43" t="s">
        <v>2035</v>
      </c>
      <c r="S43" s="10">
        <f>(((K43/60)/60)/24)+DATE(1970,1,1)</f>
        <v>41156.208333333336</v>
      </c>
      <c r="T43" s="10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Q44" t="s">
        <v>2032</v>
      </c>
      <c r="R44" t="s">
        <v>2033</v>
      </c>
      <c r="S44" s="10">
        <f>(((K44/60)/60)/24)+DATE(1970,1,1)</f>
        <v>40728.208333333336</v>
      </c>
      <c r="T44" s="10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Q45" t="s">
        <v>2046</v>
      </c>
      <c r="R45" t="s">
        <v>2055</v>
      </c>
      <c r="S45" s="10">
        <f>(((K45/60)/60)/24)+DATE(1970,1,1)</f>
        <v>41844.208333333336</v>
      </c>
      <c r="T45" s="10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Q46" t="s">
        <v>2046</v>
      </c>
      <c r="R46" t="s">
        <v>2052</v>
      </c>
      <c r="S46" s="10">
        <f>(((K46/60)/60)/24)+DATE(1970,1,1)</f>
        <v>43541.208333333328</v>
      </c>
      <c r="T46" s="10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Q47" t="s">
        <v>2038</v>
      </c>
      <c r="R47" t="s">
        <v>2039</v>
      </c>
      <c r="S47" s="10">
        <f>(((K47/60)/60)/24)+DATE(1970,1,1)</f>
        <v>42676.208333333328</v>
      </c>
      <c r="T47" s="10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Q48" t="s">
        <v>2034</v>
      </c>
      <c r="R48" t="s">
        <v>2035</v>
      </c>
      <c r="S48" s="10">
        <f>(((K48/60)/60)/24)+DATE(1970,1,1)</f>
        <v>40367.208333333336</v>
      </c>
      <c r="T48" s="10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Q49" t="s">
        <v>2038</v>
      </c>
      <c r="R49" t="s">
        <v>2039</v>
      </c>
      <c r="S49" s="10">
        <f>(((K49/60)/60)/24)+DATE(1970,1,1)</f>
        <v>41727.208333333336</v>
      </c>
      <c r="T49" s="10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Q50" t="s">
        <v>2038</v>
      </c>
      <c r="R50" t="s">
        <v>2039</v>
      </c>
      <c r="S50" s="10">
        <f>(((K50/60)/60)/24)+DATE(1970,1,1)</f>
        <v>42180.208333333328</v>
      </c>
      <c r="T50" s="10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Q51" t="s">
        <v>2034</v>
      </c>
      <c r="R51" t="s">
        <v>2035</v>
      </c>
      <c r="S51" s="10">
        <f>(((K51/60)/60)/24)+DATE(1970,1,1)</f>
        <v>43758.208333333328</v>
      </c>
      <c r="T51" s="10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Q52" t="s">
        <v>2034</v>
      </c>
      <c r="R52" t="s">
        <v>2056</v>
      </c>
      <c r="S52" s="10">
        <f>(((K52/60)/60)/24)+DATE(1970,1,1)</f>
        <v>41487.208333333336</v>
      </c>
      <c r="T52" s="10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Q53" t="s">
        <v>2036</v>
      </c>
      <c r="R53" t="s">
        <v>2045</v>
      </c>
      <c r="S53" s="10">
        <f>(((K53/60)/60)/24)+DATE(1970,1,1)</f>
        <v>40995.208333333336</v>
      </c>
      <c r="T53" s="10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Q54" t="s">
        <v>2038</v>
      </c>
      <c r="R54" t="s">
        <v>2039</v>
      </c>
      <c r="S54" s="10">
        <f>(((K54/60)/60)/24)+DATE(1970,1,1)</f>
        <v>40436.208333333336</v>
      </c>
      <c r="T54" s="10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Q55" t="s">
        <v>2040</v>
      </c>
      <c r="R55" t="s">
        <v>2043</v>
      </c>
      <c r="S55" s="10">
        <f>(((K55/60)/60)/24)+DATE(1970,1,1)</f>
        <v>41779.208333333336</v>
      </c>
      <c r="T55" s="10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Q56" t="s">
        <v>2036</v>
      </c>
      <c r="R56" t="s">
        <v>2045</v>
      </c>
      <c r="S56" s="10">
        <f>(((K56/60)/60)/24)+DATE(1970,1,1)</f>
        <v>43170.25</v>
      </c>
      <c r="T56" s="10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Q57" t="s">
        <v>2034</v>
      </c>
      <c r="R57" t="s">
        <v>2057</v>
      </c>
      <c r="S57" s="10">
        <f>(((K57/60)/60)/24)+DATE(1970,1,1)</f>
        <v>43311.208333333328</v>
      </c>
      <c r="T57" s="10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Q58" t="s">
        <v>2036</v>
      </c>
      <c r="R58" t="s">
        <v>2045</v>
      </c>
      <c r="S58" s="10">
        <f>(((K58/60)/60)/24)+DATE(1970,1,1)</f>
        <v>42014.25</v>
      </c>
      <c r="T58" s="10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Q59" t="s">
        <v>2049</v>
      </c>
      <c r="R59" t="s">
        <v>2050</v>
      </c>
      <c r="S59" s="10">
        <f>(((K59/60)/60)/24)+DATE(1970,1,1)</f>
        <v>42979.208333333328</v>
      </c>
      <c r="T59" s="10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Q60" t="s">
        <v>2038</v>
      </c>
      <c r="R60" t="s">
        <v>2039</v>
      </c>
      <c r="S60" s="10">
        <f>(((K60/60)/60)/24)+DATE(1970,1,1)</f>
        <v>42268.208333333328</v>
      </c>
      <c r="T60" s="10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Q61" t="s">
        <v>2038</v>
      </c>
      <c r="R61" t="s">
        <v>2039</v>
      </c>
      <c r="S61" s="10">
        <f>(((K61/60)/60)/24)+DATE(1970,1,1)</f>
        <v>42898.208333333328</v>
      </c>
      <c r="T61" s="10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Q62" t="s">
        <v>2038</v>
      </c>
      <c r="R62" t="s">
        <v>2039</v>
      </c>
      <c r="S62" s="10">
        <f>(((K62/60)/60)/24)+DATE(1970,1,1)</f>
        <v>41107.208333333336</v>
      </c>
      <c r="T62" s="10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Q63" t="s">
        <v>2038</v>
      </c>
      <c r="R63" t="s">
        <v>2039</v>
      </c>
      <c r="S63" s="10">
        <f>(((K63/60)/60)/24)+DATE(1970,1,1)</f>
        <v>40595.25</v>
      </c>
      <c r="T63" s="10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Q64" t="s">
        <v>2036</v>
      </c>
      <c r="R64" t="s">
        <v>2037</v>
      </c>
      <c r="S64" s="10">
        <f>(((K64/60)/60)/24)+DATE(1970,1,1)</f>
        <v>42160.208333333328</v>
      </c>
      <c r="T64" s="10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Q65" t="s">
        <v>2038</v>
      </c>
      <c r="R65" t="s">
        <v>2039</v>
      </c>
      <c r="S65" s="10">
        <f>(((K65/60)/60)/24)+DATE(1970,1,1)</f>
        <v>42853.208333333328</v>
      </c>
      <c r="T65" s="10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Q66" t="s">
        <v>2036</v>
      </c>
      <c r="R66" t="s">
        <v>2037</v>
      </c>
      <c r="S66" s="10">
        <f>(((K66/60)/60)/24)+DATE(1970,1,1)</f>
        <v>43283.208333333328</v>
      </c>
      <c r="T66" s="10">
        <f t="shared" si="1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2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Q67" t="s">
        <v>2038</v>
      </c>
      <c r="R67" t="s">
        <v>2039</v>
      </c>
      <c r="S67" s="10">
        <f>(((K67/60)/60)/24)+DATE(1970,1,1)</f>
        <v>40570.25</v>
      </c>
      <c r="T67" s="10">
        <f t="shared" ref="T67:T130" si="3">(((L67/60)/60)/24)+DATE(1970,1,1)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Q68" t="s">
        <v>2038</v>
      </c>
      <c r="R68" t="s">
        <v>2039</v>
      </c>
      <c r="S68" s="10">
        <f>(((K68/60)/60)/24)+DATE(1970,1,1)</f>
        <v>42102.208333333328</v>
      </c>
      <c r="T68" s="10">
        <f t="shared" si="3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Q69" t="s">
        <v>2036</v>
      </c>
      <c r="R69" t="s">
        <v>2045</v>
      </c>
      <c r="S69" s="10">
        <f>(((K69/60)/60)/24)+DATE(1970,1,1)</f>
        <v>40203.25</v>
      </c>
      <c r="T69" s="10">
        <f t="shared" si="3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Q70" t="s">
        <v>2038</v>
      </c>
      <c r="R70" t="s">
        <v>2039</v>
      </c>
      <c r="S70" s="10">
        <f>(((K70/60)/60)/24)+DATE(1970,1,1)</f>
        <v>42943.208333333328</v>
      </c>
      <c r="T70" s="10">
        <f t="shared" si="3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Q71" t="s">
        <v>2038</v>
      </c>
      <c r="R71" t="s">
        <v>2039</v>
      </c>
      <c r="S71" s="10">
        <f>(((K71/60)/60)/24)+DATE(1970,1,1)</f>
        <v>40531.25</v>
      </c>
      <c r="T71" s="10">
        <f t="shared" si="3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Q72" t="s">
        <v>2038</v>
      </c>
      <c r="R72" t="s">
        <v>2039</v>
      </c>
      <c r="S72" s="10">
        <f>(((K72/60)/60)/24)+DATE(1970,1,1)</f>
        <v>40484.208333333336</v>
      </c>
      <c r="T72" s="10">
        <f t="shared" si="3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Q73" t="s">
        <v>2038</v>
      </c>
      <c r="R73" t="s">
        <v>2039</v>
      </c>
      <c r="S73" s="10">
        <f>(((K73/60)/60)/24)+DATE(1970,1,1)</f>
        <v>43799.25</v>
      </c>
      <c r="T73" s="10">
        <f t="shared" si="3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Q74" t="s">
        <v>2040</v>
      </c>
      <c r="R74" t="s">
        <v>2048</v>
      </c>
      <c r="S74" s="10">
        <f>(((K74/60)/60)/24)+DATE(1970,1,1)</f>
        <v>42186.208333333328</v>
      </c>
      <c r="T74" s="10">
        <f t="shared" si="3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Q75" t="s">
        <v>2034</v>
      </c>
      <c r="R75" t="s">
        <v>2057</v>
      </c>
      <c r="S75" s="10">
        <f>(((K75/60)/60)/24)+DATE(1970,1,1)</f>
        <v>42701.25</v>
      </c>
      <c r="T75" s="10">
        <f t="shared" si="3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Q76" t="s">
        <v>2034</v>
      </c>
      <c r="R76" t="s">
        <v>2056</v>
      </c>
      <c r="S76" s="10">
        <f>(((K76/60)/60)/24)+DATE(1970,1,1)</f>
        <v>42456.208333333328</v>
      </c>
      <c r="T76" s="10">
        <f t="shared" si="3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Q77" t="s">
        <v>2053</v>
      </c>
      <c r="R77" t="s">
        <v>2054</v>
      </c>
      <c r="S77" s="10">
        <f>(((K77/60)/60)/24)+DATE(1970,1,1)</f>
        <v>43296.208333333328</v>
      </c>
      <c r="T77" s="10">
        <f t="shared" si="3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Q78" t="s">
        <v>2038</v>
      </c>
      <c r="R78" t="s">
        <v>2039</v>
      </c>
      <c r="S78" s="10">
        <f>(((K78/60)/60)/24)+DATE(1970,1,1)</f>
        <v>42027.25</v>
      </c>
      <c r="T78" s="10">
        <f t="shared" si="3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Q79" t="s">
        <v>2040</v>
      </c>
      <c r="R79" t="s">
        <v>2048</v>
      </c>
      <c r="S79" s="10">
        <f>(((K79/60)/60)/24)+DATE(1970,1,1)</f>
        <v>40448.208333333336</v>
      </c>
      <c r="T79" s="10">
        <f t="shared" si="3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Q80" t="s">
        <v>2046</v>
      </c>
      <c r="R80" t="s">
        <v>2058</v>
      </c>
      <c r="S80" s="10">
        <f>(((K80/60)/60)/24)+DATE(1970,1,1)</f>
        <v>43206.208333333328</v>
      </c>
      <c r="T80" s="10">
        <f t="shared" si="3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Q81" t="s">
        <v>2038</v>
      </c>
      <c r="R81" t="s">
        <v>2039</v>
      </c>
      <c r="S81" s="10">
        <f>(((K81/60)/60)/24)+DATE(1970,1,1)</f>
        <v>43267.208333333328</v>
      </c>
      <c r="T81" s="10">
        <f t="shared" si="3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Q82" t="s">
        <v>2049</v>
      </c>
      <c r="R82" t="s">
        <v>2050</v>
      </c>
      <c r="S82" s="10">
        <f>(((K82/60)/60)/24)+DATE(1970,1,1)</f>
        <v>42976.208333333328</v>
      </c>
      <c r="T82" s="10">
        <f t="shared" si="3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Q83" t="s">
        <v>2034</v>
      </c>
      <c r="R83" t="s">
        <v>2035</v>
      </c>
      <c r="S83" s="10">
        <f>(((K83/60)/60)/24)+DATE(1970,1,1)</f>
        <v>43062.25</v>
      </c>
      <c r="T83" s="10">
        <f t="shared" si="3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Q84" t="s">
        <v>2049</v>
      </c>
      <c r="R84" t="s">
        <v>2050</v>
      </c>
      <c r="S84" s="10">
        <f>(((K84/60)/60)/24)+DATE(1970,1,1)</f>
        <v>43482.25</v>
      </c>
      <c r="T84" s="10">
        <f t="shared" si="3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Q85" t="s">
        <v>2034</v>
      </c>
      <c r="R85" t="s">
        <v>2042</v>
      </c>
      <c r="S85" s="10">
        <f>(((K85/60)/60)/24)+DATE(1970,1,1)</f>
        <v>42579.208333333328</v>
      </c>
      <c r="T85" s="10">
        <f t="shared" si="3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Q86" t="s">
        <v>2036</v>
      </c>
      <c r="R86" t="s">
        <v>2045</v>
      </c>
      <c r="S86" s="10">
        <f>(((K86/60)/60)/24)+DATE(1970,1,1)</f>
        <v>41118.208333333336</v>
      </c>
      <c r="T86" s="10">
        <f t="shared" si="3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Q87" t="s">
        <v>2034</v>
      </c>
      <c r="R87" t="s">
        <v>2044</v>
      </c>
      <c r="S87" s="10">
        <f>(((K87/60)/60)/24)+DATE(1970,1,1)</f>
        <v>40797.208333333336</v>
      </c>
      <c r="T87" s="10">
        <f t="shared" si="3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Q88" t="s">
        <v>2038</v>
      </c>
      <c r="R88" t="s">
        <v>2039</v>
      </c>
      <c r="S88" s="10">
        <f>(((K88/60)/60)/24)+DATE(1970,1,1)</f>
        <v>42128.208333333328</v>
      </c>
      <c r="T88" s="10">
        <f t="shared" si="3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Q89" t="s">
        <v>2034</v>
      </c>
      <c r="R89" t="s">
        <v>2035</v>
      </c>
      <c r="S89" s="10">
        <f>(((K89/60)/60)/24)+DATE(1970,1,1)</f>
        <v>40610.25</v>
      </c>
      <c r="T89" s="10">
        <f t="shared" si="3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Q90" t="s">
        <v>2046</v>
      </c>
      <c r="R90" t="s">
        <v>2058</v>
      </c>
      <c r="S90" s="10">
        <f>(((K90/60)/60)/24)+DATE(1970,1,1)</f>
        <v>42110.208333333328</v>
      </c>
      <c r="T90" s="10">
        <f t="shared" si="3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Q91" t="s">
        <v>2038</v>
      </c>
      <c r="R91" t="s">
        <v>2039</v>
      </c>
      <c r="S91" s="10">
        <f>(((K91/60)/60)/24)+DATE(1970,1,1)</f>
        <v>40283.208333333336</v>
      </c>
      <c r="T91" s="10">
        <f t="shared" si="3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Q92" t="s">
        <v>2038</v>
      </c>
      <c r="R92" t="s">
        <v>2039</v>
      </c>
      <c r="S92" s="10">
        <f>(((K92/60)/60)/24)+DATE(1970,1,1)</f>
        <v>42425.25</v>
      </c>
      <c r="T92" s="10">
        <f t="shared" si="3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Q93" t="s">
        <v>2046</v>
      </c>
      <c r="R93" t="s">
        <v>2058</v>
      </c>
      <c r="S93" s="10">
        <f>(((K93/60)/60)/24)+DATE(1970,1,1)</f>
        <v>42588.208333333328</v>
      </c>
      <c r="T93" s="10">
        <f t="shared" si="3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Q94" t="s">
        <v>2049</v>
      </c>
      <c r="R94" t="s">
        <v>2050</v>
      </c>
      <c r="S94" s="10">
        <f>(((K94/60)/60)/24)+DATE(1970,1,1)</f>
        <v>40352.208333333336</v>
      </c>
      <c r="T94" s="10">
        <f t="shared" si="3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Q95" t="s">
        <v>2038</v>
      </c>
      <c r="R95" t="s">
        <v>2039</v>
      </c>
      <c r="S95" s="10">
        <f>(((K95/60)/60)/24)+DATE(1970,1,1)</f>
        <v>41202.208333333336</v>
      </c>
      <c r="T95" s="10">
        <f t="shared" si="3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Q96" t="s">
        <v>2036</v>
      </c>
      <c r="R96" t="s">
        <v>2037</v>
      </c>
      <c r="S96" s="10">
        <f>(((K96/60)/60)/24)+DATE(1970,1,1)</f>
        <v>43562.208333333328</v>
      </c>
      <c r="T96" s="10">
        <f t="shared" si="3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Q97" t="s">
        <v>2040</v>
      </c>
      <c r="R97" t="s">
        <v>2041</v>
      </c>
      <c r="S97" s="10">
        <f>(((K97/60)/60)/24)+DATE(1970,1,1)</f>
        <v>43752.208333333328</v>
      </c>
      <c r="T97" s="10">
        <f t="shared" si="3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Q98" t="s">
        <v>2038</v>
      </c>
      <c r="R98" t="s">
        <v>2039</v>
      </c>
      <c r="S98" s="10">
        <f>(((K98/60)/60)/24)+DATE(1970,1,1)</f>
        <v>40612.25</v>
      </c>
      <c r="T98" s="10">
        <f t="shared" si="3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Q99" t="s">
        <v>2032</v>
      </c>
      <c r="R99" t="s">
        <v>2033</v>
      </c>
      <c r="S99" s="10">
        <f>(((K99/60)/60)/24)+DATE(1970,1,1)</f>
        <v>42180.208333333328</v>
      </c>
      <c r="T99" s="10">
        <f t="shared" si="3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Q100" t="s">
        <v>2049</v>
      </c>
      <c r="R100" t="s">
        <v>2050</v>
      </c>
      <c r="S100" s="10">
        <f>(((K100/60)/60)/24)+DATE(1970,1,1)</f>
        <v>42212.208333333328</v>
      </c>
      <c r="T100" s="10">
        <f t="shared" si="3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Q101" t="s">
        <v>2038</v>
      </c>
      <c r="R101" t="s">
        <v>2039</v>
      </c>
      <c r="S101" s="10">
        <f>(((K101/60)/60)/24)+DATE(1970,1,1)</f>
        <v>41968.25</v>
      </c>
      <c r="T101" s="10">
        <f t="shared" si="3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Q102" t="s">
        <v>2038</v>
      </c>
      <c r="R102" t="s">
        <v>2039</v>
      </c>
      <c r="S102" s="10">
        <f>(((K102/60)/60)/24)+DATE(1970,1,1)</f>
        <v>40835.208333333336</v>
      </c>
      <c r="T102" s="10">
        <f t="shared" si="3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Q103" t="s">
        <v>2034</v>
      </c>
      <c r="R103" t="s">
        <v>2042</v>
      </c>
      <c r="S103" s="10">
        <f>(((K103/60)/60)/24)+DATE(1970,1,1)</f>
        <v>42056.25</v>
      </c>
      <c r="T103" s="10">
        <f t="shared" si="3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Q104" t="s">
        <v>2036</v>
      </c>
      <c r="R104" t="s">
        <v>2045</v>
      </c>
      <c r="S104" s="10">
        <f>(((K104/60)/60)/24)+DATE(1970,1,1)</f>
        <v>43234.208333333328</v>
      </c>
      <c r="T104" s="10">
        <f t="shared" si="3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Q105" t="s">
        <v>2034</v>
      </c>
      <c r="R105" t="s">
        <v>2042</v>
      </c>
      <c r="S105" s="10">
        <f>(((K105/60)/60)/24)+DATE(1970,1,1)</f>
        <v>40475.208333333336</v>
      </c>
      <c r="T105" s="10">
        <f t="shared" si="3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Q106" t="s">
        <v>2034</v>
      </c>
      <c r="R106" t="s">
        <v>2044</v>
      </c>
      <c r="S106" s="10">
        <f>(((K106/60)/60)/24)+DATE(1970,1,1)</f>
        <v>42878.208333333328</v>
      </c>
      <c r="T106" s="10">
        <f t="shared" si="3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Q107" t="s">
        <v>2036</v>
      </c>
      <c r="R107" t="s">
        <v>2037</v>
      </c>
      <c r="S107" s="10">
        <f>(((K107/60)/60)/24)+DATE(1970,1,1)</f>
        <v>41366.208333333336</v>
      </c>
      <c r="T107" s="10">
        <f t="shared" si="3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Q108" t="s">
        <v>2038</v>
      </c>
      <c r="R108" t="s">
        <v>2039</v>
      </c>
      <c r="S108" s="10">
        <f>(((K108/60)/60)/24)+DATE(1970,1,1)</f>
        <v>43716.208333333328</v>
      </c>
      <c r="T108" s="10">
        <f t="shared" si="3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Q109" t="s">
        <v>2038</v>
      </c>
      <c r="R109" t="s">
        <v>2039</v>
      </c>
      <c r="S109" s="10">
        <f>(((K109/60)/60)/24)+DATE(1970,1,1)</f>
        <v>43213.208333333328</v>
      </c>
      <c r="T109" s="10">
        <f t="shared" si="3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Q110" t="s">
        <v>2040</v>
      </c>
      <c r="R110" t="s">
        <v>2041</v>
      </c>
      <c r="S110" s="10">
        <f>(((K110/60)/60)/24)+DATE(1970,1,1)</f>
        <v>41005.208333333336</v>
      </c>
      <c r="T110" s="10">
        <f t="shared" si="3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Q111" t="s">
        <v>2040</v>
      </c>
      <c r="R111" t="s">
        <v>2059</v>
      </c>
      <c r="S111" s="10">
        <f>(((K111/60)/60)/24)+DATE(1970,1,1)</f>
        <v>41651.25</v>
      </c>
      <c r="T111" s="10">
        <f t="shared" si="3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Q112" t="s">
        <v>2032</v>
      </c>
      <c r="R112" t="s">
        <v>2033</v>
      </c>
      <c r="S112" s="10">
        <f>(((K112/60)/60)/24)+DATE(1970,1,1)</f>
        <v>43354.208333333328</v>
      </c>
      <c r="T112" s="10">
        <f t="shared" si="3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Q113" t="s">
        <v>2046</v>
      </c>
      <c r="R113" t="s">
        <v>2055</v>
      </c>
      <c r="S113" s="10">
        <f>(((K113/60)/60)/24)+DATE(1970,1,1)</f>
        <v>41174.208333333336</v>
      </c>
      <c r="T113" s="10">
        <f t="shared" si="3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Q114" t="s">
        <v>2036</v>
      </c>
      <c r="R114" t="s">
        <v>2037</v>
      </c>
      <c r="S114" s="10">
        <f>(((K114/60)/60)/24)+DATE(1970,1,1)</f>
        <v>41875.208333333336</v>
      </c>
      <c r="T114" s="10">
        <f t="shared" si="3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Q115" t="s">
        <v>2032</v>
      </c>
      <c r="R115" t="s">
        <v>2033</v>
      </c>
      <c r="S115" s="10">
        <f>(((K115/60)/60)/24)+DATE(1970,1,1)</f>
        <v>42990.208333333328</v>
      </c>
      <c r="T115" s="10">
        <f t="shared" si="3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Q116" t="s">
        <v>2036</v>
      </c>
      <c r="R116" t="s">
        <v>2045</v>
      </c>
      <c r="S116" s="10">
        <f>(((K116/60)/60)/24)+DATE(1970,1,1)</f>
        <v>43564.208333333328</v>
      </c>
      <c r="T116" s="10">
        <f t="shared" si="3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Q117" t="s">
        <v>2046</v>
      </c>
      <c r="R117" t="s">
        <v>2052</v>
      </c>
      <c r="S117" s="10">
        <f>(((K117/60)/60)/24)+DATE(1970,1,1)</f>
        <v>43056.25</v>
      </c>
      <c r="T117" s="10">
        <f t="shared" si="3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Q118" t="s">
        <v>2038</v>
      </c>
      <c r="R118" t="s">
        <v>2039</v>
      </c>
      <c r="S118" s="10">
        <f>(((K118/60)/60)/24)+DATE(1970,1,1)</f>
        <v>42265.208333333328</v>
      </c>
      <c r="T118" s="10">
        <f t="shared" si="3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Q119" t="s">
        <v>2040</v>
      </c>
      <c r="R119" t="s">
        <v>2059</v>
      </c>
      <c r="S119" s="10">
        <f>(((K119/60)/60)/24)+DATE(1970,1,1)</f>
        <v>40808.208333333336</v>
      </c>
      <c r="T119" s="10">
        <f t="shared" si="3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Q120" t="s">
        <v>2053</v>
      </c>
      <c r="R120" t="s">
        <v>2054</v>
      </c>
      <c r="S120" s="10">
        <f>(((K120/60)/60)/24)+DATE(1970,1,1)</f>
        <v>41665.25</v>
      </c>
      <c r="T120" s="10">
        <f t="shared" si="3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Q121" t="s">
        <v>2040</v>
      </c>
      <c r="R121" t="s">
        <v>2041</v>
      </c>
      <c r="S121" s="10">
        <f>(((K121/60)/60)/24)+DATE(1970,1,1)</f>
        <v>41806.208333333336</v>
      </c>
      <c r="T121" s="10">
        <f t="shared" si="3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Q122" t="s">
        <v>2049</v>
      </c>
      <c r="R122" t="s">
        <v>2060</v>
      </c>
      <c r="S122" s="10">
        <f>(((K122/60)/60)/24)+DATE(1970,1,1)</f>
        <v>42111.208333333328</v>
      </c>
      <c r="T122" s="10">
        <f t="shared" si="3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Q123" t="s">
        <v>2049</v>
      </c>
      <c r="R123" t="s">
        <v>2050</v>
      </c>
      <c r="S123" s="10">
        <f>(((K123/60)/60)/24)+DATE(1970,1,1)</f>
        <v>41917.208333333336</v>
      </c>
      <c r="T123" s="10">
        <f t="shared" si="3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Q124" t="s">
        <v>2046</v>
      </c>
      <c r="R124" t="s">
        <v>2052</v>
      </c>
      <c r="S124" s="10">
        <f>(((K124/60)/60)/24)+DATE(1970,1,1)</f>
        <v>41970.25</v>
      </c>
      <c r="T124" s="10">
        <f t="shared" si="3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Q125" t="s">
        <v>2038</v>
      </c>
      <c r="R125" t="s">
        <v>2039</v>
      </c>
      <c r="S125" s="10">
        <f>(((K125/60)/60)/24)+DATE(1970,1,1)</f>
        <v>42332.25</v>
      </c>
      <c r="T125" s="10">
        <f t="shared" si="3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Q126" t="s">
        <v>2053</v>
      </c>
      <c r="R126" t="s">
        <v>2054</v>
      </c>
      <c r="S126" s="10">
        <f>(((K126/60)/60)/24)+DATE(1970,1,1)</f>
        <v>43598.208333333328</v>
      </c>
      <c r="T126" s="10">
        <f t="shared" si="3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Q127" t="s">
        <v>2038</v>
      </c>
      <c r="R127" t="s">
        <v>2039</v>
      </c>
      <c r="S127" s="10">
        <f>(((K127/60)/60)/24)+DATE(1970,1,1)</f>
        <v>43362.208333333328</v>
      </c>
      <c r="T127" s="10">
        <f t="shared" si="3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Q128" t="s">
        <v>2038</v>
      </c>
      <c r="R128" t="s">
        <v>2039</v>
      </c>
      <c r="S128" s="10">
        <f>(((K128/60)/60)/24)+DATE(1970,1,1)</f>
        <v>42596.208333333328</v>
      </c>
      <c r="T128" s="10">
        <f t="shared" si="3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2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Q129" t="s">
        <v>2038</v>
      </c>
      <c r="R129" t="s">
        <v>2039</v>
      </c>
      <c r="S129" s="10">
        <f>(((K129/60)/60)/24)+DATE(1970,1,1)</f>
        <v>40310.208333333336</v>
      </c>
      <c r="T129" s="10">
        <f t="shared" si="3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2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Q130" t="s">
        <v>2034</v>
      </c>
      <c r="R130" t="s">
        <v>2035</v>
      </c>
      <c r="S130" s="10">
        <f>(((K130/60)/60)/24)+DATE(1970,1,1)</f>
        <v>40417.208333333336</v>
      </c>
      <c r="T130" s="10">
        <f t="shared" si="3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4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Q131" t="s">
        <v>2032</v>
      </c>
      <c r="R131" t="s">
        <v>2033</v>
      </c>
      <c r="S131" s="10">
        <f>(((K131/60)/60)/24)+DATE(1970,1,1)</f>
        <v>42038.25</v>
      </c>
      <c r="T131" s="10">
        <f t="shared" ref="T131:T194" si="5">(((L131/60)/60)/24)+DATE(1970,1,1)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Q132" t="s">
        <v>2040</v>
      </c>
      <c r="R132" t="s">
        <v>2043</v>
      </c>
      <c r="S132" s="10">
        <f>(((K132/60)/60)/24)+DATE(1970,1,1)</f>
        <v>40842.208333333336</v>
      </c>
      <c r="T132" s="10">
        <f t="shared" si="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Q133" t="s">
        <v>2036</v>
      </c>
      <c r="R133" t="s">
        <v>2037</v>
      </c>
      <c r="S133" s="10">
        <f>(((K133/60)/60)/24)+DATE(1970,1,1)</f>
        <v>41607.25</v>
      </c>
      <c r="T133" s="10">
        <f t="shared" si="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Q134" t="s">
        <v>2038</v>
      </c>
      <c r="R134" t="s">
        <v>2039</v>
      </c>
      <c r="S134" s="10">
        <f>(((K134/60)/60)/24)+DATE(1970,1,1)</f>
        <v>43112.25</v>
      </c>
      <c r="T134" s="10">
        <f t="shared" si="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Q135" t="s">
        <v>2034</v>
      </c>
      <c r="R135" t="s">
        <v>2061</v>
      </c>
      <c r="S135" s="10">
        <f>(((K135/60)/60)/24)+DATE(1970,1,1)</f>
        <v>40767.208333333336</v>
      </c>
      <c r="T135" s="10">
        <f t="shared" si="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Q136" t="s">
        <v>2040</v>
      </c>
      <c r="R136" t="s">
        <v>2041</v>
      </c>
      <c r="S136" s="10">
        <f>(((K136/60)/60)/24)+DATE(1970,1,1)</f>
        <v>40713.208333333336</v>
      </c>
      <c r="T136" s="10">
        <f t="shared" si="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Q137" t="s">
        <v>2038</v>
      </c>
      <c r="R137" t="s">
        <v>2039</v>
      </c>
      <c r="S137" s="10">
        <f>(((K137/60)/60)/24)+DATE(1970,1,1)</f>
        <v>41340.25</v>
      </c>
      <c r="T137" s="10">
        <f t="shared" si="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Q138" t="s">
        <v>2040</v>
      </c>
      <c r="R138" t="s">
        <v>2043</v>
      </c>
      <c r="S138" s="10">
        <f>(((K138/60)/60)/24)+DATE(1970,1,1)</f>
        <v>41797.208333333336</v>
      </c>
      <c r="T138" s="10">
        <f t="shared" si="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Q139" t="s">
        <v>2046</v>
      </c>
      <c r="R139" t="s">
        <v>2047</v>
      </c>
      <c r="S139" s="10">
        <f>(((K139/60)/60)/24)+DATE(1970,1,1)</f>
        <v>40457.208333333336</v>
      </c>
      <c r="T139" s="10">
        <f t="shared" si="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Q140" t="s">
        <v>2049</v>
      </c>
      <c r="R140" t="s">
        <v>2060</v>
      </c>
      <c r="S140" s="10">
        <f>(((K140/60)/60)/24)+DATE(1970,1,1)</f>
        <v>41180.208333333336</v>
      </c>
      <c r="T140" s="10">
        <f t="shared" si="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Q141" t="s">
        <v>2036</v>
      </c>
      <c r="R141" t="s">
        <v>2045</v>
      </c>
      <c r="S141" s="10">
        <f>(((K141/60)/60)/24)+DATE(1970,1,1)</f>
        <v>42115.208333333328</v>
      </c>
      <c r="T141" s="10">
        <f t="shared" si="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Q142" t="s">
        <v>2040</v>
      </c>
      <c r="R142" t="s">
        <v>2041</v>
      </c>
      <c r="S142" s="10">
        <f>(((K142/60)/60)/24)+DATE(1970,1,1)</f>
        <v>43156.25</v>
      </c>
      <c r="T142" s="10">
        <f t="shared" si="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Q143" t="s">
        <v>2036</v>
      </c>
      <c r="R143" t="s">
        <v>2037</v>
      </c>
      <c r="S143" s="10">
        <f>(((K143/60)/60)/24)+DATE(1970,1,1)</f>
        <v>42167.208333333328</v>
      </c>
      <c r="T143" s="10">
        <f t="shared" si="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Q144" t="s">
        <v>2036</v>
      </c>
      <c r="R144" t="s">
        <v>2037</v>
      </c>
      <c r="S144" s="10">
        <f>(((K144/60)/60)/24)+DATE(1970,1,1)</f>
        <v>41005.208333333336</v>
      </c>
      <c r="T144" s="10">
        <f t="shared" si="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Q145" t="s">
        <v>2034</v>
      </c>
      <c r="R145" t="s">
        <v>2044</v>
      </c>
      <c r="S145" s="10">
        <f>(((K145/60)/60)/24)+DATE(1970,1,1)</f>
        <v>40357.208333333336</v>
      </c>
      <c r="T145" s="10">
        <f t="shared" si="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Q146" t="s">
        <v>2038</v>
      </c>
      <c r="R146" t="s">
        <v>2039</v>
      </c>
      <c r="S146" s="10">
        <f>(((K146/60)/60)/24)+DATE(1970,1,1)</f>
        <v>43633.208333333328</v>
      </c>
      <c r="T146" s="10">
        <f t="shared" si="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Q147" t="s">
        <v>2036</v>
      </c>
      <c r="R147" t="s">
        <v>2045</v>
      </c>
      <c r="S147" s="10">
        <f>(((K147/60)/60)/24)+DATE(1970,1,1)</f>
        <v>41889.208333333336</v>
      </c>
      <c r="T147" s="10">
        <f t="shared" si="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Q148" t="s">
        <v>2038</v>
      </c>
      <c r="R148" t="s">
        <v>2039</v>
      </c>
      <c r="S148" s="10">
        <f>(((K148/60)/60)/24)+DATE(1970,1,1)</f>
        <v>40855.25</v>
      </c>
      <c r="T148" s="10">
        <f t="shared" si="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Q149" t="s">
        <v>2038</v>
      </c>
      <c r="R149" t="s">
        <v>2039</v>
      </c>
      <c r="S149" s="10">
        <f>(((K149/60)/60)/24)+DATE(1970,1,1)</f>
        <v>42534.208333333328</v>
      </c>
      <c r="T149" s="10">
        <f t="shared" si="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Q150" t="s">
        <v>2036</v>
      </c>
      <c r="R150" t="s">
        <v>2045</v>
      </c>
      <c r="S150" s="10">
        <f>(((K150/60)/60)/24)+DATE(1970,1,1)</f>
        <v>42941.208333333328</v>
      </c>
      <c r="T150" s="10">
        <f t="shared" si="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Q151" t="s">
        <v>2034</v>
      </c>
      <c r="R151" t="s">
        <v>2044</v>
      </c>
      <c r="S151" s="10">
        <f>(((K151/60)/60)/24)+DATE(1970,1,1)</f>
        <v>41275.25</v>
      </c>
      <c r="T151" s="10">
        <f t="shared" si="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Q152" t="s">
        <v>2034</v>
      </c>
      <c r="R152" t="s">
        <v>2035</v>
      </c>
      <c r="S152" s="10">
        <f>(((K152/60)/60)/24)+DATE(1970,1,1)</f>
        <v>43450.25</v>
      </c>
      <c r="T152" s="10">
        <f t="shared" si="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Q153" t="s">
        <v>2034</v>
      </c>
      <c r="R153" t="s">
        <v>2042</v>
      </c>
      <c r="S153" s="10">
        <f>(((K153/60)/60)/24)+DATE(1970,1,1)</f>
        <v>41799.208333333336</v>
      </c>
      <c r="T153" s="10">
        <f t="shared" si="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Q154" t="s">
        <v>2034</v>
      </c>
      <c r="R154" t="s">
        <v>2044</v>
      </c>
      <c r="S154" s="10">
        <f>(((K154/60)/60)/24)+DATE(1970,1,1)</f>
        <v>42783.25</v>
      </c>
      <c r="T154" s="10">
        <f t="shared" si="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Q155" t="s">
        <v>2038</v>
      </c>
      <c r="R155" t="s">
        <v>2039</v>
      </c>
      <c r="S155" s="10">
        <f>(((K155/60)/60)/24)+DATE(1970,1,1)</f>
        <v>41201.208333333336</v>
      </c>
      <c r="T155" s="10">
        <f t="shared" si="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Q156" t="s">
        <v>2034</v>
      </c>
      <c r="R156" t="s">
        <v>2044</v>
      </c>
      <c r="S156" s="10">
        <f>(((K156/60)/60)/24)+DATE(1970,1,1)</f>
        <v>42502.208333333328</v>
      </c>
      <c r="T156" s="10">
        <f t="shared" si="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Q157" t="s">
        <v>2038</v>
      </c>
      <c r="R157" t="s">
        <v>2039</v>
      </c>
      <c r="S157" s="10">
        <f>(((K157/60)/60)/24)+DATE(1970,1,1)</f>
        <v>40262.208333333336</v>
      </c>
      <c r="T157" s="10">
        <f t="shared" si="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Q158" t="s">
        <v>2034</v>
      </c>
      <c r="R158" t="s">
        <v>2035</v>
      </c>
      <c r="S158" s="10">
        <f>(((K158/60)/60)/24)+DATE(1970,1,1)</f>
        <v>43743.208333333328</v>
      </c>
      <c r="T158" s="10">
        <f t="shared" si="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Q159" t="s">
        <v>2053</v>
      </c>
      <c r="R159" t="s">
        <v>2054</v>
      </c>
      <c r="S159" s="10">
        <f>(((K159/60)/60)/24)+DATE(1970,1,1)</f>
        <v>41638.25</v>
      </c>
      <c r="T159" s="10">
        <f t="shared" si="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Q160" t="s">
        <v>2034</v>
      </c>
      <c r="R160" t="s">
        <v>2035</v>
      </c>
      <c r="S160" s="10">
        <f>(((K160/60)/60)/24)+DATE(1970,1,1)</f>
        <v>42346.25</v>
      </c>
      <c r="T160" s="10">
        <f t="shared" si="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Q161" t="s">
        <v>2038</v>
      </c>
      <c r="R161" t="s">
        <v>2039</v>
      </c>
      <c r="S161" s="10">
        <f>(((K161/60)/60)/24)+DATE(1970,1,1)</f>
        <v>43551.208333333328</v>
      </c>
      <c r="T161" s="10">
        <f t="shared" si="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Q162" t="s">
        <v>2036</v>
      </c>
      <c r="R162" t="s">
        <v>2045</v>
      </c>
      <c r="S162" s="10">
        <f>(((K162/60)/60)/24)+DATE(1970,1,1)</f>
        <v>43582.208333333328</v>
      </c>
      <c r="T162" s="10">
        <f t="shared" si="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Q163" t="s">
        <v>2036</v>
      </c>
      <c r="R163" t="s">
        <v>2037</v>
      </c>
      <c r="S163" s="10">
        <f>(((K163/60)/60)/24)+DATE(1970,1,1)</f>
        <v>42270.208333333328</v>
      </c>
      <c r="T163" s="10">
        <f t="shared" si="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Q164" t="s">
        <v>2034</v>
      </c>
      <c r="R164" t="s">
        <v>2035</v>
      </c>
      <c r="S164" s="10">
        <f>(((K164/60)/60)/24)+DATE(1970,1,1)</f>
        <v>43442.25</v>
      </c>
      <c r="T164" s="10">
        <f t="shared" si="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Q165" t="s">
        <v>2053</v>
      </c>
      <c r="R165" t="s">
        <v>2054</v>
      </c>
      <c r="S165" s="10">
        <f>(((K165/60)/60)/24)+DATE(1970,1,1)</f>
        <v>43028.208333333328</v>
      </c>
      <c r="T165" s="10">
        <f t="shared" si="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Q166" t="s">
        <v>2038</v>
      </c>
      <c r="R166" t="s">
        <v>2039</v>
      </c>
      <c r="S166" s="10">
        <f>(((K166/60)/60)/24)+DATE(1970,1,1)</f>
        <v>43016.208333333328</v>
      </c>
      <c r="T166" s="10">
        <f t="shared" si="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Q167" t="s">
        <v>2036</v>
      </c>
      <c r="R167" t="s">
        <v>2037</v>
      </c>
      <c r="S167" s="10">
        <f>(((K167/60)/60)/24)+DATE(1970,1,1)</f>
        <v>42948.208333333328</v>
      </c>
      <c r="T167" s="10">
        <f t="shared" si="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Q168" t="s">
        <v>2053</v>
      </c>
      <c r="R168" t="s">
        <v>2054</v>
      </c>
      <c r="S168" s="10">
        <f>(((K168/60)/60)/24)+DATE(1970,1,1)</f>
        <v>40534.25</v>
      </c>
      <c r="T168" s="10">
        <f t="shared" si="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Q169" t="s">
        <v>2038</v>
      </c>
      <c r="R169" t="s">
        <v>2039</v>
      </c>
      <c r="S169" s="10">
        <f>(((K169/60)/60)/24)+DATE(1970,1,1)</f>
        <v>41435.208333333336</v>
      </c>
      <c r="T169" s="10">
        <f t="shared" si="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Q170" t="s">
        <v>2034</v>
      </c>
      <c r="R170" t="s">
        <v>2044</v>
      </c>
      <c r="S170" s="10">
        <f>(((K170/60)/60)/24)+DATE(1970,1,1)</f>
        <v>43518.25</v>
      </c>
      <c r="T170" s="10">
        <f t="shared" si="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Q171" t="s">
        <v>2040</v>
      </c>
      <c r="R171" t="s">
        <v>2051</v>
      </c>
      <c r="S171" s="10">
        <f>(((K171/60)/60)/24)+DATE(1970,1,1)</f>
        <v>41077.208333333336</v>
      </c>
      <c r="T171" s="10">
        <f t="shared" si="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Q172" t="s">
        <v>2034</v>
      </c>
      <c r="R172" t="s">
        <v>2044</v>
      </c>
      <c r="S172" s="10">
        <f>(((K172/60)/60)/24)+DATE(1970,1,1)</f>
        <v>42950.208333333328</v>
      </c>
      <c r="T172" s="10">
        <f t="shared" si="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Q173" t="s">
        <v>2046</v>
      </c>
      <c r="R173" t="s">
        <v>2058</v>
      </c>
      <c r="S173" s="10">
        <f>(((K173/60)/60)/24)+DATE(1970,1,1)</f>
        <v>41718.208333333336</v>
      </c>
      <c r="T173" s="10">
        <f t="shared" si="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Q174" t="s">
        <v>2040</v>
      </c>
      <c r="R174" t="s">
        <v>2041</v>
      </c>
      <c r="S174" s="10">
        <f>(((K174/60)/60)/24)+DATE(1970,1,1)</f>
        <v>41839.208333333336</v>
      </c>
      <c r="T174" s="10">
        <f t="shared" si="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Q175" t="s">
        <v>2038</v>
      </c>
      <c r="R175" t="s">
        <v>2039</v>
      </c>
      <c r="S175" s="10">
        <f>(((K175/60)/60)/24)+DATE(1970,1,1)</f>
        <v>41412.208333333336</v>
      </c>
      <c r="T175" s="10">
        <f t="shared" si="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Q176" t="s">
        <v>2036</v>
      </c>
      <c r="R176" t="s">
        <v>2045</v>
      </c>
      <c r="S176" s="10">
        <f>(((K176/60)/60)/24)+DATE(1970,1,1)</f>
        <v>42282.208333333328</v>
      </c>
      <c r="T176" s="10">
        <f t="shared" si="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Q177" t="s">
        <v>2038</v>
      </c>
      <c r="R177" t="s">
        <v>2039</v>
      </c>
      <c r="S177" s="10">
        <f>(((K177/60)/60)/24)+DATE(1970,1,1)</f>
        <v>42613.208333333328</v>
      </c>
      <c r="T177" s="10">
        <f t="shared" si="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Q178" t="s">
        <v>2038</v>
      </c>
      <c r="R178" t="s">
        <v>2039</v>
      </c>
      <c r="S178" s="10">
        <f>(((K178/60)/60)/24)+DATE(1970,1,1)</f>
        <v>42616.208333333328</v>
      </c>
      <c r="T178" s="10">
        <f t="shared" si="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Q179" t="s">
        <v>2038</v>
      </c>
      <c r="R179" t="s">
        <v>2039</v>
      </c>
      <c r="S179" s="10">
        <f>(((K179/60)/60)/24)+DATE(1970,1,1)</f>
        <v>40497.25</v>
      </c>
      <c r="T179" s="10">
        <f t="shared" si="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Q180" t="s">
        <v>2032</v>
      </c>
      <c r="R180" t="s">
        <v>2033</v>
      </c>
      <c r="S180" s="10">
        <f>(((K180/60)/60)/24)+DATE(1970,1,1)</f>
        <v>42999.208333333328</v>
      </c>
      <c r="T180" s="10">
        <f t="shared" si="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Q181" t="s">
        <v>2038</v>
      </c>
      <c r="R181" t="s">
        <v>2039</v>
      </c>
      <c r="S181" s="10">
        <f>(((K181/60)/60)/24)+DATE(1970,1,1)</f>
        <v>41350.208333333336</v>
      </c>
      <c r="T181" s="10">
        <f t="shared" si="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Q182" t="s">
        <v>2036</v>
      </c>
      <c r="R182" t="s">
        <v>2045</v>
      </c>
      <c r="S182" s="10">
        <f>(((K182/60)/60)/24)+DATE(1970,1,1)</f>
        <v>40259.208333333336</v>
      </c>
      <c r="T182" s="10">
        <f t="shared" si="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Q183" t="s">
        <v>2036</v>
      </c>
      <c r="R183" t="s">
        <v>2037</v>
      </c>
      <c r="S183" s="10">
        <f>(((K183/60)/60)/24)+DATE(1970,1,1)</f>
        <v>43012.208333333328</v>
      </c>
      <c r="T183" s="10">
        <f t="shared" si="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Q184" t="s">
        <v>2038</v>
      </c>
      <c r="R184" t="s">
        <v>2039</v>
      </c>
      <c r="S184" s="10">
        <f>(((K184/60)/60)/24)+DATE(1970,1,1)</f>
        <v>43631.208333333328</v>
      </c>
      <c r="T184" s="10">
        <f t="shared" si="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Q185" t="s">
        <v>2034</v>
      </c>
      <c r="R185" t="s">
        <v>2035</v>
      </c>
      <c r="S185" s="10">
        <f>(((K185/60)/60)/24)+DATE(1970,1,1)</f>
        <v>40430.208333333336</v>
      </c>
      <c r="T185" s="10">
        <f t="shared" si="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Q186" t="s">
        <v>2038</v>
      </c>
      <c r="R186" t="s">
        <v>2039</v>
      </c>
      <c r="S186" s="10">
        <f>(((K186/60)/60)/24)+DATE(1970,1,1)</f>
        <v>43588.208333333328</v>
      </c>
      <c r="T186" s="10">
        <f t="shared" si="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Q187" t="s">
        <v>2040</v>
      </c>
      <c r="R187" t="s">
        <v>2059</v>
      </c>
      <c r="S187" s="10">
        <f>(((K187/60)/60)/24)+DATE(1970,1,1)</f>
        <v>43233.208333333328</v>
      </c>
      <c r="T187" s="10">
        <f t="shared" si="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Q188" t="s">
        <v>2038</v>
      </c>
      <c r="R188" t="s">
        <v>2039</v>
      </c>
      <c r="S188" s="10">
        <f>(((K188/60)/60)/24)+DATE(1970,1,1)</f>
        <v>41782.208333333336</v>
      </c>
      <c r="T188" s="10">
        <f t="shared" si="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Q189" t="s">
        <v>2040</v>
      </c>
      <c r="R189" t="s">
        <v>2051</v>
      </c>
      <c r="S189" s="10">
        <f>(((K189/60)/60)/24)+DATE(1970,1,1)</f>
        <v>41328.25</v>
      </c>
      <c r="T189" s="10">
        <f t="shared" si="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Q190" t="s">
        <v>2038</v>
      </c>
      <c r="R190" t="s">
        <v>2039</v>
      </c>
      <c r="S190" s="10">
        <f>(((K190/60)/60)/24)+DATE(1970,1,1)</f>
        <v>41975.25</v>
      </c>
      <c r="T190" s="10">
        <f t="shared" si="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Q191" t="s">
        <v>2038</v>
      </c>
      <c r="R191" t="s">
        <v>2039</v>
      </c>
      <c r="S191" s="10">
        <f>(((K191/60)/60)/24)+DATE(1970,1,1)</f>
        <v>42433.25</v>
      </c>
      <c r="T191" s="10">
        <f t="shared" si="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Q192" t="s">
        <v>2038</v>
      </c>
      <c r="R192" t="s">
        <v>2039</v>
      </c>
      <c r="S192" s="10">
        <f>(((K192/60)/60)/24)+DATE(1970,1,1)</f>
        <v>41429.208333333336</v>
      </c>
      <c r="T192" s="10">
        <f t="shared" si="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4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Q193" t="s">
        <v>2038</v>
      </c>
      <c r="R193" t="s">
        <v>2039</v>
      </c>
      <c r="S193" s="10">
        <f>(((K193/60)/60)/24)+DATE(1970,1,1)</f>
        <v>43536.208333333328</v>
      </c>
      <c r="T193" s="10">
        <f t="shared" si="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4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Q194" t="s">
        <v>2034</v>
      </c>
      <c r="R194" t="s">
        <v>2035</v>
      </c>
      <c r="S194" s="10">
        <f>(((K194/60)/60)/24)+DATE(1970,1,1)</f>
        <v>41817.208333333336</v>
      </c>
      <c r="T194" s="10">
        <f t="shared" si="5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6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Q195" t="s">
        <v>2034</v>
      </c>
      <c r="R195" t="s">
        <v>2044</v>
      </c>
      <c r="S195" s="10">
        <f>(((K195/60)/60)/24)+DATE(1970,1,1)</f>
        <v>43198.208333333328</v>
      </c>
      <c r="T195" s="10">
        <f t="shared" ref="T195:T258" si="7">(((L195/60)/60)/24)+DATE(1970,1,1)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Q196" t="s">
        <v>2034</v>
      </c>
      <c r="R196" t="s">
        <v>2056</v>
      </c>
      <c r="S196" s="10">
        <f>(((K196/60)/60)/24)+DATE(1970,1,1)</f>
        <v>42261.208333333328</v>
      </c>
      <c r="T196" s="10">
        <f t="shared" si="7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Q197" t="s">
        <v>2034</v>
      </c>
      <c r="R197" t="s">
        <v>2042</v>
      </c>
      <c r="S197" s="10">
        <f>(((K197/60)/60)/24)+DATE(1970,1,1)</f>
        <v>43310.208333333328</v>
      </c>
      <c r="T197" s="10">
        <f t="shared" si="7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Q198" t="s">
        <v>2036</v>
      </c>
      <c r="R198" t="s">
        <v>2045</v>
      </c>
      <c r="S198" s="10">
        <f>(((K198/60)/60)/24)+DATE(1970,1,1)</f>
        <v>42616.208333333328</v>
      </c>
      <c r="T198" s="10">
        <f t="shared" si="7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Q199" t="s">
        <v>2040</v>
      </c>
      <c r="R199" t="s">
        <v>2043</v>
      </c>
      <c r="S199" s="10">
        <f>(((K199/60)/60)/24)+DATE(1970,1,1)</f>
        <v>42909.208333333328</v>
      </c>
      <c r="T199" s="10">
        <f t="shared" si="7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Q200" t="s">
        <v>2034</v>
      </c>
      <c r="R200" t="s">
        <v>2042</v>
      </c>
      <c r="S200" s="10">
        <f>(((K200/60)/60)/24)+DATE(1970,1,1)</f>
        <v>40396.208333333336</v>
      </c>
      <c r="T200" s="10">
        <f t="shared" si="7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Q201" t="s">
        <v>2034</v>
      </c>
      <c r="R201" t="s">
        <v>2035</v>
      </c>
      <c r="S201" s="10">
        <f>(((K201/60)/60)/24)+DATE(1970,1,1)</f>
        <v>42192.208333333328</v>
      </c>
      <c r="T201" s="10">
        <f t="shared" si="7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Q202" t="s">
        <v>2038</v>
      </c>
      <c r="R202" t="s">
        <v>2039</v>
      </c>
      <c r="S202" s="10">
        <f>(((K202/60)/60)/24)+DATE(1970,1,1)</f>
        <v>40262.208333333336</v>
      </c>
      <c r="T202" s="10">
        <f t="shared" si="7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Q203" t="s">
        <v>2036</v>
      </c>
      <c r="R203" t="s">
        <v>2037</v>
      </c>
      <c r="S203" s="10">
        <f>(((K203/60)/60)/24)+DATE(1970,1,1)</f>
        <v>41845.208333333336</v>
      </c>
      <c r="T203" s="10">
        <f t="shared" si="7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Q204" t="s">
        <v>2032</v>
      </c>
      <c r="R204" t="s">
        <v>2033</v>
      </c>
      <c r="S204" s="10">
        <f>(((K204/60)/60)/24)+DATE(1970,1,1)</f>
        <v>40818.208333333336</v>
      </c>
      <c r="T204" s="10">
        <f t="shared" si="7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Q205" t="s">
        <v>2038</v>
      </c>
      <c r="R205" t="s">
        <v>2039</v>
      </c>
      <c r="S205" s="10">
        <f>(((K205/60)/60)/24)+DATE(1970,1,1)</f>
        <v>42752.25</v>
      </c>
      <c r="T205" s="10">
        <f t="shared" si="7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Q206" t="s">
        <v>2034</v>
      </c>
      <c r="R206" t="s">
        <v>2057</v>
      </c>
      <c r="S206" s="10">
        <f>(((K206/60)/60)/24)+DATE(1970,1,1)</f>
        <v>40636.208333333336</v>
      </c>
      <c r="T206" s="10">
        <f t="shared" si="7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Q207" t="s">
        <v>2038</v>
      </c>
      <c r="R207" t="s">
        <v>2039</v>
      </c>
      <c r="S207" s="10">
        <f>(((K207/60)/60)/24)+DATE(1970,1,1)</f>
        <v>43390.208333333328</v>
      </c>
      <c r="T207" s="10">
        <f t="shared" si="7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Q208" t="s">
        <v>2046</v>
      </c>
      <c r="R208" t="s">
        <v>2052</v>
      </c>
      <c r="S208" s="10">
        <f>(((K208/60)/60)/24)+DATE(1970,1,1)</f>
        <v>40236.25</v>
      </c>
      <c r="T208" s="10">
        <f t="shared" si="7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Q209" t="s">
        <v>2034</v>
      </c>
      <c r="R209" t="s">
        <v>2035</v>
      </c>
      <c r="S209" s="10">
        <f>(((K209/60)/60)/24)+DATE(1970,1,1)</f>
        <v>43340.208333333328</v>
      </c>
      <c r="T209" s="10">
        <f t="shared" si="7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Q210" t="s">
        <v>2040</v>
      </c>
      <c r="R210" t="s">
        <v>2041</v>
      </c>
      <c r="S210" s="10">
        <f>(((K210/60)/60)/24)+DATE(1970,1,1)</f>
        <v>43048.25</v>
      </c>
      <c r="T210" s="10">
        <f t="shared" si="7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Q211" t="s">
        <v>2040</v>
      </c>
      <c r="R211" t="s">
        <v>2041</v>
      </c>
      <c r="S211" s="10">
        <f>(((K211/60)/60)/24)+DATE(1970,1,1)</f>
        <v>42496.208333333328</v>
      </c>
      <c r="T211" s="10">
        <f t="shared" si="7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Q212" t="s">
        <v>2040</v>
      </c>
      <c r="R212" t="s">
        <v>2062</v>
      </c>
      <c r="S212" s="10">
        <f>(((K212/60)/60)/24)+DATE(1970,1,1)</f>
        <v>42797.25</v>
      </c>
      <c r="T212" s="10">
        <f t="shared" si="7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Q213" t="s">
        <v>2038</v>
      </c>
      <c r="R213" t="s">
        <v>2039</v>
      </c>
      <c r="S213" s="10">
        <f>(((K213/60)/60)/24)+DATE(1970,1,1)</f>
        <v>41513.208333333336</v>
      </c>
      <c r="T213" s="10">
        <f t="shared" si="7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Q214" t="s">
        <v>2038</v>
      </c>
      <c r="R214" t="s">
        <v>2039</v>
      </c>
      <c r="S214" s="10">
        <f>(((K214/60)/60)/24)+DATE(1970,1,1)</f>
        <v>43814.25</v>
      </c>
      <c r="T214" s="10">
        <f t="shared" si="7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Q215" t="s">
        <v>2034</v>
      </c>
      <c r="R215" t="s">
        <v>2044</v>
      </c>
      <c r="S215" s="10">
        <f>(((K215/60)/60)/24)+DATE(1970,1,1)</f>
        <v>40488.208333333336</v>
      </c>
      <c r="T215" s="10">
        <f t="shared" si="7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Q216" t="s">
        <v>2034</v>
      </c>
      <c r="R216" t="s">
        <v>2035</v>
      </c>
      <c r="S216" s="10">
        <f>(((K216/60)/60)/24)+DATE(1970,1,1)</f>
        <v>40409.208333333336</v>
      </c>
      <c r="T216" s="10">
        <f t="shared" si="7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Q217" t="s">
        <v>2038</v>
      </c>
      <c r="R217" t="s">
        <v>2039</v>
      </c>
      <c r="S217" s="10">
        <f>(((K217/60)/60)/24)+DATE(1970,1,1)</f>
        <v>43509.25</v>
      </c>
      <c r="T217" s="10">
        <f t="shared" si="7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Q218" t="s">
        <v>2038</v>
      </c>
      <c r="R218" t="s">
        <v>2039</v>
      </c>
      <c r="S218" s="10">
        <f>(((K218/60)/60)/24)+DATE(1970,1,1)</f>
        <v>40869.25</v>
      </c>
      <c r="T218" s="10">
        <f t="shared" si="7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Q219" t="s">
        <v>2040</v>
      </c>
      <c r="R219" t="s">
        <v>2062</v>
      </c>
      <c r="S219" s="10">
        <f>(((K219/60)/60)/24)+DATE(1970,1,1)</f>
        <v>43583.208333333328</v>
      </c>
      <c r="T219" s="10">
        <f t="shared" si="7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Q220" t="s">
        <v>2040</v>
      </c>
      <c r="R220" t="s">
        <v>2051</v>
      </c>
      <c r="S220" s="10">
        <f>(((K220/60)/60)/24)+DATE(1970,1,1)</f>
        <v>40858.25</v>
      </c>
      <c r="T220" s="10">
        <f t="shared" si="7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Q221" t="s">
        <v>2040</v>
      </c>
      <c r="R221" t="s">
        <v>2048</v>
      </c>
      <c r="S221" s="10">
        <f>(((K221/60)/60)/24)+DATE(1970,1,1)</f>
        <v>41137.208333333336</v>
      </c>
      <c r="T221" s="10">
        <f t="shared" si="7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Q222" t="s">
        <v>2038</v>
      </c>
      <c r="R222" t="s">
        <v>2039</v>
      </c>
      <c r="S222" s="10">
        <f>(((K222/60)/60)/24)+DATE(1970,1,1)</f>
        <v>40725.208333333336</v>
      </c>
      <c r="T222" s="10">
        <f t="shared" si="7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Q223" t="s">
        <v>2032</v>
      </c>
      <c r="R223" t="s">
        <v>2033</v>
      </c>
      <c r="S223" s="10">
        <f>(((K223/60)/60)/24)+DATE(1970,1,1)</f>
        <v>41081.208333333336</v>
      </c>
      <c r="T223" s="10">
        <f t="shared" si="7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Q224" t="s">
        <v>2053</v>
      </c>
      <c r="R224" t="s">
        <v>2054</v>
      </c>
      <c r="S224" s="10">
        <f>(((K224/60)/60)/24)+DATE(1970,1,1)</f>
        <v>41914.208333333336</v>
      </c>
      <c r="T224" s="10">
        <f t="shared" si="7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Q225" t="s">
        <v>2038</v>
      </c>
      <c r="R225" t="s">
        <v>2039</v>
      </c>
      <c r="S225" s="10">
        <f>(((K225/60)/60)/24)+DATE(1970,1,1)</f>
        <v>42445.208333333328</v>
      </c>
      <c r="T225" s="10">
        <f t="shared" si="7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Q226" t="s">
        <v>2040</v>
      </c>
      <c r="R226" t="s">
        <v>2062</v>
      </c>
      <c r="S226" s="10">
        <f>(((K226/60)/60)/24)+DATE(1970,1,1)</f>
        <v>41906.208333333336</v>
      </c>
      <c r="T226" s="10">
        <f t="shared" si="7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Q227" t="s">
        <v>2034</v>
      </c>
      <c r="R227" t="s">
        <v>2035</v>
      </c>
      <c r="S227" s="10">
        <f>(((K227/60)/60)/24)+DATE(1970,1,1)</f>
        <v>41762.208333333336</v>
      </c>
      <c r="T227" s="10">
        <f t="shared" si="7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Q228" t="s">
        <v>2053</v>
      </c>
      <c r="R228" t="s">
        <v>2054</v>
      </c>
      <c r="S228" s="10">
        <f>(((K228/60)/60)/24)+DATE(1970,1,1)</f>
        <v>40276.208333333336</v>
      </c>
      <c r="T228" s="10">
        <f t="shared" si="7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Q229" t="s">
        <v>2049</v>
      </c>
      <c r="R229" t="s">
        <v>2060</v>
      </c>
      <c r="S229" s="10">
        <f>(((K229/60)/60)/24)+DATE(1970,1,1)</f>
        <v>42139.208333333328</v>
      </c>
      <c r="T229" s="10">
        <f t="shared" si="7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Q230" t="s">
        <v>2040</v>
      </c>
      <c r="R230" t="s">
        <v>2048</v>
      </c>
      <c r="S230" s="10">
        <f>(((K230/60)/60)/24)+DATE(1970,1,1)</f>
        <v>42613.208333333328</v>
      </c>
      <c r="T230" s="10">
        <f t="shared" si="7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Q231" t="s">
        <v>2049</v>
      </c>
      <c r="R231" t="s">
        <v>2060</v>
      </c>
      <c r="S231" s="10">
        <f>(((K231/60)/60)/24)+DATE(1970,1,1)</f>
        <v>42887.208333333328</v>
      </c>
      <c r="T231" s="10">
        <f t="shared" si="7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Q232" t="s">
        <v>2049</v>
      </c>
      <c r="R232" t="s">
        <v>2050</v>
      </c>
      <c r="S232" s="10">
        <f>(((K232/60)/60)/24)+DATE(1970,1,1)</f>
        <v>43805.25</v>
      </c>
      <c r="T232" s="10">
        <f t="shared" si="7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Q233" t="s">
        <v>2038</v>
      </c>
      <c r="R233" t="s">
        <v>2039</v>
      </c>
      <c r="S233" s="10">
        <f>(((K233/60)/60)/24)+DATE(1970,1,1)</f>
        <v>41415.208333333336</v>
      </c>
      <c r="T233" s="10">
        <f t="shared" si="7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Q234" t="s">
        <v>2038</v>
      </c>
      <c r="R234" t="s">
        <v>2039</v>
      </c>
      <c r="S234" s="10">
        <f>(((K234/60)/60)/24)+DATE(1970,1,1)</f>
        <v>42576.208333333328</v>
      </c>
      <c r="T234" s="10">
        <f t="shared" si="7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Q235" t="s">
        <v>2040</v>
      </c>
      <c r="R235" t="s">
        <v>2048</v>
      </c>
      <c r="S235" s="10">
        <f>(((K235/60)/60)/24)+DATE(1970,1,1)</f>
        <v>40706.208333333336</v>
      </c>
      <c r="T235" s="10">
        <f t="shared" si="7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Q236" t="s">
        <v>2049</v>
      </c>
      <c r="R236" t="s">
        <v>2050</v>
      </c>
      <c r="S236" s="10">
        <f>(((K236/60)/60)/24)+DATE(1970,1,1)</f>
        <v>42969.208333333328</v>
      </c>
      <c r="T236" s="10">
        <f t="shared" si="7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Q237" t="s">
        <v>2040</v>
      </c>
      <c r="R237" t="s">
        <v>2048</v>
      </c>
      <c r="S237" s="10">
        <f>(((K237/60)/60)/24)+DATE(1970,1,1)</f>
        <v>42779.25</v>
      </c>
      <c r="T237" s="10">
        <f t="shared" si="7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Q238" t="s">
        <v>2034</v>
      </c>
      <c r="R238" t="s">
        <v>2035</v>
      </c>
      <c r="S238" s="10">
        <f>(((K238/60)/60)/24)+DATE(1970,1,1)</f>
        <v>43641.208333333328</v>
      </c>
      <c r="T238" s="10">
        <f t="shared" si="7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Q239" t="s">
        <v>2040</v>
      </c>
      <c r="R239" t="s">
        <v>2048</v>
      </c>
      <c r="S239" s="10">
        <f>(((K239/60)/60)/24)+DATE(1970,1,1)</f>
        <v>41754.208333333336</v>
      </c>
      <c r="T239" s="10">
        <f t="shared" si="7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Q240" t="s">
        <v>2038</v>
      </c>
      <c r="R240" t="s">
        <v>2039</v>
      </c>
      <c r="S240" s="10">
        <f>(((K240/60)/60)/24)+DATE(1970,1,1)</f>
        <v>43083.25</v>
      </c>
      <c r="T240" s="10">
        <f t="shared" si="7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Q241" t="s">
        <v>2036</v>
      </c>
      <c r="R241" t="s">
        <v>2045</v>
      </c>
      <c r="S241" s="10">
        <f>(((K241/60)/60)/24)+DATE(1970,1,1)</f>
        <v>42245.208333333328</v>
      </c>
      <c r="T241" s="10">
        <f t="shared" si="7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Q242" t="s">
        <v>2038</v>
      </c>
      <c r="R242" t="s">
        <v>2039</v>
      </c>
      <c r="S242" s="10">
        <f>(((K242/60)/60)/24)+DATE(1970,1,1)</f>
        <v>40396.208333333336</v>
      </c>
      <c r="T242" s="10">
        <f t="shared" si="7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Q243" t="s">
        <v>2046</v>
      </c>
      <c r="R243" t="s">
        <v>2047</v>
      </c>
      <c r="S243" s="10">
        <f>(((K243/60)/60)/24)+DATE(1970,1,1)</f>
        <v>41742.208333333336</v>
      </c>
      <c r="T243" s="10">
        <f t="shared" si="7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Q244" t="s">
        <v>2034</v>
      </c>
      <c r="R244" t="s">
        <v>2035</v>
      </c>
      <c r="S244" s="10">
        <f>(((K244/60)/60)/24)+DATE(1970,1,1)</f>
        <v>42865.208333333328</v>
      </c>
      <c r="T244" s="10">
        <f t="shared" si="7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Q245" t="s">
        <v>2038</v>
      </c>
      <c r="R245" t="s">
        <v>2039</v>
      </c>
      <c r="S245" s="10">
        <f>(((K245/60)/60)/24)+DATE(1970,1,1)</f>
        <v>43163.25</v>
      </c>
      <c r="T245" s="10">
        <f t="shared" si="7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Q246" t="s">
        <v>2038</v>
      </c>
      <c r="R246" t="s">
        <v>2039</v>
      </c>
      <c r="S246" s="10">
        <f>(((K246/60)/60)/24)+DATE(1970,1,1)</f>
        <v>41834.208333333336</v>
      </c>
      <c r="T246" s="10">
        <f t="shared" si="7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Q247" t="s">
        <v>2038</v>
      </c>
      <c r="R247" t="s">
        <v>2039</v>
      </c>
      <c r="S247" s="10">
        <f>(((K247/60)/60)/24)+DATE(1970,1,1)</f>
        <v>41736.208333333336</v>
      </c>
      <c r="T247" s="10">
        <f t="shared" si="7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Q248" t="s">
        <v>2036</v>
      </c>
      <c r="R248" t="s">
        <v>2037</v>
      </c>
      <c r="S248" s="10">
        <f>(((K248/60)/60)/24)+DATE(1970,1,1)</f>
        <v>41491.208333333336</v>
      </c>
      <c r="T248" s="10">
        <f t="shared" si="7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Q249" t="s">
        <v>2046</v>
      </c>
      <c r="R249" t="s">
        <v>2052</v>
      </c>
      <c r="S249" s="10">
        <f>(((K249/60)/60)/24)+DATE(1970,1,1)</f>
        <v>42726.25</v>
      </c>
      <c r="T249" s="10">
        <f t="shared" si="7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Q250" t="s">
        <v>2049</v>
      </c>
      <c r="R250" t="s">
        <v>2060</v>
      </c>
      <c r="S250" s="10">
        <f>(((K250/60)/60)/24)+DATE(1970,1,1)</f>
        <v>42004.25</v>
      </c>
      <c r="T250" s="10">
        <f t="shared" si="7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Q251" t="s">
        <v>2046</v>
      </c>
      <c r="R251" t="s">
        <v>2058</v>
      </c>
      <c r="S251" s="10">
        <f>(((K251/60)/60)/24)+DATE(1970,1,1)</f>
        <v>42006.25</v>
      </c>
      <c r="T251" s="10">
        <f t="shared" si="7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Q252" t="s">
        <v>2034</v>
      </c>
      <c r="R252" t="s">
        <v>2035</v>
      </c>
      <c r="S252" s="10">
        <f>(((K252/60)/60)/24)+DATE(1970,1,1)</f>
        <v>40203.25</v>
      </c>
      <c r="T252" s="10">
        <f t="shared" si="7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Q253" t="s">
        <v>2038</v>
      </c>
      <c r="R253" t="s">
        <v>2039</v>
      </c>
      <c r="S253" s="10">
        <f>(((K253/60)/60)/24)+DATE(1970,1,1)</f>
        <v>41252.25</v>
      </c>
      <c r="T253" s="10">
        <f t="shared" si="7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Q254" t="s">
        <v>2038</v>
      </c>
      <c r="R254" t="s">
        <v>2039</v>
      </c>
      <c r="S254" s="10">
        <f>(((K254/60)/60)/24)+DATE(1970,1,1)</f>
        <v>41572.208333333336</v>
      </c>
      <c r="T254" s="10">
        <f t="shared" si="7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Q255" t="s">
        <v>2040</v>
      </c>
      <c r="R255" t="s">
        <v>2043</v>
      </c>
      <c r="S255" s="10">
        <f>(((K255/60)/60)/24)+DATE(1970,1,1)</f>
        <v>40641.208333333336</v>
      </c>
      <c r="T255" s="10">
        <f t="shared" si="7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Q256" t="s">
        <v>2046</v>
      </c>
      <c r="R256" t="s">
        <v>2047</v>
      </c>
      <c r="S256" s="10">
        <f>(((K256/60)/60)/24)+DATE(1970,1,1)</f>
        <v>42787.25</v>
      </c>
      <c r="T256" s="10">
        <f t="shared" si="7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6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Q257" t="s">
        <v>2034</v>
      </c>
      <c r="R257" t="s">
        <v>2035</v>
      </c>
      <c r="S257" s="10">
        <f>(((K257/60)/60)/24)+DATE(1970,1,1)</f>
        <v>40590.25</v>
      </c>
      <c r="T257" s="10">
        <f t="shared" si="7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6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Q258" t="s">
        <v>2034</v>
      </c>
      <c r="R258" t="s">
        <v>2035</v>
      </c>
      <c r="S258" s="10">
        <f>(((K258/60)/60)/24)+DATE(1970,1,1)</f>
        <v>42393.25</v>
      </c>
      <c r="T258" s="10">
        <f t="shared" si="7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8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Q259" t="s">
        <v>2038</v>
      </c>
      <c r="R259" t="s">
        <v>2039</v>
      </c>
      <c r="S259" s="10">
        <f>(((K259/60)/60)/24)+DATE(1970,1,1)</f>
        <v>41338.25</v>
      </c>
      <c r="T259" s="10">
        <f t="shared" ref="T259:T322" si="9">(((L259/60)/60)/24)+DATE(1970,1,1)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Q260" t="s">
        <v>2038</v>
      </c>
      <c r="R260" t="s">
        <v>2039</v>
      </c>
      <c r="S260" s="10">
        <f>(((K260/60)/60)/24)+DATE(1970,1,1)</f>
        <v>42712.25</v>
      </c>
      <c r="T260" s="10">
        <f t="shared" si="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Q261" t="s">
        <v>2053</v>
      </c>
      <c r="R261" t="s">
        <v>2054</v>
      </c>
      <c r="S261" s="10">
        <f>(((K261/60)/60)/24)+DATE(1970,1,1)</f>
        <v>41251.25</v>
      </c>
      <c r="T261" s="10">
        <f t="shared" si="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Q262" t="s">
        <v>2034</v>
      </c>
      <c r="R262" t="s">
        <v>2035</v>
      </c>
      <c r="S262" s="10">
        <f>(((K262/60)/60)/24)+DATE(1970,1,1)</f>
        <v>41180.208333333336</v>
      </c>
      <c r="T262" s="10">
        <f t="shared" si="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Q263" t="s">
        <v>2034</v>
      </c>
      <c r="R263" t="s">
        <v>2035</v>
      </c>
      <c r="S263" s="10">
        <f>(((K263/60)/60)/24)+DATE(1970,1,1)</f>
        <v>40415.208333333336</v>
      </c>
      <c r="T263" s="10">
        <f t="shared" si="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Q264" t="s">
        <v>2034</v>
      </c>
      <c r="R264" t="s">
        <v>2044</v>
      </c>
      <c r="S264" s="10">
        <f>(((K264/60)/60)/24)+DATE(1970,1,1)</f>
        <v>40638.208333333336</v>
      </c>
      <c r="T264" s="10">
        <f t="shared" si="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Q265" t="s">
        <v>2053</v>
      </c>
      <c r="R265" t="s">
        <v>2054</v>
      </c>
      <c r="S265" s="10">
        <f>(((K265/60)/60)/24)+DATE(1970,1,1)</f>
        <v>40187.25</v>
      </c>
      <c r="T265" s="10">
        <f t="shared" si="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Q266" t="s">
        <v>2038</v>
      </c>
      <c r="R266" t="s">
        <v>2039</v>
      </c>
      <c r="S266" s="10">
        <f>(((K266/60)/60)/24)+DATE(1970,1,1)</f>
        <v>41317.25</v>
      </c>
      <c r="T266" s="10">
        <f t="shared" si="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Q267" t="s">
        <v>2038</v>
      </c>
      <c r="R267" t="s">
        <v>2039</v>
      </c>
      <c r="S267" s="10">
        <f>(((K267/60)/60)/24)+DATE(1970,1,1)</f>
        <v>42372.25</v>
      </c>
      <c r="T267" s="10">
        <f t="shared" si="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Q268" t="s">
        <v>2034</v>
      </c>
      <c r="R268" t="s">
        <v>2057</v>
      </c>
      <c r="S268" s="10">
        <f>(((K268/60)/60)/24)+DATE(1970,1,1)</f>
        <v>41950.25</v>
      </c>
      <c r="T268" s="10">
        <f t="shared" si="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Q269" t="s">
        <v>2038</v>
      </c>
      <c r="R269" t="s">
        <v>2039</v>
      </c>
      <c r="S269" s="10">
        <f>(((K269/60)/60)/24)+DATE(1970,1,1)</f>
        <v>41206.208333333336</v>
      </c>
      <c r="T269" s="10">
        <f t="shared" si="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Q270" t="s">
        <v>2040</v>
      </c>
      <c r="R270" t="s">
        <v>2041</v>
      </c>
      <c r="S270" s="10">
        <f>(((K270/60)/60)/24)+DATE(1970,1,1)</f>
        <v>41186.208333333336</v>
      </c>
      <c r="T270" s="10">
        <f t="shared" si="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Q271" t="s">
        <v>2040</v>
      </c>
      <c r="R271" t="s">
        <v>2059</v>
      </c>
      <c r="S271" s="10">
        <f>(((K271/60)/60)/24)+DATE(1970,1,1)</f>
        <v>43496.25</v>
      </c>
      <c r="T271" s="10">
        <f t="shared" si="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Q272" t="s">
        <v>2049</v>
      </c>
      <c r="R272" t="s">
        <v>2050</v>
      </c>
      <c r="S272" s="10">
        <f>(((K272/60)/60)/24)+DATE(1970,1,1)</f>
        <v>40514.25</v>
      </c>
      <c r="T272" s="10">
        <f t="shared" si="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Q273" t="s">
        <v>2053</v>
      </c>
      <c r="R273" t="s">
        <v>2054</v>
      </c>
      <c r="S273" s="10">
        <f>(((K273/60)/60)/24)+DATE(1970,1,1)</f>
        <v>42345.25</v>
      </c>
      <c r="T273" s="10">
        <f t="shared" si="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Q274" t="s">
        <v>2038</v>
      </c>
      <c r="R274" t="s">
        <v>2039</v>
      </c>
      <c r="S274" s="10">
        <f>(((K274/60)/60)/24)+DATE(1970,1,1)</f>
        <v>43656.208333333328</v>
      </c>
      <c r="T274" s="10">
        <f t="shared" si="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Q275" t="s">
        <v>2038</v>
      </c>
      <c r="R275" t="s">
        <v>2039</v>
      </c>
      <c r="S275" s="10">
        <f>(((K275/60)/60)/24)+DATE(1970,1,1)</f>
        <v>42995.208333333328</v>
      </c>
      <c r="T275" s="10">
        <f t="shared" si="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Q276" t="s">
        <v>2038</v>
      </c>
      <c r="R276" t="s">
        <v>2039</v>
      </c>
      <c r="S276" s="10">
        <f>(((K276/60)/60)/24)+DATE(1970,1,1)</f>
        <v>43045.25</v>
      </c>
      <c r="T276" s="10">
        <f t="shared" si="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Q277" t="s">
        <v>2046</v>
      </c>
      <c r="R277" t="s">
        <v>2058</v>
      </c>
      <c r="S277" s="10">
        <f>(((K277/60)/60)/24)+DATE(1970,1,1)</f>
        <v>43561.208333333328</v>
      </c>
      <c r="T277" s="10">
        <f t="shared" si="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Q278" t="s">
        <v>2049</v>
      </c>
      <c r="R278" t="s">
        <v>2050</v>
      </c>
      <c r="S278" s="10">
        <f>(((K278/60)/60)/24)+DATE(1970,1,1)</f>
        <v>41018.208333333336</v>
      </c>
      <c r="T278" s="10">
        <f t="shared" si="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Q279" t="s">
        <v>2038</v>
      </c>
      <c r="R279" t="s">
        <v>2039</v>
      </c>
      <c r="S279" s="10">
        <f>(((K279/60)/60)/24)+DATE(1970,1,1)</f>
        <v>40378.208333333336</v>
      </c>
      <c r="T279" s="10">
        <f t="shared" si="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Q280" t="s">
        <v>2036</v>
      </c>
      <c r="R280" t="s">
        <v>2037</v>
      </c>
      <c r="S280" s="10">
        <f>(((K280/60)/60)/24)+DATE(1970,1,1)</f>
        <v>41239.25</v>
      </c>
      <c r="T280" s="10">
        <f t="shared" si="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Q281" t="s">
        <v>2038</v>
      </c>
      <c r="R281" t="s">
        <v>2039</v>
      </c>
      <c r="S281" s="10">
        <f>(((K281/60)/60)/24)+DATE(1970,1,1)</f>
        <v>43346.208333333328</v>
      </c>
      <c r="T281" s="10">
        <f t="shared" si="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Q282" t="s">
        <v>2040</v>
      </c>
      <c r="R282" t="s">
        <v>2048</v>
      </c>
      <c r="S282" s="10">
        <f>(((K282/60)/60)/24)+DATE(1970,1,1)</f>
        <v>43060.25</v>
      </c>
      <c r="T282" s="10">
        <f t="shared" si="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Q283" t="s">
        <v>2038</v>
      </c>
      <c r="R283" t="s">
        <v>2039</v>
      </c>
      <c r="S283" s="10">
        <f>(((K283/60)/60)/24)+DATE(1970,1,1)</f>
        <v>40979.25</v>
      </c>
      <c r="T283" s="10">
        <f t="shared" si="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Q284" t="s">
        <v>2040</v>
      </c>
      <c r="R284" t="s">
        <v>2059</v>
      </c>
      <c r="S284" s="10">
        <f>(((K284/60)/60)/24)+DATE(1970,1,1)</f>
        <v>42701.25</v>
      </c>
      <c r="T284" s="10">
        <f t="shared" si="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Q285" t="s">
        <v>2034</v>
      </c>
      <c r="R285" t="s">
        <v>2035</v>
      </c>
      <c r="S285" s="10">
        <f>(((K285/60)/60)/24)+DATE(1970,1,1)</f>
        <v>42520.208333333328</v>
      </c>
      <c r="T285" s="10">
        <f t="shared" si="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Q286" t="s">
        <v>2036</v>
      </c>
      <c r="R286" t="s">
        <v>2037</v>
      </c>
      <c r="S286" s="10">
        <f>(((K286/60)/60)/24)+DATE(1970,1,1)</f>
        <v>41030.208333333336</v>
      </c>
      <c r="T286" s="10">
        <f t="shared" si="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Q287" t="s">
        <v>2038</v>
      </c>
      <c r="R287" t="s">
        <v>2039</v>
      </c>
      <c r="S287" s="10">
        <f>(((K287/60)/60)/24)+DATE(1970,1,1)</f>
        <v>42623.208333333328</v>
      </c>
      <c r="T287" s="10">
        <f t="shared" si="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Q288" t="s">
        <v>2038</v>
      </c>
      <c r="R288" t="s">
        <v>2039</v>
      </c>
      <c r="S288" s="10">
        <f>(((K288/60)/60)/24)+DATE(1970,1,1)</f>
        <v>42697.25</v>
      </c>
      <c r="T288" s="10">
        <f t="shared" si="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Q289" t="s">
        <v>2034</v>
      </c>
      <c r="R289" t="s">
        <v>2042</v>
      </c>
      <c r="S289" s="10">
        <f>(((K289/60)/60)/24)+DATE(1970,1,1)</f>
        <v>42122.208333333328</v>
      </c>
      <c r="T289" s="10">
        <f t="shared" si="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Q290" t="s">
        <v>2034</v>
      </c>
      <c r="R290" t="s">
        <v>2056</v>
      </c>
      <c r="S290" s="10">
        <f>(((K290/60)/60)/24)+DATE(1970,1,1)</f>
        <v>40982.208333333336</v>
      </c>
      <c r="T290" s="10">
        <f t="shared" si="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Q291" t="s">
        <v>2038</v>
      </c>
      <c r="R291" t="s">
        <v>2039</v>
      </c>
      <c r="S291" s="10">
        <f>(((K291/60)/60)/24)+DATE(1970,1,1)</f>
        <v>42219.208333333328</v>
      </c>
      <c r="T291" s="10">
        <f t="shared" si="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Q292" t="s">
        <v>2040</v>
      </c>
      <c r="R292" t="s">
        <v>2041</v>
      </c>
      <c r="S292" s="10">
        <f>(((K292/60)/60)/24)+DATE(1970,1,1)</f>
        <v>41404.208333333336</v>
      </c>
      <c r="T292" s="10">
        <f t="shared" si="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Q293" t="s">
        <v>2036</v>
      </c>
      <c r="R293" t="s">
        <v>2037</v>
      </c>
      <c r="S293" s="10">
        <f>(((K293/60)/60)/24)+DATE(1970,1,1)</f>
        <v>40831.208333333336</v>
      </c>
      <c r="T293" s="10">
        <f t="shared" si="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Q294" t="s">
        <v>2032</v>
      </c>
      <c r="R294" t="s">
        <v>2033</v>
      </c>
      <c r="S294" s="10">
        <f>(((K294/60)/60)/24)+DATE(1970,1,1)</f>
        <v>40984.208333333336</v>
      </c>
      <c r="T294" s="10">
        <f t="shared" si="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Q295" t="s">
        <v>2038</v>
      </c>
      <c r="R295" t="s">
        <v>2039</v>
      </c>
      <c r="S295" s="10">
        <f>(((K295/60)/60)/24)+DATE(1970,1,1)</f>
        <v>40456.208333333336</v>
      </c>
      <c r="T295" s="10">
        <f t="shared" si="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Q296" t="s">
        <v>2038</v>
      </c>
      <c r="R296" t="s">
        <v>2039</v>
      </c>
      <c r="S296" s="10">
        <f>(((K296/60)/60)/24)+DATE(1970,1,1)</f>
        <v>43399.208333333328</v>
      </c>
      <c r="T296" s="10">
        <f t="shared" si="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Q297" t="s">
        <v>2038</v>
      </c>
      <c r="R297" t="s">
        <v>2039</v>
      </c>
      <c r="S297" s="10">
        <f>(((K297/60)/60)/24)+DATE(1970,1,1)</f>
        <v>41562.208333333336</v>
      </c>
      <c r="T297" s="10">
        <f t="shared" si="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Q298" t="s">
        <v>2038</v>
      </c>
      <c r="R298" t="s">
        <v>2039</v>
      </c>
      <c r="S298" s="10">
        <f>(((K298/60)/60)/24)+DATE(1970,1,1)</f>
        <v>43493.25</v>
      </c>
      <c r="T298" s="10">
        <f t="shared" si="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Q299" t="s">
        <v>2038</v>
      </c>
      <c r="R299" t="s">
        <v>2039</v>
      </c>
      <c r="S299" s="10">
        <f>(((K299/60)/60)/24)+DATE(1970,1,1)</f>
        <v>41653.25</v>
      </c>
      <c r="T299" s="10">
        <f t="shared" si="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Q300" t="s">
        <v>2034</v>
      </c>
      <c r="R300" t="s">
        <v>2035</v>
      </c>
      <c r="S300" s="10">
        <f>(((K300/60)/60)/24)+DATE(1970,1,1)</f>
        <v>42426.25</v>
      </c>
      <c r="T300" s="10">
        <f t="shared" si="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Q301" t="s">
        <v>2032</v>
      </c>
      <c r="R301" t="s">
        <v>2033</v>
      </c>
      <c r="S301" s="10">
        <f>(((K301/60)/60)/24)+DATE(1970,1,1)</f>
        <v>42432.25</v>
      </c>
      <c r="T301" s="10">
        <f t="shared" si="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Q302" t="s">
        <v>2046</v>
      </c>
      <c r="R302" t="s">
        <v>2047</v>
      </c>
      <c r="S302" s="10">
        <f>(((K302/60)/60)/24)+DATE(1970,1,1)</f>
        <v>42977.208333333328</v>
      </c>
      <c r="T302" s="10">
        <f t="shared" si="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Q303" t="s">
        <v>2040</v>
      </c>
      <c r="R303" t="s">
        <v>2041</v>
      </c>
      <c r="S303" s="10">
        <f>(((K303/60)/60)/24)+DATE(1970,1,1)</f>
        <v>42061.25</v>
      </c>
      <c r="T303" s="10">
        <f t="shared" si="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Q304" t="s">
        <v>2038</v>
      </c>
      <c r="R304" t="s">
        <v>2039</v>
      </c>
      <c r="S304" s="10">
        <f>(((K304/60)/60)/24)+DATE(1970,1,1)</f>
        <v>43345.208333333328</v>
      </c>
      <c r="T304" s="10">
        <f t="shared" si="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Q305" t="s">
        <v>2034</v>
      </c>
      <c r="R305" t="s">
        <v>2044</v>
      </c>
      <c r="S305" s="10">
        <f>(((K305/60)/60)/24)+DATE(1970,1,1)</f>
        <v>42376.25</v>
      </c>
      <c r="T305" s="10">
        <f t="shared" si="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Q306" t="s">
        <v>2040</v>
      </c>
      <c r="R306" t="s">
        <v>2041</v>
      </c>
      <c r="S306" s="10">
        <f>(((K306/60)/60)/24)+DATE(1970,1,1)</f>
        <v>42589.208333333328</v>
      </c>
      <c r="T306" s="10">
        <f t="shared" si="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Q307" t="s">
        <v>2038</v>
      </c>
      <c r="R307" t="s">
        <v>2039</v>
      </c>
      <c r="S307" s="10">
        <f>(((K307/60)/60)/24)+DATE(1970,1,1)</f>
        <v>42448.208333333328</v>
      </c>
      <c r="T307" s="10">
        <f t="shared" si="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Q308" t="s">
        <v>2038</v>
      </c>
      <c r="R308" t="s">
        <v>2039</v>
      </c>
      <c r="S308" s="10">
        <f>(((K308/60)/60)/24)+DATE(1970,1,1)</f>
        <v>42930.208333333328</v>
      </c>
      <c r="T308" s="10">
        <f t="shared" si="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Q309" t="s">
        <v>2046</v>
      </c>
      <c r="R309" t="s">
        <v>2052</v>
      </c>
      <c r="S309" s="10">
        <f>(((K309/60)/60)/24)+DATE(1970,1,1)</f>
        <v>41066.208333333336</v>
      </c>
      <c r="T309" s="10">
        <f t="shared" si="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Q310" t="s">
        <v>2038</v>
      </c>
      <c r="R310" t="s">
        <v>2039</v>
      </c>
      <c r="S310" s="10">
        <f>(((K310/60)/60)/24)+DATE(1970,1,1)</f>
        <v>40651.208333333336</v>
      </c>
      <c r="T310" s="10">
        <f t="shared" si="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Q311" t="s">
        <v>2034</v>
      </c>
      <c r="R311" t="s">
        <v>2044</v>
      </c>
      <c r="S311" s="10">
        <f>(((K311/60)/60)/24)+DATE(1970,1,1)</f>
        <v>40807.208333333336</v>
      </c>
      <c r="T311" s="10">
        <f t="shared" si="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Q312" t="s">
        <v>2049</v>
      </c>
      <c r="R312" t="s">
        <v>2050</v>
      </c>
      <c r="S312" s="10">
        <f>(((K312/60)/60)/24)+DATE(1970,1,1)</f>
        <v>40277.208333333336</v>
      </c>
      <c r="T312" s="10">
        <f t="shared" si="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Q313" t="s">
        <v>2038</v>
      </c>
      <c r="R313" t="s">
        <v>2039</v>
      </c>
      <c r="S313" s="10">
        <f>(((K313/60)/60)/24)+DATE(1970,1,1)</f>
        <v>40590.25</v>
      </c>
      <c r="T313" s="10">
        <f t="shared" si="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Q314" t="s">
        <v>2038</v>
      </c>
      <c r="R314" t="s">
        <v>2039</v>
      </c>
      <c r="S314" s="10">
        <f>(((K314/60)/60)/24)+DATE(1970,1,1)</f>
        <v>41572.208333333336</v>
      </c>
      <c r="T314" s="10">
        <f t="shared" si="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Q315" t="s">
        <v>2034</v>
      </c>
      <c r="R315" t="s">
        <v>2035</v>
      </c>
      <c r="S315" s="10">
        <f>(((K315/60)/60)/24)+DATE(1970,1,1)</f>
        <v>40966.25</v>
      </c>
      <c r="T315" s="10">
        <f t="shared" si="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Q316" t="s">
        <v>2040</v>
      </c>
      <c r="R316" t="s">
        <v>2041</v>
      </c>
      <c r="S316" s="10">
        <f>(((K316/60)/60)/24)+DATE(1970,1,1)</f>
        <v>43536.208333333328</v>
      </c>
      <c r="T316" s="10">
        <f t="shared" si="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Q317" t="s">
        <v>2038</v>
      </c>
      <c r="R317" t="s">
        <v>2039</v>
      </c>
      <c r="S317" s="10">
        <f>(((K317/60)/60)/24)+DATE(1970,1,1)</f>
        <v>41783.208333333336</v>
      </c>
      <c r="T317" s="10">
        <f t="shared" si="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Q318" t="s">
        <v>2032</v>
      </c>
      <c r="R318" t="s">
        <v>2033</v>
      </c>
      <c r="S318" s="10">
        <f>(((K318/60)/60)/24)+DATE(1970,1,1)</f>
        <v>43788.25</v>
      </c>
      <c r="T318" s="10">
        <f t="shared" si="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Q319" t="s">
        <v>2038</v>
      </c>
      <c r="R319" t="s">
        <v>2039</v>
      </c>
      <c r="S319" s="10">
        <f>(((K319/60)/60)/24)+DATE(1970,1,1)</f>
        <v>42869.208333333328</v>
      </c>
      <c r="T319" s="10">
        <f t="shared" si="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Q320" t="s">
        <v>2034</v>
      </c>
      <c r="R320" t="s">
        <v>2035</v>
      </c>
      <c r="S320" s="10">
        <f>(((K320/60)/60)/24)+DATE(1970,1,1)</f>
        <v>41684.25</v>
      </c>
      <c r="T320" s="10">
        <f t="shared" si="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8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Q321" t="s">
        <v>2036</v>
      </c>
      <c r="R321" t="s">
        <v>2037</v>
      </c>
      <c r="S321" s="10">
        <f>(((K321/60)/60)/24)+DATE(1970,1,1)</f>
        <v>40402.208333333336</v>
      </c>
      <c r="T321" s="10">
        <f t="shared" si="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8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Q322" t="s">
        <v>2046</v>
      </c>
      <c r="R322" t="s">
        <v>2052</v>
      </c>
      <c r="S322" s="10">
        <f>(((K322/60)/60)/24)+DATE(1970,1,1)</f>
        <v>40673.208333333336</v>
      </c>
      <c r="T322" s="10">
        <f t="shared" si="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0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Q323" t="s">
        <v>2040</v>
      </c>
      <c r="R323" t="s">
        <v>2051</v>
      </c>
      <c r="S323" s="10">
        <f>(((K323/60)/60)/24)+DATE(1970,1,1)</f>
        <v>40634.208333333336</v>
      </c>
      <c r="T323" s="10">
        <f t="shared" ref="T323:T386" si="11">(((L323/60)/60)/24)+DATE(1970,1,1)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Q324" t="s">
        <v>2038</v>
      </c>
      <c r="R324" t="s">
        <v>2039</v>
      </c>
      <c r="S324" s="10">
        <f>(((K324/60)/60)/24)+DATE(1970,1,1)</f>
        <v>40507.25</v>
      </c>
      <c r="T324" s="10">
        <f t="shared" si="1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Q325" t="s">
        <v>2040</v>
      </c>
      <c r="R325" t="s">
        <v>2041</v>
      </c>
      <c r="S325" s="10">
        <f>(((K325/60)/60)/24)+DATE(1970,1,1)</f>
        <v>41725.208333333336</v>
      </c>
      <c r="T325" s="10">
        <f t="shared" si="1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Q326" t="s">
        <v>2038</v>
      </c>
      <c r="R326" t="s">
        <v>2039</v>
      </c>
      <c r="S326" s="10">
        <f>(((K326/60)/60)/24)+DATE(1970,1,1)</f>
        <v>42176.208333333328</v>
      </c>
      <c r="T326" s="10">
        <f t="shared" si="1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Q327" t="s">
        <v>2038</v>
      </c>
      <c r="R327" t="s">
        <v>2039</v>
      </c>
      <c r="S327" s="10">
        <f>(((K327/60)/60)/24)+DATE(1970,1,1)</f>
        <v>43267.208333333328</v>
      </c>
      <c r="T327" s="10">
        <f t="shared" si="1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Q328" t="s">
        <v>2040</v>
      </c>
      <c r="R328" t="s">
        <v>2048</v>
      </c>
      <c r="S328" s="10">
        <f>(((K328/60)/60)/24)+DATE(1970,1,1)</f>
        <v>42364.25</v>
      </c>
      <c r="T328" s="10">
        <f t="shared" si="1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Q329" t="s">
        <v>2038</v>
      </c>
      <c r="R329" t="s">
        <v>2039</v>
      </c>
      <c r="S329" s="10">
        <f>(((K329/60)/60)/24)+DATE(1970,1,1)</f>
        <v>43705.208333333328</v>
      </c>
      <c r="T329" s="10">
        <f t="shared" si="1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Q330" t="s">
        <v>2034</v>
      </c>
      <c r="R330" t="s">
        <v>2035</v>
      </c>
      <c r="S330" s="10">
        <f>(((K330/60)/60)/24)+DATE(1970,1,1)</f>
        <v>43434.25</v>
      </c>
      <c r="T330" s="10">
        <f t="shared" si="1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Q331" t="s">
        <v>2049</v>
      </c>
      <c r="R331" t="s">
        <v>2050</v>
      </c>
      <c r="S331" s="10">
        <f>(((K331/60)/60)/24)+DATE(1970,1,1)</f>
        <v>42716.25</v>
      </c>
      <c r="T331" s="10">
        <f t="shared" si="1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Q332" t="s">
        <v>2040</v>
      </c>
      <c r="R332" t="s">
        <v>2041</v>
      </c>
      <c r="S332" s="10">
        <f>(((K332/60)/60)/24)+DATE(1970,1,1)</f>
        <v>43077.25</v>
      </c>
      <c r="T332" s="10">
        <f t="shared" si="1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Q333" t="s">
        <v>2032</v>
      </c>
      <c r="R333" t="s">
        <v>2033</v>
      </c>
      <c r="S333" s="10">
        <f>(((K333/60)/60)/24)+DATE(1970,1,1)</f>
        <v>40896.25</v>
      </c>
      <c r="T333" s="10">
        <f t="shared" si="1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Q334" t="s">
        <v>2036</v>
      </c>
      <c r="R334" t="s">
        <v>2045</v>
      </c>
      <c r="S334" s="10">
        <f>(((K334/60)/60)/24)+DATE(1970,1,1)</f>
        <v>41361.208333333336</v>
      </c>
      <c r="T334" s="10">
        <f t="shared" si="1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Q335" t="s">
        <v>2038</v>
      </c>
      <c r="R335" t="s">
        <v>2039</v>
      </c>
      <c r="S335" s="10">
        <f>(((K335/60)/60)/24)+DATE(1970,1,1)</f>
        <v>43424.25</v>
      </c>
      <c r="T335" s="10">
        <f t="shared" si="1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Q336" t="s">
        <v>2034</v>
      </c>
      <c r="R336" t="s">
        <v>2035</v>
      </c>
      <c r="S336" s="10">
        <f>(((K336/60)/60)/24)+DATE(1970,1,1)</f>
        <v>43110.25</v>
      </c>
      <c r="T336" s="10">
        <f t="shared" si="1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Q337" t="s">
        <v>2034</v>
      </c>
      <c r="R337" t="s">
        <v>2035</v>
      </c>
      <c r="S337" s="10">
        <f>(((K337/60)/60)/24)+DATE(1970,1,1)</f>
        <v>43784.25</v>
      </c>
      <c r="T337" s="10">
        <f t="shared" si="1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Q338" t="s">
        <v>2034</v>
      </c>
      <c r="R338" t="s">
        <v>2035</v>
      </c>
      <c r="S338" s="10">
        <f>(((K338/60)/60)/24)+DATE(1970,1,1)</f>
        <v>40527.25</v>
      </c>
      <c r="T338" s="10">
        <f t="shared" si="1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Q339" t="s">
        <v>2038</v>
      </c>
      <c r="R339" t="s">
        <v>2039</v>
      </c>
      <c r="S339" s="10">
        <f>(((K339/60)/60)/24)+DATE(1970,1,1)</f>
        <v>43780.25</v>
      </c>
      <c r="T339" s="10">
        <f t="shared" si="1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Q340" t="s">
        <v>2038</v>
      </c>
      <c r="R340" t="s">
        <v>2039</v>
      </c>
      <c r="S340" s="10">
        <f>(((K340/60)/60)/24)+DATE(1970,1,1)</f>
        <v>40821.208333333336</v>
      </c>
      <c r="T340" s="10">
        <f t="shared" si="1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Q341" t="s">
        <v>2038</v>
      </c>
      <c r="R341" t="s">
        <v>2039</v>
      </c>
      <c r="S341" s="10">
        <f>(((K341/60)/60)/24)+DATE(1970,1,1)</f>
        <v>42949.208333333328</v>
      </c>
      <c r="T341" s="10">
        <f t="shared" si="1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Q342" t="s">
        <v>2053</v>
      </c>
      <c r="R342" t="s">
        <v>2054</v>
      </c>
      <c r="S342" s="10">
        <f>(((K342/60)/60)/24)+DATE(1970,1,1)</f>
        <v>40889.25</v>
      </c>
      <c r="T342" s="10">
        <f t="shared" si="1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Q343" t="s">
        <v>2034</v>
      </c>
      <c r="R343" t="s">
        <v>2044</v>
      </c>
      <c r="S343" s="10">
        <f>(((K343/60)/60)/24)+DATE(1970,1,1)</f>
        <v>42244.208333333328</v>
      </c>
      <c r="T343" s="10">
        <f t="shared" si="1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Q344" t="s">
        <v>2038</v>
      </c>
      <c r="R344" t="s">
        <v>2039</v>
      </c>
      <c r="S344" s="10">
        <f>(((K344/60)/60)/24)+DATE(1970,1,1)</f>
        <v>41475.208333333336</v>
      </c>
      <c r="T344" s="10">
        <f t="shared" si="1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Q345" t="s">
        <v>2038</v>
      </c>
      <c r="R345" t="s">
        <v>2039</v>
      </c>
      <c r="S345" s="10">
        <f>(((K345/60)/60)/24)+DATE(1970,1,1)</f>
        <v>41597.25</v>
      </c>
      <c r="T345" s="10">
        <f t="shared" si="1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Q346" t="s">
        <v>2049</v>
      </c>
      <c r="R346" t="s">
        <v>2050</v>
      </c>
      <c r="S346" s="10">
        <f>(((K346/60)/60)/24)+DATE(1970,1,1)</f>
        <v>43122.25</v>
      </c>
      <c r="T346" s="10">
        <f t="shared" si="1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Q347" t="s">
        <v>2040</v>
      </c>
      <c r="R347" t="s">
        <v>2043</v>
      </c>
      <c r="S347" s="10">
        <f>(((K347/60)/60)/24)+DATE(1970,1,1)</f>
        <v>42194.208333333328</v>
      </c>
      <c r="T347" s="10">
        <f t="shared" si="1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Q348" t="s">
        <v>2034</v>
      </c>
      <c r="R348" t="s">
        <v>2044</v>
      </c>
      <c r="S348" s="10">
        <f>(((K348/60)/60)/24)+DATE(1970,1,1)</f>
        <v>42971.208333333328</v>
      </c>
      <c r="T348" s="10">
        <f t="shared" si="1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Q349" t="s">
        <v>2036</v>
      </c>
      <c r="R349" t="s">
        <v>2037</v>
      </c>
      <c r="S349" s="10">
        <f>(((K349/60)/60)/24)+DATE(1970,1,1)</f>
        <v>42046.25</v>
      </c>
      <c r="T349" s="10">
        <f t="shared" si="1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Q350" t="s">
        <v>2032</v>
      </c>
      <c r="R350" t="s">
        <v>2033</v>
      </c>
      <c r="S350" s="10">
        <f>(((K350/60)/60)/24)+DATE(1970,1,1)</f>
        <v>42782.25</v>
      </c>
      <c r="T350" s="10">
        <f t="shared" si="1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Q351" t="s">
        <v>2038</v>
      </c>
      <c r="R351" t="s">
        <v>2039</v>
      </c>
      <c r="S351" s="10">
        <f>(((K351/60)/60)/24)+DATE(1970,1,1)</f>
        <v>42930.208333333328</v>
      </c>
      <c r="T351" s="10">
        <f t="shared" si="1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Q352" t="s">
        <v>2034</v>
      </c>
      <c r="R352" t="s">
        <v>2057</v>
      </c>
      <c r="S352" s="10">
        <f>(((K352/60)/60)/24)+DATE(1970,1,1)</f>
        <v>42144.208333333328</v>
      </c>
      <c r="T352" s="10">
        <f t="shared" si="1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Q353" t="s">
        <v>2034</v>
      </c>
      <c r="R353" t="s">
        <v>2035</v>
      </c>
      <c r="S353" s="10">
        <f>(((K353/60)/60)/24)+DATE(1970,1,1)</f>
        <v>42240.208333333328</v>
      </c>
      <c r="T353" s="10">
        <f t="shared" si="1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Q354" t="s">
        <v>2038</v>
      </c>
      <c r="R354" t="s">
        <v>2039</v>
      </c>
      <c r="S354" s="10">
        <f>(((K354/60)/60)/24)+DATE(1970,1,1)</f>
        <v>42315.25</v>
      </c>
      <c r="T354" s="10">
        <f t="shared" si="1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Q355" t="s">
        <v>2038</v>
      </c>
      <c r="R355" t="s">
        <v>2039</v>
      </c>
      <c r="S355" s="10">
        <f>(((K355/60)/60)/24)+DATE(1970,1,1)</f>
        <v>43651.208333333328</v>
      </c>
      <c r="T355" s="10">
        <f t="shared" si="1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Q356" t="s">
        <v>2040</v>
      </c>
      <c r="R356" t="s">
        <v>2041</v>
      </c>
      <c r="S356" s="10">
        <f>(((K356/60)/60)/24)+DATE(1970,1,1)</f>
        <v>41520.208333333336</v>
      </c>
      <c r="T356" s="10">
        <f t="shared" si="1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Q357" t="s">
        <v>2036</v>
      </c>
      <c r="R357" t="s">
        <v>2045</v>
      </c>
      <c r="S357" s="10">
        <f>(((K357/60)/60)/24)+DATE(1970,1,1)</f>
        <v>42757.25</v>
      </c>
      <c r="T357" s="10">
        <f t="shared" si="1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Q358" t="s">
        <v>2038</v>
      </c>
      <c r="R358" t="s">
        <v>2039</v>
      </c>
      <c r="S358" s="10">
        <f>(((K358/60)/60)/24)+DATE(1970,1,1)</f>
        <v>40922.25</v>
      </c>
      <c r="T358" s="10">
        <f t="shared" si="1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Q359" t="s">
        <v>2049</v>
      </c>
      <c r="R359" t="s">
        <v>2050</v>
      </c>
      <c r="S359" s="10">
        <f>(((K359/60)/60)/24)+DATE(1970,1,1)</f>
        <v>42250.208333333328</v>
      </c>
      <c r="T359" s="10">
        <f t="shared" si="1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Q360" t="s">
        <v>2053</v>
      </c>
      <c r="R360" t="s">
        <v>2054</v>
      </c>
      <c r="S360" s="10">
        <f>(((K360/60)/60)/24)+DATE(1970,1,1)</f>
        <v>43322.208333333328</v>
      </c>
      <c r="T360" s="10">
        <f t="shared" si="1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Q361" t="s">
        <v>2040</v>
      </c>
      <c r="R361" t="s">
        <v>2048</v>
      </c>
      <c r="S361" s="10">
        <f>(((K361/60)/60)/24)+DATE(1970,1,1)</f>
        <v>40782.208333333336</v>
      </c>
      <c r="T361" s="10">
        <f t="shared" si="1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Q362" t="s">
        <v>2038</v>
      </c>
      <c r="R362" t="s">
        <v>2039</v>
      </c>
      <c r="S362" s="10">
        <f>(((K362/60)/60)/24)+DATE(1970,1,1)</f>
        <v>40544.25</v>
      </c>
      <c r="T362" s="10">
        <f t="shared" si="1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Q363" t="s">
        <v>2038</v>
      </c>
      <c r="R363" t="s">
        <v>2039</v>
      </c>
      <c r="S363" s="10">
        <f>(((K363/60)/60)/24)+DATE(1970,1,1)</f>
        <v>43015.208333333328</v>
      </c>
      <c r="T363" s="10">
        <f t="shared" si="1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Q364" t="s">
        <v>2034</v>
      </c>
      <c r="R364" t="s">
        <v>2035</v>
      </c>
      <c r="S364" s="10">
        <f>(((K364/60)/60)/24)+DATE(1970,1,1)</f>
        <v>40570.25</v>
      </c>
      <c r="T364" s="10">
        <f t="shared" si="1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Q365" t="s">
        <v>2034</v>
      </c>
      <c r="R365" t="s">
        <v>2035</v>
      </c>
      <c r="S365" s="10">
        <f>(((K365/60)/60)/24)+DATE(1970,1,1)</f>
        <v>40904.25</v>
      </c>
      <c r="T365" s="10">
        <f t="shared" si="1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Q366" t="s">
        <v>2034</v>
      </c>
      <c r="R366" t="s">
        <v>2044</v>
      </c>
      <c r="S366" s="10">
        <f>(((K366/60)/60)/24)+DATE(1970,1,1)</f>
        <v>43164.25</v>
      </c>
      <c r="T366" s="10">
        <f t="shared" si="1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Q367" t="s">
        <v>2038</v>
      </c>
      <c r="R367" t="s">
        <v>2039</v>
      </c>
      <c r="S367" s="10">
        <f>(((K367/60)/60)/24)+DATE(1970,1,1)</f>
        <v>42733.25</v>
      </c>
      <c r="T367" s="10">
        <f t="shared" si="1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Q368" t="s">
        <v>2038</v>
      </c>
      <c r="R368" t="s">
        <v>2039</v>
      </c>
      <c r="S368" s="10">
        <f>(((K368/60)/60)/24)+DATE(1970,1,1)</f>
        <v>40546.25</v>
      </c>
      <c r="T368" s="10">
        <f t="shared" si="1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Q369" t="s">
        <v>2038</v>
      </c>
      <c r="R369" t="s">
        <v>2039</v>
      </c>
      <c r="S369" s="10">
        <f>(((K369/60)/60)/24)+DATE(1970,1,1)</f>
        <v>41930.208333333336</v>
      </c>
      <c r="T369" s="10">
        <f t="shared" si="1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Q370" t="s">
        <v>2040</v>
      </c>
      <c r="R370" t="s">
        <v>2041</v>
      </c>
      <c r="S370" s="10">
        <f>(((K370/60)/60)/24)+DATE(1970,1,1)</f>
        <v>40464.208333333336</v>
      </c>
      <c r="T370" s="10">
        <f t="shared" si="1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Q371" t="s">
        <v>2040</v>
      </c>
      <c r="R371" t="s">
        <v>2059</v>
      </c>
      <c r="S371" s="10">
        <f>(((K371/60)/60)/24)+DATE(1970,1,1)</f>
        <v>41308.25</v>
      </c>
      <c r="T371" s="10">
        <f t="shared" si="1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Q372" t="s">
        <v>2038</v>
      </c>
      <c r="R372" t="s">
        <v>2039</v>
      </c>
      <c r="S372" s="10">
        <f>(((K372/60)/60)/24)+DATE(1970,1,1)</f>
        <v>43570.208333333328</v>
      </c>
      <c r="T372" s="10">
        <f t="shared" si="1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Q373" t="s">
        <v>2038</v>
      </c>
      <c r="R373" t="s">
        <v>2039</v>
      </c>
      <c r="S373" s="10">
        <f>(((K373/60)/60)/24)+DATE(1970,1,1)</f>
        <v>42043.25</v>
      </c>
      <c r="T373" s="10">
        <f t="shared" si="1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Q374" t="s">
        <v>2040</v>
      </c>
      <c r="R374" t="s">
        <v>2041</v>
      </c>
      <c r="S374" s="10">
        <f>(((K374/60)/60)/24)+DATE(1970,1,1)</f>
        <v>42012.25</v>
      </c>
      <c r="T374" s="10">
        <f t="shared" si="1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Q375" t="s">
        <v>2038</v>
      </c>
      <c r="R375" t="s">
        <v>2039</v>
      </c>
      <c r="S375" s="10">
        <f>(((K375/60)/60)/24)+DATE(1970,1,1)</f>
        <v>42964.208333333328</v>
      </c>
      <c r="T375" s="10">
        <f t="shared" si="1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Q376" t="s">
        <v>2040</v>
      </c>
      <c r="R376" t="s">
        <v>2041</v>
      </c>
      <c r="S376" s="10">
        <f>(((K376/60)/60)/24)+DATE(1970,1,1)</f>
        <v>43476.25</v>
      </c>
      <c r="T376" s="10">
        <f t="shared" si="1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Q377" t="s">
        <v>2034</v>
      </c>
      <c r="R377" t="s">
        <v>2044</v>
      </c>
      <c r="S377" s="10">
        <f>(((K377/60)/60)/24)+DATE(1970,1,1)</f>
        <v>42293.208333333328</v>
      </c>
      <c r="T377" s="10">
        <f t="shared" si="1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Q378" t="s">
        <v>2034</v>
      </c>
      <c r="R378" t="s">
        <v>2035</v>
      </c>
      <c r="S378" s="10">
        <f>(((K378/60)/60)/24)+DATE(1970,1,1)</f>
        <v>41826.208333333336</v>
      </c>
      <c r="T378" s="10">
        <f t="shared" si="1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Q379" t="s">
        <v>2038</v>
      </c>
      <c r="R379" t="s">
        <v>2039</v>
      </c>
      <c r="S379" s="10">
        <f>(((K379/60)/60)/24)+DATE(1970,1,1)</f>
        <v>43760.208333333328</v>
      </c>
      <c r="T379" s="10">
        <f t="shared" si="1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Q380" t="s">
        <v>2040</v>
      </c>
      <c r="R380" t="s">
        <v>2041</v>
      </c>
      <c r="S380" s="10">
        <f>(((K380/60)/60)/24)+DATE(1970,1,1)</f>
        <v>43241.208333333328</v>
      </c>
      <c r="T380" s="10">
        <f t="shared" si="1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Q381" t="s">
        <v>2038</v>
      </c>
      <c r="R381" t="s">
        <v>2039</v>
      </c>
      <c r="S381" s="10">
        <f>(((K381/60)/60)/24)+DATE(1970,1,1)</f>
        <v>40843.208333333336</v>
      </c>
      <c r="T381" s="10">
        <f t="shared" si="1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Q382" t="s">
        <v>2038</v>
      </c>
      <c r="R382" t="s">
        <v>2039</v>
      </c>
      <c r="S382" s="10">
        <f>(((K382/60)/60)/24)+DATE(1970,1,1)</f>
        <v>41448.208333333336</v>
      </c>
      <c r="T382" s="10">
        <f t="shared" si="1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Q383" t="s">
        <v>2038</v>
      </c>
      <c r="R383" t="s">
        <v>2039</v>
      </c>
      <c r="S383" s="10">
        <f>(((K383/60)/60)/24)+DATE(1970,1,1)</f>
        <v>42163.208333333328</v>
      </c>
      <c r="T383" s="10">
        <f t="shared" si="1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Q384" t="s">
        <v>2053</v>
      </c>
      <c r="R384" t="s">
        <v>2054</v>
      </c>
      <c r="S384" s="10">
        <f>(((K384/60)/60)/24)+DATE(1970,1,1)</f>
        <v>43024.208333333328</v>
      </c>
      <c r="T384" s="10">
        <f t="shared" si="1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Q385" t="s">
        <v>2032</v>
      </c>
      <c r="R385" t="s">
        <v>2033</v>
      </c>
      <c r="S385" s="10">
        <f>(((K385/60)/60)/24)+DATE(1970,1,1)</f>
        <v>43509.25</v>
      </c>
      <c r="T385" s="10">
        <f t="shared" si="1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0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Q386" t="s">
        <v>2040</v>
      </c>
      <c r="R386" t="s">
        <v>2041</v>
      </c>
      <c r="S386" s="10">
        <f>(((K386/60)/60)/24)+DATE(1970,1,1)</f>
        <v>42776.25</v>
      </c>
      <c r="T386" s="10">
        <f t="shared" si="11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2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Q387" t="s">
        <v>2046</v>
      </c>
      <c r="R387" t="s">
        <v>2047</v>
      </c>
      <c r="S387" s="10">
        <f>(((K387/60)/60)/24)+DATE(1970,1,1)</f>
        <v>43553.208333333328</v>
      </c>
      <c r="T387" s="10">
        <f t="shared" ref="T387:T450" si="13">(((L387/60)/60)/24)+DATE(1970,1,1)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Q388" t="s">
        <v>2038</v>
      </c>
      <c r="R388" t="s">
        <v>2039</v>
      </c>
      <c r="S388" s="10">
        <f>(((K388/60)/60)/24)+DATE(1970,1,1)</f>
        <v>40355.208333333336</v>
      </c>
      <c r="T388" s="10">
        <f t="shared" si="13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Q389" t="s">
        <v>2036</v>
      </c>
      <c r="R389" t="s">
        <v>2045</v>
      </c>
      <c r="S389" s="10">
        <f>(((K389/60)/60)/24)+DATE(1970,1,1)</f>
        <v>41072.208333333336</v>
      </c>
      <c r="T389" s="10">
        <f t="shared" si="13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Q390" t="s">
        <v>2034</v>
      </c>
      <c r="R390" t="s">
        <v>2044</v>
      </c>
      <c r="S390" s="10">
        <f>(((K390/60)/60)/24)+DATE(1970,1,1)</f>
        <v>40912.25</v>
      </c>
      <c r="T390" s="10">
        <f t="shared" si="13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Q391" t="s">
        <v>2038</v>
      </c>
      <c r="R391" t="s">
        <v>2039</v>
      </c>
      <c r="S391" s="10">
        <f>(((K391/60)/60)/24)+DATE(1970,1,1)</f>
        <v>40479.208333333336</v>
      </c>
      <c r="T391" s="10">
        <f t="shared" si="13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Q392" t="s">
        <v>2053</v>
      </c>
      <c r="R392" t="s">
        <v>2054</v>
      </c>
      <c r="S392" s="10">
        <f>(((K392/60)/60)/24)+DATE(1970,1,1)</f>
        <v>41530.208333333336</v>
      </c>
      <c r="T392" s="10">
        <f t="shared" si="13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Q393" t="s">
        <v>2046</v>
      </c>
      <c r="R393" t="s">
        <v>2047</v>
      </c>
      <c r="S393" s="10">
        <f>(((K393/60)/60)/24)+DATE(1970,1,1)</f>
        <v>41653.25</v>
      </c>
      <c r="T393" s="10">
        <f t="shared" si="13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Q394" t="s">
        <v>2036</v>
      </c>
      <c r="R394" t="s">
        <v>2045</v>
      </c>
      <c r="S394" s="10">
        <f>(((K394/60)/60)/24)+DATE(1970,1,1)</f>
        <v>40549.25</v>
      </c>
      <c r="T394" s="10">
        <f t="shared" si="13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Q395" t="s">
        <v>2034</v>
      </c>
      <c r="R395" t="s">
        <v>2057</v>
      </c>
      <c r="S395" s="10">
        <f>(((K395/60)/60)/24)+DATE(1970,1,1)</f>
        <v>42933.208333333328</v>
      </c>
      <c r="T395" s="10">
        <f t="shared" si="13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Q396" t="s">
        <v>2040</v>
      </c>
      <c r="R396" t="s">
        <v>2041</v>
      </c>
      <c r="S396" s="10">
        <f>(((K396/60)/60)/24)+DATE(1970,1,1)</f>
        <v>41484.208333333336</v>
      </c>
      <c r="T396" s="10">
        <f t="shared" si="13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Q397" t="s">
        <v>2038</v>
      </c>
      <c r="R397" t="s">
        <v>2039</v>
      </c>
      <c r="S397" s="10">
        <f>(((K397/60)/60)/24)+DATE(1970,1,1)</f>
        <v>40885.25</v>
      </c>
      <c r="T397" s="10">
        <f t="shared" si="13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Q398" t="s">
        <v>2040</v>
      </c>
      <c r="R398" t="s">
        <v>2043</v>
      </c>
      <c r="S398" s="10">
        <f>(((K398/60)/60)/24)+DATE(1970,1,1)</f>
        <v>43378.208333333328</v>
      </c>
      <c r="T398" s="10">
        <f t="shared" si="13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Q399" t="s">
        <v>2034</v>
      </c>
      <c r="R399" t="s">
        <v>2035</v>
      </c>
      <c r="S399" s="10">
        <f>(((K399/60)/60)/24)+DATE(1970,1,1)</f>
        <v>41417.208333333336</v>
      </c>
      <c r="T399" s="10">
        <f t="shared" si="13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Q400" t="s">
        <v>2040</v>
      </c>
      <c r="R400" t="s">
        <v>2048</v>
      </c>
      <c r="S400" s="10">
        <f>(((K400/60)/60)/24)+DATE(1970,1,1)</f>
        <v>43228.208333333328</v>
      </c>
      <c r="T400" s="10">
        <f t="shared" si="13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Q401" t="s">
        <v>2034</v>
      </c>
      <c r="R401" t="s">
        <v>2044</v>
      </c>
      <c r="S401" s="10">
        <f>(((K401/60)/60)/24)+DATE(1970,1,1)</f>
        <v>40576.25</v>
      </c>
      <c r="T401" s="10">
        <f t="shared" si="13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Q402" t="s">
        <v>2053</v>
      </c>
      <c r="R402" t="s">
        <v>2054</v>
      </c>
      <c r="S402" s="10">
        <f>(((K402/60)/60)/24)+DATE(1970,1,1)</f>
        <v>41502.208333333336</v>
      </c>
      <c r="T402" s="10">
        <f t="shared" si="13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Q403" t="s">
        <v>2038</v>
      </c>
      <c r="R403" t="s">
        <v>2039</v>
      </c>
      <c r="S403" s="10">
        <f>(((K403/60)/60)/24)+DATE(1970,1,1)</f>
        <v>43765.208333333328</v>
      </c>
      <c r="T403" s="10">
        <f t="shared" si="13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Q404" t="s">
        <v>2040</v>
      </c>
      <c r="R404" t="s">
        <v>2051</v>
      </c>
      <c r="S404" s="10">
        <f>(((K404/60)/60)/24)+DATE(1970,1,1)</f>
        <v>40914.25</v>
      </c>
      <c r="T404" s="10">
        <f t="shared" si="13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Q405" t="s">
        <v>2038</v>
      </c>
      <c r="R405" t="s">
        <v>2039</v>
      </c>
      <c r="S405" s="10">
        <f>(((K405/60)/60)/24)+DATE(1970,1,1)</f>
        <v>40310.208333333336</v>
      </c>
      <c r="T405" s="10">
        <f t="shared" si="13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Q406" t="s">
        <v>2038</v>
      </c>
      <c r="R406" t="s">
        <v>2039</v>
      </c>
      <c r="S406" s="10">
        <f>(((K406/60)/60)/24)+DATE(1970,1,1)</f>
        <v>43053.25</v>
      </c>
      <c r="T406" s="10">
        <f t="shared" si="13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Q407" t="s">
        <v>2038</v>
      </c>
      <c r="R407" t="s">
        <v>2039</v>
      </c>
      <c r="S407" s="10">
        <f>(((K407/60)/60)/24)+DATE(1970,1,1)</f>
        <v>43255.208333333328</v>
      </c>
      <c r="T407" s="10">
        <f t="shared" si="13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Q408" t="s">
        <v>2040</v>
      </c>
      <c r="R408" t="s">
        <v>2041</v>
      </c>
      <c r="S408" s="10">
        <f>(((K408/60)/60)/24)+DATE(1970,1,1)</f>
        <v>41304.25</v>
      </c>
      <c r="T408" s="10">
        <f t="shared" si="13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Q409" t="s">
        <v>2038</v>
      </c>
      <c r="R409" t="s">
        <v>2039</v>
      </c>
      <c r="S409" s="10">
        <f>(((K409/60)/60)/24)+DATE(1970,1,1)</f>
        <v>43751.208333333328</v>
      </c>
      <c r="T409" s="10">
        <f t="shared" si="13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Q410" t="s">
        <v>2040</v>
      </c>
      <c r="R410" t="s">
        <v>2041</v>
      </c>
      <c r="S410" s="10">
        <f>(((K410/60)/60)/24)+DATE(1970,1,1)</f>
        <v>42541.208333333328</v>
      </c>
      <c r="T410" s="10">
        <f t="shared" si="13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Q411" t="s">
        <v>2034</v>
      </c>
      <c r="R411" t="s">
        <v>2035</v>
      </c>
      <c r="S411" s="10">
        <f>(((K411/60)/60)/24)+DATE(1970,1,1)</f>
        <v>42843.208333333328</v>
      </c>
      <c r="T411" s="10">
        <f t="shared" si="13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Q412" t="s">
        <v>2049</v>
      </c>
      <c r="R412" t="s">
        <v>2060</v>
      </c>
      <c r="S412" s="10">
        <f>(((K412/60)/60)/24)+DATE(1970,1,1)</f>
        <v>42122.208333333328</v>
      </c>
      <c r="T412" s="10">
        <f t="shared" si="13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Q413" t="s">
        <v>2038</v>
      </c>
      <c r="R413" t="s">
        <v>2039</v>
      </c>
      <c r="S413" s="10">
        <f>(((K413/60)/60)/24)+DATE(1970,1,1)</f>
        <v>42884.208333333328</v>
      </c>
      <c r="T413" s="10">
        <f t="shared" si="13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Q414" t="s">
        <v>2046</v>
      </c>
      <c r="R414" t="s">
        <v>2052</v>
      </c>
      <c r="S414" s="10">
        <f>(((K414/60)/60)/24)+DATE(1970,1,1)</f>
        <v>41642.25</v>
      </c>
      <c r="T414" s="10">
        <f t="shared" si="13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Q415" t="s">
        <v>2040</v>
      </c>
      <c r="R415" t="s">
        <v>2048</v>
      </c>
      <c r="S415" s="10">
        <f>(((K415/60)/60)/24)+DATE(1970,1,1)</f>
        <v>43431.25</v>
      </c>
      <c r="T415" s="10">
        <f t="shared" si="13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Q416" t="s">
        <v>2032</v>
      </c>
      <c r="R416" t="s">
        <v>2033</v>
      </c>
      <c r="S416" s="10">
        <f>(((K416/60)/60)/24)+DATE(1970,1,1)</f>
        <v>40288.208333333336</v>
      </c>
      <c r="T416" s="10">
        <f t="shared" si="13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Q417" t="s">
        <v>2038</v>
      </c>
      <c r="R417" t="s">
        <v>2039</v>
      </c>
      <c r="S417" s="10">
        <f>(((K417/60)/60)/24)+DATE(1970,1,1)</f>
        <v>40921.25</v>
      </c>
      <c r="T417" s="10">
        <f t="shared" si="13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Q418" t="s">
        <v>2040</v>
      </c>
      <c r="R418" t="s">
        <v>2041</v>
      </c>
      <c r="S418" s="10">
        <f>(((K418/60)/60)/24)+DATE(1970,1,1)</f>
        <v>40560.25</v>
      </c>
      <c r="T418" s="10">
        <f t="shared" si="13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Q419" t="s">
        <v>2038</v>
      </c>
      <c r="R419" t="s">
        <v>2039</v>
      </c>
      <c r="S419" s="10">
        <f>(((K419/60)/60)/24)+DATE(1970,1,1)</f>
        <v>43407.208333333328</v>
      </c>
      <c r="T419" s="10">
        <f t="shared" si="13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Q420" t="s">
        <v>2040</v>
      </c>
      <c r="R420" t="s">
        <v>2041</v>
      </c>
      <c r="S420" s="10">
        <f>(((K420/60)/60)/24)+DATE(1970,1,1)</f>
        <v>41035.208333333336</v>
      </c>
      <c r="T420" s="10">
        <f t="shared" si="13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Q421" t="s">
        <v>2036</v>
      </c>
      <c r="R421" t="s">
        <v>2037</v>
      </c>
      <c r="S421" s="10">
        <f>(((K421/60)/60)/24)+DATE(1970,1,1)</f>
        <v>40899.25</v>
      </c>
      <c r="T421" s="10">
        <f t="shared" si="13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Q422" t="s">
        <v>2038</v>
      </c>
      <c r="R422" t="s">
        <v>2039</v>
      </c>
      <c r="S422" s="10">
        <f>(((K422/60)/60)/24)+DATE(1970,1,1)</f>
        <v>42911.208333333328</v>
      </c>
      <c r="T422" s="10">
        <f t="shared" si="13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Q423" t="s">
        <v>2036</v>
      </c>
      <c r="R423" t="s">
        <v>2045</v>
      </c>
      <c r="S423" s="10">
        <f>(((K423/60)/60)/24)+DATE(1970,1,1)</f>
        <v>42915.208333333328</v>
      </c>
      <c r="T423" s="10">
        <f t="shared" si="13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Q424" t="s">
        <v>2038</v>
      </c>
      <c r="R424" t="s">
        <v>2039</v>
      </c>
      <c r="S424" s="10">
        <f>(((K424/60)/60)/24)+DATE(1970,1,1)</f>
        <v>40285.208333333336</v>
      </c>
      <c r="T424" s="10">
        <f t="shared" si="13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Q425" t="s">
        <v>2032</v>
      </c>
      <c r="R425" t="s">
        <v>2033</v>
      </c>
      <c r="S425" s="10">
        <f>(((K425/60)/60)/24)+DATE(1970,1,1)</f>
        <v>40808.208333333336</v>
      </c>
      <c r="T425" s="10">
        <f t="shared" si="13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Q426" t="s">
        <v>2034</v>
      </c>
      <c r="R426" t="s">
        <v>2044</v>
      </c>
      <c r="S426" s="10">
        <f>(((K426/60)/60)/24)+DATE(1970,1,1)</f>
        <v>43208.208333333328</v>
      </c>
      <c r="T426" s="10">
        <f t="shared" si="13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Q427" t="s">
        <v>2053</v>
      </c>
      <c r="R427" t="s">
        <v>2054</v>
      </c>
      <c r="S427" s="10">
        <f>(((K427/60)/60)/24)+DATE(1970,1,1)</f>
        <v>42213.208333333328</v>
      </c>
      <c r="T427" s="10">
        <f t="shared" si="13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Q428" t="s">
        <v>2038</v>
      </c>
      <c r="R428" t="s">
        <v>2039</v>
      </c>
      <c r="S428" s="10">
        <f>(((K428/60)/60)/24)+DATE(1970,1,1)</f>
        <v>41332.25</v>
      </c>
      <c r="T428" s="10">
        <f t="shared" si="13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Q429" t="s">
        <v>2038</v>
      </c>
      <c r="R429" t="s">
        <v>2039</v>
      </c>
      <c r="S429" s="10">
        <f>(((K429/60)/60)/24)+DATE(1970,1,1)</f>
        <v>41895.208333333336</v>
      </c>
      <c r="T429" s="10">
        <f t="shared" si="13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Q430" t="s">
        <v>2040</v>
      </c>
      <c r="R430" t="s">
        <v>2048</v>
      </c>
      <c r="S430" s="10">
        <f>(((K430/60)/60)/24)+DATE(1970,1,1)</f>
        <v>40585.25</v>
      </c>
      <c r="T430" s="10">
        <f t="shared" si="13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Q431" t="s">
        <v>2053</v>
      </c>
      <c r="R431" t="s">
        <v>2054</v>
      </c>
      <c r="S431" s="10">
        <f>(((K431/60)/60)/24)+DATE(1970,1,1)</f>
        <v>41680.25</v>
      </c>
      <c r="T431" s="10">
        <f t="shared" si="13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Q432" t="s">
        <v>2038</v>
      </c>
      <c r="R432" t="s">
        <v>2039</v>
      </c>
      <c r="S432" s="10">
        <f>(((K432/60)/60)/24)+DATE(1970,1,1)</f>
        <v>43737.208333333328</v>
      </c>
      <c r="T432" s="10">
        <f t="shared" si="13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Q433" t="s">
        <v>2038</v>
      </c>
      <c r="R433" t="s">
        <v>2039</v>
      </c>
      <c r="S433" s="10">
        <f>(((K433/60)/60)/24)+DATE(1970,1,1)</f>
        <v>43273.208333333328</v>
      </c>
      <c r="T433" s="10">
        <f t="shared" si="13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Q434" t="s">
        <v>2038</v>
      </c>
      <c r="R434" t="s">
        <v>2039</v>
      </c>
      <c r="S434" s="10">
        <f>(((K434/60)/60)/24)+DATE(1970,1,1)</f>
        <v>41761.208333333336</v>
      </c>
      <c r="T434" s="10">
        <f t="shared" si="13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Q435" t="s">
        <v>2040</v>
      </c>
      <c r="R435" t="s">
        <v>2041</v>
      </c>
      <c r="S435" s="10">
        <f>(((K435/60)/60)/24)+DATE(1970,1,1)</f>
        <v>41603.25</v>
      </c>
      <c r="T435" s="10">
        <f t="shared" si="13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Q436" t="s">
        <v>2038</v>
      </c>
      <c r="R436" t="s">
        <v>2039</v>
      </c>
      <c r="S436" s="10">
        <f>(((K436/60)/60)/24)+DATE(1970,1,1)</f>
        <v>42705.25</v>
      </c>
      <c r="T436" s="10">
        <f t="shared" si="13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Q437" t="s">
        <v>2038</v>
      </c>
      <c r="R437" t="s">
        <v>2039</v>
      </c>
      <c r="S437" s="10">
        <f>(((K437/60)/60)/24)+DATE(1970,1,1)</f>
        <v>41988.25</v>
      </c>
      <c r="T437" s="10">
        <f t="shared" si="13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Q438" t="s">
        <v>2034</v>
      </c>
      <c r="R438" t="s">
        <v>2057</v>
      </c>
      <c r="S438" s="10">
        <f>(((K438/60)/60)/24)+DATE(1970,1,1)</f>
        <v>43575.208333333328</v>
      </c>
      <c r="T438" s="10">
        <f t="shared" si="13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Q439" t="s">
        <v>2040</v>
      </c>
      <c r="R439" t="s">
        <v>2048</v>
      </c>
      <c r="S439" s="10">
        <f>(((K439/60)/60)/24)+DATE(1970,1,1)</f>
        <v>42260.208333333328</v>
      </c>
      <c r="T439" s="10">
        <f t="shared" si="13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Q440" t="s">
        <v>2038</v>
      </c>
      <c r="R440" t="s">
        <v>2039</v>
      </c>
      <c r="S440" s="10">
        <f>(((K440/60)/60)/24)+DATE(1970,1,1)</f>
        <v>41337.25</v>
      </c>
      <c r="T440" s="10">
        <f t="shared" si="13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Q441" t="s">
        <v>2040</v>
      </c>
      <c r="R441" t="s">
        <v>2062</v>
      </c>
      <c r="S441" s="10">
        <f>(((K441/60)/60)/24)+DATE(1970,1,1)</f>
        <v>42680.208333333328</v>
      </c>
      <c r="T441" s="10">
        <f t="shared" si="13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Q442" t="s">
        <v>2040</v>
      </c>
      <c r="R442" t="s">
        <v>2059</v>
      </c>
      <c r="S442" s="10">
        <f>(((K442/60)/60)/24)+DATE(1970,1,1)</f>
        <v>42916.208333333328</v>
      </c>
      <c r="T442" s="10">
        <f t="shared" si="13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Q443" t="s">
        <v>2036</v>
      </c>
      <c r="R443" t="s">
        <v>2045</v>
      </c>
      <c r="S443" s="10">
        <f>(((K443/60)/60)/24)+DATE(1970,1,1)</f>
        <v>41025.208333333336</v>
      </c>
      <c r="T443" s="10">
        <f t="shared" si="13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Q444" t="s">
        <v>2038</v>
      </c>
      <c r="R444" t="s">
        <v>2039</v>
      </c>
      <c r="S444" s="10">
        <f>(((K444/60)/60)/24)+DATE(1970,1,1)</f>
        <v>42980.208333333328</v>
      </c>
      <c r="T444" s="10">
        <f t="shared" si="13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Q445" t="s">
        <v>2038</v>
      </c>
      <c r="R445" t="s">
        <v>2039</v>
      </c>
      <c r="S445" s="10">
        <f>(((K445/60)/60)/24)+DATE(1970,1,1)</f>
        <v>40451.208333333336</v>
      </c>
      <c r="T445" s="10">
        <f t="shared" si="13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Q446" t="s">
        <v>2034</v>
      </c>
      <c r="R446" t="s">
        <v>2044</v>
      </c>
      <c r="S446" s="10">
        <f>(((K446/60)/60)/24)+DATE(1970,1,1)</f>
        <v>40748.208333333336</v>
      </c>
      <c r="T446" s="10">
        <f t="shared" si="13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Q447" t="s">
        <v>2038</v>
      </c>
      <c r="R447" t="s">
        <v>2039</v>
      </c>
      <c r="S447" s="10">
        <f>(((K447/60)/60)/24)+DATE(1970,1,1)</f>
        <v>40515.25</v>
      </c>
      <c r="T447" s="10">
        <f t="shared" si="13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Q448" t="s">
        <v>2036</v>
      </c>
      <c r="R448" t="s">
        <v>2045</v>
      </c>
      <c r="S448" s="10">
        <f>(((K448/60)/60)/24)+DATE(1970,1,1)</f>
        <v>41261.25</v>
      </c>
      <c r="T448" s="10">
        <f t="shared" si="13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2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Q449" t="s">
        <v>2040</v>
      </c>
      <c r="R449" t="s">
        <v>2059</v>
      </c>
      <c r="S449" s="10">
        <f>(((K449/60)/60)/24)+DATE(1970,1,1)</f>
        <v>43088.25</v>
      </c>
      <c r="T449" s="10">
        <f t="shared" si="13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2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Q450" t="s">
        <v>2049</v>
      </c>
      <c r="R450" t="s">
        <v>2050</v>
      </c>
      <c r="S450" s="10">
        <f>(((K450/60)/60)/24)+DATE(1970,1,1)</f>
        <v>41378.208333333336</v>
      </c>
      <c r="T450" s="10">
        <f t="shared" si="13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14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Q451" t="s">
        <v>2049</v>
      </c>
      <c r="R451" t="s">
        <v>2050</v>
      </c>
      <c r="S451" s="10">
        <f>(((K451/60)/60)/24)+DATE(1970,1,1)</f>
        <v>43530.25</v>
      </c>
      <c r="T451" s="10">
        <f t="shared" ref="T451:T514" si="15">(((L451/60)/60)/24)+DATE(1970,1,1)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Q452" t="s">
        <v>2040</v>
      </c>
      <c r="R452" t="s">
        <v>2048</v>
      </c>
      <c r="S452" s="10">
        <f>(((K452/60)/60)/24)+DATE(1970,1,1)</f>
        <v>43394.208333333328</v>
      </c>
      <c r="T452" s="10">
        <f t="shared" si="1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Q453" t="s">
        <v>2034</v>
      </c>
      <c r="R453" t="s">
        <v>2035</v>
      </c>
      <c r="S453" s="10">
        <f>(((K453/60)/60)/24)+DATE(1970,1,1)</f>
        <v>42935.208333333328</v>
      </c>
      <c r="T453" s="10">
        <f t="shared" si="1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Q454" t="s">
        <v>2040</v>
      </c>
      <c r="R454" t="s">
        <v>2043</v>
      </c>
      <c r="S454" s="10">
        <f>(((K454/60)/60)/24)+DATE(1970,1,1)</f>
        <v>40365.208333333336</v>
      </c>
      <c r="T454" s="10">
        <f t="shared" si="1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Q455" t="s">
        <v>2040</v>
      </c>
      <c r="R455" t="s">
        <v>2062</v>
      </c>
      <c r="S455" s="10">
        <f>(((K455/60)/60)/24)+DATE(1970,1,1)</f>
        <v>42705.25</v>
      </c>
      <c r="T455" s="10">
        <f t="shared" si="1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Q456" t="s">
        <v>2040</v>
      </c>
      <c r="R456" t="s">
        <v>2043</v>
      </c>
      <c r="S456" s="10">
        <f>(((K456/60)/60)/24)+DATE(1970,1,1)</f>
        <v>41568.208333333336</v>
      </c>
      <c r="T456" s="10">
        <f t="shared" si="1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Q457" t="s">
        <v>2038</v>
      </c>
      <c r="R457" t="s">
        <v>2039</v>
      </c>
      <c r="S457" s="10">
        <f>(((K457/60)/60)/24)+DATE(1970,1,1)</f>
        <v>40809.208333333336</v>
      </c>
      <c r="T457" s="10">
        <f t="shared" si="1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Q458" t="s">
        <v>2034</v>
      </c>
      <c r="R458" t="s">
        <v>2044</v>
      </c>
      <c r="S458" s="10">
        <f>(((K458/60)/60)/24)+DATE(1970,1,1)</f>
        <v>43141.25</v>
      </c>
      <c r="T458" s="10">
        <f t="shared" si="1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Q459" t="s">
        <v>2038</v>
      </c>
      <c r="R459" t="s">
        <v>2039</v>
      </c>
      <c r="S459" s="10">
        <f>(((K459/60)/60)/24)+DATE(1970,1,1)</f>
        <v>42657.208333333328</v>
      </c>
      <c r="T459" s="10">
        <f t="shared" si="1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Q460" t="s">
        <v>2038</v>
      </c>
      <c r="R460" t="s">
        <v>2039</v>
      </c>
      <c r="S460" s="10">
        <f>(((K460/60)/60)/24)+DATE(1970,1,1)</f>
        <v>40265.208333333336</v>
      </c>
      <c r="T460" s="10">
        <f t="shared" si="1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Q461" t="s">
        <v>2040</v>
      </c>
      <c r="R461" t="s">
        <v>2041</v>
      </c>
      <c r="S461" s="10">
        <f>(((K461/60)/60)/24)+DATE(1970,1,1)</f>
        <v>42001.25</v>
      </c>
      <c r="T461" s="10">
        <f t="shared" si="1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Q462" t="s">
        <v>2038</v>
      </c>
      <c r="R462" t="s">
        <v>2039</v>
      </c>
      <c r="S462" s="10">
        <f>(((K462/60)/60)/24)+DATE(1970,1,1)</f>
        <v>40399.208333333336</v>
      </c>
      <c r="T462" s="10">
        <f t="shared" si="1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Q463" t="s">
        <v>2040</v>
      </c>
      <c r="R463" t="s">
        <v>2043</v>
      </c>
      <c r="S463" s="10">
        <f>(((K463/60)/60)/24)+DATE(1970,1,1)</f>
        <v>41757.208333333336</v>
      </c>
      <c r="T463" s="10">
        <f t="shared" si="1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Q464" t="s">
        <v>2049</v>
      </c>
      <c r="R464" t="s">
        <v>2060</v>
      </c>
      <c r="S464" s="10">
        <f>(((K464/60)/60)/24)+DATE(1970,1,1)</f>
        <v>41304.25</v>
      </c>
      <c r="T464" s="10">
        <f t="shared" si="1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Q465" t="s">
        <v>2040</v>
      </c>
      <c r="R465" t="s">
        <v>2048</v>
      </c>
      <c r="S465" s="10">
        <f>(((K465/60)/60)/24)+DATE(1970,1,1)</f>
        <v>41639.25</v>
      </c>
      <c r="T465" s="10">
        <f t="shared" si="1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Q466" t="s">
        <v>2038</v>
      </c>
      <c r="R466" t="s">
        <v>2039</v>
      </c>
      <c r="S466" s="10">
        <f>(((K466/60)/60)/24)+DATE(1970,1,1)</f>
        <v>43142.25</v>
      </c>
      <c r="T466" s="10">
        <f t="shared" si="1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Q467" t="s">
        <v>2046</v>
      </c>
      <c r="R467" t="s">
        <v>2058</v>
      </c>
      <c r="S467" s="10">
        <f>(((K467/60)/60)/24)+DATE(1970,1,1)</f>
        <v>43127.25</v>
      </c>
      <c r="T467" s="10">
        <f t="shared" si="1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Q468" t="s">
        <v>2036</v>
      </c>
      <c r="R468" t="s">
        <v>2045</v>
      </c>
      <c r="S468" s="10">
        <f>(((K468/60)/60)/24)+DATE(1970,1,1)</f>
        <v>41409.208333333336</v>
      </c>
      <c r="T468" s="10">
        <f t="shared" si="1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Q469" t="s">
        <v>2036</v>
      </c>
      <c r="R469" t="s">
        <v>2037</v>
      </c>
      <c r="S469" s="10">
        <f>(((K469/60)/60)/24)+DATE(1970,1,1)</f>
        <v>42331.25</v>
      </c>
      <c r="T469" s="10">
        <f t="shared" si="1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Q470" t="s">
        <v>2038</v>
      </c>
      <c r="R470" t="s">
        <v>2039</v>
      </c>
      <c r="S470" s="10">
        <f>(((K470/60)/60)/24)+DATE(1970,1,1)</f>
        <v>43569.208333333328</v>
      </c>
      <c r="T470" s="10">
        <f t="shared" si="1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Q471" t="s">
        <v>2040</v>
      </c>
      <c r="R471" t="s">
        <v>2043</v>
      </c>
      <c r="S471" s="10">
        <f>(((K471/60)/60)/24)+DATE(1970,1,1)</f>
        <v>42142.208333333328</v>
      </c>
      <c r="T471" s="10">
        <f t="shared" si="1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Q472" t="s">
        <v>2036</v>
      </c>
      <c r="R472" t="s">
        <v>2045</v>
      </c>
      <c r="S472" s="10">
        <f>(((K472/60)/60)/24)+DATE(1970,1,1)</f>
        <v>42716.25</v>
      </c>
      <c r="T472" s="10">
        <f t="shared" si="1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Q473" t="s">
        <v>2032</v>
      </c>
      <c r="R473" t="s">
        <v>2033</v>
      </c>
      <c r="S473" s="10">
        <f>(((K473/60)/60)/24)+DATE(1970,1,1)</f>
        <v>41031.208333333336</v>
      </c>
      <c r="T473" s="10">
        <f t="shared" si="1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Q474" t="s">
        <v>2034</v>
      </c>
      <c r="R474" t="s">
        <v>2035</v>
      </c>
      <c r="S474" s="10">
        <f>(((K474/60)/60)/24)+DATE(1970,1,1)</f>
        <v>43535.208333333328</v>
      </c>
      <c r="T474" s="10">
        <f t="shared" si="1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Q475" t="s">
        <v>2034</v>
      </c>
      <c r="R475" t="s">
        <v>2042</v>
      </c>
      <c r="S475" s="10">
        <f>(((K475/60)/60)/24)+DATE(1970,1,1)</f>
        <v>43277.208333333328</v>
      </c>
      <c r="T475" s="10">
        <f t="shared" si="1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Q476" t="s">
        <v>2040</v>
      </c>
      <c r="R476" t="s">
        <v>2059</v>
      </c>
      <c r="S476" s="10">
        <f>(((K476/60)/60)/24)+DATE(1970,1,1)</f>
        <v>41989.25</v>
      </c>
      <c r="T476" s="10">
        <f t="shared" si="1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Q477" t="s">
        <v>2046</v>
      </c>
      <c r="R477" t="s">
        <v>2058</v>
      </c>
      <c r="S477" s="10">
        <f>(((K477/60)/60)/24)+DATE(1970,1,1)</f>
        <v>41450.208333333336</v>
      </c>
      <c r="T477" s="10">
        <f t="shared" si="1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Q478" t="s">
        <v>2046</v>
      </c>
      <c r="R478" t="s">
        <v>2052</v>
      </c>
      <c r="S478" s="10">
        <f>(((K478/60)/60)/24)+DATE(1970,1,1)</f>
        <v>43322.208333333328</v>
      </c>
      <c r="T478" s="10">
        <f t="shared" si="1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Q479" t="s">
        <v>2040</v>
      </c>
      <c r="R479" t="s">
        <v>2062</v>
      </c>
      <c r="S479" s="10">
        <f>(((K479/60)/60)/24)+DATE(1970,1,1)</f>
        <v>40720.208333333336</v>
      </c>
      <c r="T479" s="10">
        <f t="shared" si="1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Q480" t="s">
        <v>2036</v>
      </c>
      <c r="R480" t="s">
        <v>2045</v>
      </c>
      <c r="S480" s="10">
        <f>(((K480/60)/60)/24)+DATE(1970,1,1)</f>
        <v>42072.208333333328</v>
      </c>
      <c r="T480" s="10">
        <f t="shared" si="1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Q481" t="s">
        <v>2032</v>
      </c>
      <c r="R481" t="s">
        <v>2033</v>
      </c>
      <c r="S481" s="10">
        <f>(((K481/60)/60)/24)+DATE(1970,1,1)</f>
        <v>42945.208333333328</v>
      </c>
      <c r="T481" s="10">
        <f t="shared" si="1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Q482" t="s">
        <v>2053</v>
      </c>
      <c r="R482" t="s">
        <v>2054</v>
      </c>
      <c r="S482" s="10">
        <f>(((K482/60)/60)/24)+DATE(1970,1,1)</f>
        <v>40248.25</v>
      </c>
      <c r="T482" s="10">
        <f t="shared" si="1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Q483" t="s">
        <v>2038</v>
      </c>
      <c r="R483" t="s">
        <v>2039</v>
      </c>
      <c r="S483" s="10">
        <f>(((K483/60)/60)/24)+DATE(1970,1,1)</f>
        <v>41913.208333333336</v>
      </c>
      <c r="T483" s="10">
        <f t="shared" si="1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Q484" t="s">
        <v>2046</v>
      </c>
      <c r="R484" t="s">
        <v>2052</v>
      </c>
      <c r="S484" s="10">
        <f>(((K484/60)/60)/24)+DATE(1970,1,1)</f>
        <v>40963.25</v>
      </c>
      <c r="T484" s="10">
        <f t="shared" si="1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Q485" t="s">
        <v>2038</v>
      </c>
      <c r="R485" t="s">
        <v>2039</v>
      </c>
      <c r="S485" s="10">
        <f>(((K485/60)/60)/24)+DATE(1970,1,1)</f>
        <v>43811.25</v>
      </c>
      <c r="T485" s="10">
        <f t="shared" si="1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Q486" t="s">
        <v>2032</v>
      </c>
      <c r="R486" t="s">
        <v>2033</v>
      </c>
      <c r="S486" s="10">
        <f>(((K486/60)/60)/24)+DATE(1970,1,1)</f>
        <v>41855.208333333336</v>
      </c>
      <c r="T486" s="10">
        <f t="shared" si="1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Q487" t="s">
        <v>2038</v>
      </c>
      <c r="R487" t="s">
        <v>2039</v>
      </c>
      <c r="S487" s="10">
        <f>(((K487/60)/60)/24)+DATE(1970,1,1)</f>
        <v>43626.208333333328</v>
      </c>
      <c r="T487" s="10">
        <f t="shared" si="1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Q488" t="s">
        <v>2046</v>
      </c>
      <c r="R488" t="s">
        <v>2058</v>
      </c>
      <c r="S488" s="10">
        <f>(((K488/60)/60)/24)+DATE(1970,1,1)</f>
        <v>43168.25</v>
      </c>
      <c r="T488" s="10">
        <f t="shared" si="1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Q489" t="s">
        <v>2038</v>
      </c>
      <c r="R489" t="s">
        <v>2039</v>
      </c>
      <c r="S489" s="10">
        <f>(((K489/60)/60)/24)+DATE(1970,1,1)</f>
        <v>42845.208333333328</v>
      </c>
      <c r="T489" s="10">
        <f t="shared" si="1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Q490" t="s">
        <v>2038</v>
      </c>
      <c r="R490" t="s">
        <v>2039</v>
      </c>
      <c r="S490" s="10">
        <f>(((K490/60)/60)/24)+DATE(1970,1,1)</f>
        <v>42403.25</v>
      </c>
      <c r="T490" s="10">
        <f t="shared" si="1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Q491" t="s">
        <v>2036</v>
      </c>
      <c r="R491" t="s">
        <v>2045</v>
      </c>
      <c r="S491" s="10">
        <f>(((K491/60)/60)/24)+DATE(1970,1,1)</f>
        <v>40406.208333333336</v>
      </c>
      <c r="T491" s="10">
        <f t="shared" si="1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Q492" t="s">
        <v>2063</v>
      </c>
      <c r="R492" t="s">
        <v>2064</v>
      </c>
      <c r="S492" s="10">
        <f>(((K492/60)/60)/24)+DATE(1970,1,1)</f>
        <v>43786.25</v>
      </c>
      <c r="T492" s="10">
        <f t="shared" si="1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Q493" t="s">
        <v>2032</v>
      </c>
      <c r="R493" t="s">
        <v>2033</v>
      </c>
      <c r="S493" s="10">
        <f>(((K493/60)/60)/24)+DATE(1970,1,1)</f>
        <v>41456.208333333336</v>
      </c>
      <c r="T493" s="10">
        <f t="shared" si="1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Q494" t="s">
        <v>2040</v>
      </c>
      <c r="R494" t="s">
        <v>2051</v>
      </c>
      <c r="S494" s="10">
        <f>(((K494/60)/60)/24)+DATE(1970,1,1)</f>
        <v>40336.208333333336</v>
      </c>
      <c r="T494" s="10">
        <f t="shared" si="1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Q495" t="s">
        <v>2053</v>
      </c>
      <c r="R495" t="s">
        <v>2054</v>
      </c>
      <c r="S495" s="10">
        <f>(((K495/60)/60)/24)+DATE(1970,1,1)</f>
        <v>43645.208333333328</v>
      </c>
      <c r="T495" s="10">
        <f t="shared" si="1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Q496" t="s">
        <v>2036</v>
      </c>
      <c r="R496" t="s">
        <v>2045</v>
      </c>
      <c r="S496" s="10">
        <f>(((K496/60)/60)/24)+DATE(1970,1,1)</f>
        <v>40990.208333333336</v>
      </c>
      <c r="T496" s="10">
        <f t="shared" si="1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Q497" t="s">
        <v>2038</v>
      </c>
      <c r="R497" t="s">
        <v>2039</v>
      </c>
      <c r="S497" s="10">
        <f>(((K497/60)/60)/24)+DATE(1970,1,1)</f>
        <v>41800.208333333336</v>
      </c>
      <c r="T497" s="10">
        <f t="shared" si="1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Q498" t="s">
        <v>2040</v>
      </c>
      <c r="R498" t="s">
        <v>2048</v>
      </c>
      <c r="S498" s="10">
        <f>(((K498/60)/60)/24)+DATE(1970,1,1)</f>
        <v>42876.208333333328</v>
      </c>
      <c r="T498" s="10">
        <f t="shared" si="1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Q499" t="s">
        <v>2036</v>
      </c>
      <c r="R499" t="s">
        <v>2045</v>
      </c>
      <c r="S499" s="10">
        <f>(((K499/60)/60)/24)+DATE(1970,1,1)</f>
        <v>42724.25</v>
      </c>
      <c r="T499" s="10">
        <f t="shared" si="1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Q500" t="s">
        <v>2036</v>
      </c>
      <c r="R500" t="s">
        <v>2037</v>
      </c>
      <c r="S500" s="10">
        <f>(((K500/60)/60)/24)+DATE(1970,1,1)</f>
        <v>42005.25</v>
      </c>
      <c r="T500" s="10">
        <f t="shared" si="1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Q501" t="s">
        <v>2040</v>
      </c>
      <c r="R501" t="s">
        <v>2041</v>
      </c>
      <c r="S501" s="10">
        <f>(((K501/60)/60)/24)+DATE(1970,1,1)</f>
        <v>42444.208333333328</v>
      </c>
      <c r="T501" s="10">
        <f t="shared" si="1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Q502" t="s">
        <v>2038</v>
      </c>
      <c r="R502" t="s">
        <v>2039</v>
      </c>
      <c r="S502" s="10">
        <f>(((K502/60)/60)/24)+DATE(1970,1,1)</f>
        <v>41395.208333333336</v>
      </c>
      <c r="T502" s="10">
        <f t="shared" si="1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Q503" t="s">
        <v>2040</v>
      </c>
      <c r="R503" t="s">
        <v>2041</v>
      </c>
      <c r="S503" s="10">
        <f>(((K503/60)/60)/24)+DATE(1970,1,1)</f>
        <v>41345.208333333336</v>
      </c>
      <c r="T503" s="10">
        <f t="shared" si="1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Q504" t="s">
        <v>2049</v>
      </c>
      <c r="R504" t="s">
        <v>2050</v>
      </c>
      <c r="S504" s="10">
        <f>(((K504/60)/60)/24)+DATE(1970,1,1)</f>
        <v>41117.208333333336</v>
      </c>
      <c r="T504" s="10">
        <f t="shared" si="1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Q505" t="s">
        <v>2040</v>
      </c>
      <c r="R505" t="s">
        <v>2043</v>
      </c>
      <c r="S505" s="10">
        <f>(((K505/60)/60)/24)+DATE(1970,1,1)</f>
        <v>42186.208333333328</v>
      </c>
      <c r="T505" s="10">
        <f t="shared" si="1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Q506" t="s">
        <v>2034</v>
      </c>
      <c r="R506" t="s">
        <v>2035</v>
      </c>
      <c r="S506" s="10">
        <f>(((K506/60)/60)/24)+DATE(1970,1,1)</f>
        <v>42142.208333333328</v>
      </c>
      <c r="T506" s="10">
        <f t="shared" si="1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Q507" t="s">
        <v>2046</v>
      </c>
      <c r="R507" t="s">
        <v>2055</v>
      </c>
      <c r="S507" s="10">
        <f>(((K507/60)/60)/24)+DATE(1970,1,1)</f>
        <v>41341.25</v>
      </c>
      <c r="T507" s="10">
        <f t="shared" si="1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Q508" t="s">
        <v>2038</v>
      </c>
      <c r="R508" t="s">
        <v>2039</v>
      </c>
      <c r="S508" s="10">
        <f>(((K508/60)/60)/24)+DATE(1970,1,1)</f>
        <v>43062.25</v>
      </c>
      <c r="T508" s="10">
        <f t="shared" si="1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Q509" t="s">
        <v>2036</v>
      </c>
      <c r="R509" t="s">
        <v>2037</v>
      </c>
      <c r="S509" s="10">
        <f>(((K509/60)/60)/24)+DATE(1970,1,1)</f>
        <v>41373.208333333336</v>
      </c>
      <c r="T509" s="10">
        <f t="shared" si="1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Q510" t="s">
        <v>2038</v>
      </c>
      <c r="R510" t="s">
        <v>2039</v>
      </c>
      <c r="S510" s="10">
        <f>(((K510/60)/60)/24)+DATE(1970,1,1)</f>
        <v>43310.208333333328</v>
      </c>
      <c r="T510" s="10">
        <f t="shared" si="1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Q511" t="s">
        <v>2038</v>
      </c>
      <c r="R511" t="s">
        <v>2039</v>
      </c>
      <c r="S511" s="10">
        <f>(((K511/60)/60)/24)+DATE(1970,1,1)</f>
        <v>41034.208333333336</v>
      </c>
      <c r="T511" s="10">
        <f t="shared" si="1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Q512" t="s">
        <v>2040</v>
      </c>
      <c r="R512" t="s">
        <v>2043</v>
      </c>
      <c r="S512" s="10">
        <f>(((K512/60)/60)/24)+DATE(1970,1,1)</f>
        <v>43251.208333333328</v>
      </c>
      <c r="T512" s="10">
        <f t="shared" si="1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4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Q513" t="s">
        <v>2038</v>
      </c>
      <c r="R513" t="s">
        <v>2039</v>
      </c>
      <c r="S513" s="10">
        <f>(((K513/60)/60)/24)+DATE(1970,1,1)</f>
        <v>43671.208333333328</v>
      </c>
      <c r="T513" s="10">
        <f t="shared" si="1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4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Q514" t="s">
        <v>2049</v>
      </c>
      <c r="R514" t="s">
        <v>2050</v>
      </c>
      <c r="S514" s="10">
        <f>(((K514/60)/60)/24)+DATE(1970,1,1)</f>
        <v>41825.208333333336</v>
      </c>
      <c r="T514" s="10">
        <f t="shared" si="15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16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Q515" t="s">
        <v>2040</v>
      </c>
      <c r="R515" t="s">
        <v>2059</v>
      </c>
      <c r="S515" s="10">
        <f>(((K515/60)/60)/24)+DATE(1970,1,1)</f>
        <v>40430.208333333336</v>
      </c>
      <c r="T515" s="10">
        <f t="shared" ref="T515:T578" si="17">(((L515/60)/60)/24)+DATE(1970,1,1)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Q516" t="s">
        <v>2034</v>
      </c>
      <c r="R516" t="s">
        <v>2035</v>
      </c>
      <c r="S516" s="10">
        <f>(((K516/60)/60)/24)+DATE(1970,1,1)</f>
        <v>41614.25</v>
      </c>
      <c r="T516" s="10">
        <f t="shared" si="17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Q517" t="s">
        <v>2038</v>
      </c>
      <c r="R517" t="s">
        <v>2039</v>
      </c>
      <c r="S517" s="10">
        <f>(((K517/60)/60)/24)+DATE(1970,1,1)</f>
        <v>40900.25</v>
      </c>
      <c r="T517" s="10">
        <f t="shared" si="17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Q518" t="s">
        <v>2046</v>
      </c>
      <c r="R518" t="s">
        <v>2047</v>
      </c>
      <c r="S518" s="10">
        <f>(((K518/60)/60)/24)+DATE(1970,1,1)</f>
        <v>40396.208333333336</v>
      </c>
      <c r="T518" s="10">
        <f t="shared" si="17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Q519" t="s">
        <v>2032</v>
      </c>
      <c r="R519" t="s">
        <v>2033</v>
      </c>
      <c r="S519" s="10">
        <f>(((K519/60)/60)/24)+DATE(1970,1,1)</f>
        <v>42860.208333333328</v>
      </c>
      <c r="T519" s="10">
        <f t="shared" si="17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Q520" t="s">
        <v>2040</v>
      </c>
      <c r="R520" t="s">
        <v>2048</v>
      </c>
      <c r="S520" s="10">
        <f>(((K520/60)/60)/24)+DATE(1970,1,1)</f>
        <v>43154.25</v>
      </c>
      <c r="T520" s="10">
        <f t="shared" si="17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Q521" t="s">
        <v>2034</v>
      </c>
      <c r="R521" t="s">
        <v>2035</v>
      </c>
      <c r="S521" s="10">
        <f>(((K521/60)/60)/24)+DATE(1970,1,1)</f>
        <v>42012.25</v>
      </c>
      <c r="T521" s="10">
        <f t="shared" si="17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Q522" t="s">
        <v>2038</v>
      </c>
      <c r="R522" t="s">
        <v>2039</v>
      </c>
      <c r="S522" s="10">
        <f>(((K522/60)/60)/24)+DATE(1970,1,1)</f>
        <v>43574.208333333328</v>
      </c>
      <c r="T522" s="10">
        <f t="shared" si="17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Q523" t="s">
        <v>2040</v>
      </c>
      <c r="R523" t="s">
        <v>2043</v>
      </c>
      <c r="S523" s="10">
        <f>(((K523/60)/60)/24)+DATE(1970,1,1)</f>
        <v>42605.208333333328</v>
      </c>
      <c r="T523" s="10">
        <f t="shared" si="17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Q524" t="s">
        <v>2040</v>
      </c>
      <c r="R524" t="s">
        <v>2051</v>
      </c>
      <c r="S524" s="10">
        <f>(((K524/60)/60)/24)+DATE(1970,1,1)</f>
        <v>41093.208333333336</v>
      </c>
      <c r="T524" s="10">
        <f t="shared" si="17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Q525" t="s">
        <v>2040</v>
      </c>
      <c r="R525" t="s">
        <v>2051</v>
      </c>
      <c r="S525" s="10">
        <f>(((K525/60)/60)/24)+DATE(1970,1,1)</f>
        <v>40241.25</v>
      </c>
      <c r="T525" s="10">
        <f t="shared" si="17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Q526" t="s">
        <v>2038</v>
      </c>
      <c r="R526" t="s">
        <v>2039</v>
      </c>
      <c r="S526" s="10">
        <f>(((K526/60)/60)/24)+DATE(1970,1,1)</f>
        <v>40294.208333333336</v>
      </c>
      <c r="T526" s="10">
        <f t="shared" si="17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Q527" t="s">
        <v>2036</v>
      </c>
      <c r="R527" t="s">
        <v>2045</v>
      </c>
      <c r="S527" s="10">
        <f>(((K527/60)/60)/24)+DATE(1970,1,1)</f>
        <v>40505.25</v>
      </c>
      <c r="T527" s="10">
        <f t="shared" si="17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Q528" t="s">
        <v>2038</v>
      </c>
      <c r="R528" t="s">
        <v>2039</v>
      </c>
      <c r="S528" s="10">
        <f>(((K528/60)/60)/24)+DATE(1970,1,1)</f>
        <v>42364.25</v>
      </c>
      <c r="T528" s="10">
        <f t="shared" si="17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Q529" t="s">
        <v>2040</v>
      </c>
      <c r="R529" t="s">
        <v>2048</v>
      </c>
      <c r="S529" s="10">
        <f>(((K529/60)/60)/24)+DATE(1970,1,1)</f>
        <v>42405.25</v>
      </c>
      <c r="T529" s="10">
        <f t="shared" si="17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Q530" t="s">
        <v>2034</v>
      </c>
      <c r="R530" t="s">
        <v>2044</v>
      </c>
      <c r="S530" s="10">
        <f>(((K530/60)/60)/24)+DATE(1970,1,1)</f>
        <v>41601.25</v>
      </c>
      <c r="T530" s="10">
        <f t="shared" si="17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Q531" t="s">
        <v>2049</v>
      </c>
      <c r="R531" t="s">
        <v>2050</v>
      </c>
      <c r="S531" s="10">
        <f>(((K531/60)/60)/24)+DATE(1970,1,1)</f>
        <v>41769.208333333336</v>
      </c>
      <c r="T531" s="10">
        <f t="shared" si="17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Q532" t="s">
        <v>2046</v>
      </c>
      <c r="R532" t="s">
        <v>2052</v>
      </c>
      <c r="S532" s="10">
        <f>(((K532/60)/60)/24)+DATE(1970,1,1)</f>
        <v>40421.208333333336</v>
      </c>
      <c r="T532" s="10">
        <f t="shared" si="17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Q533" t="s">
        <v>2049</v>
      </c>
      <c r="R533" t="s">
        <v>2050</v>
      </c>
      <c r="S533" s="10">
        <f>(((K533/60)/60)/24)+DATE(1970,1,1)</f>
        <v>41589.25</v>
      </c>
      <c r="T533" s="10">
        <f t="shared" si="17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Q534" t="s">
        <v>2038</v>
      </c>
      <c r="R534" t="s">
        <v>2039</v>
      </c>
      <c r="S534" s="10">
        <f>(((K534/60)/60)/24)+DATE(1970,1,1)</f>
        <v>43125.25</v>
      </c>
      <c r="T534" s="10">
        <f t="shared" si="17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Q535" t="s">
        <v>2034</v>
      </c>
      <c r="R535" t="s">
        <v>2044</v>
      </c>
      <c r="S535" s="10">
        <f>(((K535/60)/60)/24)+DATE(1970,1,1)</f>
        <v>41479.208333333336</v>
      </c>
      <c r="T535" s="10">
        <f t="shared" si="17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Q536" t="s">
        <v>2040</v>
      </c>
      <c r="R536" t="s">
        <v>2043</v>
      </c>
      <c r="S536" s="10">
        <f>(((K536/60)/60)/24)+DATE(1970,1,1)</f>
        <v>43329.208333333328</v>
      </c>
      <c r="T536" s="10">
        <f t="shared" si="17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Q537" t="s">
        <v>2038</v>
      </c>
      <c r="R537" t="s">
        <v>2039</v>
      </c>
      <c r="S537" s="10">
        <f>(((K537/60)/60)/24)+DATE(1970,1,1)</f>
        <v>43259.208333333328</v>
      </c>
      <c r="T537" s="10">
        <f t="shared" si="17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Q538" t="s">
        <v>2046</v>
      </c>
      <c r="R538" t="s">
        <v>2052</v>
      </c>
      <c r="S538" s="10">
        <f>(((K538/60)/60)/24)+DATE(1970,1,1)</f>
        <v>40414.208333333336</v>
      </c>
      <c r="T538" s="10">
        <f t="shared" si="17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Q539" t="s">
        <v>2040</v>
      </c>
      <c r="R539" t="s">
        <v>2041</v>
      </c>
      <c r="S539" s="10">
        <f>(((K539/60)/60)/24)+DATE(1970,1,1)</f>
        <v>43342.208333333328</v>
      </c>
      <c r="T539" s="10">
        <f t="shared" si="17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Q540" t="s">
        <v>2049</v>
      </c>
      <c r="R540" t="s">
        <v>2060</v>
      </c>
      <c r="S540" s="10">
        <f>(((K540/60)/60)/24)+DATE(1970,1,1)</f>
        <v>41539.208333333336</v>
      </c>
      <c r="T540" s="10">
        <f t="shared" si="17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Q541" t="s">
        <v>2032</v>
      </c>
      <c r="R541" t="s">
        <v>2033</v>
      </c>
      <c r="S541" s="10">
        <f>(((K541/60)/60)/24)+DATE(1970,1,1)</f>
        <v>43647.208333333328</v>
      </c>
      <c r="T541" s="10">
        <f t="shared" si="17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Q542" t="s">
        <v>2053</v>
      </c>
      <c r="R542" t="s">
        <v>2054</v>
      </c>
      <c r="S542" s="10">
        <f>(((K542/60)/60)/24)+DATE(1970,1,1)</f>
        <v>43225.208333333328</v>
      </c>
      <c r="T542" s="10">
        <f t="shared" si="17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Q543" t="s">
        <v>2049</v>
      </c>
      <c r="R543" t="s">
        <v>2060</v>
      </c>
      <c r="S543" s="10">
        <f>(((K543/60)/60)/24)+DATE(1970,1,1)</f>
        <v>42165.208333333328</v>
      </c>
      <c r="T543" s="10">
        <f t="shared" si="17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Q544" t="s">
        <v>2034</v>
      </c>
      <c r="R544" t="s">
        <v>2044</v>
      </c>
      <c r="S544" s="10">
        <f>(((K544/60)/60)/24)+DATE(1970,1,1)</f>
        <v>42391.25</v>
      </c>
      <c r="T544" s="10">
        <f t="shared" si="17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Q545" t="s">
        <v>2049</v>
      </c>
      <c r="R545" t="s">
        <v>2050</v>
      </c>
      <c r="S545" s="10">
        <f>(((K545/60)/60)/24)+DATE(1970,1,1)</f>
        <v>41528.208333333336</v>
      </c>
      <c r="T545" s="10">
        <f t="shared" si="17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Q546" t="s">
        <v>2034</v>
      </c>
      <c r="R546" t="s">
        <v>2035</v>
      </c>
      <c r="S546" s="10">
        <f>(((K546/60)/60)/24)+DATE(1970,1,1)</f>
        <v>42377.25</v>
      </c>
      <c r="T546" s="10">
        <f t="shared" si="17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Q547" t="s">
        <v>2038</v>
      </c>
      <c r="R547" t="s">
        <v>2039</v>
      </c>
      <c r="S547" s="10">
        <f>(((K547/60)/60)/24)+DATE(1970,1,1)</f>
        <v>43824.25</v>
      </c>
      <c r="T547" s="10">
        <f t="shared" si="17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Q548" t="s">
        <v>2038</v>
      </c>
      <c r="R548" t="s">
        <v>2039</v>
      </c>
      <c r="S548" s="10">
        <f>(((K548/60)/60)/24)+DATE(1970,1,1)</f>
        <v>43360.208333333328</v>
      </c>
      <c r="T548" s="10">
        <f t="shared" si="17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Q549" t="s">
        <v>2040</v>
      </c>
      <c r="R549" t="s">
        <v>2043</v>
      </c>
      <c r="S549" s="10">
        <f>(((K549/60)/60)/24)+DATE(1970,1,1)</f>
        <v>42029.25</v>
      </c>
      <c r="T549" s="10">
        <f t="shared" si="17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Q550" t="s">
        <v>2038</v>
      </c>
      <c r="R550" t="s">
        <v>2039</v>
      </c>
      <c r="S550" s="10">
        <f>(((K550/60)/60)/24)+DATE(1970,1,1)</f>
        <v>42461.208333333328</v>
      </c>
      <c r="T550" s="10">
        <f t="shared" si="17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Q551" t="s">
        <v>2036</v>
      </c>
      <c r="R551" t="s">
        <v>2045</v>
      </c>
      <c r="S551" s="10">
        <f>(((K551/60)/60)/24)+DATE(1970,1,1)</f>
        <v>41422.208333333336</v>
      </c>
      <c r="T551" s="10">
        <f t="shared" si="17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Q552" t="s">
        <v>2034</v>
      </c>
      <c r="R552" t="s">
        <v>2044</v>
      </c>
      <c r="S552" s="10">
        <f>(((K552/60)/60)/24)+DATE(1970,1,1)</f>
        <v>40968.25</v>
      </c>
      <c r="T552" s="10">
        <f t="shared" si="17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Q553" t="s">
        <v>2036</v>
      </c>
      <c r="R553" t="s">
        <v>2037</v>
      </c>
      <c r="S553" s="10">
        <f>(((K553/60)/60)/24)+DATE(1970,1,1)</f>
        <v>41993.25</v>
      </c>
      <c r="T553" s="10">
        <f t="shared" si="17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Q554" t="s">
        <v>2038</v>
      </c>
      <c r="R554" t="s">
        <v>2039</v>
      </c>
      <c r="S554" s="10">
        <f>(((K554/60)/60)/24)+DATE(1970,1,1)</f>
        <v>42700.25</v>
      </c>
      <c r="T554" s="10">
        <f t="shared" si="17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Q555" t="s">
        <v>2034</v>
      </c>
      <c r="R555" t="s">
        <v>2035</v>
      </c>
      <c r="S555" s="10">
        <f>(((K555/60)/60)/24)+DATE(1970,1,1)</f>
        <v>40545.25</v>
      </c>
      <c r="T555" s="10">
        <f t="shared" si="17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Q556" t="s">
        <v>2034</v>
      </c>
      <c r="R556" t="s">
        <v>2044</v>
      </c>
      <c r="S556" s="10">
        <f>(((K556/60)/60)/24)+DATE(1970,1,1)</f>
        <v>42723.25</v>
      </c>
      <c r="T556" s="10">
        <f t="shared" si="17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Q557" t="s">
        <v>2034</v>
      </c>
      <c r="R557" t="s">
        <v>2035</v>
      </c>
      <c r="S557" s="10">
        <f>(((K557/60)/60)/24)+DATE(1970,1,1)</f>
        <v>41731.208333333336</v>
      </c>
      <c r="T557" s="10">
        <f t="shared" si="17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Q558" t="s">
        <v>2046</v>
      </c>
      <c r="R558" t="s">
        <v>2058</v>
      </c>
      <c r="S558" s="10">
        <f>(((K558/60)/60)/24)+DATE(1970,1,1)</f>
        <v>40792.208333333336</v>
      </c>
      <c r="T558" s="10">
        <f t="shared" si="17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Q559" t="s">
        <v>2040</v>
      </c>
      <c r="R559" t="s">
        <v>2062</v>
      </c>
      <c r="S559" s="10">
        <f>(((K559/60)/60)/24)+DATE(1970,1,1)</f>
        <v>42279.208333333328</v>
      </c>
      <c r="T559" s="10">
        <f t="shared" si="17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Q560" t="s">
        <v>2038</v>
      </c>
      <c r="R560" t="s">
        <v>2039</v>
      </c>
      <c r="S560" s="10">
        <f>(((K560/60)/60)/24)+DATE(1970,1,1)</f>
        <v>42424.25</v>
      </c>
      <c r="T560" s="10">
        <f t="shared" si="17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Q561" t="s">
        <v>2038</v>
      </c>
      <c r="R561" t="s">
        <v>2039</v>
      </c>
      <c r="S561" s="10">
        <f>(((K561/60)/60)/24)+DATE(1970,1,1)</f>
        <v>42584.208333333328</v>
      </c>
      <c r="T561" s="10">
        <f t="shared" si="17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Q562" t="s">
        <v>2040</v>
      </c>
      <c r="R562" t="s">
        <v>2048</v>
      </c>
      <c r="S562" s="10">
        <f>(((K562/60)/60)/24)+DATE(1970,1,1)</f>
        <v>40865.25</v>
      </c>
      <c r="T562" s="10">
        <f t="shared" si="17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Q563" t="s">
        <v>2038</v>
      </c>
      <c r="R563" t="s">
        <v>2039</v>
      </c>
      <c r="S563" s="10">
        <f>(((K563/60)/60)/24)+DATE(1970,1,1)</f>
        <v>40833.208333333336</v>
      </c>
      <c r="T563" s="10">
        <f t="shared" si="17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Q564" t="s">
        <v>2034</v>
      </c>
      <c r="R564" t="s">
        <v>2035</v>
      </c>
      <c r="S564" s="10">
        <f>(((K564/60)/60)/24)+DATE(1970,1,1)</f>
        <v>43536.208333333328</v>
      </c>
      <c r="T564" s="10">
        <f t="shared" si="17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Q565" t="s">
        <v>2040</v>
      </c>
      <c r="R565" t="s">
        <v>2041</v>
      </c>
      <c r="S565" s="10">
        <f>(((K565/60)/60)/24)+DATE(1970,1,1)</f>
        <v>43417.25</v>
      </c>
      <c r="T565" s="10">
        <f t="shared" si="17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Q566" t="s">
        <v>2038</v>
      </c>
      <c r="R566" t="s">
        <v>2039</v>
      </c>
      <c r="S566" s="10">
        <f>(((K566/60)/60)/24)+DATE(1970,1,1)</f>
        <v>42078.208333333328</v>
      </c>
      <c r="T566" s="10">
        <f t="shared" si="17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Q567" t="s">
        <v>2038</v>
      </c>
      <c r="R567" t="s">
        <v>2039</v>
      </c>
      <c r="S567" s="10">
        <f>(((K567/60)/60)/24)+DATE(1970,1,1)</f>
        <v>40862.25</v>
      </c>
      <c r="T567" s="10">
        <f t="shared" si="17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Q568" t="s">
        <v>2034</v>
      </c>
      <c r="R568" t="s">
        <v>2042</v>
      </c>
      <c r="S568" s="10">
        <f>(((K568/60)/60)/24)+DATE(1970,1,1)</f>
        <v>42424.25</v>
      </c>
      <c r="T568" s="10">
        <f t="shared" si="17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Q569" t="s">
        <v>2034</v>
      </c>
      <c r="R569" t="s">
        <v>2035</v>
      </c>
      <c r="S569" s="10">
        <f>(((K569/60)/60)/24)+DATE(1970,1,1)</f>
        <v>41830.208333333336</v>
      </c>
      <c r="T569" s="10">
        <f t="shared" si="17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Q570" t="s">
        <v>2038</v>
      </c>
      <c r="R570" t="s">
        <v>2039</v>
      </c>
      <c r="S570" s="10">
        <f>(((K570/60)/60)/24)+DATE(1970,1,1)</f>
        <v>40374.208333333336</v>
      </c>
      <c r="T570" s="10">
        <f t="shared" si="17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Q571" t="s">
        <v>2040</v>
      </c>
      <c r="R571" t="s">
        <v>2048</v>
      </c>
      <c r="S571" s="10">
        <f>(((K571/60)/60)/24)+DATE(1970,1,1)</f>
        <v>40554.25</v>
      </c>
      <c r="T571" s="10">
        <f t="shared" si="17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Q572" t="s">
        <v>2034</v>
      </c>
      <c r="R572" t="s">
        <v>2035</v>
      </c>
      <c r="S572" s="10">
        <f>(((K572/60)/60)/24)+DATE(1970,1,1)</f>
        <v>41993.25</v>
      </c>
      <c r="T572" s="10">
        <f t="shared" si="17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Q573" t="s">
        <v>2040</v>
      </c>
      <c r="R573" t="s">
        <v>2051</v>
      </c>
      <c r="S573" s="10">
        <f>(((K573/60)/60)/24)+DATE(1970,1,1)</f>
        <v>42174.208333333328</v>
      </c>
      <c r="T573" s="10">
        <f t="shared" si="17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Q574" t="s">
        <v>2034</v>
      </c>
      <c r="R574" t="s">
        <v>2035</v>
      </c>
      <c r="S574" s="10">
        <f>(((K574/60)/60)/24)+DATE(1970,1,1)</f>
        <v>42275.208333333328</v>
      </c>
      <c r="T574" s="10">
        <f t="shared" si="17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Q575" t="s">
        <v>2063</v>
      </c>
      <c r="R575" t="s">
        <v>2064</v>
      </c>
      <c r="S575" s="10">
        <f>(((K575/60)/60)/24)+DATE(1970,1,1)</f>
        <v>41761.208333333336</v>
      </c>
      <c r="T575" s="10">
        <f t="shared" si="17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Q576" t="s">
        <v>2032</v>
      </c>
      <c r="R576" t="s">
        <v>2033</v>
      </c>
      <c r="S576" s="10">
        <f>(((K576/60)/60)/24)+DATE(1970,1,1)</f>
        <v>43806.25</v>
      </c>
      <c r="T576" s="10">
        <f t="shared" si="17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6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Q577" t="s">
        <v>2038</v>
      </c>
      <c r="R577" t="s">
        <v>2039</v>
      </c>
      <c r="S577" s="10">
        <f>(((K577/60)/60)/24)+DATE(1970,1,1)</f>
        <v>41779.208333333336</v>
      </c>
      <c r="T577" s="10">
        <f t="shared" si="17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6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Q578" t="s">
        <v>2038</v>
      </c>
      <c r="R578" t="s">
        <v>2039</v>
      </c>
      <c r="S578" s="10">
        <f>(((K578/60)/60)/24)+DATE(1970,1,1)</f>
        <v>43040.208333333328</v>
      </c>
      <c r="T578" s="10">
        <f t="shared" si="17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18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Q579" t="s">
        <v>2034</v>
      </c>
      <c r="R579" t="s">
        <v>2057</v>
      </c>
      <c r="S579" s="10">
        <f>(((K579/60)/60)/24)+DATE(1970,1,1)</f>
        <v>40613.25</v>
      </c>
      <c r="T579" s="10">
        <f t="shared" ref="T579:T642" si="19">(((L579/60)/60)/24)+DATE(1970,1,1)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Q580" t="s">
        <v>2040</v>
      </c>
      <c r="R580" t="s">
        <v>2062</v>
      </c>
      <c r="S580" s="10">
        <f>(((K580/60)/60)/24)+DATE(1970,1,1)</f>
        <v>40878.25</v>
      </c>
      <c r="T580" s="10">
        <f t="shared" si="1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Q581" t="s">
        <v>2034</v>
      </c>
      <c r="R581" t="s">
        <v>2057</v>
      </c>
      <c r="S581" s="10">
        <f>(((K581/60)/60)/24)+DATE(1970,1,1)</f>
        <v>40762.208333333336</v>
      </c>
      <c r="T581" s="10">
        <f t="shared" si="1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Q582" t="s">
        <v>2038</v>
      </c>
      <c r="R582" t="s">
        <v>2039</v>
      </c>
      <c r="S582" s="10">
        <f>(((K582/60)/60)/24)+DATE(1970,1,1)</f>
        <v>41696.25</v>
      </c>
      <c r="T582" s="10">
        <f t="shared" si="1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Q583" t="s">
        <v>2036</v>
      </c>
      <c r="R583" t="s">
        <v>2037</v>
      </c>
      <c r="S583" s="10">
        <f>(((K583/60)/60)/24)+DATE(1970,1,1)</f>
        <v>40662.208333333336</v>
      </c>
      <c r="T583" s="10">
        <f t="shared" si="1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Q584" t="s">
        <v>2049</v>
      </c>
      <c r="R584" t="s">
        <v>2050</v>
      </c>
      <c r="S584" s="10">
        <f>(((K584/60)/60)/24)+DATE(1970,1,1)</f>
        <v>42165.208333333328</v>
      </c>
      <c r="T584" s="10">
        <f t="shared" si="1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Q585" t="s">
        <v>2040</v>
      </c>
      <c r="R585" t="s">
        <v>2041</v>
      </c>
      <c r="S585" s="10">
        <f>(((K585/60)/60)/24)+DATE(1970,1,1)</f>
        <v>40959.25</v>
      </c>
      <c r="T585" s="10">
        <f t="shared" si="1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Q586" t="s">
        <v>2036</v>
      </c>
      <c r="R586" t="s">
        <v>2037</v>
      </c>
      <c r="S586" s="10">
        <f>(((K586/60)/60)/24)+DATE(1970,1,1)</f>
        <v>41024.208333333336</v>
      </c>
      <c r="T586" s="10">
        <f t="shared" si="1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Q587" t="s">
        <v>2046</v>
      </c>
      <c r="R587" t="s">
        <v>2058</v>
      </c>
      <c r="S587" s="10">
        <f>(((K587/60)/60)/24)+DATE(1970,1,1)</f>
        <v>40255.208333333336</v>
      </c>
      <c r="T587" s="10">
        <f t="shared" si="1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Q588" t="s">
        <v>2034</v>
      </c>
      <c r="R588" t="s">
        <v>2035</v>
      </c>
      <c r="S588" s="10">
        <f>(((K588/60)/60)/24)+DATE(1970,1,1)</f>
        <v>40499.25</v>
      </c>
      <c r="T588" s="10">
        <f t="shared" si="1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Q589" t="s">
        <v>2032</v>
      </c>
      <c r="R589" t="s">
        <v>2033</v>
      </c>
      <c r="S589" s="10">
        <f>(((K589/60)/60)/24)+DATE(1970,1,1)</f>
        <v>43484.25</v>
      </c>
      <c r="T589" s="10">
        <f t="shared" si="1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Q590" t="s">
        <v>2038</v>
      </c>
      <c r="R590" t="s">
        <v>2039</v>
      </c>
      <c r="S590" s="10">
        <f>(((K590/60)/60)/24)+DATE(1970,1,1)</f>
        <v>40262.208333333336</v>
      </c>
      <c r="T590" s="10">
        <f t="shared" si="1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Q591" t="s">
        <v>2040</v>
      </c>
      <c r="R591" t="s">
        <v>2041</v>
      </c>
      <c r="S591" s="10">
        <f>(((K591/60)/60)/24)+DATE(1970,1,1)</f>
        <v>42190.208333333328</v>
      </c>
      <c r="T591" s="10">
        <f t="shared" si="1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Q592" t="s">
        <v>2046</v>
      </c>
      <c r="R592" t="s">
        <v>2055</v>
      </c>
      <c r="S592" s="10">
        <f>(((K592/60)/60)/24)+DATE(1970,1,1)</f>
        <v>41994.25</v>
      </c>
      <c r="T592" s="10">
        <f t="shared" si="1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Q593" t="s">
        <v>2049</v>
      </c>
      <c r="R593" t="s">
        <v>2050</v>
      </c>
      <c r="S593" s="10">
        <f>(((K593/60)/60)/24)+DATE(1970,1,1)</f>
        <v>40373.208333333336</v>
      </c>
      <c r="T593" s="10">
        <f t="shared" si="1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Q594" t="s">
        <v>2038</v>
      </c>
      <c r="R594" t="s">
        <v>2039</v>
      </c>
      <c r="S594" s="10">
        <f>(((K594/60)/60)/24)+DATE(1970,1,1)</f>
        <v>41789.208333333336</v>
      </c>
      <c r="T594" s="10">
        <f t="shared" si="1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Q595" t="s">
        <v>2040</v>
      </c>
      <c r="R595" t="s">
        <v>2048</v>
      </c>
      <c r="S595" s="10">
        <f>(((K595/60)/60)/24)+DATE(1970,1,1)</f>
        <v>41724.208333333336</v>
      </c>
      <c r="T595" s="10">
        <f t="shared" si="1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Q596" t="s">
        <v>2038</v>
      </c>
      <c r="R596" t="s">
        <v>2039</v>
      </c>
      <c r="S596" s="10">
        <f>(((K596/60)/60)/24)+DATE(1970,1,1)</f>
        <v>42548.208333333328</v>
      </c>
      <c r="T596" s="10">
        <f t="shared" si="1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Q597" t="s">
        <v>2038</v>
      </c>
      <c r="R597" t="s">
        <v>2039</v>
      </c>
      <c r="S597" s="10">
        <f>(((K597/60)/60)/24)+DATE(1970,1,1)</f>
        <v>40253.208333333336</v>
      </c>
      <c r="T597" s="10">
        <f t="shared" si="1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Q598" t="s">
        <v>2040</v>
      </c>
      <c r="R598" t="s">
        <v>2043</v>
      </c>
      <c r="S598" s="10">
        <f>(((K598/60)/60)/24)+DATE(1970,1,1)</f>
        <v>42434.25</v>
      </c>
      <c r="T598" s="10">
        <f t="shared" si="1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Q599" t="s">
        <v>2038</v>
      </c>
      <c r="R599" t="s">
        <v>2039</v>
      </c>
      <c r="S599" s="10">
        <f>(((K599/60)/60)/24)+DATE(1970,1,1)</f>
        <v>43786.25</v>
      </c>
      <c r="T599" s="10">
        <f t="shared" si="1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Q600" t="s">
        <v>2034</v>
      </c>
      <c r="R600" t="s">
        <v>2035</v>
      </c>
      <c r="S600" s="10">
        <f>(((K600/60)/60)/24)+DATE(1970,1,1)</f>
        <v>40344.208333333336</v>
      </c>
      <c r="T600" s="10">
        <f t="shared" si="1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Q601" t="s">
        <v>2040</v>
      </c>
      <c r="R601" t="s">
        <v>2041</v>
      </c>
      <c r="S601" s="10">
        <f>(((K601/60)/60)/24)+DATE(1970,1,1)</f>
        <v>42047.25</v>
      </c>
      <c r="T601" s="10">
        <f t="shared" si="1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Q602" t="s">
        <v>2032</v>
      </c>
      <c r="R602" t="s">
        <v>2033</v>
      </c>
      <c r="S602" s="10">
        <f>(((K602/60)/60)/24)+DATE(1970,1,1)</f>
        <v>41485.208333333336</v>
      </c>
      <c r="T602" s="10">
        <f t="shared" si="1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Q603" t="s">
        <v>2036</v>
      </c>
      <c r="R603" t="s">
        <v>2045</v>
      </c>
      <c r="S603" s="10">
        <f>(((K603/60)/60)/24)+DATE(1970,1,1)</f>
        <v>41789.208333333336</v>
      </c>
      <c r="T603" s="10">
        <f t="shared" si="1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Q604" t="s">
        <v>2038</v>
      </c>
      <c r="R604" t="s">
        <v>2039</v>
      </c>
      <c r="S604" s="10">
        <f>(((K604/60)/60)/24)+DATE(1970,1,1)</f>
        <v>42160.208333333328</v>
      </c>
      <c r="T604" s="10">
        <f t="shared" si="1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Q605" t="s">
        <v>2038</v>
      </c>
      <c r="R605" t="s">
        <v>2039</v>
      </c>
      <c r="S605" s="10">
        <f>(((K605/60)/60)/24)+DATE(1970,1,1)</f>
        <v>43573.208333333328</v>
      </c>
      <c r="T605" s="10">
        <f t="shared" si="1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Q606" t="s">
        <v>2038</v>
      </c>
      <c r="R606" t="s">
        <v>2039</v>
      </c>
      <c r="S606" s="10">
        <f>(((K606/60)/60)/24)+DATE(1970,1,1)</f>
        <v>40565.25</v>
      </c>
      <c r="T606" s="10">
        <f t="shared" si="1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Q607" t="s">
        <v>2046</v>
      </c>
      <c r="R607" t="s">
        <v>2047</v>
      </c>
      <c r="S607" s="10">
        <f>(((K607/60)/60)/24)+DATE(1970,1,1)</f>
        <v>42280.208333333328</v>
      </c>
      <c r="T607" s="10">
        <f t="shared" si="1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Q608" t="s">
        <v>2034</v>
      </c>
      <c r="R608" t="s">
        <v>2035</v>
      </c>
      <c r="S608" s="10">
        <f>(((K608/60)/60)/24)+DATE(1970,1,1)</f>
        <v>42436.25</v>
      </c>
      <c r="T608" s="10">
        <f t="shared" si="1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Q609" t="s">
        <v>2032</v>
      </c>
      <c r="R609" t="s">
        <v>2033</v>
      </c>
      <c r="S609" s="10">
        <f>(((K609/60)/60)/24)+DATE(1970,1,1)</f>
        <v>41721.208333333336</v>
      </c>
      <c r="T609" s="10">
        <f t="shared" si="1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Q610" t="s">
        <v>2034</v>
      </c>
      <c r="R610" t="s">
        <v>2057</v>
      </c>
      <c r="S610" s="10">
        <f>(((K610/60)/60)/24)+DATE(1970,1,1)</f>
        <v>43530.25</v>
      </c>
      <c r="T610" s="10">
        <f t="shared" si="1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Q611" t="s">
        <v>2040</v>
      </c>
      <c r="R611" t="s">
        <v>2062</v>
      </c>
      <c r="S611" s="10">
        <f>(((K611/60)/60)/24)+DATE(1970,1,1)</f>
        <v>43481.25</v>
      </c>
      <c r="T611" s="10">
        <f t="shared" si="1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Q612" t="s">
        <v>2038</v>
      </c>
      <c r="R612" t="s">
        <v>2039</v>
      </c>
      <c r="S612" s="10">
        <f>(((K612/60)/60)/24)+DATE(1970,1,1)</f>
        <v>41259.25</v>
      </c>
      <c r="T612" s="10">
        <f t="shared" si="1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Q613" t="s">
        <v>2038</v>
      </c>
      <c r="R613" t="s">
        <v>2039</v>
      </c>
      <c r="S613" s="10">
        <f>(((K613/60)/60)/24)+DATE(1970,1,1)</f>
        <v>41480.208333333336</v>
      </c>
      <c r="T613" s="10">
        <f t="shared" si="1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Q614" t="s">
        <v>2034</v>
      </c>
      <c r="R614" t="s">
        <v>2042</v>
      </c>
      <c r="S614" s="10">
        <f>(((K614/60)/60)/24)+DATE(1970,1,1)</f>
        <v>40474.208333333336</v>
      </c>
      <c r="T614" s="10">
        <f t="shared" si="1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Q615" t="s">
        <v>2038</v>
      </c>
      <c r="R615" t="s">
        <v>2039</v>
      </c>
      <c r="S615" s="10">
        <f>(((K615/60)/60)/24)+DATE(1970,1,1)</f>
        <v>42973.208333333328</v>
      </c>
      <c r="T615" s="10">
        <f t="shared" si="1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Q616" t="s">
        <v>2038</v>
      </c>
      <c r="R616" t="s">
        <v>2039</v>
      </c>
      <c r="S616" s="10">
        <f>(((K616/60)/60)/24)+DATE(1970,1,1)</f>
        <v>42746.25</v>
      </c>
      <c r="T616" s="10">
        <f t="shared" si="1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Q617" t="s">
        <v>2038</v>
      </c>
      <c r="R617" t="s">
        <v>2039</v>
      </c>
      <c r="S617" s="10">
        <f>(((K617/60)/60)/24)+DATE(1970,1,1)</f>
        <v>42489.208333333328</v>
      </c>
      <c r="T617" s="10">
        <f t="shared" si="1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Q618" t="s">
        <v>2034</v>
      </c>
      <c r="R618" t="s">
        <v>2044</v>
      </c>
      <c r="S618" s="10">
        <f>(((K618/60)/60)/24)+DATE(1970,1,1)</f>
        <v>41537.208333333336</v>
      </c>
      <c r="T618" s="10">
        <f t="shared" si="1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Q619" t="s">
        <v>2038</v>
      </c>
      <c r="R619" t="s">
        <v>2039</v>
      </c>
      <c r="S619" s="10">
        <f>(((K619/60)/60)/24)+DATE(1970,1,1)</f>
        <v>41794.208333333336</v>
      </c>
      <c r="T619" s="10">
        <f t="shared" si="1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Q620" t="s">
        <v>2046</v>
      </c>
      <c r="R620" t="s">
        <v>2047</v>
      </c>
      <c r="S620" s="10">
        <f>(((K620/60)/60)/24)+DATE(1970,1,1)</f>
        <v>41396.208333333336</v>
      </c>
      <c r="T620" s="10">
        <f t="shared" si="1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Q621" t="s">
        <v>2038</v>
      </c>
      <c r="R621" t="s">
        <v>2039</v>
      </c>
      <c r="S621" s="10">
        <f>(((K621/60)/60)/24)+DATE(1970,1,1)</f>
        <v>40669.208333333336</v>
      </c>
      <c r="T621" s="10">
        <f t="shared" si="1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Q622" t="s">
        <v>2053</v>
      </c>
      <c r="R622" t="s">
        <v>2054</v>
      </c>
      <c r="S622" s="10">
        <f>(((K622/60)/60)/24)+DATE(1970,1,1)</f>
        <v>42559.208333333328</v>
      </c>
      <c r="T622" s="10">
        <f t="shared" si="1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Q623" t="s">
        <v>2038</v>
      </c>
      <c r="R623" t="s">
        <v>2039</v>
      </c>
      <c r="S623" s="10">
        <f>(((K623/60)/60)/24)+DATE(1970,1,1)</f>
        <v>42626.208333333328</v>
      </c>
      <c r="T623" s="10">
        <f t="shared" si="1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Q624" t="s">
        <v>2034</v>
      </c>
      <c r="R624" t="s">
        <v>2044</v>
      </c>
      <c r="S624" s="10">
        <f>(((K624/60)/60)/24)+DATE(1970,1,1)</f>
        <v>43205.208333333328</v>
      </c>
      <c r="T624" s="10">
        <f t="shared" si="1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Q625" t="s">
        <v>2038</v>
      </c>
      <c r="R625" t="s">
        <v>2039</v>
      </c>
      <c r="S625" s="10">
        <f>(((K625/60)/60)/24)+DATE(1970,1,1)</f>
        <v>42201.208333333328</v>
      </c>
      <c r="T625" s="10">
        <f t="shared" si="1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Q626" t="s">
        <v>2053</v>
      </c>
      <c r="R626" t="s">
        <v>2054</v>
      </c>
      <c r="S626" s="10">
        <f>(((K626/60)/60)/24)+DATE(1970,1,1)</f>
        <v>42029.25</v>
      </c>
      <c r="T626" s="10">
        <f t="shared" si="1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Q627" t="s">
        <v>2038</v>
      </c>
      <c r="R627" t="s">
        <v>2039</v>
      </c>
      <c r="S627" s="10">
        <f>(((K627/60)/60)/24)+DATE(1970,1,1)</f>
        <v>43857.25</v>
      </c>
      <c r="T627" s="10">
        <f t="shared" si="1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Q628" t="s">
        <v>2038</v>
      </c>
      <c r="R628" t="s">
        <v>2039</v>
      </c>
      <c r="S628" s="10">
        <f>(((K628/60)/60)/24)+DATE(1970,1,1)</f>
        <v>40449.208333333336</v>
      </c>
      <c r="T628" s="10">
        <f t="shared" si="1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Q629" t="s">
        <v>2032</v>
      </c>
      <c r="R629" t="s">
        <v>2033</v>
      </c>
      <c r="S629" s="10">
        <f>(((K629/60)/60)/24)+DATE(1970,1,1)</f>
        <v>40345.208333333336</v>
      </c>
      <c r="T629" s="10">
        <f t="shared" si="1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Q630" t="s">
        <v>2034</v>
      </c>
      <c r="R630" t="s">
        <v>2044</v>
      </c>
      <c r="S630" s="10">
        <f>(((K630/60)/60)/24)+DATE(1970,1,1)</f>
        <v>40455.208333333336</v>
      </c>
      <c r="T630" s="10">
        <f t="shared" si="1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Q631" t="s">
        <v>2038</v>
      </c>
      <c r="R631" t="s">
        <v>2039</v>
      </c>
      <c r="S631" s="10">
        <f>(((K631/60)/60)/24)+DATE(1970,1,1)</f>
        <v>42557.208333333328</v>
      </c>
      <c r="T631" s="10">
        <f t="shared" si="1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Q632" t="s">
        <v>2038</v>
      </c>
      <c r="R632" t="s">
        <v>2039</v>
      </c>
      <c r="S632" s="10">
        <f>(((K632/60)/60)/24)+DATE(1970,1,1)</f>
        <v>43586.208333333328</v>
      </c>
      <c r="T632" s="10">
        <f t="shared" si="1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Q633" t="s">
        <v>2038</v>
      </c>
      <c r="R633" t="s">
        <v>2039</v>
      </c>
      <c r="S633" s="10">
        <f>(((K633/60)/60)/24)+DATE(1970,1,1)</f>
        <v>43550.208333333328</v>
      </c>
      <c r="T633" s="10">
        <f t="shared" si="1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Q634" t="s">
        <v>2038</v>
      </c>
      <c r="R634" t="s">
        <v>2039</v>
      </c>
      <c r="S634" s="10">
        <f>(((K634/60)/60)/24)+DATE(1970,1,1)</f>
        <v>41945.208333333336</v>
      </c>
      <c r="T634" s="10">
        <f t="shared" si="1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Q635" t="s">
        <v>2040</v>
      </c>
      <c r="R635" t="s">
        <v>2048</v>
      </c>
      <c r="S635" s="10">
        <f>(((K635/60)/60)/24)+DATE(1970,1,1)</f>
        <v>42315.25</v>
      </c>
      <c r="T635" s="10">
        <f t="shared" si="1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Q636" t="s">
        <v>2040</v>
      </c>
      <c r="R636" t="s">
        <v>2059</v>
      </c>
      <c r="S636" s="10">
        <f>(((K636/60)/60)/24)+DATE(1970,1,1)</f>
        <v>42819.208333333328</v>
      </c>
      <c r="T636" s="10">
        <f t="shared" si="1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Q637" t="s">
        <v>2040</v>
      </c>
      <c r="R637" t="s">
        <v>2059</v>
      </c>
      <c r="S637" s="10">
        <f>(((K637/60)/60)/24)+DATE(1970,1,1)</f>
        <v>41314.25</v>
      </c>
      <c r="T637" s="10">
        <f t="shared" si="1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Q638" t="s">
        <v>2040</v>
      </c>
      <c r="R638" t="s">
        <v>2048</v>
      </c>
      <c r="S638" s="10">
        <f>(((K638/60)/60)/24)+DATE(1970,1,1)</f>
        <v>40926.25</v>
      </c>
      <c r="T638" s="10">
        <f t="shared" si="1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Q639" t="s">
        <v>2038</v>
      </c>
      <c r="R639" t="s">
        <v>2039</v>
      </c>
      <c r="S639" s="10">
        <f>(((K639/60)/60)/24)+DATE(1970,1,1)</f>
        <v>42688.25</v>
      </c>
      <c r="T639" s="10">
        <f t="shared" si="1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Q640" t="s">
        <v>2038</v>
      </c>
      <c r="R640" t="s">
        <v>2039</v>
      </c>
      <c r="S640" s="10">
        <f>(((K640/60)/60)/24)+DATE(1970,1,1)</f>
        <v>40386.208333333336</v>
      </c>
      <c r="T640" s="10">
        <f t="shared" si="1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8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Q641" t="s">
        <v>2040</v>
      </c>
      <c r="R641" t="s">
        <v>2043</v>
      </c>
      <c r="S641" s="10">
        <f>(((K641/60)/60)/24)+DATE(1970,1,1)</f>
        <v>43309.208333333328</v>
      </c>
      <c r="T641" s="10">
        <f t="shared" si="1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8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Q642" t="s">
        <v>2038</v>
      </c>
      <c r="R642" t="s">
        <v>2039</v>
      </c>
      <c r="S642" s="10">
        <f>(((K642/60)/60)/24)+DATE(1970,1,1)</f>
        <v>42387.25</v>
      </c>
      <c r="T642" s="10">
        <f t="shared" si="1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2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Q643" t="s">
        <v>2038</v>
      </c>
      <c r="R643" t="s">
        <v>2039</v>
      </c>
      <c r="S643" s="10">
        <f>(((K643/60)/60)/24)+DATE(1970,1,1)</f>
        <v>42786.25</v>
      </c>
      <c r="T643" s="10">
        <f t="shared" ref="T643:T706" si="21">(((L643/60)/60)/24)+DATE(1970,1,1)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Q644" t="s">
        <v>2036</v>
      </c>
      <c r="R644" t="s">
        <v>2045</v>
      </c>
      <c r="S644" s="10">
        <f>(((K644/60)/60)/24)+DATE(1970,1,1)</f>
        <v>43451.25</v>
      </c>
      <c r="T644" s="10">
        <f t="shared" si="2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Q645" t="s">
        <v>2038</v>
      </c>
      <c r="R645" t="s">
        <v>2039</v>
      </c>
      <c r="S645" s="10">
        <f>(((K645/60)/60)/24)+DATE(1970,1,1)</f>
        <v>42795.25</v>
      </c>
      <c r="T645" s="10">
        <f t="shared" si="2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Q646" t="s">
        <v>2038</v>
      </c>
      <c r="R646" t="s">
        <v>2039</v>
      </c>
      <c r="S646" s="10">
        <f>(((K646/60)/60)/24)+DATE(1970,1,1)</f>
        <v>43452.25</v>
      </c>
      <c r="T646" s="10">
        <f t="shared" si="2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Q647" t="s">
        <v>2034</v>
      </c>
      <c r="R647" t="s">
        <v>2035</v>
      </c>
      <c r="S647" s="10">
        <f>(((K647/60)/60)/24)+DATE(1970,1,1)</f>
        <v>43369.208333333328</v>
      </c>
      <c r="T647" s="10">
        <f t="shared" si="2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Q648" t="s">
        <v>2049</v>
      </c>
      <c r="R648" t="s">
        <v>2050</v>
      </c>
      <c r="S648" s="10">
        <f>(((K648/60)/60)/24)+DATE(1970,1,1)</f>
        <v>41346.208333333336</v>
      </c>
      <c r="T648" s="10">
        <f t="shared" si="2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Q649" t="s">
        <v>2046</v>
      </c>
      <c r="R649" t="s">
        <v>2058</v>
      </c>
      <c r="S649" s="10">
        <f>(((K649/60)/60)/24)+DATE(1970,1,1)</f>
        <v>43199.208333333328</v>
      </c>
      <c r="T649" s="10">
        <f t="shared" si="2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Q650" t="s">
        <v>2032</v>
      </c>
      <c r="R650" t="s">
        <v>2033</v>
      </c>
      <c r="S650" s="10">
        <f>(((K650/60)/60)/24)+DATE(1970,1,1)</f>
        <v>42922.208333333328</v>
      </c>
      <c r="T650" s="10">
        <f t="shared" si="2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Q651" t="s">
        <v>2038</v>
      </c>
      <c r="R651" t="s">
        <v>2039</v>
      </c>
      <c r="S651" s="10">
        <f>(((K651/60)/60)/24)+DATE(1970,1,1)</f>
        <v>40471.208333333336</v>
      </c>
      <c r="T651" s="10">
        <f t="shared" si="2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Q652" t="s">
        <v>2034</v>
      </c>
      <c r="R652" t="s">
        <v>2057</v>
      </c>
      <c r="S652" s="10">
        <f>(((K652/60)/60)/24)+DATE(1970,1,1)</f>
        <v>41828.208333333336</v>
      </c>
      <c r="T652" s="10">
        <f t="shared" si="2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Q653" t="s">
        <v>2040</v>
      </c>
      <c r="R653" t="s">
        <v>2051</v>
      </c>
      <c r="S653" s="10">
        <f>(((K653/60)/60)/24)+DATE(1970,1,1)</f>
        <v>41692.25</v>
      </c>
      <c r="T653" s="10">
        <f t="shared" si="2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Q654" t="s">
        <v>2036</v>
      </c>
      <c r="R654" t="s">
        <v>2037</v>
      </c>
      <c r="S654" s="10">
        <f>(((K654/60)/60)/24)+DATE(1970,1,1)</f>
        <v>42587.208333333328</v>
      </c>
      <c r="T654" s="10">
        <f t="shared" si="2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Q655" t="s">
        <v>2036</v>
      </c>
      <c r="R655" t="s">
        <v>2037</v>
      </c>
      <c r="S655" s="10">
        <f>(((K655/60)/60)/24)+DATE(1970,1,1)</f>
        <v>42468.208333333328</v>
      </c>
      <c r="T655" s="10">
        <f t="shared" si="2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Q656" t="s">
        <v>2034</v>
      </c>
      <c r="R656" t="s">
        <v>2056</v>
      </c>
      <c r="S656" s="10">
        <f>(((K656/60)/60)/24)+DATE(1970,1,1)</f>
        <v>42240.208333333328</v>
      </c>
      <c r="T656" s="10">
        <f t="shared" si="2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Q657" t="s">
        <v>2053</v>
      </c>
      <c r="R657" t="s">
        <v>2054</v>
      </c>
      <c r="S657" s="10">
        <f>(((K657/60)/60)/24)+DATE(1970,1,1)</f>
        <v>42796.25</v>
      </c>
      <c r="T657" s="10">
        <f t="shared" si="2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Q658" t="s">
        <v>2032</v>
      </c>
      <c r="R658" t="s">
        <v>2033</v>
      </c>
      <c r="S658" s="10">
        <f>(((K658/60)/60)/24)+DATE(1970,1,1)</f>
        <v>43097.25</v>
      </c>
      <c r="T658" s="10">
        <f t="shared" si="2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Q659" t="s">
        <v>2040</v>
      </c>
      <c r="R659" t="s">
        <v>2062</v>
      </c>
      <c r="S659" s="10">
        <f>(((K659/60)/60)/24)+DATE(1970,1,1)</f>
        <v>43096.25</v>
      </c>
      <c r="T659" s="10">
        <f t="shared" si="2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Q660" t="s">
        <v>2034</v>
      </c>
      <c r="R660" t="s">
        <v>2035</v>
      </c>
      <c r="S660" s="10">
        <f>(((K660/60)/60)/24)+DATE(1970,1,1)</f>
        <v>42246.208333333328</v>
      </c>
      <c r="T660" s="10">
        <f t="shared" si="2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Q661" t="s">
        <v>2040</v>
      </c>
      <c r="R661" t="s">
        <v>2041</v>
      </c>
      <c r="S661" s="10">
        <f>(((K661/60)/60)/24)+DATE(1970,1,1)</f>
        <v>40570.25</v>
      </c>
      <c r="T661" s="10">
        <f t="shared" si="2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Q662" t="s">
        <v>2038</v>
      </c>
      <c r="R662" t="s">
        <v>2039</v>
      </c>
      <c r="S662" s="10">
        <f>(((K662/60)/60)/24)+DATE(1970,1,1)</f>
        <v>42237.208333333328</v>
      </c>
      <c r="T662" s="10">
        <f t="shared" si="2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Q663" t="s">
        <v>2034</v>
      </c>
      <c r="R663" t="s">
        <v>2057</v>
      </c>
      <c r="S663" s="10">
        <f>(((K663/60)/60)/24)+DATE(1970,1,1)</f>
        <v>40996.208333333336</v>
      </c>
      <c r="T663" s="10">
        <f t="shared" si="2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Q664" t="s">
        <v>2038</v>
      </c>
      <c r="R664" t="s">
        <v>2039</v>
      </c>
      <c r="S664" s="10">
        <f>(((K664/60)/60)/24)+DATE(1970,1,1)</f>
        <v>43443.25</v>
      </c>
      <c r="T664" s="10">
        <f t="shared" si="2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Q665" t="s">
        <v>2038</v>
      </c>
      <c r="R665" t="s">
        <v>2039</v>
      </c>
      <c r="S665" s="10">
        <f>(((K665/60)/60)/24)+DATE(1970,1,1)</f>
        <v>40458.208333333336</v>
      </c>
      <c r="T665" s="10">
        <f t="shared" si="2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Q666" t="s">
        <v>2034</v>
      </c>
      <c r="R666" t="s">
        <v>2057</v>
      </c>
      <c r="S666" s="10">
        <f>(((K666/60)/60)/24)+DATE(1970,1,1)</f>
        <v>40959.25</v>
      </c>
      <c r="T666" s="10">
        <f t="shared" si="2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Q667" t="s">
        <v>2040</v>
      </c>
      <c r="R667" t="s">
        <v>2041</v>
      </c>
      <c r="S667" s="10">
        <f>(((K667/60)/60)/24)+DATE(1970,1,1)</f>
        <v>40733.208333333336</v>
      </c>
      <c r="T667" s="10">
        <f t="shared" si="2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Q668" t="s">
        <v>2038</v>
      </c>
      <c r="R668" t="s">
        <v>2039</v>
      </c>
      <c r="S668" s="10">
        <f>(((K668/60)/60)/24)+DATE(1970,1,1)</f>
        <v>41516.208333333336</v>
      </c>
      <c r="T668" s="10">
        <f t="shared" si="2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Q669" t="s">
        <v>2063</v>
      </c>
      <c r="R669" t="s">
        <v>2064</v>
      </c>
      <c r="S669" s="10">
        <f>(((K669/60)/60)/24)+DATE(1970,1,1)</f>
        <v>41892.208333333336</v>
      </c>
      <c r="T669" s="10">
        <f t="shared" si="2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Q670" t="s">
        <v>2038</v>
      </c>
      <c r="R670" t="s">
        <v>2039</v>
      </c>
      <c r="S670" s="10">
        <f>(((K670/60)/60)/24)+DATE(1970,1,1)</f>
        <v>41122.208333333336</v>
      </c>
      <c r="T670" s="10">
        <f t="shared" si="2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Q671" t="s">
        <v>2038</v>
      </c>
      <c r="R671" t="s">
        <v>2039</v>
      </c>
      <c r="S671" s="10">
        <f>(((K671/60)/60)/24)+DATE(1970,1,1)</f>
        <v>42912.208333333328</v>
      </c>
      <c r="T671" s="10">
        <f t="shared" si="2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Q672" t="s">
        <v>2034</v>
      </c>
      <c r="R672" t="s">
        <v>2044</v>
      </c>
      <c r="S672" s="10">
        <f>(((K672/60)/60)/24)+DATE(1970,1,1)</f>
        <v>42425.25</v>
      </c>
      <c r="T672" s="10">
        <f t="shared" si="2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Q673" t="s">
        <v>2038</v>
      </c>
      <c r="R673" t="s">
        <v>2039</v>
      </c>
      <c r="S673" s="10">
        <f>(((K673/60)/60)/24)+DATE(1970,1,1)</f>
        <v>40390.208333333336</v>
      </c>
      <c r="T673" s="10">
        <f t="shared" si="2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Q674" t="s">
        <v>2038</v>
      </c>
      <c r="R674" t="s">
        <v>2039</v>
      </c>
      <c r="S674" s="10">
        <f>(((K674/60)/60)/24)+DATE(1970,1,1)</f>
        <v>43180.208333333328</v>
      </c>
      <c r="T674" s="10">
        <f t="shared" si="2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Q675" t="s">
        <v>2034</v>
      </c>
      <c r="R675" t="s">
        <v>2044</v>
      </c>
      <c r="S675" s="10">
        <f>(((K675/60)/60)/24)+DATE(1970,1,1)</f>
        <v>42475.208333333328</v>
      </c>
      <c r="T675" s="10">
        <f t="shared" si="2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Q676" t="s">
        <v>2053</v>
      </c>
      <c r="R676" t="s">
        <v>2054</v>
      </c>
      <c r="S676" s="10">
        <f>(((K676/60)/60)/24)+DATE(1970,1,1)</f>
        <v>40774.208333333336</v>
      </c>
      <c r="T676" s="10">
        <f t="shared" si="2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Q677" t="s">
        <v>2063</v>
      </c>
      <c r="R677" t="s">
        <v>2064</v>
      </c>
      <c r="S677" s="10">
        <f>(((K677/60)/60)/24)+DATE(1970,1,1)</f>
        <v>43719.208333333328</v>
      </c>
      <c r="T677" s="10">
        <f t="shared" si="2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Q678" t="s">
        <v>2053</v>
      </c>
      <c r="R678" t="s">
        <v>2054</v>
      </c>
      <c r="S678" s="10">
        <f>(((K678/60)/60)/24)+DATE(1970,1,1)</f>
        <v>41178.208333333336</v>
      </c>
      <c r="T678" s="10">
        <f t="shared" si="2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Q679" t="s">
        <v>2046</v>
      </c>
      <c r="R679" t="s">
        <v>2052</v>
      </c>
      <c r="S679" s="10">
        <f>(((K679/60)/60)/24)+DATE(1970,1,1)</f>
        <v>42561.208333333328</v>
      </c>
      <c r="T679" s="10">
        <f t="shared" si="2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Q680" t="s">
        <v>2040</v>
      </c>
      <c r="R680" t="s">
        <v>2043</v>
      </c>
      <c r="S680" s="10">
        <f>(((K680/60)/60)/24)+DATE(1970,1,1)</f>
        <v>43484.25</v>
      </c>
      <c r="T680" s="10">
        <f t="shared" si="2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Q681" t="s">
        <v>2032</v>
      </c>
      <c r="R681" t="s">
        <v>2033</v>
      </c>
      <c r="S681" s="10">
        <f>(((K681/60)/60)/24)+DATE(1970,1,1)</f>
        <v>43756.208333333328</v>
      </c>
      <c r="T681" s="10">
        <f t="shared" si="2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Q682" t="s">
        <v>2049</v>
      </c>
      <c r="R682" t="s">
        <v>2060</v>
      </c>
      <c r="S682" s="10">
        <f>(((K682/60)/60)/24)+DATE(1970,1,1)</f>
        <v>43813.25</v>
      </c>
      <c r="T682" s="10">
        <f t="shared" si="2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Q683" t="s">
        <v>2038</v>
      </c>
      <c r="R683" t="s">
        <v>2039</v>
      </c>
      <c r="S683" s="10">
        <f>(((K683/60)/60)/24)+DATE(1970,1,1)</f>
        <v>40898.25</v>
      </c>
      <c r="T683" s="10">
        <f t="shared" si="2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Q684" t="s">
        <v>2038</v>
      </c>
      <c r="R684" t="s">
        <v>2039</v>
      </c>
      <c r="S684" s="10">
        <f>(((K684/60)/60)/24)+DATE(1970,1,1)</f>
        <v>41619.25</v>
      </c>
      <c r="T684" s="10">
        <f t="shared" si="2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Q685" t="s">
        <v>2038</v>
      </c>
      <c r="R685" t="s">
        <v>2039</v>
      </c>
      <c r="S685" s="10">
        <f>(((K685/60)/60)/24)+DATE(1970,1,1)</f>
        <v>43359.208333333328</v>
      </c>
      <c r="T685" s="10">
        <f t="shared" si="2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Q686" t="s">
        <v>2046</v>
      </c>
      <c r="R686" t="s">
        <v>2047</v>
      </c>
      <c r="S686" s="10">
        <f>(((K686/60)/60)/24)+DATE(1970,1,1)</f>
        <v>40358.208333333336</v>
      </c>
      <c r="T686" s="10">
        <f t="shared" si="2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Q687" t="s">
        <v>2038</v>
      </c>
      <c r="R687" t="s">
        <v>2039</v>
      </c>
      <c r="S687" s="10">
        <f>(((K687/60)/60)/24)+DATE(1970,1,1)</f>
        <v>42239.208333333328</v>
      </c>
      <c r="T687" s="10">
        <f t="shared" si="2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Q688" t="s">
        <v>2036</v>
      </c>
      <c r="R688" t="s">
        <v>2045</v>
      </c>
      <c r="S688" s="10">
        <f>(((K688/60)/60)/24)+DATE(1970,1,1)</f>
        <v>43186.208333333328</v>
      </c>
      <c r="T688" s="10">
        <f t="shared" si="2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Q689" t="s">
        <v>2038</v>
      </c>
      <c r="R689" t="s">
        <v>2039</v>
      </c>
      <c r="S689" s="10">
        <f>(((K689/60)/60)/24)+DATE(1970,1,1)</f>
        <v>42806.25</v>
      </c>
      <c r="T689" s="10">
        <f t="shared" si="2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Q690" t="s">
        <v>2040</v>
      </c>
      <c r="R690" t="s">
        <v>2059</v>
      </c>
      <c r="S690" s="10">
        <f>(((K690/60)/60)/24)+DATE(1970,1,1)</f>
        <v>43475.25</v>
      </c>
      <c r="T690" s="10">
        <f t="shared" si="2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Q691" t="s">
        <v>2036</v>
      </c>
      <c r="R691" t="s">
        <v>2037</v>
      </c>
      <c r="S691" s="10">
        <f>(((K691/60)/60)/24)+DATE(1970,1,1)</f>
        <v>41576.208333333336</v>
      </c>
      <c r="T691" s="10">
        <f t="shared" si="2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Q692" t="s">
        <v>2040</v>
      </c>
      <c r="R692" t="s">
        <v>2041</v>
      </c>
      <c r="S692" s="10">
        <f>(((K692/60)/60)/24)+DATE(1970,1,1)</f>
        <v>40874.25</v>
      </c>
      <c r="T692" s="10">
        <f t="shared" si="2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Q693" t="s">
        <v>2040</v>
      </c>
      <c r="R693" t="s">
        <v>2041</v>
      </c>
      <c r="S693" s="10">
        <f>(((K693/60)/60)/24)+DATE(1970,1,1)</f>
        <v>41185.208333333336</v>
      </c>
      <c r="T693" s="10">
        <f t="shared" si="2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Q694" t="s">
        <v>2034</v>
      </c>
      <c r="R694" t="s">
        <v>2035</v>
      </c>
      <c r="S694" s="10">
        <f>(((K694/60)/60)/24)+DATE(1970,1,1)</f>
        <v>43655.208333333328</v>
      </c>
      <c r="T694" s="10">
        <f t="shared" si="2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Q695" t="s">
        <v>2038</v>
      </c>
      <c r="R695" t="s">
        <v>2039</v>
      </c>
      <c r="S695" s="10">
        <f>(((K695/60)/60)/24)+DATE(1970,1,1)</f>
        <v>43025.208333333328</v>
      </c>
      <c r="T695" s="10">
        <f t="shared" si="2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Q696" t="s">
        <v>2038</v>
      </c>
      <c r="R696" t="s">
        <v>2039</v>
      </c>
      <c r="S696" s="10">
        <f>(((K696/60)/60)/24)+DATE(1970,1,1)</f>
        <v>43066.25</v>
      </c>
      <c r="T696" s="10">
        <f t="shared" si="2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Q697" t="s">
        <v>2034</v>
      </c>
      <c r="R697" t="s">
        <v>2035</v>
      </c>
      <c r="S697" s="10">
        <f>(((K697/60)/60)/24)+DATE(1970,1,1)</f>
        <v>42322.25</v>
      </c>
      <c r="T697" s="10">
        <f t="shared" si="2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Q698" t="s">
        <v>2038</v>
      </c>
      <c r="R698" t="s">
        <v>2039</v>
      </c>
      <c r="S698" s="10">
        <f>(((K698/60)/60)/24)+DATE(1970,1,1)</f>
        <v>42114.208333333328</v>
      </c>
      <c r="T698" s="10">
        <f t="shared" si="2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Q699" t="s">
        <v>2034</v>
      </c>
      <c r="R699" t="s">
        <v>2042</v>
      </c>
      <c r="S699" s="10">
        <f>(((K699/60)/60)/24)+DATE(1970,1,1)</f>
        <v>43190.208333333328</v>
      </c>
      <c r="T699" s="10">
        <f t="shared" si="2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Q700" t="s">
        <v>2036</v>
      </c>
      <c r="R700" t="s">
        <v>2045</v>
      </c>
      <c r="S700" s="10">
        <f>(((K700/60)/60)/24)+DATE(1970,1,1)</f>
        <v>40871.25</v>
      </c>
      <c r="T700" s="10">
        <f t="shared" si="2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Q701" t="s">
        <v>2040</v>
      </c>
      <c r="R701" t="s">
        <v>2043</v>
      </c>
      <c r="S701" s="10">
        <f>(((K701/60)/60)/24)+DATE(1970,1,1)</f>
        <v>43641.208333333328</v>
      </c>
      <c r="T701" s="10">
        <f t="shared" si="2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Q702" t="s">
        <v>2036</v>
      </c>
      <c r="R702" t="s">
        <v>2045</v>
      </c>
      <c r="S702" s="10">
        <f>(((K702/60)/60)/24)+DATE(1970,1,1)</f>
        <v>40203.25</v>
      </c>
      <c r="T702" s="10">
        <f t="shared" si="2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Q703" t="s">
        <v>2038</v>
      </c>
      <c r="R703" t="s">
        <v>2039</v>
      </c>
      <c r="S703" s="10">
        <f>(((K703/60)/60)/24)+DATE(1970,1,1)</f>
        <v>40629.208333333336</v>
      </c>
      <c r="T703" s="10">
        <f t="shared" si="2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Q704" t="s">
        <v>2036</v>
      </c>
      <c r="R704" t="s">
        <v>2045</v>
      </c>
      <c r="S704" s="10">
        <f>(((K704/60)/60)/24)+DATE(1970,1,1)</f>
        <v>41477.208333333336</v>
      </c>
      <c r="T704" s="10">
        <f t="shared" si="2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Q705" t="s">
        <v>2046</v>
      </c>
      <c r="R705" t="s">
        <v>2058</v>
      </c>
      <c r="S705" s="10">
        <f>(((K705/60)/60)/24)+DATE(1970,1,1)</f>
        <v>41020.208333333336</v>
      </c>
      <c r="T705" s="10">
        <f t="shared" si="2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Q706" t="s">
        <v>2040</v>
      </c>
      <c r="R706" t="s">
        <v>2048</v>
      </c>
      <c r="S706" s="10">
        <f>(((K706/60)/60)/24)+DATE(1970,1,1)</f>
        <v>42555.208333333328</v>
      </c>
      <c r="T706" s="10">
        <f t="shared" si="21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22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Q707" t="s">
        <v>2046</v>
      </c>
      <c r="R707" t="s">
        <v>2047</v>
      </c>
      <c r="S707" s="10">
        <f>(((K707/60)/60)/24)+DATE(1970,1,1)</f>
        <v>41619.25</v>
      </c>
      <c r="T707" s="10">
        <f t="shared" ref="T707:T770" si="23">(((L707/60)/60)/24)+DATE(1970,1,1)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Q708" t="s">
        <v>2036</v>
      </c>
      <c r="R708" t="s">
        <v>2037</v>
      </c>
      <c r="S708" s="10">
        <f>(((K708/60)/60)/24)+DATE(1970,1,1)</f>
        <v>43471.25</v>
      </c>
      <c r="T708" s="10">
        <f t="shared" si="23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Q709" t="s">
        <v>2040</v>
      </c>
      <c r="R709" t="s">
        <v>2043</v>
      </c>
      <c r="S709" s="10">
        <f>(((K709/60)/60)/24)+DATE(1970,1,1)</f>
        <v>43442.25</v>
      </c>
      <c r="T709" s="10">
        <f t="shared" si="23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Q710" t="s">
        <v>2038</v>
      </c>
      <c r="R710" t="s">
        <v>2039</v>
      </c>
      <c r="S710" s="10">
        <f>(((K710/60)/60)/24)+DATE(1970,1,1)</f>
        <v>42877.208333333328</v>
      </c>
      <c r="T710" s="10">
        <f t="shared" si="23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Q711" t="s">
        <v>2038</v>
      </c>
      <c r="R711" t="s">
        <v>2039</v>
      </c>
      <c r="S711" s="10">
        <f>(((K711/60)/60)/24)+DATE(1970,1,1)</f>
        <v>41018.208333333336</v>
      </c>
      <c r="T711" s="10">
        <f t="shared" si="23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Q712" t="s">
        <v>2038</v>
      </c>
      <c r="R712" t="s">
        <v>2039</v>
      </c>
      <c r="S712" s="10">
        <f>(((K712/60)/60)/24)+DATE(1970,1,1)</f>
        <v>43295.208333333328</v>
      </c>
      <c r="T712" s="10">
        <f t="shared" si="23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Q713" t="s">
        <v>2038</v>
      </c>
      <c r="R713" t="s">
        <v>2039</v>
      </c>
      <c r="S713" s="10">
        <f>(((K713/60)/60)/24)+DATE(1970,1,1)</f>
        <v>42393.25</v>
      </c>
      <c r="T713" s="10">
        <f t="shared" si="23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Q714" t="s">
        <v>2038</v>
      </c>
      <c r="R714" t="s">
        <v>2039</v>
      </c>
      <c r="S714" s="10">
        <f>(((K714/60)/60)/24)+DATE(1970,1,1)</f>
        <v>42559.208333333328</v>
      </c>
      <c r="T714" s="10">
        <f t="shared" si="23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Q715" t="s">
        <v>2046</v>
      </c>
      <c r="R715" t="s">
        <v>2055</v>
      </c>
      <c r="S715" s="10">
        <f>(((K715/60)/60)/24)+DATE(1970,1,1)</f>
        <v>42604.208333333328</v>
      </c>
      <c r="T715" s="10">
        <f t="shared" si="23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Q716" t="s">
        <v>2034</v>
      </c>
      <c r="R716" t="s">
        <v>2035</v>
      </c>
      <c r="S716" s="10">
        <f>(((K716/60)/60)/24)+DATE(1970,1,1)</f>
        <v>41870.208333333336</v>
      </c>
      <c r="T716" s="10">
        <f t="shared" si="23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Q717" t="s">
        <v>2049</v>
      </c>
      <c r="R717" t="s">
        <v>2060</v>
      </c>
      <c r="S717" s="10">
        <f>(((K717/60)/60)/24)+DATE(1970,1,1)</f>
        <v>40397.208333333336</v>
      </c>
      <c r="T717" s="10">
        <f t="shared" si="23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Q718" t="s">
        <v>2038</v>
      </c>
      <c r="R718" t="s">
        <v>2039</v>
      </c>
      <c r="S718" s="10">
        <f>(((K718/60)/60)/24)+DATE(1970,1,1)</f>
        <v>41465.208333333336</v>
      </c>
      <c r="T718" s="10">
        <f t="shared" si="23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Q719" t="s">
        <v>2040</v>
      </c>
      <c r="R719" t="s">
        <v>2041</v>
      </c>
      <c r="S719" s="10">
        <f>(((K719/60)/60)/24)+DATE(1970,1,1)</f>
        <v>40777.208333333336</v>
      </c>
      <c r="T719" s="10">
        <f t="shared" si="23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Q720" t="s">
        <v>2036</v>
      </c>
      <c r="R720" t="s">
        <v>2045</v>
      </c>
      <c r="S720" s="10">
        <f>(((K720/60)/60)/24)+DATE(1970,1,1)</f>
        <v>41442.208333333336</v>
      </c>
      <c r="T720" s="10">
        <f t="shared" si="23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Q721" t="s">
        <v>2046</v>
      </c>
      <c r="R721" t="s">
        <v>2052</v>
      </c>
      <c r="S721" s="10">
        <f>(((K721/60)/60)/24)+DATE(1970,1,1)</f>
        <v>41058.208333333336</v>
      </c>
      <c r="T721" s="10">
        <f t="shared" si="23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Q722" t="s">
        <v>2038</v>
      </c>
      <c r="R722" t="s">
        <v>2039</v>
      </c>
      <c r="S722" s="10">
        <f>(((K722/60)/60)/24)+DATE(1970,1,1)</f>
        <v>43152.25</v>
      </c>
      <c r="T722" s="10">
        <f t="shared" si="23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Q723" t="s">
        <v>2034</v>
      </c>
      <c r="R723" t="s">
        <v>2035</v>
      </c>
      <c r="S723" s="10">
        <f>(((K723/60)/60)/24)+DATE(1970,1,1)</f>
        <v>43194.208333333328</v>
      </c>
      <c r="T723" s="10">
        <f t="shared" si="23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Q724" t="s">
        <v>2040</v>
      </c>
      <c r="R724" t="s">
        <v>2041</v>
      </c>
      <c r="S724" s="10">
        <f>(((K724/60)/60)/24)+DATE(1970,1,1)</f>
        <v>43045.25</v>
      </c>
      <c r="T724" s="10">
        <f t="shared" si="23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Q725" t="s">
        <v>2038</v>
      </c>
      <c r="R725" t="s">
        <v>2039</v>
      </c>
      <c r="S725" s="10">
        <f>(((K725/60)/60)/24)+DATE(1970,1,1)</f>
        <v>42431.25</v>
      </c>
      <c r="T725" s="10">
        <f t="shared" si="23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Q726" t="s">
        <v>2038</v>
      </c>
      <c r="R726" t="s">
        <v>2039</v>
      </c>
      <c r="S726" s="10">
        <f>(((K726/60)/60)/24)+DATE(1970,1,1)</f>
        <v>41934.208333333336</v>
      </c>
      <c r="T726" s="10">
        <f t="shared" si="23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Q727" t="s">
        <v>2049</v>
      </c>
      <c r="R727" t="s">
        <v>2060</v>
      </c>
      <c r="S727" s="10">
        <f>(((K727/60)/60)/24)+DATE(1970,1,1)</f>
        <v>41958.25</v>
      </c>
      <c r="T727" s="10">
        <f t="shared" si="23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Q728" t="s">
        <v>2038</v>
      </c>
      <c r="R728" t="s">
        <v>2039</v>
      </c>
      <c r="S728" s="10">
        <f>(((K728/60)/60)/24)+DATE(1970,1,1)</f>
        <v>40476.208333333336</v>
      </c>
      <c r="T728" s="10">
        <f t="shared" si="23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Q729" t="s">
        <v>2036</v>
      </c>
      <c r="R729" t="s">
        <v>2037</v>
      </c>
      <c r="S729" s="10">
        <f>(((K729/60)/60)/24)+DATE(1970,1,1)</f>
        <v>43485.25</v>
      </c>
      <c r="T729" s="10">
        <f t="shared" si="23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Q730" t="s">
        <v>2038</v>
      </c>
      <c r="R730" t="s">
        <v>2039</v>
      </c>
      <c r="S730" s="10">
        <f>(((K730/60)/60)/24)+DATE(1970,1,1)</f>
        <v>42515.208333333328</v>
      </c>
      <c r="T730" s="10">
        <f t="shared" si="23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Q731" t="s">
        <v>2040</v>
      </c>
      <c r="R731" t="s">
        <v>2043</v>
      </c>
      <c r="S731" s="10">
        <f>(((K731/60)/60)/24)+DATE(1970,1,1)</f>
        <v>41309.25</v>
      </c>
      <c r="T731" s="10">
        <f t="shared" si="23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Q732" t="s">
        <v>2036</v>
      </c>
      <c r="R732" t="s">
        <v>2045</v>
      </c>
      <c r="S732" s="10">
        <f>(((K732/60)/60)/24)+DATE(1970,1,1)</f>
        <v>42147.208333333328</v>
      </c>
      <c r="T732" s="10">
        <f t="shared" si="23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Q733" t="s">
        <v>2036</v>
      </c>
      <c r="R733" t="s">
        <v>2037</v>
      </c>
      <c r="S733" s="10">
        <f>(((K733/60)/60)/24)+DATE(1970,1,1)</f>
        <v>42939.208333333328</v>
      </c>
      <c r="T733" s="10">
        <f t="shared" si="23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Q734" t="s">
        <v>2034</v>
      </c>
      <c r="R734" t="s">
        <v>2035</v>
      </c>
      <c r="S734" s="10">
        <f>(((K734/60)/60)/24)+DATE(1970,1,1)</f>
        <v>42816.208333333328</v>
      </c>
      <c r="T734" s="10">
        <f t="shared" si="23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Q735" t="s">
        <v>2034</v>
      </c>
      <c r="R735" t="s">
        <v>2056</v>
      </c>
      <c r="S735" s="10">
        <f>(((K735/60)/60)/24)+DATE(1970,1,1)</f>
        <v>41844.208333333336</v>
      </c>
      <c r="T735" s="10">
        <f t="shared" si="23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Q736" t="s">
        <v>2038</v>
      </c>
      <c r="R736" t="s">
        <v>2039</v>
      </c>
      <c r="S736" s="10">
        <f>(((K736/60)/60)/24)+DATE(1970,1,1)</f>
        <v>42763.25</v>
      </c>
      <c r="T736" s="10">
        <f t="shared" si="23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Q737" t="s">
        <v>2053</v>
      </c>
      <c r="R737" t="s">
        <v>2054</v>
      </c>
      <c r="S737" s="10">
        <f>(((K737/60)/60)/24)+DATE(1970,1,1)</f>
        <v>42459.208333333328</v>
      </c>
      <c r="T737" s="10">
        <f t="shared" si="23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Q738" t="s">
        <v>2046</v>
      </c>
      <c r="R738" t="s">
        <v>2047</v>
      </c>
      <c r="S738" s="10">
        <f>(((K738/60)/60)/24)+DATE(1970,1,1)</f>
        <v>42055.25</v>
      </c>
      <c r="T738" s="10">
        <f t="shared" si="23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Q739" t="s">
        <v>2034</v>
      </c>
      <c r="R739" t="s">
        <v>2044</v>
      </c>
      <c r="S739" s="10">
        <f>(((K739/60)/60)/24)+DATE(1970,1,1)</f>
        <v>42685.25</v>
      </c>
      <c r="T739" s="10">
        <f t="shared" si="23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Q740" t="s">
        <v>2038</v>
      </c>
      <c r="R740" t="s">
        <v>2039</v>
      </c>
      <c r="S740" s="10">
        <f>(((K740/60)/60)/24)+DATE(1970,1,1)</f>
        <v>41959.25</v>
      </c>
      <c r="T740" s="10">
        <f t="shared" si="23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Q741" t="s">
        <v>2034</v>
      </c>
      <c r="R741" t="s">
        <v>2044</v>
      </c>
      <c r="S741" s="10">
        <f>(((K741/60)/60)/24)+DATE(1970,1,1)</f>
        <v>41089.208333333336</v>
      </c>
      <c r="T741" s="10">
        <f t="shared" si="23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Q742" t="s">
        <v>2038</v>
      </c>
      <c r="R742" t="s">
        <v>2039</v>
      </c>
      <c r="S742" s="10">
        <f>(((K742/60)/60)/24)+DATE(1970,1,1)</f>
        <v>42769.25</v>
      </c>
      <c r="T742" s="10">
        <f t="shared" si="23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Q743" t="s">
        <v>2038</v>
      </c>
      <c r="R743" t="s">
        <v>2039</v>
      </c>
      <c r="S743" s="10">
        <f>(((K743/60)/60)/24)+DATE(1970,1,1)</f>
        <v>40321.208333333336</v>
      </c>
      <c r="T743" s="10">
        <f t="shared" si="23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Q744" t="s">
        <v>2034</v>
      </c>
      <c r="R744" t="s">
        <v>2042</v>
      </c>
      <c r="S744" s="10">
        <f>(((K744/60)/60)/24)+DATE(1970,1,1)</f>
        <v>40197.25</v>
      </c>
      <c r="T744" s="10">
        <f t="shared" si="23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Q745" t="s">
        <v>2038</v>
      </c>
      <c r="R745" t="s">
        <v>2039</v>
      </c>
      <c r="S745" s="10">
        <f>(((K745/60)/60)/24)+DATE(1970,1,1)</f>
        <v>42298.208333333328</v>
      </c>
      <c r="T745" s="10">
        <f t="shared" si="23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Q746" t="s">
        <v>2038</v>
      </c>
      <c r="R746" t="s">
        <v>2039</v>
      </c>
      <c r="S746" s="10">
        <f>(((K746/60)/60)/24)+DATE(1970,1,1)</f>
        <v>43322.208333333328</v>
      </c>
      <c r="T746" s="10">
        <f t="shared" si="23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Q747" t="s">
        <v>2036</v>
      </c>
      <c r="R747" t="s">
        <v>2045</v>
      </c>
      <c r="S747" s="10">
        <f>(((K747/60)/60)/24)+DATE(1970,1,1)</f>
        <v>40328.208333333336</v>
      </c>
      <c r="T747" s="10">
        <f t="shared" si="23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Q748" t="s">
        <v>2036</v>
      </c>
      <c r="R748" t="s">
        <v>2037</v>
      </c>
      <c r="S748" s="10">
        <f>(((K748/60)/60)/24)+DATE(1970,1,1)</f>
        <v>40825.208333333336</v>
      </c>
      <c r="T748" s="10">
        <f t="shared" si="23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Q749" t="s">
        <v>2038</v>
      </c>
      <c r="R749" t="s">
        <v>2039</v>
      </c>
      <c r="S749" s="10">
        <f>(((K749/60)/60)/24)+DATE(1970,1,1)</f>
        <v>40423.208333333336</v>
      </c>
      <c r="T749" s="10">
        <f t="shared" si="23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Q750" t="s">
        <v>2040</v>
      </c>
      <c r="R750" t="s">
        <v>2048</v>
      </c>
      <c r="S750" s="10">
        <f>(((K750/60)/60)/24)+DATE(1970,1,1)</f>
        <v>40238.25</v>
      </c>
      <c r="T750" s="10">
        <f t="shared" si="23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Q751" t="s">
        <v>2036</v>
      </c>
      <c r="R751" t="s">
        <v>2045</v>
      </c>
      <c r="S751" s="10">
        <f>(((K751/60)/60)/24)+DATE(1970,1,1)</f>
        <v>41920.208333333336</v>
      </c>
      <c r="T751" s="10">
        <f t="shared" si="23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Q752" t="s">
        <v>2034</v>
      </c>
      <c r="R752" t="s">
        <v>2042</v>
      </c>
      <c r="S752" s="10">
        <f>(((K752/60)/60)/24)+DATE(1970,1,1)</f>
        <v>40360.208333333336</v>
      </c>
      <c r="T752" s="10">
        <f t="shared" si="23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Q753" t="s">
        <v>2046</v>
      </c>
      <c r="R753" t="s">
        <v>2047</v>
      </c>
      <c r="S753" s="10">
        <f>(((K753/60)/60)/24)+DATE(1970,1,1)</f>
        <v>42446.208333333328</v>
      </c>
      <c r="T753" s="10">
        <f t="shared" si="23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Q754" t="s">
        <v>2038</v>
      </c>
      <c r="R754" t="s">
        <v>2039</v>
      </c>
      <c r="S754" s="10">
        <f>(((K754/60)/60)/24)+DATE(1970,1,1)</f>
        <v>40395.208333333336</v>
      </c>
      <c r="T754" s="10">
        <f t="shared" si="23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Q755" t="s">
        <v>2053</v>
      </c>
      <c r="R755" t="s">
        <v>2054</v>
      </c>
      <c r="S755" s="10">
        <f>(((K755/60)/60)/24)+DATE(1970,1,1)</f>
        <v>40321.208333333336</v>
      </c>
      <c r="T755" s="10">
        <f t="shared" si="23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Q756" t="s">
        <v>2038</v>
      </c>
      <c r="R756" t="s">
        <v>2039</v>
      </c>
      <c r="S756" s="10">
        <f>(((K756/60)/60)/24)+DATE(1970,1,1)</f>
        <v>41210.208333333336</v>
      </c>
      <c r="T756" s="10">
        <f t="shared" si="23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Q757" t="s">
        <v>2038</v>
      </c>
      <c r="R757" t="s">
        <v>2039</v>
      </c>
      <c r="S757" s="10">
        <f>(((K757/60)/60)/24)+DATE(1970,1,1)</f>
        <v>43096.25</v>
      </c>
      <c r="T757" s="10">
        <f t="shared" si="23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Q758" t="s">
        <v>2038</v>
      </c>
      <c r="R758" t="s">
        <v>2039</v>
      </c>
      <c r="S758" s="10">
        <f>(((K758/60)/60)/24)+DATE(1970,1,1)</f>
        <v>42024.25</v>
      </c>
      <c r="T758" s="10">
        <f t="shared" si="23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Q759" t="s">
        <v>2040</v>
      </c>
      <c r="R759" t="s">
        <v>2043</v>
      </c>
      <c r="S759" s="10">
        <f>(((K759/60)/60)/24)+DATE(1970,1,1)</f>
        <v>40675.208333333336</v>
      </c>
      <c r="T759" s="10">
        <f t="shared" si="23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Q760" t="s">
        <v>2034</v>
      </c>
      <c r="R760" t="s">
        <v>2035</v>
      </c>
      <c r="S760" s="10">
        <f>(((K760/60)/60)/24)+DATE(1970,1,1)</f>
        <v>41936.208333333336</v>
      </c>
      <c r="T760" s="10">
        <f t="shared" si="23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Q761" t="s">
        <v>2034</v>
      </c>
      <c r="R761" t="s">
        <v>2042</v>
      </c>
      <c r="S761" s="10">
        <f>(((K761/60)/60)/24)+DATE(1970,1,1)</f>
        <v>43136.25</v>
      </c>
      <c r="T761" s="10">
        <f t="shared" si="23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Q762" t="s">
        <v>2049</v>
      </c>
      <c r="R762" t="s">
        <v>2050</v>
      </c>
      <c r="S762" s="10">
        <f>(((K762/60)/60)/24)+DATE(1970,1,1)</f>
        <v>43678.208333333328</v>
      </c>
      <c r="T762" s="10">
        <f t="shared" si="23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Q763" t="s">
        <v>2034</v>
      </c>
      <c r="R763" t="s">
        <v>2035</v>
      </c>
      <c r="S763" s="10">
        <f>(((K763/60)/60)/24)+DATE(1970,1,1)</f>
        <v>42938.208333333328</v>
      </c>
      <c r="T763" s="10">
        <f t="shared" si="23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Q764" t="s">
        <v>2034</v>
      </c>
      <c r="R764" t="s">
        <v>2057</v>
      </c>
      <c r="S764" s="10">
        <f>(((K764/60)/60)/24)+DATE(1970,1,1)</f>
        <v>41241.25</v>
      </c>
      <c r="T764" s="10">
        <f t="shared" si="23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Q765" t="s">
        <v>2038</v>
      </c>
      <c r="R765" t="s">
        <v>2039</v>
      </c>
      <c r="S765" s="10">
        <f>(((K765/60)/60)/24)+DATE(1970,1,1)</f>
        <v>41037.208333333336</v>
      </c>
      <c r="T765" s="10">
        <f t="shared" si="23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Q766" t="s">
        <v>2034</v>
      </c>
      <c r="R766" t="s">
        <v>2035</v>
      </c>
      <c r="S766" s="10">
        <f>(((K766/60)/60)/24)+DATE(1970,1,1)</f>
        <v>40676.208333333336</v>
      </c>
      <c r="T766" s="10">
        <f t="shared" si="23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Q767" t="s">
        <v>2034</v>
      </c>
      <c r="R767" t="s">
        <v>2044</v>
      </c>
      <c r="S767" s="10">
        <f>(((K767/60)/60)/24)+DATE(1970,1,1)</f>
        <v>42840.208333333328</v>
      </c>
      <c r="T767" s="10">
        <f t="shared" si="23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Q768" t="s">
        <v>2040</v>
      </c>
      <c r="R768" t="s">
        <v>2062</v>
      </c>
      <c r="S768" s="10">
        <f>(((K768/60)/60)/24)+DATE(1970,1,1)</f>
        <v>43362.208333333328</v>
      </c>
      <c r="T768" s="10">
        <f t="shared" si="23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2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Q769" t="s">
        <v>2046</v>
      </c>
      <c r="R769" t="s">
        <v>2058</v>
      </c>
      <c r="S769" s="10">
        <f>(((K769/60)/60)/24)+DATE(1970,1,1)</f>
        <v>42283.208333333328</v>
      </c>
      <c r="T769" s="10">
        <f t="shared" si="23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2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Q770" t="s">
        <v>2038</v>
      </c>
      <c r="R770" t="s">
        <v>2039</v>
      </c>
      <c r="S770" s="10">
        <f>(((K770/60)/60)/24)+DATE(1970,1,1)</f>
        <v>41619.25</v>
      </c>
      <c r="T770" s="10">
        <f t="shared" si="23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24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Q771" t="s">
        <v>2049</v>
      </c>
      <c r="R771" t="s">
        <v>2050</v>
      </c>
      <c r="S771" s="10">
        <f>(((K771/60)/60)/24)+DATE(1970,1,1)</f>
        <v>41501.208333333336</v>
      </c>
      <c r="T771" s="10">
        <f t="shared" ref="T771:T834" si="25">(((L771/60)/60)/24)+DATE(1970,1,1)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Q772" t="s">
        <v>2038</v>
      </c>
      <c r="R772" t="s">
        <v>2039</v>
      </c>
      <c r="S772" s="10">
        <f>(((K772/60)/60)/24)+DATE(1970,1,1)</f>
        <v>41743.208333333336</v>
      </c>
      <c r="T772" s="10">
        <f t="shared" si="2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Q773" t="s">
        <v>2038</v>
      </c>
      <c r="R773" t="s">
        <v>2039</v>
      </c>
      <c r="S773" s="10">
        <f>(((K773/60)/60)/24)+DATE(1970,1,1)</f>
        <v>43491.25</v>
      </c>
      <c r="T773" s="10">
        <f t="shared" si="2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Q774" t="s">
        <v>2034</v>
      </c>
      <c r="R774" t="s">
        <v>2044</v>
      </c>
      <c r="S774" s="10">
        <f>(((K774/60)/60)/24)+DATE(1970,1,1)</f>
        <v>43505.25</v>
      </c>
      <c r="T774" s="10">
        <f t="shared" si="2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Q775" t="s">
        <v>2038</v>
      </c>
      <c r="R775" t="s">
        <v>2039</v>
      </c>
      <c r="S775" s="10">
        <f>(((K775/60)/60)/24)+DATE(1970,1,1)</f>
        <v>42838.208333333328</v>
      </c>
      <c r="T775" s="10">
        <f t="shared" si="2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Q776" t="s">
        <v>2036</v>
      </c>
      <c r="R776" t="s">
        <v>2037</v>
      </c>
      <c r="S776" s="10">
        <f>(((K776/60)/60)/24)+DATE(1970,1,1)</f>
        <v>42513.208333333328</v>
      </c>
      <c r="T776" s="10">
        <f t="shared" si="2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Q777" t="s">
        <v>2034</v>
      </c>
      <c r="R777" t="s">
        <v>2035</v>
      </c>
      <c r="S777" s="10">
        <f>(((K777/60)/60)/24)+DATE(1970,1,1)</f>
        <v>41949.25</v>
      </c>
      <c r="T777" s="10">
        <f t="shared" si="2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Q778" t="s">
        <v>2038</v>
      </c>
      <c r="R778" t="s">
        <v>2039</v>
      </c>
      <c r="S778" s="10">
        <f>(((K778/60)/60)/24)+DATE(1970,1,1)</f>
        <v>43650.208333333328</v>
      </c>
      <c r="T778" s="10">
        <f t="shared" si="2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Q779" t="s">
        <v>2038</v>
      </c>
      <c r="R779" t="s">
        <v>2039</v>
      </c>
      <c r="S779" s="10">
        <f>(((K779/60)/60)/24)+DATE(1970,1,1)</f>
        <v>40809.208333333336</v>
      </c>
      <c r="T779" s="10">
        <f t="shared" si="2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Q780" t="s">
        <v>2040</v>
      </c>
      <c r="R780" t="s">
        <v>2048</v>
      </c>
      <c r="S780" s="10">
        <f>(((K780/60)/60)/24)+DATE(1970,1,1)</f>
        <v>40768.208333333336</v>
      </c>
      <c r="T780" s="10">
        <f t="shared" si="2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Q781" t="s">
        <v>2038</v>
      </c>
      <c r="R781" t="s">
        <v>2039</v>
      </c>
      <c r="S781" s="10">
        <f>(((K781/60)/60)/24)+DATE(1970,1,1)</f>
        <v>42230.208333333328</v>
      </c>
      <c r="T781" s="10">
        <f t="shared" si="2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Q782" t="s">
        <v>2040</v>
      </c>
      <c r="R782" t="s">
        <v>2043</v>
      </c>
      <c r="S782" s="10">
        <f>(((K782/60)/60)/24)+DATE(1970,1,1)</f>
        <v>42573.208333333328</v>
      </c>
      <c r="T782" s="10">
        <f t="shared" si="2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Q783" t="s">
        <v>2038</v>
      </c>
      <c r="R783" t="s">
        <v>2039</v>
      </c>
      <c r="S783" s="10">
        <f>(((K783/60)/60)/24)+DATE(1970,1,1)</f>
        <v>40482.208333333336</v>
      </c>
      <c r="T783" s="10">
        <f t="shared" si="2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Q784" t="s">
        <v>2040</v>
      </c>
      <c r="R784" t="s">
        <v>2048</v>
      </c>
      <c r="S784" s="10">
        <f>(((K784/60)/60)/24)+DATE(1970,1,1)</f>
        <v>40603.25</v>
      </c>
      <c r="T784" s="10">
        <f t="shared" si="2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Q785" t="s">
        <v>2034</v>
      </c>
      <c r="R785" t="s">
        <v>2035</v>
      </c>
      <c r="S785" s="10">
        <f>(((K785/60)/60)/24)+DATE(1970,1,1)</f>
        <v>41625.25</v>
      </c>
      <c r="T785" s="10">
        <f t="shared" si="2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Q786" t="s">
        <v>2036</v>
      </c>
      <c r="R786" t="s">
        <v>2037</v>
      </c>
      <c r="S786" s="10">
        <f>(((K786/60)/60)/24)+DATE(1970,1,1)</f>
        <v>42435.25</v>
      </c>
      <c r="T786" s="10">
        <f t="shared" si="2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Q787" t="s">
        <v>2040</v>
      </c>
      <c r="R787" t="s">
        <v>2048</v>
      </c>
      <c r="S787" s="10">
        <f>(((K787/60)/60)/24)+DATE(1970,1,1)</f>
        <v>43582.208333333328</v>
      </c>
      <c r="T787" s="10">
        <f t="shared" si="2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Q788" t="s">
        <v>2034</v>
      </c>
      <c r="R788" t="s">
        <v>2057</v>
      </c>
      <c r="S788" s="10">
        <f>(((K788/60)/60)/24)+DATE(1970,1,1)</f>
        <v>43186.208333333328</v>
      </c>
      <c r="T788" s="10">
        <f t="shared" si="2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Q789" t="s">
        <v>2034</v>
      </c>
      <c r="R789" t="s">
        <v>2035</v>
      </c>
      <c r="S789" s="10">
        <f>(((K789/60)/60)/24)+DATE(1970,1,1)</f>
        <v>40684.208333333336</v>
      </c>
      <c r="T789" s="10">
        <f t="shared" si="2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Q790" t="s">
        <v>2040</v>
      </c>
      <c r="R790" t="s">
        <v>2048</v>
      </c>
      <c r="S790" s="10">
        <f>(((K790/60)/60)/24)+DATE(1970,1,1)</f>
        <v>41202.208333333336</v>
      </c>
      <c r="T790" s="10">
        <f t="shared" si="2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Q791" t="s">
        <v>2038</v>
      </c>
      <c r="R791" t="s">
        <v>2039</v>
      </c>
      <c r="S791" s="10">
        <f>(((K791/60)/60)/24)+DATE(1970,1,1)</f>
        <v>41786.208333333336</v>
      </c>
      <c r="T791" s="10">
        <f t="shared" si="2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Q792" t="s">
        <v>2038</v>
      </c>
      <c r="R792" t="s">
        <v>2039</v>
      </c>
      <c r="S792" s="10">
        <f>(((K792/60)/60)/24)+DATE(1970,1,1)</f>
        <v>40223.25</v>
      </c>
      <c r="T792" s="10">
        <f t="shared" si="2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Q793" t="s">
        <v>2032</v>
      </c>
      <c r="R793" t="s">
        <v>2033</v>
      </c>
      <c r="S793" s="10">
        <f>(((K793/60)/60)/24)+DATE(1970,1,1)</f>
        <v>42715.25</v>
      </c>
      <c r="T793" s="10">
        <f t="shared" si="2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Q794" t="s">
        <v>2038</v>
      </c>
      <c r="R794" t="s">
        <v>2039</v>
      </c>
      <c r="S794" s="10">
        <f>(((K794/60)/60)/24)+DATE(1970,1,1)</f>
        <v>41451.208333333336</v>
      </c>
      <c r="T794" s="10">
        <f t="shared" si="2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Q795" t="s">
        <v>2046</v>
      </c>
      <c r="R795" t="s">
        <v>2047</v>
      </c>
      <c r="S795" s="10">
        <f>(((K795/60)/60)/24)+DATE(1970,1,1)</f>
        <v>41450.208333333336</v>
      </c>
      <c r="T795" s="10">
        <f t="shared" si="2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Q796" t="s">
        <v>2034</v>
      </c>
      <c r="R796" t="s">
        <v>2035</v>
      </c>
      <c r="S796" s="10">
        <f>(((K796/60)/60)/24)+DATE(1970,1,1)</f>
        <v>43091.25</v>
      </c>
      <c r="T796" s="10">
        <f t="shared" si="2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Q797" t="s">
        <v>2040</v>
      </c>
      <c r="R797" t="s">
        <v>2043</v>
      </c>
      <c r="S797" s="10">
        <f>(((K797/60)/60)/24)+DATE(1970,1,1)</f>
        <v>42675.208333333328</v>
      </c>
      <c r="T797" s="10">
        <f t="shared" si="2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Q798" t="s">
        <v>2049</v>
      </c>
      <c r="R798" t="s">
        <v>2060</v>
      </c>
      <c r="S798" s="10">
        <f>(((K798/60)/60)/24)+DATE(1970,1,1)</f>
        <v>41859.208333333336</v>
      </c>
      <c r="T798" s="10">
        <f t="shared" si="2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Q799" t="s">
        <v>2036</v>
      </c>
      <c r="R799" t="s">
        <v>2037</v>
      </c>
      <c r="S799" s="10">
        <f>(((K799/60)/60)/24)+DATE(1970,1,1)</f>
        <v>43464.25</v>
      </c>
      <c r="T799" s="10">
        <f t="shared" si="2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Q800" t="s">
        <v>2038</v>
      </c>
      <c r="R800" t="s">
        <v>2039</v>
      </c>
      <c r="S800" s="10">
        <f>(((K800/60)/60)/24)+DATE(1970,1,1)</f>
        <v>41060.208333333336</v>
      </c>
      <c r="T800" s="10">
        <f t="shared" si="2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Q801" t="s">
        <v>2038</v>
      </c>
      <c r="R801" t="s">
        <v>2039</v>
      </c>
      <c r="S801" s="10">
        <f>(((K801/60)/60)/24)+DATE(1970,1,1)</f>
        <v>42399.25</v>
      </c>
      <c r="T801" s="10">
        <f t="shared" si="2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Q802" t="s">
        <v>2034</v>
      </c>
      <c r="R802" t="s">
        <v>2035</v>
      </c>
      <c r="S802" s="10">
        <f>(((K802/60)/60)/24)+DATE(1970,1,1)</f>
        <v>42167.208333333328</v>
      </c>
      <c r="T802" s="10">
        <f t="shared" si="2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Q803" t="s">
        <v>2053</v>
      </c>
      <c r="R803" t="s">
        <v>2054</v>
      </c>
      <c r="S803" s="10">
        <f>(((K803/60)/60)/24)+DATE(1970,1,1)</f>
        <v>43830.25</v>
      </c>
      <c r="T803" s="10">
        <f t="shared" si="2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Q804" t="s">
        <v>2053</v>
      </c>
      <c r="R804" t="s">
        <v>2054</v>
      </c>
      <c r="S804" s="10">
        <f>(((K804/60)/60)/24)+DATE(1970,1,1)</f>
        <v>43650.208333333328</v>
      </c>
      <c r="T804" s="10">
        <f t="shared" si="2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Q805" t="s">
        <v>2038</v>
      </c>
      <c r="R805" t="s">
        <v>2039</v>
      </c>
      <c r="S805" s="10">
        <f>(((K805/60)/60)/24)+DATE(1970,1,1)</f>
        <v>43492.25</v>
      </c>
      <c r="T805" s="10">
        <f t="shared" si="2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Q806" t="s">
        <v>2034</v>
      </c>
      <c r="R806" t="s">
        <v>2035</v>
      </c>
      <c r="S806" s="10">
        <f>(((K806/60)/60)/24)+DATE(1970,1,1)</f>
        <v>43102.25</v>
      </c>
      <c r="T806" s="10">
        <f t="shared" si="2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Q807" t="s">
        <v>2040</v>
      </c>
      <c r="R807" t="s">
        <v>2041</v>
      </c>
      <c r="S807" s="10">
        <f>(((K807/60)/60)/24)+DATE(1970,1,1)</f>
        <v>41958.25</v>
      </c>
      <c r="T807" s="10">
        <f t="shared" si="2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Q808" t="s">
        <v>2040</v>
      </c>
      <c r="R808" t="s">
        <v>2043</v>
      </c>
      <c r="S808" s="10">
        <f>(((K808/60)/60)/24)+DATE(1970,1,1)</f>
        <v>40973.25</v>
      </c>
      <c r="T808" s="10">
        <f t="shared" si="2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Q809" t="s">
        <v>2038</v>
      </c>
      <c r="R809" t="s">
        <v>2039</v>
      </c>
      <c r="S809" s="10">
        <f>(((K809/60)/60)/24)+DATE(1970,1,1)</f>
        <v>43753.208333333328</v>
      </c>
      <c r="T809" s="10">
        <f t="shared" si="2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Q810" t="s">
        <v>2032</v>
      </c>
      <c r="R810" t="s">
        <v>2033</v>
      </c>
      <c r="S810" s="10">
        <f>(((K810/60)/60)/24)+DATE(1970,1,1)</f>
        <v>42507.208333333328</v>
      </c>
      <c r="T810" s="10">
        <f t="shared" si="2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Q811" t="s">
        <v>2040</v>
      </c>
      <c r="R811" t="s">
        <v>2041</v>
      </c>
      <c r="S811" s="10">
        <f>(((K811/60)/60)/24)+DATE(1970,1,1)</f>
        <v>41135.208333333336</v>
      </c>
      <c r="T811" s="10">
        <f t="shared" si="2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Q812" t="s">
        <v>2038</v>
      </c>
      <c r="R812" t="s">
        <v>2039</v>
      </c>
      <c r="S812" s="10">
        <f>(((K812/60)/60)/24)+DATE(1970,1,1)</f>
        <v>43067.25</v>
      </c>
      <c r="T812" s="10">
        <f t="shared" si="2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Q813" t="s">
        <v>2049</v>
      </c>
      <c r="R813" t="s">
        <v>2050</v>
      </c>
      <c r="S813" s="10">
        <f>(((K813/60)/60)/24)+DATE(1970,1,1)</f>
        <v>42378.25</v>
      </c>
      <c r="T813" s="10">
        <f t="shared" si="2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Q814" t="s">
        <v>2046</v>
      </c>
      <c r="R814" t="s">
        <v>2047</v>
      </c>
      <c r="S814" s="10">
        <f>(((K814/60)/60)/24)+DATE(1970,1,1)</f>
        <v>43206.208333333328</v>
      </c>
      <c r="T814" s="10">
        <f t="shared" si="2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Q815" t="s">
        <v>2049</v>
      </c>
      <c r="R815" t="s">
        <v>2050</v>
      </c>
      <c r="S815" s="10">
        <f>(((K815/60)/60)/24)+DATE(1970,1,1)</f>
        <v>41148.208333333336</v>
      </c>
      <c r="T815" s="10">
        <f t="shared" si="2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Q816" t="s">
        <v>2034</v>
      </c>
      <c r="R816" t="s">
        <v>2035</v>
      </c>
      <c r="S816" s="10">
        <f>(((K816/60)/60)/24)+DATE(1970,1,1)</f>
        <v>42517.208333333328</v>
      </c>
      <c r="T816" s="10">
        <f t="shared" si="2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Q817" t="s">
        <v>2034</v>
      </c>
      <c r="R817" t="s">
        <v>2035</v>
      </c>
      <c r="S817" s="10">
        <f>(((K817/60)/60)/24)+DATE(1970,1,1)</f>
        <v>43068.25</v>
      </c>
      <c r="T817" s="10">
        <f t="shared" si="2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Q818" t="s">
        <v>2038</v>
      </c>
      <c r="R818" t="s">
        <v>2039</v>
      </c>
      <c r="S818" s="10">
        <f>(((K818/60)/60)/24)+DATE(1970,1,1)</f>
        <v>41680.25</v>
      </c>
      <c r="T818" s="10">
        <f t="shared" si="2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Q819" t="s">
        <v>2046</v>
      </c>
      <c r="R819" t="s">
        <v>2047</v>
      </c>
      <c r="S819" s="10">
        <f>(((K819/60)/60)/24)+DATE(1970,1,1)</f>
        <v>43589.208333333328</v>
      </c>
      <c r="T819" s="10">
        <f t="shared" si="2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Q820" t="s">
        <v>2038</v>
      </c>
      <c r="R820" t="s">
        <v>2039</v>
      </c>
      <c r="S820" s="10">
        <f>(((K820/60)/60)/24)+DATE(1970,1,1)</f>
        <v>43486.25</v>
      </c>
      <c r="T820" s="10">
        <f t="shared" si="2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Q821" t="s">
        <v>2049</v>
      </c>
      <c r="R821" t="s">
        <v>2050</v>
      </c>
      <c r="S821" s="10">
        <f>(((K821/60)/60)/24)+DATE(1970,1,1)</f>
        <v>41237.25</v>
      </c>
      <c r="T821" s="10">
        <f t="shared" si="2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Q822" t="s">
        <v>2034</v>
      </c>
      <c r="R822" t="s">
        <v>2035</v>
      </c>
      <c r="S822" s="10">
        <f>(((K822/60)/60)/24)+DATE(1970,1,1)</f>
        <v>43310.208333333328</v>
      </c>
      <c r="T822" s="10">
        <f t="shared" si="2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Q823" t="s">
        <v>2040</v>
      </c>
      <c r="R823" t="s">
        <v>2041</v>
      </c>
      <c r="S823" s="10">
        <f>(((K823/60)/60)/24)+DATE(1970,1,1)</f>
        <v>42794.25</v>
      </c>
      <c r="T823" s="10">
        <f t="shared" si="2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Q824" t="s">
        <v>2034</v>
      </c>
      <c r="R824" t="s">
        <v>2035</v>
      </c>
      <c r="S824" s="10">
        <f>(((K824/60)/60)/24)+DATE(1970,1,1)</f>
        <v>41698.25</v>
      </c>
      <c r="T824" s="10">
        <f t="shared" si="2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Q825" t="s">
        <v>2034</v>
      </c>
      <c r="R825" t="s">
        <v>2035</v>
      </c>
      <c r="S825" s="10">
        <f>(((K825/60)/60)/24)+DATE(1970,1,1)</f>
        <v>41892.208333333336</v>
      </c>
      <c r="T825" s="10">
        <f t="shared" si="2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Q826" t="s">
        <v>2046</v>
      </c>
      <c r="R826" t="s">
        <v>2047</v>
      </c>
      <c r="S826" s="10">
        <f>(((K826/60)/60)/24)+DATE(1970,1,1)</f>
        <v>40348.208333333336</v>
      </c>
      <c r="T826" s="10">
        <f t="shared" si="2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Q827" t="s">
        <v>2040</v>
      </c>
      <c r="R827" t="s">
        <v>2051</v>
      </c>
      <c r="S827" s="10">
        <f>(((K827/60)/60)/24)+DATE(1970,1,1)</f>
        <v>42941.208333333328</v>
      </c>
      <c r="T827" s="10">
        <f t="shared" si="2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Q828" t="s">
        <v>2038</v>
      </c>
      <c r="R828" t="s">
        <v>2039</v>
      </c>
      <c r="S828" s="10">
        <f>(((K828/60)/60)/24)+DATE(1970,1,1)</f>
        <v>40525.25</v>
      </c>
      <c r="T828" s="10">
        <f t="shared" si="2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Q829" t="s">
        <v>2040</v>
      </c>
      <c r="R829" t="s">
        <v>2043</v>
      </c>
      <c r="S829" s="10">
        <f>(((K829/60)/60)/24)+DATE(1970,1,1)</f>
        <v>40666.208333333336</v>
      </c>
      <c r="T829" s="10">
        <f t="shared" si="2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Q830" t="s">
        <v>2038</v>
      </c>
      <c r="R830" t="s">
        <v>2039</v>
      </c>
      <c r="S830" s="10">
        <f>(((K830/60)/60)/24)+DATE(1970,1,1)</f>
        <v>43340.208333333328</v>
      </c>
      <c r="T830" s="10">
        <f t="shared" si="2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Q831" t="s">
        <v>2038</v>
      </c>
      <c r="R831" t="s">
        <v>2039</v>
      </c>
      <c r="S831" s="10">
        <f>(((K831/60)/60)/24)+DATE(1970,1,1)</f>
        <v>42164.208333333328</v>
      </c>
      <c r="T831" s="10">
        <f t="shared" si="2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Q832" t="s">
        <v>2038</v>
      </c>
      <c r="R832" t="s">
        <v>2039</v>
      </c>
      <c r="S832" s="10">
        <f>(((K832/60)/60)/24)+DATE(1970,1,1)</f>
        <v>43103.25</v>
      </c>
      <c r="T832" s="10">
        <f t="shared" si="2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4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Q833" t="s">
        <v>2053</v>
      </c>
      <c r="R833" t="s">
        <v>2054</v>
      </c>
      <c r="S833" s="10">
        <f>(((K833/60)/60)/24)+DATE(1970,1,1)</f>
        <v>40994.208333333336</v>
      </c>
      <c r="T833" s="10">
        <f t="shared" si="2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4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Q834" t="s">
        <v>2046</v>
      </c>
      <c r="R834" t="s">
        <v>2058</v>
      </c>
      <c r="S834" s="10">
        <f>(((K834/60)/60)/24)+DATE(1970,1,1)</f>
        <v>42299.208333333328</v>
      </c>
      <c r="T834" s="10">
        <f t="shared" si="25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26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Q835" t="s">
        <v>2046</v>
      </c>
      <c r="R835" t="s">
        <v>2058</v>
      </c>
      <c r="S835" s="10">
        <f>(((K835/60)/60)/24)+DATE(1970,1,1)</f>
        <v>40588.25</v>
      </c>
      <c r="T835" s="10">
        <f t="shared" ref="T835:T898" si="27">(((L835/60)/60)/24)+DATE(1970,1,1)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Q836" t="s">
        <v>2038</v>
      </c>
      <c r="R836" t="s">
        <v>2039</v>
      </c>
      <c r="S836" s="10">
        <f>(((K836/60)/60)/24)+DATE(1970,1,1)</f>
        <v>41448.208333333336</v>
      </c>
      <c r="T836" s="10">
        <f t="shared" si="27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Q837" t="s">
        <v>2036</v>
      </c>
      <c r="R837" t="s">
        <v>2037</v>
      </c>
      <c r="S837" s="10">
        <f>(((K837/60)/60)/24)+DATE(1970,1,1)</f>
        <v>42063.25</v>
      </c>
      <c r="T837" s="10">
        <f t="shared" si="27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Q838" t="s">
        <v>2034</v>
      </c>
      <c r="R838" t="s">
        <v>2044</v>
      </c>
      <c r="S838" s="10">
        <f>(((K838/60)/60)/24)+DATE(1970,1,1)</f>
        <v>40214.25</v>
      </c>
      <c r="T838" s="10">
        <f t="shared" si="27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Q839" t="s">
        <v>2034</v>
      </c>
      <c r="R839" t="s">
        <v>2057</v>
      </c>
      <c r="S839" s="10">
        <f>(((K839/60)/60)/24)+DATE(1970,1,1)</f>
        <v>40629.208333333336</v>
      </c>
      <c r="T839" s="10">
        <f t="shared" si="27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Q840" t="s">
        <v>2038</v>
      </c>
      <c r="R840" t="s">
        <v>2039</v>
      </c>
      <c r="S840" s="10">
        <f>(((K840/60)/60)/24)+DATE(1970,1,1)</f>
        <v>43370.208333333328</v>
      </c>
      <c r="T840" s="10">
        <f t="shared" si="27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Q841" t="s">
        <v>2040</v>
      </c>
      <c r="R841" t="s">
        <v>2041</v>
      </c>
      <c r="S841" s="10">
        <f>(((K841/60)/60)/24)+DATE(1970,1,1)</f>
        <v>41715.208333333336</v>
      </c>
      <c r="T841" s="10">
        <f t="shared" si="27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Q842" t="s">
        <v>2038</v>
      </c>
      <c r="R842" t="s">
        <v>2039</v>
      </c>
      <c r="S842" s="10">
        <f>(((K842/60)/60)/24)+DATE(1970,1,1)</f>
        <v>41836.208333333336</v>
      </c>
      <c r="T842" s="10">
        <f t="shared" si="27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Q843" t="s">
        <v>2036</v>
      </c>
      <c r="R843" t="s">
        <v>2037</v>
      </c>
      <c r="S843" s="10">
        <f>(((K843/60)/60)/24)+DATE(1970,1,1)</f>
        <v>42419.25</v>
      </c>
      <c r="T843" s="10">
        <f t="shared" si="27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Q844" t="s">
        <v>2036</v>
      </c>
      <c r="R844" t="s">
        <v>2045</v>
      </c>
      <c r="S844" s="10">
        <f>(((K844/60)/60)/24)+DATE(1970,1,1)</f>
        <v>43266.208333333328</v>
      </c>
      <c r="T844" s="10">
        <f t="shared" si="27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Q845" t="s">
        <v>2053</v>
      </c>
      <c r="R845" t="s">
        <v>2054</v>
      </c>
      <c r="S845" s="10">
        <f>(((K845/60)/60)/24)+DATE(1970,1,1)</f>
        <v>43338.208333333328</v>
      </c>
      <c r="T845" s="10">
        <f t="shared" si="27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Q846" t="s">
        <v>2040</v>
      </c>
      <c r="R846" t="s">
        <v>2041</v>
      </c>
      <c r="S846" s="10">
        <f>(((K846/60)/60)/24)+DATE(1970,1,1)</f>
        <v>40930.25</v>
      </c>
      <c r="T846" s="10">
        <f t="shared" si="27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Q847" t="s">
        <v>2036</v>
      </c>
      <c r="R847" t="s">
        <v>2037</v>
      </c>
      <c r="S847" s="10">
        <f>(((K847/60)/60)/24)+DATE(1970,1,1)</f>
        <v>43235.208333333328</v>
      </c>
      <c r="T847" s="10">
        <f t="shared" si="27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Q848" t="s">
        <v>2036</v>
      </c>
      <c r="R848" t="s">
        <v>2037</v>
      </c>
      <c r="S848" s="10">
        <f>(((K848/60)/60)/24)+DATE(1970,1,1)</f>
        <v>43302.208333333328</v>
      </c>
      <c r="T848" s="10">
        <f t="shared" si="27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Q849" t="s">
        <v>2032</v>
      </c>
      <c r="R849" t="s">
        <v>2033</v>
      </c>
      <c r="S849" s="10">
        <f>(((K849/60)/60)/24)+DATE(1970,1,1)</f>
        <v>43107.25</v>
      </c>
      <c r="T849" s="10">
        <f t="shared" si="27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Q850" t="s">
        <v>2040</v>
      </c>
      <c r="R850" t="s">
        <v>2043</v>
      </c>
      <c r="S850" s="10">
        <f>(((K850/60)/60)/24)+DATE(1970,1,1)</f>
        <v>40341.208333333336</v>
      </c>
      <c r="T850" s="10">
        <f t="shared" si="27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Q851" t="s">
        <v>2034</v>
      </c>
      <c r="R851" t="s">
        <v>2044</v>
      </c>
      <c r="S851" s="10">
        <f>(((K851/60)/60)/24)+DATE(1970,1,1)</f>
        <v>40948.25</v>
      </c>
      <c r="T851" s="10">
        <f t="shared" si="27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Q852" t="s">
        <v>2034</v>
      </c>
      <c r="R852" t="s">
        <v>2035</v>
      </c>
      <c r="S852" s="10">
        <f>(((K852/60)/60)/24)+DATE(1970,1,1)</f>
        <v>40866.25</v>
      </c>
      <c r="T852" s="10">
        <f t="shared" si="27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Q853" t="s">
        <v>2034</v>
      </c>
      <c r="R853" t="s">
        <v>2042</v>
      </c>
      <c r="S853" s="10">
        <f>(((K853/60)/60)/24)+DATE(1970,1,1)</f>
        <v>41031.208333333336</v>
      </c>
      <c r="T853" s="10">
        <f t="shared" si="27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Q854" t="s">
        <v>2049</v>
      </c>
      <c r="R854" t="s">
        <v>2050</v>
      </c>
      <c r="S854" s="10">
        <f>(((K854/60)/60)/24)+DATE(1970,1,1)</f>
        <v>40740.208333333336</v>
      </c>
      <c r="T854" s="10">
        <f t="shared" si="27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Q855" t="s">
        <v>2034</v>
      </c>
      <c r="R855" t="s">
        <v>2044</v>
      </c>
      <c r="S855" s="10">
        <f>(((K855/60)/60)/24)+DATE(1970,1,1)</f>
        <v>40714.208333333336</v>
      </c>
      <c r="T855" s="10">
        <f t="shared" si="27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Q856" t="s">
        <v>2046</v>
      </c>
      <c r="R856" t="s">
        <v>2052</v>
      </c>
      <c r="S856" s="10">
        <f>(((K856/60)/60)/24)+DATE(1970,1,1)</f>
        <v>43787.25</v>
      </c>
      <c r="T856" s="10">
        <f t="shared" si="27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Q857" t="s">
        <v>2038</v>
      </c>
      <c r="R857" t="s">
        <v>2039</v>
      </c>
      <c r="S857" s="10">
        <f>(((K857/60)/60)/24)+DATE(1970,1,1)</f>
        <v>40712.208333333336</v>
      </c>
      <c r="T857" s="10">
        <f t="shared" si="27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Q858" t="s">
        <v>2032</v>
      </c>
      <c r="R858" t="s">
        <v>2033</v>
      </c>
      <c r="S858" s="10">
        <f>(((K858/60)/60)/24)+DATE(1970,1,1)</f>
        <v>41023.208333333336</v>
      </c>
      <c r="T858" s="10">
        <f t="shared" si="27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Q859" t="s">
        <v>2040</v>
      </c>
      <c r="R859" t="s">
        <v>2051</v>
      </c>
      <c r="S859" s="10">
        <f>(((K859/60)/60)/24)+DATE(1970,1,1)</f>
        <v>40944.25</v>
      </c>
      <c r="T859" s="10">
        <f t="shared" si="27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Q860" t="s">
        <v>2032</v>
      </c>
      <c r="R860" t="s">
        <v>2033</v>
      </c>
      <c r="S860" s="10">
        <f>(((K860/60)/60)/24)+DATE(1970,1,1)</f>
        <v>43211.208333333328</v>
      </c>
      <c r="T860" s="10">
        <f t="shared" si="27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Q861" t="s">
        <v>2038</v>
      </c>
      <c r="R861" t="s">
        <v>2039</v>
      </c>
      <c r="S861" s="10">
        <f>(((K861/60)/60)/24)+DATE(1970,1,1)</f>
        <v>41334.25</v>
      </c>
      <c r="T861" s="10">
        <f t="shared" si="27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Q862" t="s">
        <v>2036</v>
      </c>
      <c r="R862" t="s">
        <v>2045</v>
      </c>
      <c r="S862" s="10">
        <f>(((K862/60)/60)/24)+DATE(1970,1,1)</f>
        <v>43515.25</v>
      </c>
      <c r="T862" s="10">
        <f t="shared" si="27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Q863" t="s">
        <v>2038</v>
      </c>
      <c r="R863" t="s">
        <v>2039</v>
      </c>
      <c r="S863" s="10">
        <f>(((K863/60)/60)/24)+DATE(1970,1,1)</f>
        <v>40258.208333333336</v>
      </c>
      <c r="T863" s="10">
        <f t="shared" si="27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Q864" t="s">
        <v>2038</v>
      </c>
      <c r="R864" t="s">
        <v>2039</v>
      </c>
      <c r="S864" s="10">
        <f>(((K864/60)/60)/24)+DATE(1970,1,1)</f>
        <v>40756.208333333336</v>
      </c>
      <c r="T864" s="10">
        <f t="shared" si="27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Q865" t="s">
        <v>2040</v>
      </c>
      <c r="R865" t="s">
        <v>2059</v>
      </c>
      <c r="S865" s="10">
        <f>(((K865/60)/60)/24)+DATE(1970,1,1)</f>
        <v>42172.208333333328</v>
      </c>
      <c r="T865" s="10">
        <f t="shared" si="27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Q866" t="s">
        <v>2040</v>
      </c>
      <c r="R866" t="s">
        <v>2051</v>
      </c>
      <c r="S866" s="10">
        <f>(((K866/60)/60)/24)+DATE(1970,1,1)</f>
        <v>42601.208333333328</v>
      </c>
      <c r="T866" s="10">
        <f t="shared" si="27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Q867" t="s">
        <v>2038</v>
      </c>
      <c r="R867" t="s">
        <v>2039</v>
      </c>
      <c r="S867" s="10">
        <f>(((K867/60)/60)/24)+DATE(1970,1,1)</f>
        <v>41897.208333333336</v>
      </c>
      <c r="T867" s="10">
        <f t="shared" si="27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Q868" t="s">
        <v>2053</v>
      </c>
      <c r="R868" t="s">
        <v>2054</v>
      </c>
      <c r="S868" s="10">
        <f>(((K868/60)/60)/24)+DATE(1970,1,1)</f>
        <v>40671.208333333336</v>
      </c>
      <c r="T868" s="10">
        <f t="shared" si="27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Q869" t="s">
        <v>2032</v>
      </c>
      <c r="R869" t="s">
        <v>2033</v>
      </c>
      <c r="S869" s="10">
        <f>(((K869/60)/60)/24)+DATE(1970,1,1)</f>
        <v>43382.208333333328</v>
      </c>
      <c r="T869" s="10">
        <f t="shared" si="27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Q870" t="s">
        <v>2038</v>
      </c>
      <c r="R870" t="s">
        <v>2039</v>
      </c>
      <c r="S870" s="10">
        <f>(((K870/60)/60)/24)+DATE(1970,1,1)</f>
        <v>41559.208333333336</v>
      </c>
      <c r="T870" s="10">
        <f t="shared" si="27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Q871" t="s">
        <v>2040</v>
      </c>
      <c r="R871" t="s">
        <v>2043</v>
      </c>
      <c r="S871" s="10">
        <f>(((K871/60)/60)/24)+DATE(1970,1,1)</f>
        <v>40350.208333333336</v>
      </c>
      <c r="T871" s="10">
        <f t="shared" si="27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Q872" t="s">
        <v>2038</v>
      </c>
      <c r="R872" t="s">
        <v>2039</v>
      </c>
      <c r="S872" s="10">
        <f>(((K872/60)/60)/24)+DATE(1970,1,1)</f>
        <v>42240.208333333328</v>
      </c>
      <c r="T872" s="10">
        <f t="shared" si="27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Q873" t="s">
        <v>2038</v>
      </c>
      <c r="R873" t="s">
        <v>2039</v>
      </c>
      <c r="S873" s="10">
        <f>(((K873/60)/60)/24)+DATE(1970,1,1)</f>
        <v>43040.208333333328</v>
      </c>
      <c r="T873" s="10">
        <f t="shared" si="27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Q874" t="s">
        <v>2040</v>
      </c>
      <c r="R874" t="s">
        <v>2062</v>
      </c>
      <c r="S874" s="10">
        <f>(((K874/60)/60)/24)+DATE(1970,1,1)</f>
        <v>43346.208333333328</v>
      </c>
      <c r="T874" s="10">
        <f t="shared" si="27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Q875" t="s">
        <v>2053</v>
      </c>
      <c r="R875" t="s">
        <v>2054</v>
      </c>
      <c r="S875" s="10">
        <f>(((K875/60)/60)/24)+DATE(1970,1,1)</f>
        <v>41647.25</v>
      </c>
      <c r="T875" s="10">
        <f t="shared" si="27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Q876" t="s">
        <v>2053</v>
      </c>
      <c r="R876" t="s">
        <v>2054</v>
      </c>
      <c r="S876" s="10">
        <f>(((K876/60)/60)/24)+DATE(1970,1,1)</f>
        <v>40291.208333333336</v>
      </c>
      <c r="T876" s="10">
        <f t="shared" si="27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Q877" t="s">
        <v>2034</v>
      </c>
      <c r="R877" t="s">
        <v>2035</v>
      </c>
      <c r="S877" s="10">
        <f>(((K877/60)/60)/24)+DATE(1970,1,1)</f>
        <v>40556.25</v>
      </c>
      <c r="T877" s="10">
        <f t="shared" si="27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Q878" t="s">
        <v>2053</v>
      </c>
      <c r="R878" t="s">
        <v>2054</v>
      </c>
      <c r="S878" s="10">
        <f>(((K878/60)/60)/24)+DATE(1970,1,1)</f>
        <v>43624.208333333328</v>
      </c>
      <c r="T878" s="10">
        <f t="shared" si="27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Q879" t="s">
        <v>2032</v>
      </c>
      <c r="R879" t="s">
        <v>2033</v>
      </c>
      <c r="S879" s="10">
        <f>(((K879/60)/60)/24)+DATE(1970,1,1)</f>
        <v>42577.208333333328</v>
      </c>
      <c r="T879" s="10">
        <f t="shared" si="27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Q880" t="s">
        <v>2034</v>
      </c>
      <c r="R880" t="s">
        <v>2056</v>
      </c>
      <c r="S880" s="10">
        <f>(((K880/60)/60)/24)+DATE(1970,1,1)</f>
        <v>43845.25</v>
      </c>
      <c r="T880" s="10">
        <f t="shared" si="27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Q881" t="s">
        <v>2046</v>
      </c>
      <c r="R881" t="s">
        <v>2047</v>
      </c>
      <c r="S881" s="10">
        <f>(((K881/60)/60)/24)+DATE(1970,1,1)</f>
        <v>42788.25</v>
      </c>
      <c r="T881" s="10">
        <f t="shared" si="27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Q882" t="s">
        <v>2034</v>
      </c>
      <c r="R882" t="s">
        <v>2042</v>
      </c>
      <c r="S882" s="10">
        <f>(((K882/60)/60)/24)+DATE(1970,1,1)</f>
        <v>43667.208333333328</v>
      </c>
      <c r="T882" s="10">
        <f t="shared" si="27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Q883" t="s">
        <v>2038</v>
      </c>
      <c r="R883" t="s">
        <v>2039</v>
      </c>
      <c r="S883" s="10">
        <f>(((K883/60)/60)/24)+DATE(1970,1,1)</f>
        <v>42194.208333333328</v>
      </c>
      <c r="T883" s="10">
        <f t="shared" si="27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Q884" t="s">
        <v>2038</v>
      </c>
      <c r="R884" t="s">
        <v>2039</v>
      </c>
      <c r="S884" s="10">
        <f>(((K884/60)/60)/24)+DATE(1970,1,1)</f>
        <v>42025.25</v>
      </c>
      <c r="T884" s="10">
        <f t="shared" si="27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Q885" t="s">
        <v>2040</v>
      </c>
      <c r="R885" t="s">
        <v>2051</v>
      </c>
      <c r="S885" s="10">
        <f>(((K885/60)/60)/24)+DATE(1970,1,1)</f>
        <v>40323.208333333336</v>
      </c>
      <c r="T885" s="10">
        <f t="shared" si="27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Q886" t="s">
        <v>2038</v>
      </c>
      <c r="R886" t="s">
        <v>2039</v>
      </c>
      <c r="S886" s="10">
        <f>(((K886/60)/60)/24)+DATE(1970,1,1)</f>
        <v>41763.208333333336</v>
      </c>
      <c r="T886" s="10">
        <f t="shared" si="27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Q887" t="s">
        <v>2038</v>
      </c>
      <c r="R887" t="s">
        <v>2039</v>
      </c>
      <c r="S887" s="10">
        <f>(((K887/60)/60)/24)+DATE(1970,1,1)</f>
        <v>40335.208333333336</v>
      </c>
      <c r="T887" s="10">
        <f t="shared" si="27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Q888" t="s">
        <v>2034</v>
      </c>
      <c r="R888" t="s">
        <v>2044</v>
      </c>
      <c r="S888" s="10">
        <f>(((K888/60)/60)/24)+DATE(1970,1,1)</f>
        <v>40416.208333333336</v>
      </c>
      <c r="T888" s="10">
        <f t="shared" si="27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Q889" t="s">
        <v>2038</v>
      </c>
      <c r="R889" t="s">
        <v>2039</v>
      </c>
      <c r="S889" s="10">
        <f>(((K889/60)/60)/24)+DATE(1970,1,1)</f>
        <v>42202.208333333328</v>
      </c>
      <c r="T889" s="10">
        <f t="shared" si="27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Q890" t="s">
        <v>2038</v>
      </c>
      <c r="R890" t="s">
        <v>2039</v>
      </c>
      <c r="S890" s="10">
        <f>(((K890/60)/60)/24)+DATE(1970,1,1)</f>
        <v>42836.208333333328</v>
      </c>
      <c r="T890" s="10">
        <f t="shared" si="27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Q891" t="s">
        <v>2034</v>
      </c>
      <c r="R891" t="s">
        <v>2042</v>
      </c>
      <c r="S891" s="10">
        <f>(((K891/60)/60)/24)+DATE(1970,1,1)</f>
        <v>41710.208333333336</v>
      </c>
      <c r="T891" s="10">
        <f t="shared" si="27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Q892" t="s">
        <v>2034</v>
      </c>
      <c r="R892" t="s">
        <v>2044</v>
      </c>
      <c r="S892" s="10">
        <f>(((K892/60)/60)/24)+DATE(1970,1,1)</f>
        <v>43640.208333333328</v>
      </c>
      <c r="T892" s="10">
        <f t="shared" si="27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Q893" t="s">
        <v>2040</v>
      </c>
      <c r="R893" t="s">
        <v>2041</v>
      </c>
      <c r="S893" s="10">
        <f>(((K893/60)/60)/24)+DATE(1970,1,1)</f>
        <v>40880.25</v>
      </c>
      <c r="T893" s="10">
        <f t="shared" si="27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Q894" t="s">
        <v>2046</v>
      </c>
      <c r="R894" t="s">
        <v>2058</v>
      </c>
      <c r="S894" s="10">
        <f>(((K894/60)/60)/24)+DATE(1970,1,1)</f>
        <v>40319.208333333336</v>
      </c>
      <c r="T894" s="10">
        <f t="shared" si="27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Q895" t="s">
        <v>2040</v>
      </c>
      <c r="R895" t="s">
        <v>2041</v>
      </c>
      <c r="S895" s="10">
        <f>(((K895/60)/60)/24)+DATE(1970,1,1)</f>
        <v>42170.208333333328</v>
      </c>
      <c r="T895" s="10">
        <f t="shared" si="27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Q896" t="s">
        <v>2040</v>
      </c>
      <c r="R896" t="s">
        <v>2059</v>
      </c>
      <c r="S896" s="10">
        <f>(((K896/60)/60)/24)+DATE(1970,1,1)</f>
        <v>41466.208333333336</v>
      </c>
      <c r="T896" s="10">
        <f t="shared" si="27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Q897" t="s">
        <v>2038</v>
      </c>
      <c r="R897" t="s">
        <v>2039</v>
      </c>
      <c r="S897" s="10">
        <f>(((K897/60)/60)/24)+DATE(1970,1,1)</f>
        <v>43134.25</v>
      </c>
      <c r="T897" s="10">
        <f t="shared" si="27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6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Q898" t="s">
        <v>2032</v>
      </c>
      <c r="R898" t="s">
        <v>2033</v>
      </c>
      <c r="S898" s="10">
        <f>(((K898/60)/60)/24)+DATE(1970,1,1)</f>
        <v>40738.208333333336</v>
      </c>
      <c r="T898" s="10">
        <f t="shared" si="27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28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Q899" t="s">
        <v>2038</v>
      </c>
      <c r="R899" t="s">
        <v>2039</v>
      </c>
      <c r="S899" s="10">
        <f>(((K899/60)/60)/24)+DATE(1970,1,1)</f>
        <v>43583.208333333328</v>
      </c>
      <c r="T899" s="10">
        <f t="shared" ref="T899:T962" si="29">(((L899/60)/60)/24)+DATE(1970,1,1)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Q900" t="s">
        <v>2040</v>
      </c>
      <c r="R900" t="s">
        <v>2041</v>
      </c>
      <c r="S900" s="10">
        <f>(((K900/60)/60)/24)+DATE(1970,1,1)</f>
        <v>43815.25</v>
      </c>
      <c r="T900" s="10">
        <f t="shared" si="2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Q901" t="s">
        <v>2034</v>
      </c>
      <c r="R901" t="s">
        <v>2057</v>
      </c>
      <c r="S901" s="10">
        <f>(((K901/60)/60)/24)+DATE(1970,1,1)</f>
        <v>41554.208333333336</v>
      </c>
      <c r="T901" s="10">
        <f t="shared" si="2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Q902" t="s">
        <v>2036</v>
      </c>
      <c r="R902" t="s">
        <v>2037</v>
      </c>
      <c r="S902" s="10">
        <f>(((K902/60)/60)/24)+DATE(1970,1,1)</f>
        <v>41901.208333333336</v>
      </c>
      <c r="T902" s="10">
        <f t="shared" si="2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Q903" t="s">
        <v>2034</v>
      </c>
      <c r="R903" t="s">
        <v>2035</v>
      </c>
      <c r="S903" s="10">
        <f>(((K903/60)/60)/24)+DATE(1970,1,1)</f>
        <v>43298.208333333328</v>
      </c>
      <c r="T903" s="10">
        <f t="shared" si="2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Q904" t="s">
        <v>2036</v>
      </c>
      <c r="R904" t="s">
        <v>2037</v>
      </c>
      <c r="S904" s="10">
        <f>(((K904/60)/60)/24)+DATE(1970,1,1)</f>
        <v>42399.25</v>
      </c>
      <c r="T904" s="10">
        <f t="shared" si="2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Q905" t="s">
        <v>2046</v>
      </c>
      <c r="R905" t="s">
        <v>2047</v>
      </c>
      <c r="S905" s="10">
        <f>(((K905/60)/60)/24)+DATE(1970,1,1)</f>
        <v>41034.208333333336</v>
      </c>
      <c r="T905" s="10">
        <f t="shared" si="2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Q906" t="s">
        <v>2046</v>
      </c>
      <c r="R906" t="s">
        <v>2055</v>
      </c>
      <c r="S906" s="10">
        <f>(((K906/60)/60)/24)+DATE(1970,1,1)</f>
        <v>41186.208333333336</v>
      </c>
      <c r="T906" s="10">
        <f t="shared" si="2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Q907" t="s">
        <v>2038</v>
      </c>
      <c r="R907" t="s">
        <v>2039</v>
      </c>
      <c r="S907" s="10">
        <f>(((K907/60)/60)/24)+DATE(1970,1,1)</f>
        <v>41536.208333333336</v>
      </c>
      <c r="T907" s="10">
        <f t="shared" si="2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Q908" t="s">
        <v>2040</v>
      </c>
      <c r="R908" t="s">
        <v>2041</v>
      </c>
      <c r="S908" s="10">
        <f>(((K908/60)/60)/24)+DATE(1970,1,1)</f>
        <v>42868.208333333328</v>
      </c>
      <c r="T908" s="10">
        <f t="shared" si="2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Q909" t="s">
        <v>2038</v>
      </c>
      <c r="R909" t="s">
        <v>2039</v>
      </c>
      <c r="S909" s="10">
        <f>(((K909/60)/60)/24)+DATE(1970,1,1)</f>
        <v>40660.208333333336</v>
      </c>
      <c r="T909" s="10">
        <f t="shared" si="2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Q910" t="s">
        <v>2049</v>
      </c>
      <c r="R910" t="s">
        <v>2050</v>
      </c>
      <c r="S910" s="10">
        <f>(((K910/60)/60)/24)+DATE(1970,1,1)</f>
        <v>41031.208333333336</v>
      </c>
      <c r="T910" s="10">
        <f t="shared" si="2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Q911" t="s">
        <v>2038</v>
      </c>
      <c r="R911" t="s">
        <v>2039</v>
      </c>
      <c r="S911" s="10">
        <f>(((K911/60)/60)/24)+DATE(1970,1,1)</f>
        <v>43255.208333333328</v>
      </c>
      <c r="T911" s="10">
        <f t="shared" si="2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Q912" t="s">
        <v>2038</v>
      </c>
      <c r="R912" t="s">
        <v>2039</v>
      </c>
      <c r="S912" s="10">
        <f>(((K912/60)/60)/24)+DATE(1970,1,1)</f>
        <v>42026.25</v>
      </c>
      <c r="T912" s="10">
        <f t="shared" si="2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Q913" t="s">
        <v>2036</v>
      </c>
      <c r="R913" t="s">
        <v>2037</v>
      </c>
      <c r="S913" s="10">
        <f>(((K913/60)/60)/24)+DATE(1970,1,1)</f>
        <v>43717.208333333328</v>
      </c>
      <c r="T913" s="10">
        <f t="shared" si="2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Q914" t="s">
        <v>2040</v>
      </c>
      <c r="R914" t="s">
        <v>2043</v>
      </c>
      <c r="S914" s="10">
        <f>(((K914/60)/60)/24)+DATE(1970,1,1)</f>
        <v>41157.208333333336</v>
      </c>
      <c r="T914" s="10">
        <f t="shared" si="2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Q915" t="s">
        <v>2040</v>
      </c>
      <c r="R915" t="s">
        <v>2043</v>
      </c>
      <c r="S915" s="10">
        <f>(((K915/60)/60)/24)+DATE(1970,1,1)</f>
        <v>43597.208333333328</v>
      </c>
      <c r="T915" s="10">
        <f t="shared" si="2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Q916" t="s">
        <v>2038</v>
      </c>
      <c r="R916" t="s">
        <v>2039</v>
      </c>
      <c r="S916" s="10">
        <f>(((K916/60)/60)/24)+DATE(1970,1,1)</f>
        <v>41490.208333333336</v>
      </c>
      <c r="T916" s="10">
        <f t="shared" si="2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Q917" t="s">
        <v>2040</v>
      </c>
      <c r="R917" t="s">
        <v>2059</v>
      </c>
      <c r="S917" s="10">
        <f>(((K917/60)/60)/24)+DATE(1970,1,1)</f>
        <v>42976.208333333328</v>
      </c>
      <c r="T917" s="10">
        <f t="shared" si="2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Q918" t="s">
        <v>2053</v>
      </c>
      <c r="R918" t="s">
        <v>2054</v>
      </c>
      <c r="S918" s="10">
        <f>(((K918/60)/60)/24)+DATE(1970,1,1)</f>
        <v>41991.25</v>
      </c>
      <c r="T918" s="10">
        <f t="shared" si="2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Q919" t="s">
        <v>2040</v>
      </c>
      <c r="R919" t="s">
        <v>2051</v>
      </c>
      <c r="S919" s="10">
        <f>(((K919/60)/60)/24)+DATE(1970,1,1)</f>
        <v>40722.208333333336</v>
      </c>
      <c r="T919" s="10">
        <f t="shared" si="2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Q920" t="s">
        <v>2046</v>
      </c>
      <c r="R920" t="s">
        <v>2055</v>
      </c>
      <c r="S920" s="10">
        <f>(((K920/60)/60)/24)+DATE(1970,1,1)</f>
        <v>41117.208333333336</v>
      </c>
      <c r="T920" s="10">
        <f t="shared" si="2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Q921" t="s">
        <v>2038</v>
      </c>
      <c r="R921" t="s">
        <v>2039</v>
      </c>
      <c r="S921" s="10">
        <f>(((K921/60)/60)/24)+DATE(1970,1,1)</f>
        <v>43022.208333333328</v>
      </c>
      <c r="T921" s="10">
        <f t="shared" si="2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Q922" t="s">
        <v>2040</v>
      </c>
      <c r="R922" t="s">
        <v>2048</v>
      </c>
      <c r="S922" s="10">
        <f>(((K922/60)/60)/24)+DATE(1970,1,1)</f>
        <v>43503.25</v>
      </c>
      <c r="T922" s="10">
        <f t="shared" si="2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Q923" t="s">
        <v>2036</v>
      </c>
      <c r="R923" t="s">
        <v>2037</v>
      </c>
      <c r="S923" s="10">
        <f>(((K923/60)/60)/24)+DATE(1970,1,1)</f>
        <v>40951.25</v>
      </c>
      <c r="T923" s="10">
        <f t="shared" si="2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Q924" t="s">
        <v>2034</v>
      </c>
      <c r="R924" t="s">
        <v>2061</v>
      </c>
      <c r="S924" s="10">
        <f>(((K924/60)/60)/24)+DATE(1970,1,1)</f>
        <v>43443.25</v>
      </c>
      <c r="T924" s="10">
        <f t="shared" si="2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Q925" t="s">
        <v>2038</v>
      </c>
      <c r="R925" t="s">
        <v>2039</v>
      </c>
      <c r="S925" s="10">
        <f>(((K925/60)/60)/24)+DATE(1970,1,1)</f>
        <v>40373.208333333336</v>
      </c>
      <c r="T925" s="10">
        <f t="shared" si="2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Q926" t="s">
        <v>2038</v>
      </c>
      <c r="R926" t="s">
        <v>2039</v>
      </c>
      <c r="S926" s="10">
        <f>(((K926/60)/60)/24)+DATE(1970,1,1)</f>
        <v>43769.208333333328</v>
      </c>
      <c r="T926" s="10">
        <f t="shared" si="2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Q927" t="s">
        <v>2038</v>
      </c>
      <c r="R927" t="s">
        <v>2039</v>
      </c>
      <c r="S927" s="10">
        <f>(((K927/60)/60)/24)+DATE(1970,1,1)</f>
        <v>43000.208333333328</v>
      </c>
      <c r="T927" s="10">
        <f t="shared" si="2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Q928" t="s">
        <v>2032</v>
      </c>
      <c r="R928" t="s">
        <v>2033</v>
      </c>
      <c r="S928" s="10">
        <f>(((K928/60)/60)/24)+DATE(1970,1,1)</f>
        <v>42502.208333333328</v>
      </c>
      <c r="T928" s="10">
        <f t="shared" si="2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Q929" t="s">
        <v>2038</v>
      </c>
      <c r="R929" t="s">
        <v>2039</v>
      </c>
      <c r="S929" s="10">
        <f>(((K929/60)/60)/24)+DATE(1970,1,1)</f>
        <v>41102.208333333336</v>
      </c>
      <c r="T929" s="10">
        <f t="shared" si="2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Q930" t="s">
        <v>2036</v>
      </c>
      <c r="R930" t="s">
        <v>2037</v>
      </c>
      <c r="S930" s="10">
        <f>(((K930/60)/60)/24)+DATE(1970,1,1)</f>
        <v>41637.25</v>
      </c>
      <c r="T930" s="10">
        <f t="shared" si="2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Q931" t="s">
        <v>2038</v>
      </c>
      <c r="R931" t="s">
        <v>2039</v>
      </c>
      <c r="S931" s="10">
        <f>(((K931/60)/60)/24)+DATE(1970,1,1)</f>
        <v>42858.208333333328</v>
      </c>
      <c r="T931" s="10">
        <f t="shared" si="2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Q932" t="s">
        <v>2038</v>
      </c>
      <c r="R932" t="s">
        <v>2039</v>
      </c>
      <c r="S932" s="10">
        <f>(((K932/60)/60)/24)+DATE(1970,1,1)</f>
        <v>42060.25</v>
      </c>
      <c r="T932" s="10">
        <f t="shared" si="2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Q933" t="s">
        <v>2038</v>
      </c>
      <c r="R933" t="s">
        <v>2039</v>
      </c>
      <c r="S933" s="10">
        <f>(((K933/60)/60)/24)+DATE(1970,1,1)</f>
        <v>41818.208333333336</v>
      </c>
      <c r="T933" s="10">
        <f t="shared" si="2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Q934" t="s">
        <v>2034</v>
      </c>
      <c r="R934" t="s">
        <v>2035</v>
      </c>
      <c r="S934" s="10">
        <f>(((K934/60)/60)/24)+DATE(1970,1,1)</f>
        <v>41709.208333333336</v>
      </c>
      <c r="T934" s="10">
        <f t="shared" si="2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Q935" t="s">
        <v>2038</v>
      </c>
      <c r="R935" t="s">
        <v>2039</v>
      </c>
      <c r="S935" s="10">
        <f>(((K935/60)/60)/24)+DATE(1970,1,1)</f>
        <v>41372.208333333336</v>
      </c>
      <c r="T935" s="10">
        <f t="shared" si="2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Q936" t="s">
        <v>2038</v>
      </c>
      <c r="R936" t="s">
        <v>2039</v>
      </c>
      <c r="S936" s="10">
        <f>(((K936/60)/60)/24)+DATE(1970,1,1)</f>
        <v>42422.25</v>
      </c>
      <c r="T936" s="10">
        <f t="shared" si="2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Q937" t="s">
        <v>2038</v>
      </c>
      <c r="R937" t="s">
        <v>2039</v>
      </c>
      <c r="S937" s="10">
        <f>(((K937/60)/60)/24)+DATE(1970,1,1)</f>
        <v>42209.208333333328</v>
      </c>
      <c r="T937" s="10">
        <f t="shared" si="2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Q938" t="s">
        <v>2038</v>
      </c>
      <c r="R938" t="s">
        <v>2039</v>
      </c>
      <c r="S938" s="10">
        <f>(((K938/60)/60)/24)+DATE(1970,1,1)</f>
        <v>43668.208333333328</v>
      </c>
      <c r="T938" s="10">
        <f t="shared" si="2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Q939" t="s">
        <v>2040</v>
      </c>
      <c r="R939" t="s">
        <v>2041</v>
      </c>
      <c r="S939" s="10">
        <f>(((K939/60)/60)/24)+DATE(1970,1,1)</f>
        <v>42334.25</v>
      </c>
      <c r="T939" s="10">
        <f t="shared" si="2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Q940" t="s">
        <v>2046</v>
      </c>
      <c r="R940" t="s">
        <v>2052</v>
      </c>
      <c r="S940" s="10">
        <f>(((K940/60)/60)/24)+DATE(1970,1,1)</f>
        <v>43263.208333333328</v>
      </c>
      <c r="T940" s="10">
        <f t="shared" si="2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Q941" t="s">
        <v>2049</v>
      </c>
      <c r="R941" t="s">
        <v>2050</v>
      </c>
      <c r="S941" s="10">
        <f>(((K941/60)/60)/24)+DATE(1970,1,1)</f>
        <v>40670.208333333336</v>
      </c>
      <c r="T941" s="10">
        <f t="shared" si="2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Q942" t="s">
        <v>2036</v>
      </c>
      <c r="R942" t="s">
        <v>2037</v>
      </c>
      <c r="S942" s="10">
        <f>(((K942/60)/60)/24)+DATE(1970,1,1)</f>
        <v>41244.25</v>
      </c>
      <c r="T942" s="10">
        <f t="shared" si="2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Q943" t="s">
        <v>2038</v>
      </c>
      <c r="R943" t="s">
        <v>2039</v>
      </c>
      <c r="S943" s="10">
        <f>(((K943/60)/60)/24)+DATE(1970,1,1)</f>
        <v>40552.25</v>
      </c>
      <c r="T943" s="10">
        <f t="shared" si="2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Q944" t="s">
        <v>2038</v>
      </c>
      <c r="R944" t="s">
        <v>2039</v>
      </c>
      <c r="S944" s="10">
        <f>(((K944/60)/60)/24)+DATE(1970,1,1)</f>
        <v>40568.25</v>
      </c>
      <c r="T944" s="10">
        <f t="shared" si="2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Q945" t="s">
        <v>2032</v>
      </c>
      <c r="R945" t="s">
        <v>2033</v>
      </c>
      <c r="S945" s="10">
        <f>(((K945/60)/60)/24)+DATE(1970,1,1)</f>
        <v>41906.208333333336</v>
      </c>
      <c r="T945" s="10">
        <f t="shared" si="2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Q946" t="s">
        <v>2053</v>
      </c>
      <c r="R946" t="s">
        <v>2054</v>
      </c>
      <c r="S946" s="10">
        <f>(((K946/60)/60)/24)+DATE(1970,1,1)</f>
        <v>42776.25</v>
      </c>
      <c r="T946" s="10">
        <f t="shared" si="2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Q947" t="s">
        <v>2053</v>
      </c>
      <c r="R947" t="s">
        <v>2054</v>
      </c>
      <c r="S947" s="10">
        <f>(((K947/60)/60)/24)+DATE(1970,1,1)</f>
        <v>41004.208333333336</v>
      </c>
      <c r="T947" s="10">
        <f t="shared" si="2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Q948" t="s">
        <v>2038</v>
      </c>
      <c r="R948" t="s">
        <v>2039</v>
      </c>
      <c r="S948" s="10">
        <f>(((K948/60)/60)/24)+DATE(1970,1,1)</f>
        <v>40710.208333333336</v>
      </c>
      <c r="T948" s="10">
        <f t="shared" si="2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Q949" t="s">
        <v>2038</v>
      </c>
      <c r="R949" t="s">
        <v>2039</v>
      </c>
      <c r="S949" s="10">
        <f>(((K949/60)/60)/24)+DATE(1970,1,1)</f>
        <v>41908.208333333336</v>
      </c>
      <c r="T949" s="10">
        <f t="shared" si="2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Q950" t="s">
        <v>2040</v>
      </c>
      <c r="R950" t="s">
        <v>2041</v>
      </c>
      <c r="S950" s="10">
        <f>(((K950/60)/60)/24)+DATE(1970,1,1)</f>
        <v>41985.25</v>
      </c>
      <c r="T950" s="10">
        <f t="shared" si="2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Q951" t="s">
        <v>2036</v>
      </c>
      <c r="R951" t="s">
        <v>2037</v>
      </c>
      <c r="S951" s="10">
        <f>(((K951/60)/60)/24)+DATE(1970,1,1)</f>
        <v>42112.208333333328</v>
      </c>
      <c r="T951" s="10">
        <f t="shared" si="2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Q952" t="s">
        <v>2038</v>
      </c>
      <c r="R952" t="s">
        <v>2039</v>
      </c>
      <c r="S952" s="10">
        <f>(((K952/60)/60)/24)+DATE(1970,1,1)</f>
        <v>43571.208333333328</v>
      </c>
      <c r="T952" s="10">
        <f t="shared" si="2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Q953" t="s">
        <v>2034</v>
      </c>
      <c r="R953" t="s">
        <v>2035</v>
      </c>
      <c r="S953" s="10">
        <f>(((K953/60)/60)/24)+DATE(1970,1,1)</f>
        <v>42730.25</v>
      </c>
      <c r="T953" s="10">
        <f t="shared" si="2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Q954" t="s">
        <v>2040</v>
      </c>
      <c r="R954" t="s">
        <v>2041</v>
      </c>
      <c r="S954" s="10">
        <f>(((K954/60)/60)/24)+DATE(1970,1,1)</f>
        <v>42591.208333333328</v>
      </c>
      <c r="T954" s="10">
        <f t="shared" si="2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Q955" t="s">
        <v>2040</v>
      </c>
      <c r="R955" t="s">
        <v>2062</v>
      </c>
      <c r="S955" s="10">
        <f>(((K955/60)/60)/24)+DATE(1970,1,1)</f>
        <v>42358.25</v>
      </c>
      <c r="T955" s="10">
        <f t="shared" si="2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Q956" t="s">
        <v>2036</v>
      </c>
      <c r="R956" t="s">
        <v>2037</v>
      </c>
      <c r="S956" s="10">
        <f>(((K956/60)/60)/24)+DATE(1970,1,1)</f>
        <v>41174.208333333336</v>
      </c>
      <c r="T956" s="10">
        <f t="shared" si="2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Q957" t="s">
        <v>2038</v>
      </c>
      <c r="R957" t="s">
        <v>2039</v>
      </c>
      <c r="S957" s="10">
        <f>(((K957/60)/60)/24)+DATE(1970,1,1)</f>
        <v>41238.25</v>
      </c>
      <c r="T957" s="10">
        <f t="shared" si="2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Q958" t="s">
        <v>2040</v>
      </c>
      <c r="R958" t="s">
        <v>2062</v>
      </c>
      <c r="S958" s="10">
        <f>(((K958/60)/60)/24)+DATE(1970,1,1)</f>
        <v>42360.25</v>
      </c>
      <c r="T958" s="10">
        <f t="shared" si="2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Q959" t="s">
        <v>2038</v>
      </c>
      <c r="R959" t="s">
        <v>2039</v>
      </c>
      <c r="S959" s="10">
        <f>(((K959/60)/60)/24)+DATE(1970,1,1)</f>
        <v>40955.25</v>
      </c>
      <c r="T959" s="10">
        <f t="shared" si="2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Q960" t="s">
        <v>2040</v>
      </c>
      <c r="R960" t="s">
        <v>2048</v>
      </c>
      <c r="S960" s="10">
        <f>(((K960/60)/60)/24)+DATE(1970,1,1)</f>
        <v>40350.208333333336</v>
      </c>
      <c r="T960" s="10">
        <f t="shared" si="2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Q961" t="s">
        <v>2046</v>
      </c>
      <c r="R961" t="s">
        <v>2058</v>
      </c>
      <c r="S961" s="10">
        <f>(((K961/60)/60)/24)+DATE(1970,1,1)</f>
        <v>40357.208333333336</v>
      </c>
      <c r="T961" s="10">
        <f t="shared" si="2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8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Q962" t="s">
        <v>2036</v>
      </c>
      <c r="R962" t="s">
        <v>2037</v>
      </c>
      <c r="S962" s="10">
        <f>(((K962/60)/60)/24)+DATE(1970,1,1)</f>
        <v>42408.25</v>
      </c>
      <c r="T962" s="10">
        <f t="shared" si="2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30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Q963" t="s">
        <v>2046</v>
      </c>
      <c r="R963" t="s">
        <v>2058</v>
      </c>
      <c r="S963" s="10">
        <f>(((K963/60)/60)/24)+DATE(1970,1,1)</f>
        <v>40591.25</v>
      </c>
      <c r="T963" s="10">
        <f t="shared" ref="T963:T1001" si="31">(((L963/60)/60)/24)+DATE(1970,1,1)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Q964" t="s">
        <v>2032</v>
      </c>
      <c r="R964" t="s">
        <v>2033</v>
      </c>
      <c r="S964" s="10">
        <f>(((K964/60)/60)/24)+DATE(1970,1,1)</f>
        <v>41592.25</v>
      </c>
      <c r="T964" s="10">
        <f t="shared" si="3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Q965" t="s">
        <v>2053</v>
      </c>
      <c r="R965" t="s">
        <v>2054</v>
      </c>
      <c r="S965" s="10">
        <f>(((K965/60)/60)/24)+DATE(1970,1,1)</f>
        <v>40607.25</v>
      </c>
      <c r="T965" s="10">
        <f t="shared" si="3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Q966" t="s">
        <v>2038</v>
      </c>
      <c r="R966" t="s">
        <v>2039</v>
      </c>
      <c r="S966" s="10">
        <f>(((K966/60)/60)/24)+DATE(1970,1,1)</f>
        <v>42135.208333333328</v>
      </c>
      <c r="T966" s="10">
        <f t="shared" si="3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Q967" t="s">
        <v>2034</v>
      </c>
      <c r="R967" t="s">
        <v>2035</v>
      </c>
      <c r="S967" s="10">
        <f>(((K967/60)/60)/24)+DATE(1970,1,1)</f>
        <v>40203.25</v>
      </c>
      <c r="T967" s="10">
        <f t="shared" si="3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Q968" t="s">
        <v>2038</v>
      </c>
      <c r="R968" t="s">
        <v>2039</v>
      </c>
      <c r="S968" s="10">
        <f>(((K968/60)/60)/24)+DATE(1970,1,1)</f>
        <v>42901.208333333328</v>
      </c>
      <c r="T968" s="10">
        <f t="shared" si="3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Q969" t="s">
        <v>2034</v>
      </c>
      <c r="R969" t="s">
        <v>2061</v>
      </c>
      <c r="S969" s="10">
        <f>(((K969/60)/60)/24)+DATE(1970,1,1)</f>
        <v>41005.208333333336</v>
      </c>
      <c r="T969" s="10">
        <f t="shared" si="3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Q970" t="s">
        <v>2032</v>
      </c>
      <c r="R970" t="s">
        <v>2033</v>
      </c>
      <c r="S970" s="10">
        <f>(((K970/60)/60)/24)+DATE(1970,1,1)</f>
        <v>40544.25</v>
      </c>
      <c r="T970" s="10">
        <f t="shared" si="3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Q971" t="s">
        <v>2038</v>
      </c>
      <c r="R971" t="s">
        <v>2039</v>
      </c>
      <c r="S971" s="10">
        <f>(((K971/60)/60)/24)+DATE(1970,1,1)</f>
        <v>43821.25</v>
      </c>
      <c r="T971" s="10">
        <f t="shared" si="3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Q972" t="s">
        <v>2038</v>
      </c>
      <c r="R972" t="s">
        <v>2039</v>
      </c>
      <c r="S972" s="10">
        <f>(((K972/60)/60)/24)+DATE(1970,1,1)</f>
        <v>40672.208333333336</v>
      </c>
      <c r="T972" s="10">
        <f t="shared" si="3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Q973" t="s">
        <v>2040</v>
      </c>
      <c r="R973" t="s">
        <v>2059</v>
      </c>
      <c r="S973" s="10">
        <f>(((K973/60)/60)/24)+DATE(1970,1,1)</f>
        <v>41555.208333333336</v>
      </c>
      <c r="T973" s="10">
        <f t="shared" si="3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Q974" t="s">
        <v>2036</v>
      </c>
      <c r="R974" t="s">
        <v>2037</v>
      </c>
      <c r="S974" s="10">
        <f>(((K974/60)/60)/24)+DATE(1970,1,1)</f>
        <v>41792.208333333336</v>
      </c>
      <c r="T974" s="10">
        <f t="shared" si="3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Q975" t="s">
        <v>2038</v>
      </c>
      <c r="R975" t="s">
        <v>2039</v>
      </c>
      <c r="S975" s="10">
        <f>(((K975/60)/60)/24)+DATE(1970,1,1)</f>
        <v>40522.25</v>
      </c>
      <c r="T975" s="10">
        <f t="shared" si="3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Q976" t="s">
        <v>2034</v>
      </c>
      <c r="R976" t="s">
        <v>2044</v>
      </c>
      <c r="S976" s="10">
        <f>(((K976/60)/60)/24)+DATE(1970,1,1)</f>
        <v>41412.208333333336</v>
      </c>
      <c r="T976" s="10">
        <f t="shared" si="3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Q977" t="s">
        <v>2038</v>
      </c>
      <c r="R977" t="s">
        <v>2039</v>
      </c>
      <c r="S977" s="10">
        <f>(((K977/60)/60)/24)+DATE(1970,1,1)</f>
        <v>42337.25</v>
      </c>
      <c r="T977" s="10">
        <f t="shared" si="3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Q978" t="s">
        <v>2038</v>
      </c>
      <c r="R978" t="s">
        <v>2039</v>
      </c>
      <c r="S978" s="10">
        <f>(((K978/60)/60)/24)+DATE(1970,1,1)</f>
        <v>40571.25</v>
      </c>
      <c r="T978" s="10">
        <f t="shared" si="3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Q979" t="s">
        <v>2032</v>
      </c>
      <c r="R979" t="s">
        <v>2033</v>
      </c>
      <c r="S979" s="10">
        <f>(((K979/60)/60)/24)+DATE(1970,1,1)</f>
        <v>43138.25</v>
      </c>
      <c r="T979" s="10">
        <f t="shared" si="3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Q980" t="s">
        <v>2049</v>
      </c>
      <c r="R980" t="s">
        <v>2050</v>
      </c>
      <c r="S980" s="10">
        <f>(((K980/60)/60)/24)+DATE(1970,1,1)</f>
        <v>42686.25</v>
      </c>
      <c r="T980" s="10">
        <f t="shared" si="3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Q981" t="s">
        <v>2038</v>
      </c>
      <c r="R981" t="s">
        <v>2039</v>
      </c>
      <c r="S981" s="10">
        <f>(((K981/60)/60)/24)+DATE(1970,1,1)</f>
        <v>42078.208333333328</v>
      </c>
      <c r="T981" s="10">
        <f t="shared" si="3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Q982" t="s">
        <v>2046</v>
      </c>
      <c r="R982" t="s">
        <v>2047</v>
      </c>
      <c r="S982" s="10">
        <f>(((K982/60)/60)/24)+DATE(1970,1,1)</f>
        <v>42307.208333333328</v>
      </c>
      <c r="T982" s="10">
        <f t="shared" si="3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Q983" t="s">
        <v>2036</v>
      </c>
      <c r="R983" t="s">
        <v>2037</v>
      </c>
      <c r="S983" s="10">
        <f>(((K983/60)/60)/24)+DATE(1970,1,1)</f>
        <v>43094.25</v>
      </c>
      <c r="T983" s="10">
        <f t="shared" si="3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Q984" t="s">
        <v>2040</v>
      </c>
      <c r="R984" t="s">
        <v>2041</v>
      </c>
      <c r="S984" s="10">
        <f>(((K984/60)/60)/24)+DATE(1970,1,1)</f>
        <v>40743.208333333336</v>
      </c>
      <c r="T984" s="10">
        <f t="shared" si="3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Q985" t="s">
        <v>2040</v>
      </c>
      <c r="R985" t="s">
        <v>2041</v>
      </c>
      <c r="S985" s="10">
        <f>(((K985/60)/60)/24)+DATE(1970,1,1)</f>
        <v>43681.208333333328</v>
      </c>
      <c r="T985" s="10">
        <f t="shared" si="3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Q986" t="s">
        <v>2038</v>
      </c>
      <c r="R986" t="s">
        <v>2039</v>
      </c>
      <c r="S986" s="10">
        <f>(((K986/60)/60)/24)+DATE(1970,1,1)</f>
        <v>43716.208333333328</v>
      </c>
      <c r="T986" s="10">
        <f t="shared" si="3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Q987" t="s">
        <v>2034</v>
      </c>
      <c r="R987" t="s">
        <v>2035</v>
      </c>
      <c r="S987" s="10">
        <f>(((K987/60)/60)/24)+DATE(1970,1,1)</f>
        <v>41614.25</v>
      </c>
      <c r="T987" s="10">
        <f t="shared" si="3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Q988" t="s">
        <v>2034</v>
      </c>
      <c r="R988" t="s">
        <v>2035</v>
      </c>
      <c r="S988" s="10">
        <f>(((K988/60)/60)/24)+DATE(1970,1,1)</f>
        <v>40638.208333333336</v>
      </c>
      <c r="T988" s="10">
        <f t="shared" si="3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Q989" t="s">
        <v>2040</v>
      </c>
      <c r="R989" t="s">
        <v>2041</v>
      </c>
      <c r="S989" s="10">
        <f>(((K989/60)/60)/24)+DATE(1970,1,1)</f>
        <v>42852.208333333328</v>
      </c>
      <c r="T989" s="10">
        <f t="shared" si="3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Q990" t="s">
        <v>2046</v>
      </c>
      <c r="R990" t="s">
        <v>2055</v>
      </c>
      <c r="S990" s="10">
        <f>(((K990/60)/60)/24)+DATE(1970,1,1)</f>
        <v>42686.25</v>
      </c>
      <c r="T990" s="10">
        <f t="shared" si="3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Q991" t="s">
        <v>2046</v>
      </c>
      <c r="R991" t="s">
        <v>2058</v>
      </c>
      <c r="S991" s="10">
        <f>(((K991/60)/60)/24)+DATE(1970,1,1)</f>
        <v>43571.208333333328</v>
      </c>
      <c r="T991" s="10">
        <f t="shared" si="3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Q992" t="s">
        <v>2040</v>
      </c>
      <c r="R992" t="s">
        <v>2043</v>
      </c>
      <c r="S992" s="10">
        <f>(((K992/60)/60)/24)+DATE(1970,1,1)</f>
        <v>42432.25</v>
      </c>
      <c r="T992" s="10">
        <f t="shared" si="3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Q993" t="s">
        <v>2034</v>
      </c>
      <c r="R993" t="s">
        <v>2035</v>
      </c>
      <c r="S993" s="10">
        <f>(((K993/60)/60)/24)+DATE(1970,1,1)</f>
        <v>41907.208333333336</v>
      </c>
      <c r="T993" s="10">
        <f t="shared" si="3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Q994" t="s">
        <v>2040</v>
      </c>
      <c r="R994" t="s">
        <v>2043</v>
      </c>
      <c r="S994" s="10">
        <f>(((K994/60)/60)/24)+DATE(1970,1,1)</f>
        <v>43227.208333333328</v>
      </c>
      <c r="T994" s="10">
        <f t="shared" si="3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Q995" t="s">
        <v>2053</v>
      </c>
      <c r="R995" t="s">
        <v>2054</v>
      </c>
      <c r="S995" s="10">
        <f>(((K995/60)/60)/24)+DATE(1970,1,1)</f>
        <v>42362.25</v>
      </c>
      <c r="T995" s="10">
        <f t="shared" si="3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Q996" t="s">
        <v>2046</v>
      </c>
      <c r="R996" t="s">
        <v>2058</v>
      </c>
      <c r="S996" s="10">
        <f>(((K996/60)/60)/24)+DATE(1970,1,1)</f>
        <v>41929.208333333336</v>
      </c>
      <c r="T996" s="10">
        <f t="shared" si="3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Q997" t="s">
        <v>2032</v>
      </c>
      <c r="R997" t="s">
        <v>2033</v>
      </c>
      <c r="S997" s="10">
        <f>(((K997/60)/60)/24)+DATE(1970,1,1)</f>
        <v>43408.208333333328</v>
      </c>
      <c r="T997" s="10">
        <f t="shared" si="3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Q998" t="s">
        <v>2038</v>
      </c>
      <c r="R998" t="s">
        <v>2039</v>
      </c>
      <c r="S998" s="10">
        <f>(((K998/60)/60)/24)+DATE(1970,1,1)</f>
        <v>41276.25</v>
      </c>
      <c r="T998" s="10">
        <f t="shared" si="3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Q999" t="s">
        <v>2038</v>
      </c>
      <c r="R999" t="s">
        <v>2039</v>
      </c>
      <c r="S999" s="10">
        <f>(((K999/60)/60)/24)+DATE(1970,1,1)</f>
        <v>41659.25</v>
      </c>
      <c r="T999" s="10">
        <f t="shared" si="3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Q1000" t="s">
        <v>2034</v>
      </c>
      <c r="R1000" t="s">
        <v>2044</v>
      </c>
      <c r="S1000" s="10">
        <f>(((K1000/60)/60)/24)+DATE(1970,1,1)</f>
        <v>40220.25</v>
      </c>
      <c r="T1000" s="10">
        <f t="shared" si="3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Q1001" t="s">
        <v>2032</v>
      </c>
      <c r="R1001" t="s">
        <v>2033</v>
      </c>
      <c r="S1001" s="10">
        <f>(((K1001/60)/60)/24)+DATE(1970,1,1)</f>
        <v>42550.208333333328</v>
      </c>
      <c r="T1001" s="10">
        <f t="shared" si="31"/>
        <v>42557.208333333328</v>
      </c>
    </row>
  </sheetData>
  <conditionalFormatting sqref="G1:G1048576">
    <cfRule type="containsText" dxfId="19" priority="2" operator="containsText" text="canceled">
      <formula>NOT(ISERROR(SEARCH("canceled",G1)))</formula>
    </cfRule>
    <cfRule type="containsText" dxfId="18" priority="3" operator="containsText" text="live">
      <formula>NOT(ISERROR(SEARCH("live",G1)))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percent" val="0"/>
        <cfvo type="percent" val="1"/>
        <cfvo type="percent" val="2"/>
        <color rgb="FFFF0000"/>
        <color theme="9" tint="0.39997558519241921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4B36-33B9-3648-8550-163FF4475304}">
  <sheetPr codeName="Sheet4"/>
  <dimension ref="A1:F14"/>
  <sheetViews>
    <sheetView workbookViewId="0">
      <selection activeCell="C29" sqref="C29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9.1640625" bestFit="1" customWidth="1"/>
    <col min="9" max="9" width="14.6640625" bestFit="1" customWidth="1"/>
    <col min="10" max="10" width="34" bestFit="1" customWidth="1"/>
    <col min="11" max="11" width="19.5" bestFit="1" customWidth="1"/>
    <col min="12" max="975" width="30.83203125" bestFit="1" customWidth="1"/>
    <col min="976" max="976" width="10.83203125" bestFit="1" customWidth="1"/>
  </cols>
  <sheetData>
    <row r="1" spans="1:6" x14ac:dyDescent="0.2">
      <c r="A1" s="7" t="s">
        <v>6</v>
      </c>
      <c r="B1" t="s">
        <v>2067</v>
      </c>
    </row>
    <row r="3" spans="1:6" x14ac:dyDescent="0.2">
      <c r="A3" s="7" t="s">
        <v>2072</v>
      </c>
      <c r="B3" s="7" t="s">
        <v>2068</v>
      </c>
    </row>
    <row r="4" spans="1:6" x14ac:dyDescent="0.2">
      <c r="A4" s="7" t="s">
        <v>2071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8" t="s">
        <v>2040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8" t="s">
        <v>2032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8" t="s">
        <v>2049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8" t="s">
        <v>2063</v>
      </c>
      <c r="B8" s="6"/>
      <c r="C8" s="6"/>
      <c r="D8" s="6"/>
      <c r="E8" s="6">
        <v>4</v>
      </c>
      <c r="F8" s="6">
        <v>4</v>
      </c>
    </row>
    <row r="9" spans="1:6" x14ac:dyDescent="0.2">
      <c r="A9" s="8" t="s">
        <v>2034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8" t="s">
        <v>2053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8" t="s">
        <v>2046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8" t="s">
        <v>2036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8" t="s">
        <v>2038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8" t="s">
        <v>2069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F820-F929-0C4B-A210-AB6F2D2BF007}">
  <sheetPr codeName="Sheet5"/>
  <dimension ref="A2:F30"/>
  <sheetViews>
    <sheetView workbookViewId="0">
      <selection activeCell="B4" sqref="B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7" t="s">
        <v>6</v>
      </c>
      <c r="B2" t="s">
        <v>2067</v>
      </c>
    </row>
    <row r="4" spans="1:6" x14ac:dyDescent="0.2">
      <c r="A4" s="7" t="s">
        <v>2073</v>
      </c>
      <c r="B4" s="7" t="s">
        <v>2068</v>
      </c>
    </row>
    <row r="5" spans="1:6" x14ac:dyDescent="0.2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8" t="s">
        <v>2048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8" t="s">
        <v>2064</v>
      </c>
      <c r="B7" s="6"/>
      <c r="C7" s="6"/>
      <c r="D7" s="6"/>
      <c r="E7" s="6">
        <v>4</v>
      </c>
      <c r="F7" s="6">
        <v>4</v>
      </c>
    </row>
    <row r="8" spans="1:6" x14ac:dyDescent="0.2">
      <c r="A8" s="8" t="s">
        <v>2041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8" t="s">
        <v>2043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8" t="s">
        <v>2042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8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8" t="s">
        <v>2033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8" t="s">
        <v>2044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8" t="s">
        <v>2057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8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8" t="s">
        <v>2060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8" t="s">
        <v>2047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8" t="s">
        <v>2054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8" t="s">
        <v>2039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8" t="s">
        <v>2055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8" t="s">
        <v>2035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8" t="s">
        <v>2062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8" t="s">
        <v>2051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8" t="s">
        <v>2059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8" t="s">
        <v>2058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8" t="s">
        <v>2050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8" t="s">
        <v>2045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8" t="s">
        <v>2037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8" t="s">
        <v>2061</v>
      </c>
      <c r="B29" s="6"/>
      <c r="C29" s="6"/>
      <c r="D29" s="6"/>
      <c r="E29" s="6">
        <v>3</v>
      </c>
      <c r="F29" s="6">
        <v>3</v>
      </c>
    </row>
    <row r="30" spans="1:6" x14ac:dyDescent="0.2">
      <c r="A30" s="8" t="s">
        <v>2069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C0F9-C90C-484C-B9F0-F8919D407B3C}">
  <sheetPr codeName="Sheet7"/>
  <dimension ref="A1:F30"/>
  <sheetViews>
    <sheetView workbookViewId="0">
      <selection activeCell="A2" sqref="A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2067</v>
      </c>
    </row>
    <row r="2" spans="1:6" x14ac:dyDescent="0.2">
      <c r="A2" s="7" t="s">
        <v>2065</v>
      </c>
      <c r="B2" t="s">
        <v>2067</v>
      </c>
    </row>
    <row r="4" spans="1:6" x14ac:dyDescent="0.2">
      <c r="A4" s="7" t="s">
        <v>2066</v>
      </c>
      <c r="B4" s="7" t="s">
        <v>2068</v>
      </c>
    </row>
    <row r="5" spans="1:6" x14ac:dyDescent="0.2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8" t="s">
        <v>2048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8" t="s">
        <v>2064</v>
      </c>
      <c r="B7" s="6"/>
      <c r="C7" s="6"/>
      <c r="D7" s="6"/>
      <c r="E7" s="6">
        <v>4</v>
      </c>
      <c r="F7" s="6">
        <v>4</v>
      </c>
    </row>
    <row r="8" spans="1:6" x14ac:dyDescent="0.2">
      <c r="A8" s="8" t="s">
        <v>2041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8" t="s">
        <v>2043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8" t="s">
        <v>2042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8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8" t="s">
        <v>2033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8" t="s">
        <v>2044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8" t="s">
        <v>2057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8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8" t="s">
        <v>2060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8" t="s">
        <v>2047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8" t="s">
        <v>2054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8" t="s">
        <v>2039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8" t="s">
        <v>2055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8" t="s">
        <v>2035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8" t="s">
        <v>2062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8" t="s">
        <v>2051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8" t="s">
        <v>2059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8" t="s">
        <v>2058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8" t="s">
        <v>2050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8" t="s">
        <v>2045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8" t="s">
        <v>2037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8" t="s">
        <v>2061</v>
      </c>
      <c r="B29" s="6"/>
      <c r="C29" s="6"/>
      <c r="D29" s="6"/>
      <c r="E29" s="6">
        <v>3</v>
      </c>
      <c r="F29" s="6">
        <v>3</v>
      </c>
    </row>
    <row r="30" spans="1:6" x14ac:dyDescent="0.2">
      <c r="A30" s="8" t="s">
        <v>2069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2F19-0D81-D044-9843-A5F7A6B768DA}">
  <sheetPr codeName="Sheet9"/>
  <dimension ref="A1:E18"/>
  <sheetViews>
    <sheetView workbookViewId="0">
      <selection activeCell="K29" sqref="K29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2090</v>
      </c>
      <c r="B1" t="s">
        <v>2067</v>
      </c>
    </row>
    <row r="2" spans="1:5" x14ac:dyDescent="0.2">
      <c r="A2" s="7" t="s">
        <v>2089</v>
      </c>
      <c r="B2" t="s">
        <v>2067</v>
      </c>
    </row>
    <row r="4" spans="1:5" x14ac:dyDescent="0.2">
      <c r="A4" s="7" t="s">
        <v>2076</v>
      </c>
      <c r="B4" s="7" t="s">
        <v>2068</v>
      </c>
    </row>
    <row r="5" spans="1:5" x14ac:dyDescent="0.2">
      <c r="A5" s="7" t="s">
        <v>2071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8" t="s">
        <v>2077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8" t="s">
        <v>2078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8" t="s">
        <v>2079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8" t="s">
        <v>2080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8" t="s">
        <v>2081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8" t="s">
        <v>2082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8" t="s">
        <v>2083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8" t="s">
        <v>2084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8" t="s">
        <v>2085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8" t="s">
        <v>2086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8" t="s">
        <v>2087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8" t="s">
        <v>2088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8" t="s">
        <v>2069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D0E3-C434-5344-954E-2DAEC3A717F2}">
  <sheetPr codeName="Sheet10"/>
  <dimension ref="A1:H13"/>
  <sheetViews>
    <sheetView zoomScale="125" workbookViewId="0">
      <selection activeCell="B4" sqref="B3:B4"/>
    </sheetView>
  </sheetViews>
  <sheetFormatPr baseColWidth="10" defaultRowHeight="16" x14ac:dyDescent="0.2"/>
  <cols>
    <col min="1" max="1" width="29.5" style="11" bestFit="1" customWidth="1"/>
    <col min="2" max="2" width="16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6640625" bestFit="1" customWidth="1"/>
    <col min="7" max="7" width="17" bestFit="1" customWidth="1"/>
    <col min="8" max="8" width="18.83203125" bestFit="1" customWidth="1"/>
  </cols>
  <sheetData>
    <row r="1" spans="1:8" x14ac:dyDescent="0.2">
      <c r="A1" s="11" t="s">
        <v>2091</v>
      </c>
      <c r="B1" t="s">
        <v>2092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  <c r="H1" t="s">
        <v>2098</v>
      </c>
    </row>
    <row r="2" spans="1:8" x14ac:dyDescent="0.2">
      <c r="A2" s="12" t="s">
        <v>2099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s="12" t="s">
        <v>2100</v>
      </c>
      <c r="B3">
        <f>COUNTIFS(Crowdfunding!$D$2:$D$1001,"&gt;=1000",Crowdfunding!$D$2:$D$1001,"&lt;=4999",Crowdfunding!$G$2:$G$1001,"=successful")</f>
        <v>191</v>
      </c>
      <c r="C3">
        <f>COUNTIFS(Crowdfunding!$D$2:$D$1001,"&gt;=1000",Crowdfunding!$D$2:$D$1001,"&lt;=4999",Crowdfunding!$G$2:$G$1001,"=failed")</f>
        <v>38</v>
      </c>
      <c r="D3">
        <f>COUNTIFS(Crowdfunding!$D$2:$D$1001,"&gt;=1000",Crowdfunding!$D$2:$D$1001,"&lt;=4999",Crowdfunding!$G$2:$G$1001,"=canceled")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s="12" t="s">
        <v>2101</v>
      </c>
      <c r="B4">
        <f>COUNTIFS(Crowdfunding!$D$2:$D$1001,"&gt;=5000",Crowdfunding!$D$2:$D$1001,"&lt;=9999",Crowdfunding!$G$2:$G$1001,"=successful")</f>
        <v>164</v>
      </c>
      <c r="C4">
        <f>COUNTIFS(Crowdfunding!$D$2:$D$1001,"&gt;=5000",Crowdfunding!$D$2:$D$1001,"&lt;=9999",Crowdfunding!$G$2:$G$1001,"=failed")</f>
        <v>126</v>
      </c>
      <c r="D4">
        <f>COUNTIFS(Crowdfunding!$D$2:$D$1001,"&gt;=5000",Crowdfunding!$D$2:$D$1001,"&lt;=9999",Crowdfunding!$G$2:$G$1001,"=canceled")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s="12" t="s">
        <v>2102</v>
      </c>
      <c r="B5">
        <f>COUNTIFS(Crowdfunding!$D$2:$D$1001,"&gt;=10000",Crowdfunding!$D$2:$D$1001,"&lt;=14999",Crowdfunding!$G$2:$G$1001,"=successful")</f>
        <v>4</v>
      </c>
      <c r="C5">
        <f>COUNTIFS(Crowdfunding!$D$2:$D$1001,"&gt;=10000",Crowdfunding!$D$2:$D$1001,"&lt;=14999",Crowdfunding!$G$2:$G$1001,"=failed")</f>
        <v>5</v>
      </c>
      <c r="D5">
        <f>COUNTIFS(Crowdfunding!$D$2:$D$1001,"&gt;=10000",Crowdfunding!$D$2:$D$1001,"&lt;=14999",Crowdfunding!$G$2:$G$1001,"=canceled")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s="12" t="s">
        <v>2103</v>
      </c>
      <c r="B6">
        <f>COUNTIFS(Crowdfunding!$D$2:$D$1001,"&gt;=15000",Crowdfunding!$D$2:$D$1001,"&lt;=19999",Crowdfunding!$G$2:$G$1001,"=successful")</f>
        <v>10</v>
      </c>
      <c r="C6">
        <f>COUNTIFS(Crowdfunding!$D$2:$D$1001,"&gt;=15000",Crowdfunding!$D$2:$D$1001,"&lt;=19999",Crowdfunding!$G$2:$G$1001,"=failed")</f>
        <v>0</v>
      </c>
      <c r="D6">
        <f>COUNTIFS(Crowdfunding!$D$2:$D$1001,"&gt;=15000",Crowdfunding!$D$2:$D$1001,"&lt;=19999",Crowdfunding!$G$2:$G$1001,"=cancelled")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s="12" t="s">
        <v>2104</v>
      </c>
      <c r="B7">
        <f>COUNTIFS(Crowdfunding!$D$2:$D$1001,"&gt;=20000",Crowdfunding!$D$2:$D$1001,"&lt;=24999",Crowdfunding!$G$2:$G$1001,"=successful")</f>
        <v>7</v>
      </c>
      <c r="C7">
        <f>COUNTIFS(Crowdfunding!$D$2:$D$1001,"&gt;=20000",Crowdfunding!$D$2:$D$1001,"&lt;=24999",Crowdfunding!$G$2:$G$1001,"=failed")</f>
        <v>0</v>
      </c>
      <c r="D7">
        <f>COUNTIFS(Crowdfunding!$D$2:$D$1001,"&gt;=20000",Crowdfunding!$D$2:$D$1001,"&lt;=24999",Crowdfunding!$G$2:$G$1001,"=canceled")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s="12" t="s">
        <v>2105</v>
      </c>
      <c r="B8">
        <f>COUNTIFS(Crowdfunding!$D$2:$D$1001,"&gt;=25000",Crowdfunding!$D$2:$D$1001,"&lt;=29999",Crowdfunding!$G$2:$G$1001,"=successful")</f>
        <v>11</v>
      </c>
      <c r="C8">
        <f>COUNTIFS(Crowdfunding!$D$2:$D$1001,"&gt;=25000",Crowdfunding!$D$2:$D$1001,"&lt;=29999",Crowdfunding!$G$2:$G$1001,"=failed")</f>
        <v>3</v>
      </c>
      <c r="D8">
        <f>COUNTIFS(Crowdfunding!$D$2:$D$1001,"&gt;=25000",Crowdfunding!$D$2:$D$1001,"&lt;=29999",Crowdfunding!$G$2:$G$1001,"=canceled")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s="12" t="s">
        <v>2106</v>
      </c>
      <c r="B9">
        <f>COUNTIFS(Crowdfunding!$D$2:$D$1001,"&gt;=30000",Crowdfunding!$D$2:$D$1001,"&lt;=34999",Crowdfunding!$G$2:$G$1001,"=successful")</f>
        <v>7</v>
      </c>
      <c r="C9">
        <f>COUNTIFS(Crowdfunding!$D$2:$D$1001,"&gt;=30000",Crowdfunding!$D$2:$D$1001,"&lt;=34999",Crowdfunding!$G$2:$G$1001,"=failed")</f>
        <v>0</v>
      </c>
      <c r="D9">
        <f>COUNTIFS(Crowdfunding!$D$2:$D$1001,"&gt;=30000",Crowdfunding!$D$2:$D$1001,"&lt;=34999",Crowdfunding!$G$2:$G$1001,"=canceled")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s="12" t="s">
        <v>2107</v>
      </c>
      <c r="B10">
        <f>COUNTIFS(Crowdfunding!$D$2:$D$1001,"&gt;=35000",Crowdfunding!$D$2:$D$1001,"&lt;=39999",Crowdfunding!$G$2:$G$1001,"=successful")</f>
        <v>8</v>
      </c>
      <c r="C10">
        <f>COUNTIFS(Crowdfunding!$D$2:$D$1001,"&gt;=35000",Crowdfunding!$D$2:$D$1001,"&lt;=39999",Crowdfunding!$G$2:$G$1001,"=failed")</f>
        <v>3</v>
      </c>
      <c r="D10">
        <f>COUNTIFS(Crowdfunding!$D$2:$D$1001,"&gt;=35000",Crowdfunding!$D$2:$D$1001,"&lt;=39999",Crowdfunding!$G$2:$G$1001,"=canceled")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s="12" t="s">
        <v>2108</v>
      </c>
      <c r="B11">
        <f>COUNTIFS(Crowdfunding!$D$2:$D$1001,"&gt;=40000",Crowdfunding!$D$2:$D$1001,"&lt;=44999",Crowdfunding!$G$2:$G$1001,"=successful")</f>
        <v>11</v>
      </c>
      <c r="C11">
        <f>COUNTIFS(Crowdfunding!$D$2:$D$1001,"&gt;=40000",Crowdfunding!$D$2:$D$1001,"&lt;=44999",Crowdfunding!$G$2:$G$1001,"=failed")</f>
        <v>3</v>
      </c>
      <c r="D11">
        <f>COUNTIFS(Crowdfunding!$D$2:$D$1001,"&gt;=40000",Crowdfunding!$D$2:$D$1001,"&lt;=44999",Crowdfunding!$G$2:$G$1001,"=canceled")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s="12" t="s">
        <v>2109</v>
      </c>
      <c r="B12">
        <f>COUNTIFS(Crowdfunding!$D$2:$D$1001,"&gt;=45000",Crowdfunding!$D$2:$D$1001,"&lt;=49999",Crowdfunding!$G$2:$G$1001,"=successful")</f>
        <v>8</v>
      </c>
      <c r="C12">
        <f>COUNTIFS(Crowdfunding!$D$2:$D$1001,"&gt;=45000",Crowdfunding!$D$2:$D$1001,"&lt;=49999",Crowdfunding!$G$2:$G$1001,"=failed")</f>
        <v>3</v>
      </c>
      <c r="D12">
        <f>COUNTIFS(Crowdfunding!$D$2:$D$1001,"&gt;=45000",Crowdfunding!$D$2:$D$1001,"&lt;=49999",Crowdfunding!$G$2:$G$1001,"=canceled")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s="12" t="s">
        <v>2110</v>
      </c>
      <c r="B13">
        <f>COUNTIFS(Crowdfunding!$D$2:$D$1001,"&gt;=50000",Crowdfunding!$G$2:$G$1001,"=successful")</f>
        <v>114</v>
      </c>
      <c r="C13">
        <f>COUNTIFS(Crowdfunding!$D$2:$D$1001,"&gt;=50000",Crowdfunding!$G$2:$G$1001,"=failed")</f>
        <v>163</v>
      </c>
      <c r="D13">
        <f>COUNTIFS(Crowdfunding!$D$2:$D$1001,"&gt;=50000",Crowdfunding!$G$2:$G$1001,"=canceled")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C94A-AED2-B243-8F95-D11CF126B506}">
  <sheetPr codeName="Sheet15"/>
  <dimension ref="A1:I1001"/>
  <sheetViews>
    <sheetView tabSelected="1" workbookViewId="0">
      <selection activeCell="I8" sqref="I8"/>
    </sheetView>
  </sheetViews>
  <sheetFormatPr baseColWidth="10" defaultRowHeight="16" x14ac:dyDescent="0.2"/>
  <cols>
    <col min="2" max="2" width="13" bestFit="1" customWidth="1"/>
    <col min="6" max="6" width="39.6640625" bestFit="1" customWidth="1"/>
    <col min="7" max="7" width="8.33203125" bestFit="1" customWidth="1"/>
    <col min="8" max="8" width="39.6640625" bestFit="1" customWidth="1"/>
    <col min="9" max="9" width="8.33203125" bestFit="1" customWidth="1"/>
  </cols>
  <sheetData>
    <row r="1" spans="1:9" x14ac:dyDescent="0.2">
      <c r="A1" t="s">
        <v>20</v>
      </c>
      <c r="B1">
        <v>158</v>
      </c>
      <c r="F1" t="s">
        <v>2111</v>
      </c>
      <c r="H1" t="s">
        <v>2118</v>
      </c>
    </row>
    <row r="2" spans="1:9" x14ac:dyDescent="0.2">
      <c r="A2" t="s">
        <v>20</v>
      </c>
      <c r="B2">
        <v>1425</v>
      </c>
      <c r="F2" s="13" t="s">
        <v>2112</v>
      </c>
      <c r="G2">
        <f>AVERAGE(G9:G573)</f>
        <v>851.14690265486729</v>
      </c>
      <c r="H2" s="13" t="s">
        <v>2112</v>
      </c>
      <c r="I2">
        <f>AVERAGE(I9:I372)</f>
        <v>585.61538461538464</v>
      </c>
    </row>
    <row r="3" spans="1:9" x14ac:dyDescent="0.2">
      <c r="A3" t="s">
        <v>20</v>
      </c>
      <c r="B3">
        <v>174</v>
      </c>
      <c r="F3" s="13" t="s">
        <v>2113</v>
      </c>
      <c r="G3">
        <f>MEDIAN(G9:G573)</f>
        <v>201</v>
      </c>
      <c r="H3" s="13" t="s">
        <v>2113</v>
      </c>
      <c r="I3">
        <f>MEDIAN(I9:I372)</f>
        <v>114.5</v>
      </c>
    </row>
    <row r="4" spans="1:9" x14ac:dyDescent="0.2">
      <c r="A4" t="s">
        <v>20</v>
      </c>
      <c r="B4">
        <v>227</v>
      </c>
      <c r="F4" s="13" t="s">
        <v>2114</v>
      </c>
      <c r="G4">
        <f>MIN(G9:G573)</f>
        <v>16</v>
      </c>
      <c r="H4" s="13" t="s">
        <v>2114</v>
      </c>
      <c r="I4">
        <f>MIN(I9:I372)</f>
        <v>0</v>
      </c>
    </row>
    <row r="5" spans="1:9" x14ac:dyDescent="0.2">
      <c r="A5" t="s">
        <v>20</v>
      </c>
      <c r="B5">
        <v>220</v>
      </c>
      <c r="F5" s="13" t="s">
        <v>2115</v>
      </c>
      <c r="G5">
        <f>MAX(G9:G573)</f>
        <v>7295</v>
      </c>
      <c r="H5" s="13" t="s">
        <v>2115</v>
      </c>
      <c r="I5">
        <f>MAX(I9:I372)</f>
        <v>6080</v>
      </c>
    </row>
    <row r="6" spans="1:9" x14ac:dyDescent="0.2">
      <c r="A6" t="s">
        <v>20</v>
      </c>
      <c r="B6">
        <v>98</v>
      </c>
      <c r="F6" s="13" t="s">
        <v>2116</v>
      </c>
      <c r="G6">
        <f>_xlfn.VAR.S(G9:G573)</f>
        <v>1606216.5936295739</v>
      </c>
      <c r="H6" s="13" t="s">
        <v>2116</v>
      </c>
      <c r="I6">
        <f>_xlfn.VAR.S(I9:I372)</f>
        <v>924113.45496927318</v>
      </c>
    </row>
    <row r="7" spans="1:9" x14ac:dyDescent="0.2">
      <c r="A7" t="s">
        <v>20</v>
      </c>
      <c r="B7">
        <v>100</v>
      </c>
      <c r="F7" s="13" t="s">
        <v>2117</v>
      </c>
      <c r="G7">
        <f>SQRT(G6)</f>
        <v>1267.366006183523</v>
      </c>
      <c r="H7" s="13" t="s">
        <v>2117</v>
      </c>
      <c r="I7">
        <f>SQRT(I6)</f>
        <v>961.30819978260524</v>
      </c>
    </row>
    <row r="8" spans="1:9" x14ac:dyDescent="0.2">
      <c r="A8" t="s">
        <v>20</v>
      </c>
      <c r="B8">
        <v>1249</v>
      </c>
    </row>
    <row r="9" spans="1:9" x14ac:dyDescent="0.2">
      <c r="A9" t="s">
        <v>20</v>
      </c>
      <c r="B9">
        <v>1396</v>
      </c>
      <c r="F9" t="s">
        <v>20</v>
      </c>
      <c r="G9">
        <v>158</v>
      </c>
      <c r="H9" t="s">
        <v>14</v>
      </c>
      <c r="I9">
        <v>0</v>
      </c>
    </row>
    <row r="10" spans="1:9" x14ac:dyDescent="0.2">
      <c r="A10" t="s">
        <v>20</v>
      </c>
      <c r="B10">
        <v>890</v>
      </c>
      <c r="F10" t="s">
        <v>20</v>
      </c>
      <c r="G10">
        <v>1425</v>
      </c>
      <c r="H10" t="s">
        <v>14</v>
      </c>
      <c r="I10">
        <v>24</v>
      </c>
    </row>
    <row r="11" spans="1:9" x14ac:dyDescent="0.2">
      <c r="A11" t="s">
        <v>20</v>
      </c>
      <c r="B11">
        <v>142</v>
      </c>
      <c r="F11" t="s">
        <v>20</v>
      </c>
      <c r="G11">
        <v>174</v>
      </c>
      <c r="H11" t="s">
        <v>14</v>
      </c>
      <c r="I11">
        <v>53</v>
      </c>
    </row>
    <row r="12" spans="1:9" x14ac:dyDescent="0.2">
      <c r="A12" t="s">
        <v>20</v>
      </c>
      <c r="B12">
        <v>2673</v>
      </c>
      <c r="F12" t="s">
        <v>20</v>
      </c>
      <c r="G12">
        <v>227</v>
      </c>
      <c r="H12" t="s">
        <v>14</v>
      </c>
      <c r="I12">
        <v>18</v>
      </c>
    </row>
    <row r="13" spans="1:9" x14ac:dyDescent="0.2">
      <c r="A13" t="s">
        <v>20</v>
      </c>
      <c r="B13">
        <v>163</v>
      </c>
      <c r="F13" t="s">
        <v>20</v>
      </c>
      <c r="G13">
        <v>220</v>
      </c>
      <c r="H13" t="s">
        <v>14</v>
      </c>
      <c r="I13">
        <v>44</v>
      </c>
    </row>
    <row r="14" spans="1:9" x14ac:dyDescent="0.2">
      <c r="A14" t="s">
        <v>20</v>
      </c>
      <c r="B14">
        <v>2220</v>
      </c>
      <c r="F14" t="s">
        <v>20</v>
      </c>
      <c r="G14">
        <v>98</v>
      </c>
      <c r="H14" t="s">
        <v>14</v>
      </c>
      <c r="I14">
        <v>27</v>
      </c>
    </row>
    <row r="15" spans="1:9" x14ac:dyDescent="0.2">
      <c r="A15" t="s">
        <v>20</v>
      </c>
      <c r="B15">
        <v>1606</v>
      </c>
      <c r="F15" t="s">
        <v>20</v>
      </c>
      <c r="G15">
        <v>100</v>
      </c>
      <c r="H15" t="s">
        <v>14</v>
      </c>
      <c r="I15">
        <v>55</v>
      </c>
    </row>
    <row r="16" spans="1:9" x14ac:dyDescent="0.2">
      <c r="A16" t="s">
        <v>20</v>
      </c>
      <c r="B16">
        <v>129</v>
      </c>
      <c r="F16" t="s">
        <v>20</v>
      </c>
      <c r="G16">
        <v>1249</v>
      </c>
      <c r="H16" t="s">
        <v>14</v>
      </c>
      <c r="I16">
        <v>200</v>
      </c>
    </row>
    <row r="17" spans="1:9" x14ac:dyDescent="0.2">
      <c r="A17" t="s">
        <v>20</v>
      </c>
      <c r="B17">
        <v>226</v>
      </c>
      <c r="F17" t="s">
        <v>20</v>
      </c>
      <c r="G17">
        <v>1396</v>
      </c>
      <c r="H17" t="s">
        <v>14</v>
      </c>
      <c r="I17">
        <v>452</v>
      </c>
    </row>
    <row r="18" spans="1:9" x14ac:dyDescent="0.2">
      <c r="A18" t="s">
        <v>20</v>
      </c>
      <c r="B18">
        <v>5419</v>
      </c>
      <c r="F18" t="s">
        <v>20</v>
      </c>
      <c r="G18">
        <v>890</v>
      </c>
      <c r="H18" t="s">
        <v>14</v>
      </c>
      <c r="I18">
        <v>674</v>
      </c>
    </row>
    <row r="19" spans="1:9" x14ac:dyDescent="0.2">
      <c r="A19" t="s">
        <v>20</v>
      </c>
      <c r="B19">
        <v>165</v>
      </c>
      <c r="F19" t="s">
        <v>20</v>
      </c>
      <c r="G19">
        <v>142</v>
      </c>
      <c r="H19" t="s">
        <v>14</v>
      </c>
      <c r="I19">
        <v>558</v>
      </c>
    </row>
    <row r="20" spans="1:9" x14ac:dyDescent="0.2">
      <c r="A20" t="s">
        <v>20</v>
      </c>
      <c r="B20">
        <v>1965</v>
      </c>
      <c r="F20" t="s">
        <v>20</v>
      </c>
      <c r="G20">
        <v>2673</v>
      </c>
      <c r="H20" t="s">
        <v>14</v>
      </c>
      <c r="I20">
        <v>15</v>
      </c>
    </row>
    <row r="21" spans="1:9" x14ac:dyDescent="0.2">
      <c r="A21" t="s">
        <v>20</v>
      </c>
      <c r="B21">
        <v>16</v>
      </c>
      <c r="F21" t="s">
        <v>20</v>
      </c>
      <c r="G21">
        <v>163</v>
      </c>
      <c r="H21" t="s">
        <v>14</v>
      </c>
      <c r="I21">
        <v>2307</v>
      </c>
    </row>
    <row r="22" spans="1:9" x14ac:dyDescent="0.2">
      <c r="A22" t="s">
        <v>20</v>
      </c>
      <c r="B22">
        <v>107</v>
      </c>
      <c r="F22" t="s">
        <v>20</v>
      </c>
      <c r="G22">
        <v>2220</v>
      </c>
      <c r="H22" t="s">
        <v>14</v>
      </c>
      <c r="I22">
        <v>88</v>
      </c>
    </row>
    <row r="23" spans="1:9" x14ac:dyDescent="0.2">
      <c r="A23" t="s">
        <v>20</v>
      </c>
      <c r="B23">
        <v>134</v>
      </c>
      <c r="F23" t="s">
        <v>20</v>
      </c>
      <c r="G23">
        <v>1606</v>
      </c>
      <c r="H23" t="s">
        <v>14</v>
      </c>
      <c r="I23">
        <v>48</v>
      </c>
    </row>
    <row r="24" spans="1:9" x14ac:dyDescent="0.2">
      <c r="A24" t="s">
        <v>20</v>
      </c>
      <c r="B24">
        <v>198</v>
      </c>
      <c r="F24" t="s">
        <v>20</v>
      </c>
      <c r="G24">
        <v>129</v>
      </c>
      <c r="H24" t="s">
        <v>14</v>
      </c>
      <c r="I24">
        <v>1</v>
      </c>
    </row>
    <row r="25" spans="1:9" x14ac:dyDescent="0.2">
      <c r="A25" t="s">
        <v>20</v>
      </c>
      <c r="B25">
        <v>111</v>
      </c>
      <c r="F25" t="s">
        <v>20</v>
      </c>
      <c r="G25">
        <v>226</v>
      </c>
      <c r="H25" t="s">
        <v>14</v>
      </c>
      <c r="I25">
        <v>1467</v>
      </c>
    </row>
    <row r="26" spans="1:9" x14ac:dyDescent="0.2">
      <c r="A26" t="s">
        <v>20</v>
      </c>
      <c r="B26">
        <v>222</v>
      </c>
      <c r="F26" t="s">
        <v>20</v>
      </c>
      <c r="G26">
        <v>5419</v>
      </c>
      <c r="H26" t="s">
        <v>14</v>
      </c>
      <c r="I26">
        <v>75</v>
      </c>
    </row>
    <row r="27" spans="1:9" x14ac:dyDescent="0.2">
      <c r="A27" t="s">
        <v>20</v>
      </c>
      <c r="B27">
        <v>6212</v>
      </c>
      <c r="F27" t="s">
        <v>20</v>
      </c>
      <c r="G27">
        <v>165</v>
      </c>
      <c r="H27" t="s">
        <v>14</v>
      </c>
      <c r="I27">
        <v>120</v>
      </c>
    </row>
    <row r="28" spans="1:9" x14ac:dyDescent="0.2">
      <c r="A28" t="s">
        <v>20</v>
      </c>
      <c r="B28">
        <v>98</v>
      </c>
      <c r="F28" t="s">
        <v>20</v>
      </c>
      <c r="G28">
        <v>1965</v>
      </c>
      <c r="H28" t="s">
        <v>14</v>
      </c>
      <c r="I28">
        <v>2253</v>
      </c>
    </row>
    <row r="29" spans="1:9" x14ac:dyDescent="0.2">
      <c r="A29" t="s">
        <v>20</v>
      </c>
      <c r="B29">
        <v>92</v>
      </c>
      <c r="F29" t="s">
        <v>20</v>
      </c>
      <c r="G29">
        <v>16</v>
      </c>
      <c r="H29" t="s">
        <v>14</v>
      </c>
      <c r="I29">
        <v>5</v>
      </c>
    </row>
    <row r="30" spans="1:9" x14ac:dyDescent="0.2">
      <c r="A30" t="s">
        <v>20</v>
      </c>
      <c r="B30">
        <v>149</v>
      </c>
      <c r="F30" t="s">
        <v>20</v>
      </c>
      <c r="G30">
        <v>107</v>
      </c>
      <c r="H30" t="s">
        <v>14</v>
      </c>
      <c r="I30">
        <v>38</v>
      </c>
    </row>
    <row r="31" spans="1:9" x14ac:dyDescent="0.2">
      <c r="A31" t="s">
        <v>20</v>
      </c>
      <c r="B31">
        <v>2431</v>
      </c>
      <c r="F31" t="s">
        <v>20</v>
      </c>
      <c r="G31">
        <v>134</v>
      </c>
      <c r="H31" t="s">
        <v>14</v>
      </c>
      <c r="I31">
        <v>12</v>
      </c>
    </row>
    <row r="32" spans="1:9" x14ac:dyDescent="0.2">
      <c r="A32" t="s">
        <v>20</v>
      </c>
      <c r="B32">
        <v>303</v>
      </c>
      <c r="F32" t="s">
        <v>20</v>
      </c>
      <c r="G32">
        <v>198</v>
      </c>
      <c r="H32" t="s">
        <v>14</v>
      </c>
      <c r="I32">
        <v>1684</v>
      </c>
    </row>
    <row r="33" spans="1:9" x14ac:dyDescent="0.2">
      <c r="A33" t="s">
        <v>20</v>
      </c>
      <c r="B33">
        <v>209</v>
      </c>
      <c r="F33" t="s">
        <v>20</v>
      </c>
      <c r="G33">
        <v>111</v>
      </c>
      <c r="H33" t="s">
        <v>14</v>
      </c>
      <c r="I33">
        <v>56</v>
      </c>
    </row>
    <row r="34" spans="1:9" x14ac:dyDescent="0.2">
      <c r="A34" t="s">
        <v>20</v>
      </c>
      <c r="B34">
        <v>131</v>
      </c>
      <c r="F34" t="s">
        <v>20</v>
      </c>
      <c r="G34">
        <v>222</v>
      </c>
      <c r="H34" t="s">
        <v>14</v>
      </c>
      <c r="I34">
        <v>838</v>
      </c>
    </row>
    <row r="35" spans="1:9" x14ac:dyDescent="0.2">
      <c r="A35" t="s">
        <v>20</v>
      </c>
      <c r="B35">
        <v>164</v>
      </c>
      <c r="F35" t="s">
        <v>20</v>
      </c>
      <c r="G35">
        <v>6212</v>
      </c>
      <c r="H35" t="s">
        <v>14</v>
      </c>
      <c r="I35">
        <v>1000</v>
      </c>
    </row>
    <row r="36" spans="1:9" x14ac:dyDescent="0.2">
      <c r="A36" t="s">
        <v>20</v>
      </c>
      <c r="B36">
        <v>201</v>
      </c>
      <c r="F36" t="s">
        <v>20</v>
      </c>
      <c r="G36">
        <v>98</v>
      </c>
      <c r="H36" t="s">
        <v>14</v>
      </c>
      <c r="I36">
        <v>1482</v>
      </c>
    </row>
    <row r="37" spans="1:9" x14ac:dyDescent="0.2">
      <c r="A37" t="s">
        <v>20</v>
      </c>
      <c r="B37">
        <v>211</v>
      </c>
      <c r="F37" t="s">
        <v>20</v>
      </c>
      <c r="G37">
        <v>92</v>
      </c>
      <c r="H37" t="s">
        <v>14</v>
      </c>
      <c r="I37">
        <v>106</v>
      </c>
    </row>
    <row r="38" spans="1:9" x14ac:dyDescent="0.2">
      <c r="A38" t="s">
        <v>20</v>
      </c>
      <c r="B38">
        <v>128</v>
      </c>
      <c r="F38" t="s">
        <v>20</v>
      </c>
      <c r="G38">
        <v>149</v>
      </c>
      <c r="H38" t="s">
        <v>14</v>
      </c>
      <c r="I38">
        <v>679</v>
      </c>
    </row>
    <row r="39" spans="1:9" x14ac:dyDescent="0.2">
      <c r="A39" t="s">
        <v>20</v>
      </c>
      <c r="B39">
        <v>1600</v>
      </c>
      <c r="F39" t="s">
        <v>20</v>
      </c>
      <c r="G39">
        <v>2431</v>
      </c>
      <c r="H39" t="s">
        <v>14</v>
      </c>
      <c r="I39">
        <v>1220</v>
      </c>
    </row>
    <row r="40" spans="1:9" x14ac:dyDescent="0.2">
      <c r="A40" t="s">
        <v>20</v>
      </c>
      <c r="B40">
        <v>249</v>
      </c>
      <c r="F40" t="s">
        <v>20</v>
      </c>
      <c r="G40">
        <v>303</v>
      </c>
      <c r="H40" t="s">
        <v>14</v>
      </c>
      <c r="I40">
        <v>1</v>
      </c>
    </row>
    <row r="41" spans="1:9" x14ac:dyDescent="0.2">
      <c r="A41" t="s">
        <v>20</v>
      </c>
      <c r="B41">
        <v>236</v>
      </c>
      <c r="F41" t="s">
        <v>20</v>
      </c>
      <c r="G41">
        <v>209</v>
      </c>
      <c r="H41" t="s">
        <v>14</v>
      </c>
      <c r="I41">
        <v>37</v>
      </c>
    </row>
    <row r="42" spans="1:9" x14ac:dyDescent="0.2">
      <c r="A42" t="s">
        <v>20</v>
      </c>
      <c r="B42">
        <v>4065</v>
      </c>
      <c r="F42" t="s">
        <v>20</v>
      </c>
      <c r="G42">
        <v>131</v>
      </c>
      <c r="H42" t="s">
        <v>14</v>
      </c>
      <c r="I42">
        <v>60</v>
      </c>
    </row>
    <row r="43" spans="1:9" x14ac:dyDescent="0.2">
      <c r="A43" t="s">
        <v>20</v>
      </c>
      <c r="B43">
        <v>246</v>
      </c>
      <c r="F43" t="s">
        <v>20</v>
      </c>
      <c r="G43">
        <v>164</v>
      </c>
      <c r="H43" t="s">
        <v>14</v>
      </c>
      <c r="I43">
        <v>296</v>
      </c>
    </row>
    <row r="44" spans="1:9" x14ac:dyDescent="0.2">
      <c r="A44" t="s">
        <v>20</v>
      </c>
      <c r="B44">
        <v>2475</v>
      </c>
      <c r="F44" t="s">
        <v>20</v>
      </c>
      <c r="G44">
        <v>201</v>
      </c>
      <c r="H44" t="s">
        <v>14</v>
      </c>
      <c r="I44">
        <v>3304</v>
      </c>
    </row>
    <row r="45" spans="1:9" x14ac:dyDescent="0.2">
      <c r="A45" t="s">
        <v>20</v>
      </c>
      <c r="B45">
        <v>76</v>
      </c>
      <c r="F45" t="s">
        <v>20</v>
      </c>
      <c r="G45">
        <v>211</v>
      </c>
      <c r="H45" t="s">
        <v>14</v>
      </c>
      <c r="I45">
        <v>73</v>
      </c>
    </row>
    <row r="46" spans="1:9" x14ac:dyDescent="0.2">
      <c r="A46" t="s">
        <v>20</v>
      </c>
      <c r="B46">
        <v>54</v>
      </c>
      <c r="F46" t="s">
        <v>20</v>
      </c>
      <c r="G46">
        <v>128</v>
      </c>
      <c r="H46" t="s">
        <v>14</v>
      </c>
      <c r="I46">
        <v>3387</v>
      </c>
    </row>
    <row r="47" spans="1:9" x14ac:dyDescent="0.2">
      <c r="A47" t="s">
        <v>20</v>
      </c>
      <c r="B47">
        <v>88</v>
      </c>
      <c r="F47" t="s">
        <v>20</v>
      </c>
      <c r="G47">
        <v>1600</v>
      </c>
      <c r="H47" t="s">
        <v>14</v>
      </c>
      <c r="I47">
        <v>662</v>
      </c>
    </row>
    <row r="48" spans="1:9" x14ac:dyDescent="0.2">
      <c r="A48" t="s">
        <v>20</v>
      </c>
      <c r="B48">
        <v>85</v>
      </c>
      <c r="F48" t="s">
        <v>20</v>
      </c>
      <c r="G48">
        <v>249</v>
      </c>
      <c r="H48" t="s">
        <v>14</v>
      </c>
      <c r="I48">
        <v>774</v>
      </c>
    </row>
    <row r="49" spans="1:9" x14ac:dyDescent="0.2">
      <c r="A49" t="s">
        <v>20</v>
      </c>
      <c r="B49">
        <v>170</v>
      </c>
      <c r="F49" t="s">
        <v>20</v>
      </c>
      <c r="G49">
        <v>236</v>
      </c>
      <c r="H49" t="s">
        <v>14</v>
      </c>
      <c r="I49">
        <v>672</v>
      </c>
    </row>
    <row r="50" spans="1:9" x14ac:dyDescent="0.2">
      <c r="A50" t="s">
        <v>20</v>
      </c>
      <c r="B50">
        <v>330</v>
      </c>
      <c r="F50" t="s">
        <v>20</v>
      </c>
      <c r="G50">
        <v>4065</v>
      </c>
      <c r="H50" t="s">
        <v>14</v>
      </c>
      <c r="I50">
        <v>940</v>
      </c>
    </row>
    <row r="51" spans="1:9" x14ac:dyDescent="0.2">
      <c r="A51" t="s">
        <v>20</v>
      </c>
      <c r="B51">
        <v>127</v>
      </c>
      <c r="F51" t="s">
        <v>20</v>
      </c>
      <c r="G51">
        <v>246</v>
      </c>
      <c r="H51" t="s">
        <v>14</v>
      </c>
      <c r="I51">
        <v>117</v>
      </c>
    </row>
    <row r="52" spans="1:9" x14ac:dyDescent="0.2">
      <c r="A52" t="s">
        <v>20</v>
      </c>
      <c r="B52">
        <v>411</v>
      </c>
      <c r="F52" t="s">
        <v>20</v>
      </c>
      <c r="G52">
        <v>2475</v>
      </c>
      <c r="H52" t="s">
        <v>14</v>
      </c>
      <c r="I52">
        <v>115</v>
      </c>
    </row>
    <row r="53" spans="1:9" x14ac:dyDescent="0.2">
      <c r="A53" t="s">
        <v>20</v>
      </c>
      <c r="B53">
        <v>180</v>
      </c>
      <c r="F53" t="s">
        <v>20</v>
      </c>
      <c r="G53">
        <v>76</v>
      </c>
      <c r="H53" t="s">
        <v>14</v>
      </c>
      <c r="I53">
        <v>326</v>
      </c>
    </row>
    <row r="54" spans="1:9" x14ac:dyDescent="0.2">
      <c r="A54" t="s">
        <v>20</v>
      </c>
      <c r="B54">
        <v>374</v>
      </c>
      <c r="F54" t="s">
        <v>20</v>
      </c>
      <c r="G54">
        <v>54</v>
      </c>
      <c r="H54" t="s">
        <v>14</v>
      </c>
      <c r="I54">
        <v>1</v>
      </c>
    </row>
    <row r="55" spans="1:9" x14ac:dyDescent="0.2">
      <c r="A55" t="s">
        <v>20</v>
      </c>
      <c r="B55">
        <v>71</v>
      </c>
      <c r="F55" t="s">
        <v>20</v>
      </c>
      <c r="G55">
        <v>88</v>
      </c>
      <c r="H55" t="s">
        <v>14</v>
      </c>
      <c r="I55">
        <v>1467</v>
      </c>
    </row>
    <row r="56" spans="1:9" x14ac:dyDescent="0.2">
      <c r="A56" t="s">
        <v>20</v>
      </c>
      <c r="B56">
        <v>203</v>
      </c>
      <c r="F56" t="s">
        <v>20</v>
      </c>
      <c r="G56">
        <v>85</v>
      </c>
      <c r="H56" t="s">
        <v>14</v>
      </c>
      <c r="I56">
        <v>5681</v>
      </c>
    </row>
    <row r="57" spans="1:9" x14ac:dyDescent="0.2">
      <c r="A57" t="s">
        <v>20</v>
      </c>
      <c r="B57">
        <v>113</v>
      </c>
      <c r="F57" t="s">
        <v>20</v>
      </c>
      <c r="G57">
        <v>170</v>
      </c>
      <c r="H57" t="s">
        <v>14</v>
      </c>
      <c r="I57">
        <v>1059</v>
      </c>
    </row>
    <row r="58" spans="1:9" x14ac:dyDescent="0.2">
      <c r="A58" t="s">
        <v>20</v>
      </c>
      <c r="B58">
        <v>96</v>
      </c>
      <c r="F58" t="s">
        <v>20</v>
      </c>
      <c r="G58">
        <v>330</v>
      </c>
      <c r="H58" t="s">
        <v>14</v>
      </c>
      <c r="I58">
        <v>1194</v>
      </c>
    </row>
    <row r="59" spans="1:9" x14ac:dyDescent="0.2">
      <c r="A59" t="s">
        <v>20</v>
      </c>
      <c r="B59">
        <v>498</v>
      </c>
      <c r="F59" t="s">
        <v>20</v>
      </c>
      <c r="G59">
        <v>127</v>
      </c>
      <c r="H59" t="s">
        <v>14</v>
      </c>
      <c r="I59">
        <v>30</v>
      </c>
    </row>
    <row r="60" spans="1:9" x14ac:dyDescent="0.2">
      <c r="A60" t="s">
        <v>20</v>
      </c>
      <c r="B60">
        <v>180</v>
      </c>
      <c r="F60" t="s">
        <v>20</v>
      </c>
      <c r="G60">
        <v>411</v>
      </c>
      <c r="H60" t="s">
        <v>14</v>
      </c>
      <c r="I60">
        <v>75</v>
      </c>
    </row>
    <row r="61" spans="1:9" x14ac:dyDescent="0.2">
      <c r="A61" t="s">
        <v>20</v>
      </c>
      <c r="B61">
        <v>27</v>
      </c>
      <c r="F61" t="s">
        <v>20</v>
      </c>
      <c r="G61">
        <v>180</v>
      </c>
      <c r="H61" t="s">
        <v>14</v>
      </c>
      <c r="I61">
        <v>955</v>
      </c>
    </row>
    <row r="62" spans="1:9" x14ac:dyDescent="0.2">
      <c r="A62" t="s">
        <v>20</v>
      </c>
      <c r="B62">
        <v>2331</v>
      </c>
      <c r="F62" t="s">
        <v>20</v>
      </c>
      <c r="G62">
        <v>374</v>
      </c>
      <c r="H62" t="s">
        <v>14</v>
      </c>
      <c r="I62">
        <v>67</v>
      </c>
    </row>
    <row r="63" spans="1:9" x14ac:dyDescent="0.2">
      <c r="A63" t="s">
        <v>20</v>
      </c>
      <c r="B63">
        <v>113</v>
      </c>
      <c r="F63" t="s">
        <v>20</v>
      </c>
      <c r="G63">
        <v>71</v>
      </c>
      <c r="H63" t="s">
        <v>14</v>
      </c>
      <c r="I63">
        <v>5</v>
      </c>
    </row>
    <row r="64" spans="1:9" x14ac:dyDescent="0.2">
      <c r="A64" t="s">
        <v>20</v>
      </c>
      <c r="B64">
        <v>164</v>
      </c>
      <c r="F64" t="s">
        <v>20</v>
      </c>
      <c r="G64">
        <v>203</v>
      </c>
      <c r="H64" t="s">
        <v>14</v>
      </c>
      <c r="I64">
        <v>26</v>
      </c>
    </row>
    <row r="65" spans="1:9" x14ac:dyDescent="0.2">
      <c r="A65" t="s">
        <v>20</v>
      </c>
      <c r="B65">
        <v>164</v>
      </c>
      <c r="F65" t="s">
        <v>20</v>
      </c>
      <c r="G65">
        <v>113</v>
      </c>
      <c r="H65" t="s">
        <v>14</v>
      </c>
      <c r="I65">
        <v>1130</v>
      </c>
    </row>
    <row r="66" spans="1:9" x14ac:dyDescent="0.2">
      <c r="A66" t="s">
        <v>20</v>
      </c>
      <c r="B66">
        <v>336</v>
      </c>
      <c r="F66" t="s">
        <v>20</v>
      </c>
      <c r="G66">
        <v>96</v>
      </c>
      <c r="H66" t="s">
        <v>14</v>
      </c>
      <c r="I66">
        <v>782</v>
      </c>
    </row>
    <row r="67" spans="1:9" x14ac:dyDescent="0.2">
      <c r="A67" t="s">
        <v>20</v>
      </c>
      <c r="B67">
        <v>1917</v>
      </c>
      <c r="F67" t="s">
        <v>20</v>
      </c>
      <c r="G67">
        <v>498</v>
      </c>
      <c r="H67" t="s">
        <v>14</v>
      </c>
      <c r="I67">
        <v>210</v>
      </c>
    </row>
    <row r="68" spans="1:9" x14ac:dyDescent="0.2">
      <c r="A68" t="s">
        <v>20</v>
      </c>
      <c r="B68">
        <v>95</v>
      </c>
      <c r="F68" t="s">
        <v>20</v>
      </c>
      <c r="G68">
        <v>180</v>
      </c>
      <c r="H68" t="s">
        <v>14</v>
      </c>
      <c r="I68">
        <v>136</v>
      </c>
    </row>
    <row r="69" spans="1:9" x14ac:dyDescent="0.2">
      <c r="A69" t="s">
        <v>20</v>
      </c>
      <c r="B69">
        <v>147</v>
      </c>
      <c r="F69" t="s">
        <v>20</v>
      </c>
      <c r="G69">
        <v>27</v>
      </c>
      <c r="H69" t="s">
        <v>14</v>
      </c>
      <c r="I69">
        <v>86</v>
      </c>
    </row>
    <row r="70" spans="1:9" x14ac:dyDescent="0.2">
      <c r="A70" t="s">
        <v>20</v>
      </c>
      <c r="B70">
        <v>86</v>
      </c>
      <c r="F70" t="s">
        <v>20</v>
      </c>
      <c r="G70">
        <v>2331</v>
      </c>
      <c r="H70" t="s">
        <v>14</v>
      </c>
      <c r="I70">
        <v>19</v>
      </c>
    </row>
    <row r="71" spans="1:9" x14ac:dyDescent="0.2">
      <c r="A71" t="s">
        <v>20</v>
      </c>
      <c r="B71">
        <v>83</v>
      </c>
      <c r="F71" t="s">
        <v>20</v>
      </c>
      <c r="G71">
        <v>113</v>
      </c>
      <c r="H71" t="s">
        <v>14</v>
      </c>
      <c r="I71">
        <v>886</v>
      </c>
    </row>
    <row r="72" spans="1:9" x14ac:dyDescent="0.2">
      <c r="A72" t="s">
        <v>20</v>
      </c>
      <c r="B72">
        <v>676</v>
      </c>
      <c r="F72" t="s">
        <v>20</v>
      </c>
      <c r="G72">
        <v>164</v>
      </c>
      <c r="H72" t="s">
        <v>14</v>
      </c>
      <c r="I72">
        <v>35</v>
      </c>
    </row>
    <row r="73" spans="1:9" x14ac:dyDescent="0.2">
      <c r="A73" t="s">
        <v>20</v>
      </c>
      <c r="B73">
        <v>361</v>
      </c>
      <c r="F73" t="s">
        <v>20</v>
      </c>
      <c r="G73">
        <v>164</v>
      </c>
      <c r="H73" t="s">
        <v>14</v>
      </c>
      <c r="I73">
        <v>24</v>
      </c>
    </row>
    <row r="74" spans="1:9" x14ac:dyDescent="0.2">
      <c r="A74" t="s">
        <v>20</v>
      </c>
      <c r="B74">
        <v>131</v>
      </c>
      <c r="F74" t="s">
        <v>20</v>
      </c>
      <c r="G74">
        <v>336</v>
      </c>
      <c r="H74" t="s">
        <v>14</v>
      </c>
      <c r="I74">
        <v>86</v>
      </c>
    </row>
    <row r="75" spans="1:9" x14ac:dyDescent="0.2">
      <c r="A75" t="s">
        <v>20</v>
      </c>
      <c r="B75">
        <v>126</v>
      </c>
      <c r="F75" t="s">
        <v>20</v>
      </c>
      <c r="G75">
        <v>1917</v>
      </c>
      <c r="H75" t="s">
        <v>14</v>
      </c>
      <c r="I75">
        <v>243</v>
      </c>
    </row>
    <row r="76" spans="1:9" x14ac:dyDescent="0.2">
      <c r="A76" t="s">
        <v>20</v>
      </c>
      <c r="B76">
        <v>275</v>
      </c>
      <c r="F76" t="s">
        <v>20</v>
      </c>
      <c r="G76">
        <v>95</v>
      </c>
      <c r="H76" t="s">
        <v>14</v>
      </c>
      <c r="I76">
        <v>65</v>
      </c>
    </row>
    <row r="77" spans="1:9" x14ac:dyDescent="0.2">
      <c r="A77" t="s">
        <v>20</v>
      </c>
      <c r="B77">
        <v>67</v>
      </c>
      <c r="F77" t="s">
        <v>20</v>
      </c>
      <c r="G77">
        <v>147</v>
      </c>
      <c r="H77" t="s">
        <v>14</v>
      </c>
      <c r="I77">
        <v>100</v>
      </c>
    </row>
    <row r="78" spans="1:9" x14ac:dyDescent="0.2">
      <c r="A78" t="s">
        <v>20</v>
      </c>
      <c r="B78">
        <v>154</v>
      </c>
      <c r="F78" t="s">
        <v>20</v>
      </c>
      <c r="G78">
        <v>86</v>
      </c>
      <c r="H78" t="s">
        <v>14</v>
      </c>
      <c r="I78">
        <v>168</v>
      </c>
    </row>
    <row r="79" spans="1:9" x14ac:dyDescent="0.2">
      <c r="A79" t="s">
        <v>20</v>
      </c>
      <c r="B79">
        <v>1782</v>
      </c>
      <c r="F79" t="s">
        <v>20</v>
      </c>
      <c r="G79">
        <v>83</v>
      </c>
      <c r="H79" t="s">
        <v>14</v>
      </c>
      <c r="I79">
        <v>13</v>
      </c>
    </row>
    <row r="80" spans="1:9" x14ac:dyDescent="0.2">
      <c r="A80" t="s">
        <v>20</v>
      </c>
      <c r="B80">
        <v>903</v>
      </c>
      <c r="F80" t="s">
        <v>20</v>
      </c>
      <c r="G80">
        <v>676</v>
      </c>
      <c r="H80" t="s">
        <v>14</v>
      </c>
      <c r="I80">
        <v>1</v>
      </c>
    </row>
    <row r="81" spans="1:9" x14ac:dyDescent="0.2">
      <c r="A81" t="s">
        <v>20</v>
      </c>
      <c r="B81">
        <v>94</v>
      </c>
      <c r="F81" t="s">
        <v>20</v>
      </c>
      <c r="G81">
        <v>361</v>
      </c>
      <c r="H81" t="s">
        <v>14</v>
      </c>
      <c r="I81">
        <v>40</v>
      </c>
    </row>
    <row r="82" spans="1:9" x14ac:dyDescent="0.2">
      <c r="A82" t="s">
        <v>20</v>
      </c>
      <c r="B82">
        <v>180</v>
      </c>
      <c r="F82" t="s">
        <v>20</v>
      </c>
      <c r="G82">
        <v>131</v>
      </c>
      <c r="H82" t="s">
        <v>14</v>
      </c>
      <c r="I82">
        <v>226</v>
      </c>
    </row>
    <row r="83" spans="1:9" x14ac:dyDescent="0.2">
      <c r="A83" t="s">
        <v>20</v>
      </c>
      <c r="B83">
        <v>533</v>
      </c>
      <c r="F83" t="s">
        <v>20</v>
      </c>
      <c r="G83">
        <v>126</v>
      </c>
      <c r="H83" t="s">
        <v>14</v>
      </c>
      <c r="I83">
        <v>1625</v>
      </c>
    </row>
    <row r="84" spans="1:9" x14ac:dyDescent="0.2">
      <c r="A84" t="s">
        <v>20</v>
      </c>
      <c r="B84">
        <v>2443</v>
      </c>
      <c r="F84" t="s">
        <v>20</v>
      </c>
      <c r="G84">
        <v>275</v>
      </c>
      <c r="H84" t="s">
        <v>14</v>
      </c>
      <c r="I84">
        <v>143</v>
      </c>
    </row>
    <row r="85" spans="1:9" x14ac:dyDescent="0.2">
      <c r="A85" t="s">
        <v>20</v>
      </c>
      <c r="B85">
        <v>89</v>
      </c>
      <c r="F85" t="s">
        <v>20</v>
      </c>
      <c r="G85">
        <v>67</v>
      </c>
      <c r="H85" t="s">
        <v>14</v>
      </c>
      <c r="I85">
        <v>934</v>
      </c>
    </row>
    <row r="86" spans="1:9" x14ac:dyDescent="0.2">
      <c r="A86" t="s">
        <v>20</v>
      </c>
      <c r="B86">
        <v>159</v>
      </c>
      <c r="F86" t="s">
        <v>20</v>
      </c>
      <c r="G86">
        <v>154</v>
      </c>
      <c r="H86" t="s">
        <v>14</v>
      </c>
      <c r="I86">
        <v>17</v>
      </c>
    </row>
    <row r="87" spans="1:9" x14ac:dyDescent="0.2">
      <c r="A87" t="s">
        <v>20</v>
      </c>
      <c r="B87">
        <v>50</v>
      </c>
      <c r="F87" t="s">
        <v>20</v>
      </c>
      <c r="G87">
        <v>1782</v>
      </c>
      <c r="H87" t="s">
        <v>14</v>
      </c>
      <c r="I87">
        <v>2179</v>
      </c>
    </row>
    <row r="88" spans="1:9" x14ac:dyDescent="0.2">
      <c r="A88" t="s">
        <v>20</v>
      </c>
      <c r="B88">
        <v>186</v>
      </c>
      <c r="F88" t="s">
        <v>20</v>
      </c>
      <c r="G88">
        <v>903</v>
      </c>
      <c r="H88" t="s">
        <v>14</v>
      </c>
      <c r="I88">
        <v>931</v>
      </c>
    </row>
    <row r="89" spans="1:9" x14ac:dyDescent="0.2">
      <c r="A89" t="s">
        <v>20</v>
      </c>
      <c r="B89">
        <v>1071</v>
      </c>
      <c r="F89" t="s">
        <v>20</v>
      </c>
      <c r="G89">
        <v>94</v>
      </c>
      <c r="H89" t="s">
        <v>14</v>
      </c>
      <c r="I89">
        <v>92</v>
      </c>
    </row>
    <row r="90" spans="1:9" x14ac:dyDescent="0.2">
      <c r="A90" t="s">
        <v>20</v>
      </c>
      <c r="B90">
        <v>117</v>
      </c>
      <c r="F90" t="s">
        <v>20</v>
      </c>
      <c r="G90">
        <v>180</v>
      </c>
      <c r="H90" t="s">
        <v>14</v>
      </c>
      <c r="I90">
        <v>57</v>
      </c>
    </row>
    <row r="91" spans="1:9" x14ac:dyDescent="0.2">
      <c r="A91" t="s">
        <v>20</v>
      </c>
      <c r="B91">
        <v>70</v>
      </c>
      <c r="F91" t="s">
        <v>20</v>
      </c>
      <c r="G91">
        <v>533</v>
      </c>
      <c r="H91" t="s">
        <v>14</v>
      </c>
      <c r="I91">
        <v>41</v>
      </c>
    </row>
    <row r="92" spans="1:9" x14ac:dyDescent="0.2">
      <c r="A92" t="s">
        <v>20</v>
      </c>
      <c r="B92">
        <v>135</v>
      </c>
      <c r="F92" t="s">
        <v>20</v>
      </c>
      <c r="G92">
        <v>2443</v>
      </c>
      <c r="H92" t="s">
        <v>14</v>
      </c>
      <c r="I92">
        <v>1</v>
      </c>
    </row>
    <row r="93" spans="1:9" x14ac:dyDescent="0.2">
      <c r="A93" t="s">
        <v>20</v>
      </c>
      <c r="B93">
        <v>768</v>
      </c>
      <c r="F93" t="s">
        <v>20</v>
      </c>
      <c r="G93">
        <v>89</v>
      </c>
      <c r="H93" t="s">
        <v>14</v>
      </c>
      <c r="I93">
        <v>101</v>
      </c>
    </row>
    <row r="94" spans="1:9" x14ac:dyDescent="0.2">
      <c r="A94" t="s">
        <v>20</v>
      </c>
      <c r="B94">
        <v>199</v>
      </c>
      <c r="F94" t="s">
        <v>20</v>
      </c>
      <c r="G94">
        <v>159</v>
      </c>
      <c r="H94" t="s">
        <v>14</v>
      </c>
      <c r="I94">
        <v>1335</v>
      </c>
    </row>
    <row r="95" spans="1:9" x14ac:dyDescent="0.2">
      <c r="A95" t="s">
        <v>20</v>
      </c>
      <c r="B95">
        <v>107</v>
      </c>
      <c r="F95" t="s">
        <v>20</v>
      </c>
      <c r="G95">
        <v>50</v>
      </c>
      <c r="H95" t="s">
        <v>14</v>
      </c>
      <c r="I95">
        <v>15</v>
      </c>
    </row>
    <row r="96" spans="1:9" x14ac:dyDescent="0.2">
      <c r="A96" t="s">
        <v>20</v>
      </c>
      <c r="B96">
        <v>195</v>
      </c>
      <c r="F96" t="s">
        <v>20</v>
      </c>
      <c r="G96">
        <v>186</v>
      </c>
      <c r="H96" t="s">
        <v>14</v>
      </c>
      <c r="I96">
        <v>454</v>
      </c>
    </row>
    <row r="97" spans="1:9" x14ac:dyDescent="0.2">
      <c r="A97" t="s">
        <v>20</v>
      </c>
      <c r="B97">
        <v>3376</v>
      </c>
      <c r="F97" t="s">
        <v>20</v>
      </c>
      <c r="G97">
        <v>1071</v>
      </c>
      <c r="H97" t="s">
        <v>14</v>
      </c>
      <c r="I97">
        <v>3182</v>
      </c>
    </row>
    <row r="98" spans="1:9" x14ac:dyDescent="0.2">
      <c r="A98" t="s">
        <v>20</v>
      </c>
      <c r="B98">
        <v>41</v>
      </c>
      <c r="F98" t="s">
        <v>20</v>
      </c>
      <c r="G98">
        <v>117</v>
      </c>
      <c r="H98" t="s">
        <v>14</v>
      </c>
      <c r="I98">
        <v>15</v>
      </c>
    </row>
    <row r="99" spans="1:9" x14ac:dyDescent="0.2">
      <c r="A99" t="s">
        <v>20</v>
      </c>
      <c r="B99">
        <v>1821</v>
      </c>
      <c r="F99" t="s">
        <v>20</v>
      </c>
      <c r="G99">
        <v>70</v>
      </c>
      <c r="H99" t="s">
        <v>14</v>
      </c>
      <c r="I99">
        <v>133</v>
      </c>
    </row>
    <row r="100" spans="1:9" x14ac:dyDescent="0.2">
      <c r="A100" t="s">
        <v>20</v>
      </c>
      <c r="B100">
        <v>164</v>
      </c>
      <c r="F100" t="s">
        <v>20</v>
      </c>
      <c r="G100">
        <v>135</v>
      </c>
      <c r="H100" t="s">
        <v>14</v>
      </c>
      <c r="I100">
        <v>2062</v>
      </c>
    </row>
    <row r="101" spans="1:9" x14ac:dyDescent="0.2">
      <c r="A101" t="s">
        <v>20</v>
      </c>
      <c r="B101">
        <v>157</v>
      </c>
      <c r="F101" t="s">
        <v>20</v>
      </c>
      <c r="G101">
        <v>768</v>
      </c>
      <c r="H101" t="s">
        <v>14</v>
      </c>
      <c r="I101">
        <v>29</v>
      </c>
    </row>
    <row r="102" spans="1:9" x14ac:dyDescent="0.2">
      <c r="A102" t="s">
        <v>20</v>
      </c>
      <c r="B102">
        <v>246</v>
      </c>
      <c r="F102" t="s">
        <v>20</v>
      </c>
      <c r="G102">
        <v>199</v>
      </c>
      <c r="H102" t="s">
        <v>14</v>
      </c>
      <c r="I102">
        <v>132</v>
      </c>
    </row>
    <row r="103" spans="1:9" x14ac:dyDescent="0.2">
      <c r="A103" t="s">
        <v>20</v>
      </c>
      <c r="B103">
        <v>1396</v>
      </c>
      <c r="F103" t="s">
        <v>20</v>
      </c>
      <c r="G103">
        <v>107</v>
      </c>
      <c r="H103" t="s">
        <v>14</v>
      </c>
      <c r="I103">
        <v>137</v>
      </c>
    </row>
    <row r="104" spans="1:9" x14ac:dyDescent="0.2">
      <c r="A104" t="s">
        <v>20</v>
      </c>
      <c r="B104">
        <v>2506</v>
      </c>
      <c r="F104" t="s">
        <v>20</v>
      </c>
      <c r="G104">
        <v>195</v>
      </c>
      <c r="H104" t="s">
        <v>14</v>
      </c>
      <c r="I104">
        <v>908</v>
      </c>
    </row>
    <row r="105" spans="1:9" x14ac:dyDescent="0.2">
      <c r="A105" t="s">
        <v>20</v>
      </c>
      <c r="B105">
        <v>244</v>
      </c>
      <c r="F105" t="s">
        <v>20</v>
      </c>
      <c r="G105">
        <v>3376</v>
      </c>
      <c r="H105" t="s">
        <v>14</v>
      </c>
      <c r="I105">
        <v>10</v>
      </c>
    </row>
    <row r="106" spans="1:9" x14ac:dyDescent="0.2">
      <c r="A106" t="s">
        <v>20</v>
      </c>
      <c r="B106">
        <v>146</v>
      </c>
      <c r="F106" t="s">
        <v>20</v>
      </c>
      <c r="G106">
        <v>41</v>
      </c>
      <c r="H106" t="s">
        <v>14</v>
      </c>
      <c r="I106">
        <v>1910</v>
      </c>
    </row>
    <row r="107" spans="1:9" x14ac:dyDescent="0.2">
      <c r="A107" t="s">
        <v>20</v>
      </c>
      <c r="B107">
        <v>1267</v>
      </c>
      <c r="F107" t="s">
        <v>20</v>
      </c>
      <c r="G107">
        <v>1821</v>
      </c>
      <c r="H107" t="s">
        <v>14</v>
      </c>
      <c r="I107">
        <v>38</v>
      </c>
    </row>
    <row r="108" spans="1:9" x14ac:dyDescent="0.2">
      <c r="A108" t="s">
        <v>20</v>
      </c>
      <c r="B108">
        <v>1561</v>
      </c>
      <c r="F108" t="s">
        <v>20</v>
      </c>
      <c r="G108">
        <v>164</v>
      </c>
      <c r="H108" t="s">
        <v>14</v>
      </c>
      <c r="I108">
        <v>104</v>
      </c>
    </row>
    <row r="109" spans="1:9" x14ac:dyDescent="0.2">
      <c r="A109" t="s">
        <v>20</v>
      </c>
      <c r="B109">
        <v>48</v>
      </c>
      <c r="F109" t="s">
        <v>20</v>
      </c>
      <c r="G109">
        <v>157</v>
      </c>
      <c r="H109" t="s">
        <v>14</v>
      </c>
      <c r="I109">
        <v>49</v>
      </c>
    </row>
    <row r="110" spans="1:9" x14ac:dyDescent="0.2">
      <c r="A110" t="s">
        <v>20</v>
      </c>
      <c r="B110">
        <v>2739</v>
      </c>
      <c r="F110" t="s">
        <v>20</v>
      </c>
      <c r="G110">
        <v>246</v>
      </c>
      <c r="H110" t="s">
        <v>14</v>
      </c>
      <c r="I110">
        <v>1</v>
      </c>
    </row>
    <row r="111" spans="1:9" x14ac:dyDescent="0.2">
      <c r="A111" t="s">
        <v>20</v>
      </c>
      <c r="B111">
        <v>3537</v>
      </c>
      <c r="F111" t="s">
        <v>20</v>
      </c>
      <c r="G111">
        <v>1396</v>
      </c>
      <c r="H111" t="s">
        <v>14</v>
      </c>
      <c r="I111">
        <v>245</v>
      </c>
    </row>
    <row r="112" spans="1:9" x14ac:dyDescent="0.2">
      <c r="A112" t="s">
        <v>20</v>
      </c>
      <c r="B112">
        <v>2107</v>
      </c>
      <c r="F112" t="s">
        <v>20</v>
      </c>
      <c r="G112">
        <v>2506</v>
      </c>
      <c r="H112" t="s">
        <v>14</v>
      </c>
      <c r="I112">
        <v>32</v>
      </c>
    </row>
    <row r="113" spans="1:9" x14ac:dyDescent="0.2">
      <c r="A113" t="s">
        <v>20</v>
      </c>
      <c r="B113">
        <v>3318</v>
      </c>
      <c r="F113" t="s">
        <v>20</v>
      </c>
      <c r="G113">
        <v>244</v>
      </c>
      <c r="H113" t="s">
        <v>14</v>
      </c>
      <c r="I113">
        <v>7</v>
      </c>
    </row>
    <row r="114" spans="1:9" x14ac:dyDescent="0.2">
      <c r="A114" t="s">
        <v>20</v>
      </c>
      <c r="B114">
        <v>340</v>
      </c>
      <c r="F114" t="s">
        <v>20</v>
      </c>
      <c r="G114">
        <v>146</v>
      </c>
      <c r="H114" t="s">
        <v>14</v>
      </c>
      <c r="I114">
        <v>803</v>
      </c>
    </row>
    <row r="115" spans="1:9" x14ac:dyDescent="0.2">
      <c r="A115" t="s">
        <v>20</v>
      </c>
      <c r="B115">
        <v>1442</v>
      </c>
      <c r="F115" t="s">
        <v>20</v>
      </c>
      <c r="G115">
        <v>1267</v>
      </c>
      <c r="H115" t="s">
        <v>14</v>
      </c>
      <c r="I115">
        <v>16</v>
      </c>
    </row>
    <row r="116" spans="1:9" x14ac:dyDescent="0.2">
      <c r="A116" t="s">
        <v>20</v>
      </c>
      <c r="B116">
        <v>126</v>
      </c>
      <c r="F116" t="s">
        <v>20</v>
      </c>
      <c r="G116">
        <v>1561</v>
      </c>
      <c r="H116" t="s">
        <v>14</v>
      </c>
      <c r="I116">
        <v>31</v>
      </c>
    </row>
    <row r="117" spans="1:9" x14ac:dyDescent="0.2">
      <c r="A117" t="s">
        <v>20</v>
      </c>
      <c r="B117">
        <v>524</v>
      </c>
      <c r="F117" t="s">
        <v>20</v>
      </c>
      <c r="G117">
        <v>48</v>
      </c>
      <c r="H117" t="s">
        <v>14</v>
      </c>
      <c r="I117">
        <v>108</v>
      </c>
    </row>
    <row r="118" spans="1:9" x14ac:dyDescent="0.2">
      <c r="A118" t="s">
        <v>20</v>
      </c>
      <c r="B118">
        <v>1989</v>
      </c>
      <c r="F118" t="s">
        <v>20</v>
      </c>
      <c r="G118">
        <v>2739</v>
      </c>
      <c r="H118" t="s">
        <v>14</v>
      </c>
      <c r="I118">
        <v>30</v>
      </c>
    </row>
    <row r="119" spans="1:9" x14ac:dyDescent="0.2">
      <c r="A119" t="s">
        <v>20</v>
      </c>
      <c r="B119">
        <v>157</v>
      </c>
      <c r="F119" t="s">
        <v>20</v>
      </c>
      <c r="G119">
        <v>3537</v>
      </c>
      <c r="H119" t="s">
        <v>14</v>
      </c>
      <c r="I119">
        <v>17</v>
      </c>
    </row>
    <row r="120" spans="1:9" x14ac:dyDescent="0.2">
      <c r="A120" t="s">
        <v>20</v>
      </c>
      <c r="B120">
        <v>4498</v>
      </c>
      <c r="F120" t="s">
        <v>20</v>
      </c>
      <c r="G120">
        <v>2107</v>
      </c>
      <c r="H120" t="s">
        <v>14</v>
      </c>
      <c r="I120">
        <v>80</v>
      </c>
    </row>
    <row r="121" spans="1:9" x14ac:dyDescent="0.2">
      <c r="A121" t="s">
        <v>20</v>
      </c>
      <c r="B121">
        <v>80</v>
      </c>
      <c r="F121" t="s">
        <v>20</v>
      </c>
      <c r="G121">
        <v>3318</v>
      </c>
      <c r="H121" t="s">
        <v>14</v>
      </c>
      <c r="I121">
        <v>2468</v>
      </c>
    </row>
    <row r="122" spans="1:9" x14ac:dyDescent="0.2">
      <c r="A122" t="s">
        <v>20</v>
      </c>
      <c r="B122">
        <v>43</v>
      </c>
      <c r="F122" t="s">
        <v>20</v>
      </c>
      <c r="G122">
        <v>340</v>
      </c>
      <c r="H122" t="s">
        <v>14</v>
      </c>
      <c r="I122">
        <v>26</v>
      </c>
    </row>
    <row r="123" spans="1:9" x14ac:dyDescent="0.2">
      <c r="A123" t="s">
        <v>20</v>
      </c>
      <c r="B123">
        <v>2053</v>
      </c>
      <c r="F123" t="s">
        <v>20</v>
      </c>
      <c r="G123">
        <v>1442</v>
      </c>
      <c r="H123" t="s">
        <v>14</v>
      </c>
      <c r="I123">
        <v>73</v>
      </c>
    </row>
    <row r="124" spans="1:9" x14ac:dyDescent="0.2">
      <c r="A124" t="s">
        <v>20</v>
      </c>
      <c r="B124">
        <v>168</v>
      </c>
      <c r="F124" t="s">
        <v>20</v>
      </c>
      <c r="G124">
        <v>126</v>
      </c>
      <c r="H124" t="s">
        <v>14</v>
      </c>
      <c r="I124">
        <v>128</v>
      </c>
    </row>
    <row r="125" spans="1:9" x14ac:dyDescent="0.2">
      <c r="A125" t="s">
        <v>20</v>
      </c>
      <c r="B125">
        <v>4289</v>
      </c>
      <c r="F125" t="s">
        <v>20</v>
      </c>
      <c r="G125">
        <v>524</v>
      </c>
      <c r="H125" t="s">
        <v>14</v>
      </c>
      <c r="I125">
        <v>33</v>
      </c>
    </row>
    <row r="126" spans="1:9" x14ac:dyDescent="0.2">
      <c r="A126" t="s">
        <v>20</v>
      </c>
      <c r="B126">
        <v>165</v>
      </c>
      <c r="F126" t="s">
        <v>20</v>
      </c>
      <c r="G126">
        <v>1989</v>
      </c>
      <c r="H126" t="s">
        <v>14</v>
      </c>
      <c r="I126">
        <v>1072</v>
      </c>
    </row>
    <row r="127" spans="1:9" x14ac:dyDescent="0.2">
      <c r="A127" t="s">
        <v>20</v>
      </c>
      <c r="B127">
        <v>1815</v>
      </c>
      <c r="F127" t="s">
        <v>20</v>
      </c>
      <c r="G127">
        <v>157</v>
      </c>
      <c r="H127" t="s">
        <v>14</v>
      </c>
      <c r="I127">
        <v>393</v>
      </c>
    </row>
    <row r="128" spans="1:9" x14ac:dyDescent="0.2">
      <c r="A128" t="s">
        <v>20</v>
      </c>
      <c r="B128">
        <v>397</v>
      </c>
      <c r="F128" t="s">
        <v>20</v>
      </c>
      <c r="G128">
        <v>4498</v>
      </c>
      <c r="H128" t="s">
        <v>14</v>
      </c>
      <c r="I128">
        <v>1257</v>
      </c>
    </row>
    <row r="129" spans="1:9" x14ac:dyDescent="0.2">
      <c r="A129" t="s">
        <v>20</v>
      </c>
      <c r="B129">
        <v>1539</v>
      </c>
      <c r="F129" t="s">
        <v>20</v>
      </c>
      <c r="G129">
        <v>80</v>
      </c>
      <c r="H129" t="s">
        <v>14</v>
      </c>
      <c r="I129">
        <v>328</v>
      </c>
    </row>
    <row r="130" spans="1:9" x14ac:dyDescent="0.2">
      <c r="A130" t="s">
        <v>20</v>
      </c>
      <c r="B130">
        <v>138</v>
      </c>
      <c r="F130" t="s">
        <v>20</v>
      </c>
      <c r="G130">
        <v>43</v>
      </c>
      <c r="H130" t="s">
        <v>14</v>
      </c>
      <c r="I130">
        <v>147</v>
      </c>
    </row>
    <row r="131" spans="1:9" x14ac:dyDescent="0.2">
      <c r="A131" t="s">
        <v>20</v>
      </c>
      <c r="B131">
        <v>3594</v>
      </c>
      <c r="F131" t="s">
        <v>20</v>
      </c>
      <c r="G131">
        <v>2053</v>
      </c>
      <c r="H131" t="s">
        <v>14</v>
      </c>
      <c r="I131">
        <v>830</v>
      </c>
    </row>
    <row r="132" spans="1:9" x14ac:dyDescent="0.2">
      <c r="A132" t="s">
        <v>20</v>
      </c>
      <c r="B132">
        <v>5880</v>
      </c>
      <c r="F132" t="s">
        <v>20</v>
      </c>
      <c r="G132">
        <v>168</v>
      </c>
      <c r="H132" t="s">
        <v>14</v>
      </c>
      <c r="I132">
        <v>331</v>
      </c>
    </row>
    <row r="133" spans="1:9" x14ac:dyDescent="0.2">
      <c r="A133" t="s">
        <v>20</v>
      </c>
      <c r="B133">
        <v>112</v>
      </c>
      <c r="F133" t="s">
        <v>20</v>
      </c>
      <c r="G133">
        <v>4289</v>
      </c>
      <c r="H133" t="s">
        <v>14</v>
      </c>
      <c r="I133">
        <v>25</v>
      </c>
    </row>
    <row r="134" spans="1:9" x14ac:dyDescent="0.2">
      <c r="A134" t="s">
        <v>20</v>
      </c>
      <c r="B134">
        <v>943</v>
      </c>
      <c r="F134" t="s">
        <v>20</v>
      </c>
      <c r="G134">
        <v>165</v>
      </c>
      <c r="H134" t="s">
        <v>14</v>
      </c>
      <c r="I134">
        <v>3483</v>
      </c>
    </row>
    <row r="135" spans="1:9" x14ac:dyDescent="0.2">
      <c r="A135" t="s">
        <v>20</v>
      </c>
      <c r="B135">
        <v>2468</v>
      </c>
      <c r="F135" t="s">
        <v>20</v>
      </c>
      <c r="G135">
        <v>1815</v>
      </c>
      <c r="H135" t="s">
        <v>14</v>
      </c>
      <c r="I135">
        <v>923</v>
      </c>
    </row>
    <row r="136" spans="1:9" x14ac:dyDescent="0.2">
      <c r="A136" t="s">
        <v>20</v>
      </c>
      <c r="B136">
        <v>2551</v>
      </c>
      <c r="F136" t="s">
        <v>20</v>
      </c>
      <c r="G136">
        <v>397</v>
      </c>
      <c r="H136" t="s">
        <v>14</v>
      </c>
      <c r="I136">
        <v>1</v>
      </c>
    </row>
    <row r="137" spans="1:9" x14ac:dyDescent="0.2">
      <c r="A137" t="s">
        <v>20</v>
      </c>
      <c r="B137">
        <v>101</v>
      </c>
      <c r="F137" t="s">
        <v>20</v>
      </c>
      <c r="G137">
        <v>1539</v>
      </c>
      <c r="H137" t="s">
        <v>14</v>
      </c>
      <c r="I137">
        <v>33</v>
      </c>
    </row>
    <row r="138" spans="1:9" x14ac:dyDescent="0.2">
      <c r="A138" t="s">
        <v>20</v>
      </c>
      <c r="B138">
        <v>92</v>
      </c>
      <c r="F138" t="s">
        <v>20</v>
      </c>
      <c r="G138">
        <v>138</v>
      </c>
      <c r="H138" t="s">
        <v>14</v>
      </c>
      <c r="I138">
        <v>40</v>
      </c>
    </row>
    <row r="139" spans="1:9" x14ac:dyDescent="0.2">
      <c r="A139" t="s">
        <v>20</v>
      </c>
      <c r="B139">
        <v>62</v>
      </c>
      <c r="F139" t="s">
        <v>20</v>
      </c>
      <c r="G139">
        <v>3594</v>
      </c>
      <c r="H139" t="s">
        <v>14</v>
      </c>
      <c r="I139">
        <v>23</v>
      </c>
    </row>
    <row r="140" spans="1:9" x14ac:dyDescent="0.2">
      <c r="A140" t="s">
        <v>20</v>
      </c>
      <c r="B140">
        <v>149</v>
      </c>
      <c r="F140" t="s">
        <v>20</v>
      </c>
      <c r="G140">
        <v>5880</v>
      </c>
      <c r="H140" t="s">
        <v>14</v>
      </c>
      <c r="I140">
        <v>75</v>
      </c>
    </row>
    <row r="141" spans="1:9" x14ac:dyDescent="0.2">
      <c r="A141" t="s">
        <v>20</v>
      </c>
      <c r="B141">
        <v>329</v>
      </c>
      <c r="F141" t="s">
        <v>20</v>
      </c>
      <c r="G141">
        <v>112</v>
      </c>
      <c r="H141" t="s">
        <v>14</v>
      </c>
      <c r="I141">
        <v>2176</v>
      </c>
    </row>
    <row r="142" spans="1:9" x14ac:dyDescent="0.2">
      <c r="A142" t="s">
        <v>20</v>
      </c>
      <c r="B142">
        <v>97</v>
      </c>
      <c r="F142" t="s">
        <v>20</v>
      </c>
      <c r="G142">
        <v>943</v>
      </c>
      <c r="H142" t="s">
        <v>14</v>
      </c>
      <c r="I142">
        <v>441</v>
      </c>
    </row>
    <row r="143" spans="1:9" x14ac:dyDescent="0.2">
      <c r="A143" t="s">
        <v>20</v>
      </c>
      <c r="B143">
        <v>1784</v>
      </c>
      <c r="F143" t="s">
        <v>20</v>
      </c>
      <c r="G143">
        <v>2468</v>
      </c>
      <c r="H143" t="s">
        <v>14</v>
      </c>
      <c r="I143">
        <v>25</v>
      </c>
    </row>
    <row r="144" spans="1:9" x14ac:dyDescent="0.2">
      <c r="A144" t="s">
        <v>20</v>
      </c>
      <c r="B144">
        <v>1684</v>
      </c>
      <c r="F144" t="s">
        <v>20</v>
      </c>
      <c r="G144">
        <v>2551</v>
      </c>
      <c r="H144" t="s">
        <v>14</v>
      </c>
      <c r="I144">
        <v>127</v>
      </c>
    </row>
    <row r="145" spans="1:9" x14ac:dyDescent="0.2">
      <c r="A145" t="s">
        <v>20</v>
      </c>
      <c r="B145">
        <v>250</v>
      </c>
      <c r="F145" t="s">
        <v>20</v>
      </c>
      <c r="G145">
        <v>101</v>
      </c>
      <c r="H145" t="s">
        <v>14</v>
      </c>
      <c r="I145">
        <v>355</v>
      </c>
    </row>
    <row r="146" spans="1:9" x14ac:dyDescent="0.2">
      <c r="A146" t="s">
        <v>20</v>
      </c>
      <c r="B146">
        <v>238</v>
      </c>
      <c r="F146" t="s">
        <v>20</v>
      </c>
      <c r="G146">
        <v>92</v>
      </c>
      <c r="H146" t="s">
        <v>14</v>
      </c>
      <c r="I146">
        <v>44</v>
      </c>
    </row>
    <row r="147" spans="1:9" x14ac:dyDescent="0.2">
      <c r="A147" t="s">
        <v>20</v>
      </c>
      <c r="B147">
        <v>53</v>
      </c>
      <c r="F147" t="s">
        <v>20</v>
      </c>
      <c r="G147">
        <v>62</v>
      </c>
      <c r="H147" t="s">
        <v>14</v>
      </c>
      <c r="I147">
        <v>67</v>
      </c>
    </row>
    <row r="148" spans="1:9" x14ac:dyDescent="0.2">
      <c r="A148" t="s">
        <v>20</v>
      </c>
      <c r="B148">
        <v>214</v>
      </c>
      <c r="F148" t="s">
        <v>20</v>
      </c>
      <c r="G148">
        <v>149</v>
      </c>
      <c r="H148" t="s">
        <v>14</v>
      </c>
      <c r="I148">
        <v>1068</v>
      </c>
    </row>
    <row r="149" spans="1:9" x14ac:dyDescent="0.2">
      <c r="A149" t="s">
        <v>20</v>
      </c>
      <c r="B149">
        <v>222</v>
      </c>
      <c r="F149" t="s">
        <v>20</v>
      </c>
      <c r="G149">
        <v>329</v>
      </c>
      <c r="H149" t="s">
        <v>14</v>
      </c>
      <c r="I149">
        <v>424</v>
      </c>
    </row>
    <row r="150" spans="1:9" x14ac:dyDescent="0.2">
      <c r="A150" t="s">
        <v>20</v>
      </c>
      <c r="B150">
        <v>1884</v>
      </c>
      <c r="F150" t="s">
        <v>20</v>
      </c>
      <c r="G150">
        <v>97</v>
      </c>
      <c r="H150" t="s">
        <v>14</v>
      </c>
      <c r="I150">
        <v>151</v>
      </c>
    </row>
    <row r="151" spans="1:9" x14ac:dyDescent="0.2">
      <c r="A151" t="s">
        <v>20</v>
      </c>
      <c r="B151">
        <v>218</v>
      </c>
      <c r="F151" t="s">
        <v>20</v>
      </c>
      <c r="G151">
        <v>1784</v>
      </c>
      <c r="H151" t="s">
        <v>14</v>
      </c>
      <c r="I151">
        <v>1608</v>
      </c>
    </row>
    <row r="152" spans="1:9" x14ac:dyDescent="0.2">
      <c r="A152" t="s">
        <v>20</v>
      </c>
      <c r="B152">
        <v>6465</v>
      </c>
      <c r="F152" t="s">
        <v>20</v>
      </c>
      <c r="G152">
        <v>1684</v>
      </c>
      <c r="H152" t="s">
        <v>14</v>
      </c>
      <c r="I152">
        <v>941</v>
      </c>
    </row>
    <row r="153" spans="1:9" x14ac:dyDescent="0.2">
      <c r="A153" t="s">
        <v>20</v>
      </c>
      <c r="B153">
        <v>59</v>
      </c>
      <c r="F153" t="s">
        <v>20</v>
      </c>
      <c r="G153">
        <v>250</v>
      </c>
      <c r="H153" t="s">
        <v>14</v>
      </c>
      <c r="I153">
        <v>1</v>
      </c>
    </row>
    <row r="154" spans="1:9" x14ac:dyDescent="0.2">
      <c r="A154" t="s">
        <v>20</v>
      </c>
      <c r="B154">
        <v>88</v>
      </c>
      <c r="F154" t="s">
        <v>20</v>
      </c>
      <c r="G154">
        <v>238</v>
      </c>
      <c r="H154" t="s">
        <v>14</v>
      </c>
      <c r="I154">
        <v>40</v>
      </c>
    </row>
    <row r="155" spans="1:9" x14ac:dyDescent="0.2">
      <c r="A155" t="s">
        <v>20</v>
      </c>
      <c r="B155">
        <v>1697</v>
      </c>
      <c r="F155" t="s">
        <v>20</v>
      </c>
      <c r="G155">
        <v>53</v>
      </c>
      <c r="H155" t="s">
        <v>14</v>
      </c>
      <c r="I155">
        <v>3015</v>
      </c>
    </row>
    <row r="156" spans="1:9" x14ac:dyDescent="0.2">
      <c r="A156" t="s">
        <v>20</v>
      </c>
      <c r="B156">
        <v>92</v>
      </c>
      <c r="F156" t="s">
        <v>20</v>
      </c>
      <c r="G156">
        <v>214</v>
      </c>
      <c r="H156" t="s">
        <v>14</v>
      </c>
      <c r="I156">
        <v>435</v>
      </c>
    </row>
    <row r="157" spans="1:9" x14ac:dyDescent="0.2">
      <c r="A157" t="s">
        <v>20</v>
      </c>
      <c r="B157">
        <v>186</v>
      </c>
      <c r="F157" t="s">
        <v>20</v>
      </c>
      <c r="G157">
        <v>222</v>
      </c>
      <c r="H157" t="s">
        <v>14</v>
      </c>
      <c r="I157">
        <v>714</v>
      </c>
    </row>
    <row r="158" spans="1:9" x14ac:dyDescent="0.2">
      <c r="A158" t="s">
        <v>20</v>
      </c>
      <c r="B158">
        <v>138</v>
      </c>
      <c r="F158" t="s">
        <v>20</v>
      </c>
      <c r="G158">
        <v>1884</v>
      </c>
      <c r="H158" t="s">
        <v>14</v>
      </c>
      <c r="I158">
        <v>5497</v>
      </c>
    </row>
    <row r="159" spans="1:9" x14ac:dyDescent="0.2">
      <c r="A159" t="s">
        <v>20</v>
      </c>
      <c r="B159">
        <v>261</v>
      </c>
      <c r="F159" t="s">
        <v>20</v>
      </c>
      <c r="G159">
        <v>218</v>
      </c>
      <c r="H159" t="s">
        <v>14</v>
      </c>
      <c r="I159">
        <v>418</v>
      </c>
    </row>
    <row r="160" spans="1:9" x14ac:dyDescent="0.2">
      <c r="A160" t="s">
        <v>20</v>
      </c>
      <c r="B160">
        <v>107</v>
      </c>
      <c r="F160" t="s">
        <v>20</v>
      </c>
      <c r="G160">
        <v>6465</v>
      </c>
      <c r="H160" t="s">
        <v>14</v>
      </c>
      <c r="I160">
        <v>1439</v>
      </c>
    </row>
    <row r="161" spans="1:9" x14ac:dyDescent="0.2">
      <c r="A161" t="s">
        <v>20</v>
      </c>
      <c r="B161">
        <v>199</v>
      </c>
      <c r="F161" t="s">
        <v>20</v>
      </c>
      <c r="G161">
        <v>59</v>
      </c>
      <c r="H161" t="s">
        <v>14</v>
      </c>
      <c r="I161">
        <v>15</v>
      </c>
    </row>
    <row r="162" spans="1:9" x14ac:dyDescent="0.2">
      <c r="A162" t="s">
        <v>20</v>
      </c>
      <c r="B162">
        <v>5512</v>
      </c>
      <c r="F162" t="s">
        <v>20</v>
      </c>
      <c r="G162">
        <v>88</v>
      </c>
      <c r="H162" t="s">
        <v>14</v>
      </c>
      <c r="I162">
        <v>1999</v>
      </c>
    </row>
    <row r="163" spans="1:9" x14ac:dyDescent="0.2">
      <c r="A163" t="s">
        <v>20</v>
      </c>
      <c r="B163">
        <v>86</v>
      </c>
      <c r="F163" t="s">
        <v>20</v>
      </c>
      <c r="G163">
        <v>1697</v>
      </c>
      <c r="H163" t="s">
        <v>14</v>
      </c>
      <c r="I163">
        <v>118</v>
      </c>
    </row>
    <row r="164" spans="1:9" x14ac:dyDescent="0.2">
      <c r="A164" t="s">
        <v>20</v>
      </c>
      <c r="B164">
        <v>2768</v>
      </c>
      <c r="F164" t="s">
        <v>20</v>
      </c>
      <c r="G164">
        <v>92</v>
      </c>
      <c r="H164" t="s">
        <v>14</v>
      </c>
      <c r="I164">
        <v>162</v>
      </c>
    </row>
    <row r="165" spans="1:9" x14ac:dyDescent="0.2">
      <c r="A165" t="s">
        <v>20</v>
      </c>
      <c r="B165">
        <v>48</v>
      </c>
      <c r="F165" t="s">
        <v>20</v>
      </c>
      <c r="G165">
        <v>186</v>
      </c>
      <c r="H165" t="s">
        <v>14</v>
      </c>
      <c r="I165">
        <v>83</v>
      </c>
    </row>
    <row r="166" spans="1:9" x14ac:dyDescent="0.2">
      <c r="A166" t="s">
        <v>20</v>
      </c>
      <c r="B166">
        <v>87</v>
      </c>
      <c r="F166" t="s">
        <v>20</v>
      </c>
      <c r="G166">
        <v>138</v>
      </c>
      <c r="H166" t="s">
        <v>14</v>
      </c>
      <c r="I166">
        <v>747</v>
      </c>
    </row>
    <row r="167" spans="1:9" x14ac:dyDescent="0.2">
      <c r="A167" t="s">
        <v>20</v>
      </c>
      <c r="B167">
        <v>1894</v>
      </c>
      <c r="F167" t="s">
        <v>20</v>
      </c>
      <c r="G167">
        <v>261</v>
      </c>
      <c r="H167" t="s">
        <v>14</v>
      </c>
      <c r="I167">
        <v>84</v>
      </c>
    </row>
    <row r="168" spans="1:9" x14ac:dyDescent="0.2">
      <c r="A168" t="s">
        <v>20</v>
      </c>
      <c r="B168">
        <v>282</v>
      </c>
      <c r="F168" t="s">
        <v>20</v>
      </c>
      <c r="G168">
        <v>107</v>
      </c>
      <c r="H168" t="s">
        <v>14</v>
      </c>
      <c r="I168">
        <v>91</v>
      </c>
    </row>
    <row r="169" spans="1:9" x14ac:dyDescent="0.2">
      <c r="A169" t="s">
        <v>20</v>
      </c>
      <c r="B169">
        <v>116</v>
      </c>
      <c r="F169" t="s">
        <v>20</v>
      </c>
      <c r="G169">
        <v>199</v>
      </c>
      <c r="H169" t="s">
        <v>14</v>
      </c>
      <c r="I169">
        <v>792</v>
      </c>
    </row>
    <row r="170" spans="1:9" x14ac:dyDescent="0.2">
      <c r="A170" t="s">
        <v>20</v>
      </c>
      <c r="B170">
        <v>83</v>
      </c>
      <c r="F170" t="s">
        <v>20</v>
      </c>
      <c r="G170">
        <v>5512</v>
      </c>
      <c r="H170" t="s">
        <v>14</v>
      </c>
      <c r="I170">
        <v>32</v>
      </c>
    </row>
    <row r="171" spans="1:9" x14ac:dyDescent="0.2">
      <c r="A171" t="s">
        <v>20</v>
      </c>
      <c r="B171">
        <v>91</v>
      </c>
      <c r="F171" t="s">
        <v>20</v>
      </c>
      <c r="G171">
        <v>86</v>
      </c>
      <c r="H171" t="s">
        <v>14</v>
      </c>
      <c r="I171">
        <v>186</v>
      </c>
    </row>
    <row r="172" spans="1:9" x14ac:dyDescent="0.2">
      <c r="A172" t="s">
        <v>20</v>
      </c>
      <c r="B172">
        <v>546</v>
      </c>
      <c r="F172" t="s">
        <v>20</v>
      </c>
      <c r="G172">
        <v>2768</v>
      </c>
      <c r="H172" t="s">
        <v>14</v>
      </c>
      <c r="I172">
        <v>605</v>
      </c>
    </row>
    <row r="173" spans="1:9" x14ac:dyDescent="0.2">
      <c r="A173" t="s">
        <v>20</v>
      </c>
      <c r="B173">
        <v>393</v>
      </c>
      <c r="F173" t="s">
        <v>20</v>
      </c>
      <c r="G173">
        <v>48</v>
      </c>
      <c r="H173" t="s">
        <v>14</v>
      </c>
      <c r="I173">
        <v>1</v>
      </c>
    </row>
    <row r="174" spans="1:9" x14ac:dyDescent="0.2">
      <c r="A174" t="s">
        <v>20</v>
      </c>
      <c r="B174">
        <v>133</v>
      </c>
      <c r="F174" t="s">
        <v>20</v>
      </c>
      <c r="G174">
        <v>87</v>
      </c>
      <c r="H174" t="s">
        <v>14</v>
      </c>
      <c r="I174">
        <v>31</v>
      </c>
    </row>
    <row r="175" spans="1:9" x14ac:dyDescent="0.2">
      <c r="A175" t="s">
        <v>20</v>
      </c>
      <c r="B175">
        <v>254</v>
      </c>
      <c r="F175" t="s">
        <v>20</v>
      </c>
      <c r="G175">
        <v>1894</v>
      </c>
      <c r="H175" t="s">
        <v>14</v>
      </c>
      <c r="I175">
        <v>1181</v>
      </c>
    </row>
    <row r="176" spans="1:9" x14ac:dyDescent="0.2">
      <c r="A176" t="s">
        <v>20</v>
      </c>
      <c r="B176">
        <v>176</v>
      </c>
      <c r="F176" t="s">
        <v>20</v>
      </c>
      <c r="G176">
        <v>282</v>
      </c>
      <c r="H176" t="s">
        <v>14</v>
      </c>
      <c r="I176">
        <v>39</v>
      </c>
    </row>
    <row r="177" spans="1:9" x14ac:dyDescent="0.2">
      <c r="A177" t="s">
        <v>20</v>
      </c>
      <c r="B177">
        <v>337</v>
      </c>
      <c r="F177" t="s">
        <v>20</v>
      </c>
      <c r="G177">
        <v>116</v>
      </c>
      <c r="H177" t="s">
        <v>14</v>
      </c>
      <c r="I177">
        <v>46</v>
      </c>
    </row>
    <row r="178" spans="1:9" x14ac:dyDescent="0.2">
      <c r="A178" t="s">
        <v>20</v>
      </c>
      <c r="B178">
        <v>107</v>
      </c>
      <c r="F178" t="s">
        <v>20</v>
      </c>
      <c r="G178">
        <v>83</v>
      </c>
      <c r="H178" t="s">
        <v>14</v>
      </c>
      <c r="I178">
        <v>105</v>
      </c>
    </row>
    <row r="179" spans="1:9" x14ac:dyDescent="0.2">
      <c r="A179" t="s">
        <v>20</v>
      </c>
      <c r="B179">
        <v>183</v>
      </c>
      <c r="F179" t="s">
        <v>20</v>
      </c>
      <c r="G179">
        <v>91</v>
      </c>
      <c r="H179" t="s">
        <v>14</v>
      </c>
      <c r="I179">
        <v>535</v>
      </c>
    </row>
    <row r="180" spans="1:9" x14ac:dyDescent="0.2">
      <c r="A180" t="s">
        <v>20</v>
      </c>
      <c r="B180">
        <v>72</v>
      </c>
      <c r="F180" t="s">
        <v>20</v>
      </c>
      <c r="G180">
        <v>546</v>
      </c>
      <c r="H180" t="s">
        <v>14</v>
      </c>
      <c r="I180">
        <v>16</v>
      </c>
    </row>
    <row r="181" spans="1:9" x14ac:dyDescent="0.2">
      <c r="A181" t="s">
        <v>20</v>
      </c>
      <c r="B181">
        <v>295</v>
      </c>
      <c r="F181" t="s">
        <v>20</v>
      </c>
      <c r="G181">
        <v>393</v>
      </c>
      <c r="H181" t="s">
        <v>14</v>
      </c>
      <c r="I181">
        <v>575</v>
      </c>
    </row>
    <row r="182" spans="1:9" x14ac:dyDescent="0.2">
      <c r="A182" t="s">
        <v>20</v>
      </c>
      <c r="B182">
        <v>142</v>
      </c>
      <c r="F182" t="s">
        <v>20</v>
      </c>
      <c r="G182">
        <v>133</v>
      </c>
      <c r="H182" t="s">
        <v>14</v>
      </c>
      <c r="I182">
        <v>1120</v>
      </c>
    </row>
    <row r="183" spans="1:9" x14ac:dyDescent="0.2">
      <c r="A183" t="s">
        <v>20</v>
      </c>
      <c r="B183">
        <v>85</v>
      </c>
      <c r="F183" t="s">
        <v>20</v>
      </c>
      <c r="G183">
        <v>254</v>
      </c>
      <c r="H183" t="s">
        <v>14</v>
      </c>
      <c r="I183">
        <v>113</v>
      </c>
    </row>
    <row r="184" spans="1:9" x14ac:dyDescent="0.2">
      <c r="A184" t="s">
        <v>20</v>
      </c>
      <c r="B184">
        <v>659</v>
      </c>
      <c r="F184" t="s">
        <v>20</v>
      </c>
      <c r="G184">
        <v>176</v>
      </c>
      <c r="H184" t="s">
        <v>14</v>
      </c>
      <c r="I184">
        <v>1538</v>
      </c>
    </row>
    <row r="185" spans="1:9" x14ac:dyDescent="0.2">
      <c r="A185" t="s">
        <v>20</v>
      </c>
      <c r="B185">
        <v>121</v>
      </c>
      <c r="F185" t="s">
        <v>20</v>
      </c>
      <c r="G185">
        <v>337</v>
      </c>
      <c r="H185" t="s">
        <v>14</v>
      </c>
      <c r="I185">
        <v>9</v>
      </c>
    </row>
    <row r="186" spans="1:9" x14ac:dyDescent="0.2">
      <c r="A186" t="s">
        <v>20</v>
      </c>
      <c r="B186">
        <v>3742</v>
      </c>
      <c r="F186" t="s">
        <v>20</v>
      </c>
      <c r="G186">
        <v>107</v>
      </c>
      <c r="H186" t="s">
        <v>14</v>
      </c>
      <c r="I186">
        <v>554</v>
      </c>
    </row>
    <row r="187" spans="1:9" x14ac:dyDescent="0.2">
      <c r="A187" t="s">
        <v>20</v>
      </c>
      <c r="B187">
        <v>223</v>
      </c>
      <c r="F187" t="s">
        <v>20</v>
      </c>
      <c r="G187">
        <v>183</v>
      </c>
      <c r="H187" t="s">
        <v>14</v>
      </c>
      <c r="I187">
        <v>648</v>
      </c>
    </row>
    <row r="188" spans="1:9" x14ac:dyDescent="0.2">
      <c r="A188" t="s">
        <v>20</v>
      </c>
      <c r="B188">
        <v>133</v>
      </c>
      <c r="F188" t="s">
        <v>20</v>
      </c>
      <c r="G188">
        <v>72</v>
      </c>
      <c r="H188" t="s">
        <v>14</v>
      </c>
      <c r="I188">
        <v>21</v>
      </c>
    </row>
    <row r="189" spans="1:9" x14ac:dyDescent="0.2">
      <c r="A189" t="s">
        <v>20</v>
      </c>
      <c r="B189">
        <v>5168</v>
      </c>
      <c r="F189" t="s">
        <v>20</v>
      </c>
      <c r="G189">
        <v>295</v>
      </c>
      <c r="H189" t="s">
        <v>14</v>
      </c>
      <c r="I189">
        <v>54</v>
      </c>
    </row>
    <row r="190" spans="1:9" x14ac:dyDescent="0.2">
      <c r="A190" t="s">
        <v>20</v>
      </c>
      <c r="B190">
        <v>307</v>
      </c>
      <c r="F190" t="s">
        <v>20</v>
      </c>
      <c r="G190">
        <v>142</v>
      </c>
      <c r="H190" t="s">
        <v>14</v>
      </c>
      <c r="I190">
        <v>120</v>
      </c>
    </row>
    <row r="191" spans="1:9" x14ac:dyDescent="0.2">
      <c r="A191" t="s">
        <v>20</v>
      </c>
      <c r="B191">
        <v>2441</v>
      </c>
      <c r="F191" t="s">
        <v>20</v>
      </c>
      <c r="G191">
        <v>85</v>
      </c>
      <c r="H191" t="s">
        <v>14</v>
      </c>
      <c r="I191">
        <v>579</v>
      </c>
    </row>
    <row r="192" spans="1:9" x14ac:dyDescent="0.2">
      <c r="A192" t="s">
        <v>20</v>
      </c>
      <c r="B192">
        <v>1385</v>
      </c>
      <c r="F192" t="s">
        <v>20</v>
      </c>
      <c r="G192">
        <v>659</v>
      </c>
      <c r="H192" t="s">
        <v>14</v>
      </c>
      <c r="I192">
        <v>2072</v>
      </c>
    </row>
    <row r="193" spans="1:9" x14ac:dyDescent="0.2">
      <c r="A193" t="s">
        <v>20</v>
      </c>
      <c r="B193">
        <v>190</v>
      </c>
      <c r="F193" t="s">
        <v>20</v>
      </c>
      <c r="G193">
        <v>121</v>
      </c>
      <c r="H193" t="s">
        <v>14</v>
      </c>
      <c r="I193">
        <v>0</v>
      </c>
    </row>
    <row r="194" spans="1:9" x14ac:dyDescent="0.2">
      <c r="A194" t="s">
        <v>20</v>
      </c>
      <c r="B194">
        <v>470</v>
      </c>
      <c r="F194" t="s">
        <v>20</v>
      </c>
      <c r="G194">
        <v>3742</v>
      </c>
      <c r="H194" t="s">
        <v>14</v>
      </c>
      <c r="I194">
        <v>1796</v>
      </c>
    </row>
    <row r="195" spans="1:9" x14ac:dyDescent="0.2">
      <c r="A195" t="s">
        <v>20</v>
      </c>
      <c r="B195">
        <v>253</v>
      </c>
      <c r="F195" t="s">
        <v>20</v>
      </c>
      <c r="G195">
        <v>223</v>
      </c>
      <c r="H195" t="s">
        <v>14</v>
      </c>
      <c r="I195">
        <v>62</v>
      </c>
    </row>
    <row r="196" spans="1:9" x14ac:dyDescent="0.2">
      <c r="A196" t="s">
        <v>20</v>
      </c>
      <c r="B196">
        <v>1113</v>
      </c>
      <c r="F196" t="s">
        <v>20</v>
      </c>
      <c r="G196">
        <v>133</v>
      </c>
      <c r="H196" t="s">
        <v>14</v>
      </c>
      <c r="I196">
        <v>347</v>
      </c>
    </row>
    <row r="197" spans="1:9" x14ac:dyDescent="0.2">
      <c r="A197" t="s">
        <v>20</v>
      </c>
      <c r="B197">
        <v>2283</v>
      </c>
      <c r="F197" t="s">
        <v>20</v>
      </c>
      <c r="G197">
        <v>5168</v>
      </c>
      <c r="H197" t="s">
        <v>14</v>
      </c>
      <c r="I197">
        <v>19</v>
      </c>
    </row>
    <row r="198" spans="1:9" x14ac:dyDescent="0.2">
      <c r="A198" t="s">
        <v>20</v>
      </c>
      <c r="B198">
        <v>1095</v>
      </c>
      <c r="F198" t="s">
        <v>20</v>
      </c>
      <c r="G198">
        <v>307</v>
      </c>
      <c r="H198" t="s">
        <v>14</v>
      </c>
      <c r="I198">
        <v>1258</v>
      </c>
    </row>
    <row r="199" spans="1:9" x14ac:dyDescent="0.2">
      <c r="A199" t="s">
        <v>20</v>
      </c>
      <c r="B199">
        <v>1690</v>
      </c>
      <c r="F199" t="s">
        <v>20</v>
      </c>
      <c r="G199">
        <v>2441</v>
      </c>
      <c r="H199" t="s">
        <v>14</v>
      </c>
      <c r="I199">
        <v>362</v>
      </c>
    </row>
    <row r="200" spans="1:9" x14ac:dyDescent="0.2">
      <c r="A200" t="s">
        <v>20</v>
      </c>
      <c r="B200">
        <v>191</v>
      </c>
      <c r="F200" t="s">
        <v>20</v>
      </c>
      <c r="G200">
        <v>1385</v>
      </c>
      <c r="H200" t="s">
        <v>14</v>
      </c>
      <c r="I200">
        <v>133</v>
      </c>
    </row>
    <row r="201" spans="1:9" x14ac:dyDescent="0.2">
      <c r="A201" t="s">
        <v>20</v>
      </c>
      <c r="B201">
        <v>2013</v>
      </c>
      <c r="F201" t="s">
        <v>20</v>
      </c>
      <c r="G201">
        <v>190</v>
      </c>
      <c r="H201" t="s">
        <v>14</v>
      </c>
      <c r="I201">
        <v>846</v>
      </c>
    </row>
    <row r="202" spans="1:9" x14ac:dyDescent="0.2">
      <c r="A202" t="s">
        <v>20</v>
      </c>
      <c r="B202">
        <v>1703</v>
      </c>
      <c r="F202" t="s">
        <v>20</v>
      </c>
      <c r="G202">
        <v>470</v>
      </c>
      <c r="H202" t="s">
        <v>14</v>
      </c>
      <c r="I202">
        <v>10</v>
      </c>
    </row>
    <row r="203" spans="1:9" x14ac:dyDescent="0.2">
      <c r="A203" t="s">
        <v>20</v>
      </c>
      <c r="B203">
        <v>80</v>
      </c>
      <c r="F203" t="s">
        <v>20</v>
      </c>
      <c r="G203">
        <v>253</v>
      </c>
      <c r="H203" t="s">
        <v>14</v>
      </c>
      <c r="I203">
        <v>191</v>
      </c>
    </row>
    <row r="204" spans="1:9" x14ac:dyDescent="0.2">
      <c r="A204" t="s">
        <v>20</v>
      </c>
      <c r="B204">
        <v>41</v>
      </c>
      <c r="F204" t="s">
        <v>20</v>
      </c>
      <c r="G204">
        <v>1113</v>
      </c>
      <c r="H204" t="s">
        <v>14</v>
      </c>
      <c r="I204">
        <v>1979</v>
      </c>
    </row>
    <row r="205" spans="1:9" x14ac:dyDescent="0.2">
      <c r="A205" t="s">
        <v>20</v>
      </c>
      <c r="B205">
        <v>187</v>
      </c>
      <c r="F205" t="s">
        <v>20</v>
      </c>
      <c r="G205">
        <v>2283</v>
      </c>
      <c r="H205" t="s">
        <v>14</v>
      </c>
      <c r="I205">
        <v>63</v>
      </c>
    </row>
    <row r="206" spans="1:9" x14ac:dyDescent="0.2">
      <c r="A206" t="s">
        <v>20</v>
      </c>
      <c r="B206">
        <v>2875</v>
      </c>
      <c r="F206" t="s">
        <v>20</v>
      </c>
      <c r="G206">
        <v>1095</v>
      </c>
      <c r="H206" t="s">
        <v>14</v>
      </c>
      <c r="I206">
        <v>6080</v>
      </c>
    </row>
    <row r="207" spans="1:9" x14ac:dyDescent="0.2">
      <c r="A207" t="s">
        <v>20</v>
      </c>
      <c r="B207">
        <v>88</v>
      </c>
      <c r="F207" t="s">
        <v>20</v>
      </c>
      <c r="G207">
        <v>1690</v>
      </c>
      <c r="H207" t="s">
        <v>14</v>
      </c>
      <c r="I207">
        <v>80</v>
      </c>
    </row>
    <row r="208" spans="1:9" x14ac:dyDescent="0.2">
      <c r="A208" t="s">
        <v>20</v>
      </c>
      <c r="B208">
        <v>191</v>
      </c>
      <c r="F208" t="s">
        <v>20</v>
      </c>
      <c r="G208">
        <v>191</v>
      </c>
      <c r="H208" t="s">
        <v>14</v>
      </c>
      <c r="I208">
        <v>9</v>
      </c>
    </row>
    <row r="209" spans="1:9" x14ac:dyDescent="0.2">
      <c r="A209" t="s">
        <v>20</v>
      </c>
      <c r="B209">
        <v>139</v>
      </c>
      <c r="F209" t="s">
        <v>20</v>
      </c>
      <c r="G209">
        <v>2013</v>
      </c>
      <c r="H209" t="s">
        <v>14</v>
      </c>
      <c r="I209">
        <v>1784</v>
      </c>
    </row>
    <row r="210" spans="1:9" x14ac:dyDescent="0.2">
      <c r="A210" t="s">
        <v>20</v>
      </c>
      <c r="B210">
        <v>186</v>
      </c>
      <c r="F210" t="s">
        <v>20</v>
      </c>
      <c r="G210">
        <v>1703</v>
      </c>
      <c r="H210" t="s">
        <v>14</v>
      </c>
      <c r="I210">
        <v>243</v>
      </c>
    </row>
    <row r="211" spans="1:9" x14ac:dyDescent="0.2">
      <c r="A211" t="s">
        <v>20</v>
      </c>
      <c r="B211">
        <v>112</v>
      </c>
      <c r="F211" t="s">
        <v>20</v>
      </c>
      <c r="G211">
        <v>80</v>
      </c>
      <c r="H211" t="s">
        <v>14</v>
      </c>
      <c r="I211">
        <v>1296</v>
      </c>
    </row>
    <row r="212" spans="1:9" x14ac:dyDescent="0.2">
      <c r="A212" t="s">
        <v>20</v>
      </c>
      <c r="B212">
        <v>101</v>
      </c>
      <c r="F212" t="s">
        <v>20</v>
      </c>
      <c r="G212">
        <v>41</v>
      </c>
      <c r="H212" t="s">
        <v>14</v>
      </c>
      <c r="I212">
        <v>77</v>
      </c>
    </row>
    <row r="213" spans="1:9" x14ac:dyDescent="0.2">
      <c r="A213" t="s">
        <v>20</v>
      </c>
      <c r="B213">
        <v>206</v>
      </c>
      <c r="F213" t="s">
        <v>20</v>
      </c>
      <c r="G213">
        <v>187</v>
      </c>
      <c r="H213" t="s">
        <v>14</v>
      </c>
      <c r="I213">
        <v>395</v>
      </c>
    </row>
    <row r="214" spans="1:9" x14ac:dyDescent="0.2">
      <c r="A214" t="s">
        <v>20</v>
      </c>
      <c r="B214">
        <v>154</v>
      </c>
      <c r="F214" t="s">
        <v>20</v>
      </c>
      <c r="G214">
        <v>2875</v>
      </c>
      <c r="H214" t="s">
        <v>14</v>
      </c>
      <c r="I214">
        <v>49</v>
      </c>
    </row>
    <row r="215" spans="1:9" x14ac:dyDescent="0.2">
      <c r="A215" t="s">
        <v>20</v>
      </c>
      <c r="B215">
        <v>5966</v>
      </c>
      <c r="F215" t="s">
        <v>20</v>
      </c>
      <c r="G215">
        <v>88</v>
      </c>
      <c r="H215" t="s">
        <v>14</v>
      </c>
      <c r="I215">
        <v>180</v>
      </c>
    </row>
    <row r="216" spans="1:9" x14ac:dyDescent="0.2">
      <c r="A216" t="s">
        <v>20</v>
      </c>
      <c r="B216">
        <v>169</v>
      </c>
      <c r="F216" t="s">
        <v>20</v>
      </c>
      <c r="G216">
        <v>191</v>
      </c>
      <c r="H216" t="s">
        <v>14</v>
      </c>
      <c r="I216">
        <v>2690</v>
      </c>
    </row>
    <row r="217" spans="1:9" x14ac:dyDescent="0.2">
      <c r="A217" t="s">
        <v>20</v>
      </c>
      <c r="B217">
        <v>2106</v>
      </c>
      <c r="F217" t="s">
        <v>20</v>
      </c>
      <c r="G217">
        <v>139</v>
      </c>
      <c r="H217" t="s">
        <v>14</v>
      </c>
      <c r="I217">
        <v>2779</v>
      </c>
    </row>
    <row r="218" spans="1:9" x14ac:dyDescent="0.2">
      <c r="A218" t="s">
        <v>20</v>
      </c>
      <c r="B218">
        <v>131</v>
      </c>
      <c r="F218" t="s">
        <v>20</v>
      </c>
      <c r="G218">
        <v>186</v>
      </c>
      <c r="H218" t="s">
        <v>14</v>
      </c>
      <c r="I218">
        <v>92</v>
      </c>
    </row>
    <row r="219" spans="1:9" x14ac:dyDescent="0.2">
      <c r="A219" t="s">
        <v>20</v>
      </c>
      <c r="B219">
        <v>84</v>
      </c>
      <c r="F219" t="s">
        <v>20</v>
      </c>
      <c r="G219">
        <v>112</v>
      </c>
      <c r="H219" t="s">
        <v>14</v>
      </c>
      <c r="I219">
        <v>1028</v>
      </c>
    </row>
    <row r="220" spans="1:9" x14ac:dyDescent="0.2">
      <c r="A220" t="s">
        <v>20</v>
      </c>
      <c r="B220">
        <v>155</v>
      </c>
      <c r="F220" t="s">
        <v>20</v>
      </c>
      <c r="G220">
        <v>101</v>
      </c>
      <c r="H220" t="s">
        <v>14</v>
      </c>
      <c r="I220">
        <v>26</v>
      </c>
    </row>
    <row r="221" spans="1:9" x14ac:dyDescent="0.2">
      <c r="A221" t="s">
        <v>20</v>
      </c>
      <c r="B221">
        <v>189</v>
      </c>
      <c r="F221" t="s">
        <v>20</v>
      </c>
      <c r="G221">
        <v>206</v>
      </c>
      <c r="H221" t="s">
        <v>14</v>
      </c>
      <c r="I221">
        <v>1790</v>
      </c>
    </row>
    <row r="222" spans="1:9" x14ac:dyDescent="0.2">
      <c r="A222" t="s">
        <v>20</v>
      </c>
      <c r="B222">
        <v>4799</v>
      </c>
      <c r="F222" t="s">
        <v>20</v>
      </c>
      <c r="G222">
        <v>154</v>
      </c>
      <c r="H222" t="s">
        <v>14</v>
      </c>
      <c r="I222">
        <v>37</v>
      </c>
    </row>
    <row r="223" spans="1:9" x14ac:dyDescent="0.2">
      <c r="A223" t="s">
        <v>20</v>
      </c>
      <c r="B223">
        <v>1137</v>
      </c>
      <c r="F223" t="s">
        <v>20</v>
      </c>
      <c r="G223">
        <v>5966</v>
      </c>
      <c r="H223" t="s">
        <v>14</v>
      </c>
      <c r="I223">
        <v>35</v>
      </c>
    </row>
    <row r="224" spans="1:9" x14ac:dyDescent="0.2">
      <c r="A224" t="s">
        <v>20</v>
      </c>
      <c r="B224">
        <v>1152</v>
      </c>
      <c r="F224" t="s">
        <v>20</v>
      </c>
      <c r="G224">
        <v>169</v>
      </c>
      <c r="H224" t="s">
        <v>14</v>
      </c>
      <c r="I224">
        <v>558</v>
      </c>
    </row>
    <row r="225" spans="1:9" x14ac:dyDescent="0.2">
      <c r="A225" t="s">
        <v>20</v>
      </c>
      <c r="B225">
        <v>50</v>
      </c>
      <c r="F225" t="s">
        <v>20</v>
      </c>
      <c r="G225">
        <v>2106</v>
      </c>
      <c r="H225" t="s">
        <v>14</v>
      </c>
      <c r="I225">
        <v>64</v>
      </c>
    </row>
    <row r="226" spans="1:9" x14ac:dyDescent="0.2">
      <c r="A226" t="s">
        <v>20</v>
      </c>
      <c r="B226">
        <v>3059</v>
      </c>
      <c r="F226" t="s">
        <v>20</v>
      </c>
      <c r="G226">
        <v>131</v>
      </c>
      <c r="H226" t="s">
        <v>14</v>
      </c>
      <c r="I226">
        <v>245</v>
      </c>
    </row>
    <row r="227" spans="1:9" x14ac:dyDescent="0.2">
      <c r="A227" t="s">
        <v>20</v>
      </c>
      <c r="B227">
        <v>34</v>
      </c>
      <c r="F227" t="s">
        <v>20</v>
      </c>
      <c r="G227">
        <v>84</v>
      </c>
      <c r="H227" t="s">
        <v>14</v>
      </c>
      <c r="I227">
        <v>71</v>
      </c>
    </row>
    <row r="228" spans="1:9" x14ac:dyDescent="0.2">
      <c r="A228" t="s">
        <v>20</v>
      </c>
      <c r="B228">
        <v>220</v>
      </c>
      <c r="F228" t="s">
        <v>20</v>
      </c>
      <c r="G228">
        <v>155</v>
      </c>
      <c r="H228" t="s">
        <v>14</v>
      </c>
      <c r="I228">
        <v>42</v>
      </c>
    </row>
    <row r="229" spans="1:9" x14ac:dyDescent="0.2">
      <c r="A229" t="s">
        <v>20</v>
      </c>
      <c r="B229">
        <v>1604</v>
      </c>
      <c r="F229" t="s">
        <v>20</v>
      </c>
      <c r="G229">
        <v>189</v>
      </c>
      <c r="H229" t="s">
        <v>14</v>
      </c>
      <c r="I229">
        <v>156</v>
      </c>
    </row>
    <row r="230" spans="1:9" x14ac:dyDescent="0.2">
      <c r="A230" t="s">
        <v>20</v>
      </c>
      <c r="B230">
        <v>454</v>
      </c>
      <c r="F230" t="s">
        <v>20</v>
      </c>
      <c r="G230">
        <v>4799</v>
      </c>
      <c r="H230" t="s">
        <v>14</v>
      </c>
      <c r="I230">
        <v>1368</v>
      </c>
    </row>
    <row r="231" spans="1:9" x14ac:dyDescent="0.2">
      <c r="A231" t="s">
        <v>20</v>
      </c>
      <c r="B231">
        <v>123</v>
      </c>
      <c r="F231" t="s">
        <v>20</v>
      </c>
      <c r="G231">
        <v>1137</v>
      </c>
      <c r="H231" t="s">
        <v>14</v>
      </c>
      <c r="I231">
        <v>102</v>
      </c>
    </row>
    <row r="232" spans="1:9" x14ac:dyDescent="0.2">
      <c r="A232" t="s">
        <v>20</v>
      </c>
      <c r="B232">
        <v>299</v>
      </c>
      <c r="F232" t="s">
        <v>20</v>
      </c>
      <c r="G232">
        <v>1152</v>
      </c>
      <c r="H232" t="s">
        <v>14</v>
      </c>
      <c r="I232">
        <v>86</v>
      </c>
    </row>
    <row r="233" spans="1:9" x14ac:dyDescent="0.2">
      <c r="A233" t="s">
        <v>20</v>
      </c>
      <c r="B233">
        <v>2237</v>
      </c>
      <c r="F233" t="s">
        <v>20</v>
      </c>
      <c r="G233">
        <v>50</v>
      </c>
      <c r="H233" t="s">
        <v>14</v>
      </c>
      <c r="I233">
        <v>253</v>
      </c>
    </row>
    <row r="234" spans="1:9" x14ac:dyDescent="0.2">
      <c r="A234" t="s">
        <v>20</v>
      </c>
      <c r="B234">
        <v>645</v>
      </c>
      <c r="F234" t="s">
        <v>20</v>
      </c>
      <c r="G234">
        <v>3059</v>
      </c>
      <c r="H234" t="s">
        <v>14</v>
      </c>
      <c r="I234">
        <v>157</v>
      </c>
    </row>
    <row r="235" spans="1:9" x14ac:dyDescent="0.2">
      <c r="A235" t="s">
        <v>20</v>
      </c>
      <c r="B235">
        <v>484</v>
      </c>
      <c r="F235" t="s">
        <v>20</v>
      </c>
      <c r="G235">
        <v>34</v>
      </c>
      <c r="H235" t="s">
        <v>14</v>
      </c>
      <c r="I235">
        <v>183</v>
      </c>
    </row>
    <row r="236" spans="1:9" x14ac:dyDescent="0.2">
      <c r="A236" t="s">
        <v>20</v>
      </c>
      <c r="B236">
        <v>154</v>
      </c>
      <c r="F236" t="s">
        <v>20</v>
      </c>
      <c r="G236">
        <v>220</v>
      </c>
      <c r="H236" t="s">
        <v>14</v>
      </c>
      <c r="I236">
        <v>82</v>
      </c>
    </row>
    <row r="237" spans="1:9" x14ac:dyDescent="0.2">
      <c r="A237" t="s">
        <v>20</v>
      </c>
      <c r="B237">
        <v>82</v>
      </c>
      <c r="F237" t="s">
        <v>20</v>
      </c>
      <c r="G237">
        <v>1604</v>
      </c>
      <c r="H237" t="s">
        <v>14</v>
      </c>
      <c r="I237">
        <v>1</v>
      </c>
    </row>
    <row r="238" spans="1:9" x14ac:dyDescent="0.2">
      <c r="A238" t="s">
        <v>20</v>
      </c>
      <c r="B238">
        <v>134</v>
      </c>
      <c r="F238" t="s">
        <v>20</v>
      </c>
      <c r="G238">
        <v>454</v>
      </c>
      <c r="H238" t="s">
        <v>14</v>
      </c>
      <c r="I238">
        <v>1198</v>
      </c>
    </row>
    <row r="239" spans="1:9" x14ac:dyDescent="0.2">
      <c r="A239" t="s">
        <v>20</v>
      </c>
      <c r="B239">
        <v>5203</v>
      </c>
      <c r="F239" t="s">
        <v>20</v>
      </c>
      <c r="G239">
        <v>123</v>
      </c>
      <c r="H239" t="s">
        <v>14</v>
      </c>
      <c r="I239">
        <v>648</v>
      </c>
    </row>
    <row r="240" spans="1:9" x14ac:dyDescent="0.2">
      <c r="A240" t="s">
        <v>20</v>
      </c>
      <c r="B240">
        <v>94</v>
      </c>
      <c r="F240" t="s">
        <v>20</v>
      </c>
      <c r="G240">
        <v>299</v>
      </c>
      <c r="H240" t="s">
        <v>14</v>
      </c>
      <c r="I240">
        <v>64</v>
      </c>
    </row>
    <row r="241" spans="1:9" x14ac:dyDescent="0.2">
      <c r="A241" t="s">
        <v>20</v>
      </c>
      <c r="B241">
        <v>205</v>
      </c>
      <c r="F241" t="s">
        <v>20</v>
      </c>
      <c r="G241">
        <v>2237</v>
      </c>
      <c r="H241" t="s">
        <v>14</v>
      </c>
      <c r="I241">
        <v>62</v>
      </c>
    </row>
    <row r="242" spans="1:9" x14ac:dyDescent="0.2">
      <c r="A242" t="s">
        <v>20</v>
      </c>
      <c r="B242">
        <v>92</v>
      </c>
      <c r="F242" t="s">
        <v>20</v>
      </c>
      <c r="G242">
        <v>645</v>
      </c>
      <c r="H242" t="s">
        <v>14</v>
      </c>
      <c r="I242">
        <v>750</v>
      </c>
    </row>
    <row r="243" spans="1:9" x14ac:dyDescent="0.2">
      <c r="A243" t="s">
        <v>20</v>
      </c>
      <c r="B243">
        <v>219</v>
      </c>
      <c r="F243" t="s">
        <v>20</v>
      </c>
      <c r="G243">
        <v>484</v>
      </c>
      <c r="H243" t="s">
        <v>14</v>
      </c>
      <c r="I243">
        <v>105</v>
      </c>
    </row>
    <row r="244" spans="1:9" x14ac:dyDescent="0.2">
      <c r="A244" t="s">
        <v>20</v>
      </c>
      <c r="B244">
        <v>2526</v>
      </c>
      <c r="F244" t="s">
        <v>20</v>
      </c>
      <c r="G244">
        <v>154</v>
      </c>
      <c r="H244" t="s">
        <v>14</v>
      </c>
      <c r="I244">
        <v>2604</v>
      </c>
    </row>
    <row r="245" spans="1:9" x14ac:dyDescent="0.2">
      <c r="A245" t="s">
        <v>20</v>
      </c>
      <c r="B245">
        <v>94</v>
      </c>
      <c r="F245" t="s">
        <v>20</v>
      </c>
      <c r="G245">
        <v>82</v>
      </c>
      <c r="H245" t="s">
        <v>14</v>
      </c>
      <c r="I245">
        <v>65</v>
      </c>
    </row>
    <row r="246" spans="1:9" x14ac:dyDescent="0.2">
      <c r="A246" t="s">
        <v>20</v>
      </c>
      <c r="B246">
        <v>1713</v>
      </c>
      <c r="F246" t="s">
        <v>20</v>
      </c>
      <c r="G246">
        <v>134</v>
      </c>
      <c r="H246" t="s">
        <v>14</v>
      </c>
      <c r="I246">
        <v>94</v>
      </c>
    </row>
    <row r="247" spans="1:9" x14ac:dyDescent="0.2">
      <c r="A247" t="s">
        <v>20</v>
      </c>
      <c r="B247">
        <v>249</v>
      </c>
      <c r="F247" t="s">
        <v>20</v>
      </c>
      <c r="G247">
        <v>5203</v>
      </c>
      <c r="H247" t="s">
        <v>14</v>
      </c>
      <c r="I247">
        <v>257</v>
      </c>
    </row>
    <row r="248" spans="1:9" x14ac:dyDescent="0.2">
      <c r="A248" t="s">
        <v>20</v>
      </c>
      <c r="B248">
        <v>192</v>
      </c>
      <c r="F248" t="s">
        <v>20</v>
      </c>
      <c r="G248">
        <v>94</v>
      </c>
      <c r="H248" t="s">
        <v>14</v>
      </c>
      <c r="I248">
        <v>2928</v>
      </c>
    </row>
    <row r="249" spans="1:9" x14ac:dyDescent="0.2">
      <c r="A249" t="s">
        <v>20</v>
      </c>
      <c r="B249">
        <v>247</v>
      </c>
      <c r="F249" t="s">
        <v>20</v>
      </c>
      <c r="G249">
        <v>205</v>
      </c>
      <c r="H249" t="s">
        <v>14</v>
      </c>
      <c r="I249">
        <v>4697</v>
      </c>
    </row>
    <row r="250" spans="1:9" x14ac:dyDescent="0.2">
      <c r="A250" t="s">
        <v>20</v>
      </c>
      <c r="B250">
        <v>2293</v>
      </c>
      <c r="F250" t="s">
        <v>20</v>
      </c>
      <c r="G250">
        <v>92</v>
      </c>
      <c r="H250" t="s">
        <v>14</v>
      </c>
      <c r="I250">
        <v>2915</v>
      </c>
    </row>
    <row r="251" spans="1:9" x14ac:dyDescent="0.2">
      <c r="A251" t="s">
        <v>20</v>
      </c>
      <c r="B251">
        <v>3131</v>
      </c>
      <c r="F251" t="s">
        <v>20</v>
      </c>
      <c r="G251">
        <v>219</v>
      </c>
      <c r="H251" t="s">
        <v>14</v>
      </c>
      <c r="I251">
        <v>18</v>
      </c>
    </row>
    <row r="252" spans="1:9" x14ac:dyDescent="0.2">
      <c r="A252" t="s">
        <v>20</v>
      </c>
      <c r="B252">
        <v>143</v>
      </c>
      <c r="F252" t="s">
        <v>20</v>
      </c>
      <c r="G252">
        <v>2526</v>
      </c>
      <c r="H252" t="s">
        <v>14</v>
      </c>
      <c r="I252">
        <v>602</v>
      </c>
    </row>
    <row r="253" spans="1:9" x14ac:dyDescent="0.2">
      <c r="A253" t="s">
        <v>20</v>
      </c>
      <c r="B253">
        <v>296</v>
      </c>
      <c r="F253" t="s">
        <v>20</v>
      </c>
      <c r="G253">
        <v>94</v>
      </c>
      <c r="H253" t="s">
        <v>14</v>
      </c>
      <c r="I253">
        <v>1</v>
      </c>
    </row>
    <row r="254" spans="1:9" x14ac:dyDescent="0.2">
      <c r="A254" t="s">
        <v>20</v>
      </c>
      <c r="B254">
        <v>170</v>
      </c>
      <c r="F254" t="s">
        <v>20</v>
      </c>
      <c r="G254">
        <v>1713</v>
      </c>
      <c r="H254" t="s">
        <v>14</v>
      </c>
      <c r="I254">
        <v>3868</v>
      </c>
    </row>
    <row r="255" spans="1:9" x14ac:dyDescent="0.2">
      <c r="A255" t="s">
        <v>20</v>
      </c>
      <c r="B255">
        <v>86</v>
      </c>
      <c r="F255" t="s">
        <v>20</v>
      </c>
      <c r="G255">
        <v>249</v>
      </c>
      <c r="H255" t="s">
        <v>14</v>
      </c>
      <c r="I255">
        <v>504</v>
      </c>
    </row>
    <row r="256" spans="1:9" x14ac:dyDescent="0.2">
      <c r="A256" t="s">
        <v>20</v>
      </c>
      <c r="B256">
        <v>6286</v>
      </c>
      <c r="F256" t="s">
        <v>20</v>
      </c>
      <c r="G256">
        <v>192</v>
      </c>
      <c r="H256" t="s">
        <v>14</v>
      </c>
      <c r="I256">
        <v>14</v>
      </c>
    </row>
    <row r="257" spans="1:9" x14ac:dyDescent="0.2">
      <c r="A257" t="s">
        <v>20</v>
      </c>
      <c r="B257">
        <v>3727</v>
      </c>
      <c r="F257" t="s">
        <v>20</v>
      </c>
      <c r="G257">
        <v>247</v>
      </c>
      <c r="H257" t="s">
        <v>14</v>
      </c>
      <c r="I257">
        <v>750</v>
      </c>
    </row>
    <row r="258" spans="1:9" x14ac:dyDescent="0.2">
      <c r="A258" t="s">
        <v>20</v>
      </c>
      <c r="B258">
        <v>1605</v>
      </c>
      <c r="F258" t="s">
        <v>20</v>
      </c>
      <c r="G258">
        <v>2293</v>
      </c>
      <c r="H258" t="s">
        <v>14</v>
      </c>
      <c r="I258">
        <v>77</v>
      </c>
    </row>
    <row r="259" spans="1:9" x14ac:dyDescent="0.2">
      <c r="A259" t="s">
        <v>20</v>
      </c>
      <c r="B259">
        <v>2120</v>
      </c>
      <c r="F259" t="s">
        <v>20</v>
      </c>
      <c r="G259">
        <v>3131</v>
      </c>
      <c r="H259" t="s">
        <v>14</v>
      </c>
      <c r="I259">
        <v>752</v>
      </c>
    </row>
    <row r="260" spans="1:9" x14ac:dyDescent="0.2">
      <c r="A260" t="s">
        <v>20</v>
      </c>
      <c r="B260">
        <v>50</v>
      </c>
      <c r="F260" t="s">
        <v>20</v>
      </c>
      <c r="G260">
        <v>143</v>
      </c>
      <c r="H260" t="s">
        <v>14</v>
      </c>
      <c r="I260">
        <v>131</v>
      </c>
    </row>
    <row r="261" spans="1:9" x14ac:dyDescent="0.2">
      <c r="A261" t="s">
        <v>20</v>
      </c>
      <c r="B261">
        <v>2080</v>
      </c>
      <c r="F261" t="s">
        <v>20</v>
      </c>
      <c r="G261">
        <v>296</v>
      </c>
      <c r="H261" t="s">
        <v>14</v>
      </c>
      <c r="I261">
        <v>87</v>
      </c>
    </row>
    <row r="262" spans="1:9" x14ac:dyDescent="0.2">
      <c r="A262" t="s">
        <v>20</v>
      </c>
      <c r="B262">
        <v>2105</v>
      </c>
      <c r="F262" t="s">
        <v>20</v>
      </c>
      <c r="G262">
        <v>170</v>
      </c>
      <c r="H262" t="s">
        <v>14</v>
      </c>
      <c r="I262">
        <v>1063</v>
      </c>
    </row>
    <row r="263" spans="1:9" x14ac:dyDescent="0.2">
      <c r="A263" t="s">
        <v>20</v>
      </c>
      <c r="B263">
        <v>2436</v>
      </c>
      <c r="F263" t="s">
        <v>20</v>
      </c>
      <c r="G263">
        <v>86</v>
      </c>
      <c r="H263" t="s">
        <v>14</v>
      </c>
      <c r="I263">
        <v>76</v>
      </c>
    </row>
    <row r="264" spans="1:9" x14ac:dyDescent="0.2">
      <c r="A264" t="s">
        <v>20</v>
      </c>
      <c r="B264">
        <v>80</v>
      </c>
      <c r="F264" t="s">
        <v>20</v>
      </c>
      <c r="G264">
        <v>6286</v>
      </c>
      <c r="H264" t="s">
        <v>14</v>
      </c>
      <c r="I264">
        <v>4428</v>
      </c>
    </row>
    <row r="265" spans="1:9" x14ac:dyDescent="0.2">
      <c r="A265" t="s">
        <v>20</v>
      </c>
      <c r="B265">
        <v>42</v>
      </c>
      <c r="F265" t="s">
        <v>20</v>
      </c>
      <c r="G265">
        <v>3727</v>
      </c>
      <c r="H265" t="s">
        <v>14</v>
      </c>
      <c r="I265">
        <v>58</v>
      </c>
    </row>
    <row r="266" spans="1:9" x14ac:dyDescent="0.2">
      <c r="A266" t="s">
        <v>20</v>
      </c>
      <c r="B266">
        <v>139</v>
      </c>
      <c r="F266" t="s">
        <v>20</v>
      </c>
      <c r="G266">
        <v>1605</v>
      </c>
      <c r="H266" t="s">
        <v>14</v>
      </c>
      <c r="I266">
        <v>111</v>
      </c>
    </row>
    <row r="267" spans="1:9" x14ac:dyDescent="0.2">
      <c r="A267" t="s">
        <v>20</v>
      </c>
      <c r="B267">
        <v>159</v>
      </c>
      <c r="F267" t="s">
        <v>20</v>
      </c>
      <c r="G267">
        <v>2120</v>
      </c>
      <c r="H267" t="s">
        <v>14</v>
      </c>
      <c r="I267">
        <v>2955</v>
      </c>
    </row>
    <row r="268" spans="1:9" x14ac:dyDescent="0.2">
      <c r="A268" t="s">
        <v>20</v>
      </c>
      <c r="B268">
        <v>381</v>
      </c>
      <c r="F268" t="s">
        <v>20</v>
      </c>
      <c r="G268">
        <v>50</v>
      </c>
      <c r="H268" t="s">
        <v>14</v>
      </c>
      <c r="I268">
        <v>1657</v>
      </c>
    </row>
    <row r="269" spans="1:9" x14ac:dyDescent="0.2">
      <c r="A269" t="s">
        <v>20</v>
      </c>
      <c r="B269">
        <v>194</v>
      </c>
      <c r="F269" t="s">
        <v>20</v>
      </c>
      <c r="G269">
        <v>2080</v>
      </c>
      <c r="H269" t="s">
        <v>14</v>
      </c>
      <c r="I269">
        <v>926</v>
      </c>
    </row>
    <row r="270" spans="1:9" x14ac:dyDescent="0.2">
      <c r="A270" t="s">
        <v>20</v>
      </c>
      <c r="B270">
        <v>106</v>
      </c>
      <c r="F270" t="s">
        <v>20</v>
      </c>
      <c r="G270">
        <v>2105</v>
      </c>
      <c r="H270" t="s">
        <v>14</v>
      </c>
      <c r="I270">
        <v>77</v>
      </c>
    </row>
    <row r="271" spans="1:9" x14ac:dyDescent="0.2">
      <c r="A271" t="s">
        <v>20</v>
      </c>
      <c r="B271">
        <v>142</v>
      </c>
      <c r="F271" t="s">
        <v>20</v>
      </c>
      <c r="G271">
        <v>2436</v>
      </c>
      <c r="H271" t="s">
        <v>14</v>
      </c>
      <c r="I271">
        <v>1748</v>
      </c>
    </row>
    <row r="272" spans="1:9" x14ac:dyDescent="0.2">
      <c r="A272" t="s">
        <v>20</v>
      </c>
      <c r="B272">
        <v>211</v>
      </c>
      <c r="F272" t="s">
        <v>20</v>
      </c>
      <c r="G272">
        <v>80</v>
      </c>
      <c r="H272" t="s">
        <v>14</v>
      </c>
      <c r="I272">
        <v>79</v>
      </c>
    </row>
    <row r="273" spans="1:9" x14ac:dyDescent="0.2">
      <c r="A273" t="s">
        <v>20</v>
      </c>
      <c r="B273">
        <v>2756</v>
      </c>
      <c r="F273" t="s">
        <v>20</v>
      </c>
      <c r="G273">
        <v>42</v>
      </c>
      <c r="H273" t="s">
        <v>14</v>
      </c>
      <c r="I273">
        <v>889</v>
      </c>
    </row>
    <row r="274" spans="1:9" x14ac:dyDescent="0.2">
      <c r="A274" t="s">
        <v>20</v>
      </c>
      <c r="B274">
        <v>173</v>
      </c>
      <c r="F274" t="s">
        <v>20</v>
      </c>
      <c r="G274">
        <v>139</v>
      </c>
      <c r="H274" t="s">
        <v>14</v>
      </c>
      <c r="I274">
        <v>56</v>
      </c>
    </row>
    <row r="275" spans="1:9" x14ac:dyDescent="0.2">
      <c r="A275" t="s">
        <v>20</v>
      </c>
      <c r="B275">
        <v>87</v>
      </c>
      <c r="F275" t="s">
        <v>20</v>
      </c>
      <c r="G275">
        <v>159</v>
      </c>
      <c r="H275" t="s">
        <v>14</v>
      </c>
      <c r="I275">
        <v>1</v>
      </c>
    </row>
    <row r="276" spans="1:9" x14ac:dyDescent="0.2">
      <c r="A276" t="s">
        <v>20</v>
      </c>
      <c r="B276">
        <v>1572</v>
      </c>
      <c r="F276" t="s">
        <v>20</v>
      </c>
      <c r="G276">
        <v>381</v>
      </c>
      <c r="H276" t="s">
        <v>14</v>
      </c>
      <c r="I276">
        <v>83</v>
      </c>
    </row>
    <row r="277" spans="1:9" x14ac:dyDescent="0.2">
      <c r="A277" t="s">
        <v>20</v>
      </c>
      <c r="B277">
        <v>2346</v>
      </c>
      <c r="F277" t="s">
        <v>20</v>
      </c>
      <c r="G277">
        <v>194</v>
      </c>
      <c r="H277" t="s">
        <v>14</v>
      </c>
      <c r="I277">
        <v>2025</v>
      </c>
    </row>
    <row r="278" spans="1:9" x14ac:dyDescent="0.2">
      <c r="A278" t="s">
        <v>20</v>
      </c>
      <c r="B278">
        <v>115</v>
      </c>
      <c r="F278" t="s">
        <v>20</v>
      </c>
      <c r="G278">
        <v>106</v>
      </c>
      <c r="H278" t="s">
        <v>14</v>
      </c>
      <c r="I278">
        <v>14</v>
      </c>
    </row>
    <row r="279" spans="1:9" x14ac:dyDescent="0.2">
      <c r="A279" t="s">
        <v>20</v>
      </c>
      <c r="B279">
        <v>85</v>
      </c>
      <c r="F279" t="s">
        <v>20</v>
      </c>
      <c r="G279">
        <v>142</v>
      </c>
      <c r="H279" t="s">
        <v>14</v>
      </c>
      <c r="I279">
        <v>656</v>
      </c>
    </row>
    <row r="280" spans="1:9" x14ac:dyDescent="0.2">
      <c r="A280" t="s">
        <v>20</v>
      </c>
      <c r="B280">
        <v>144</v>
      </c>
      <c r="F280" t="s">
        <v>20</v>
      </c>
      <c r="G280">
        <v>211</v>
      </c>
      <c r="H280" t="s">
        <v>14</v>
      </c>
      <c r="I280">
        <v>1596</v>
      </c>
    </row>
    <row r="281" spans="1:9" x14ac:dyDescent="0.2">
      <c r="A281" t="s">
        <v>20</v>
      </c>
      <c r="B281">
        <v>2443</v>
      </c>
      <c r="F281" t="s">
        <v>20</v>
      </c>
      <c r="G281">
        <v>2756</v>
      </c>
      <c r="H281" t="s">
        <v>14</v>
      </c>
      <c r="I281">
        <v>10</v>
      </c>
    </row>
    <row r="282" spans="1:9" x14ac:dyDescent="0.2">
      <c r="A282" t="s">
        <v>20</v>
      </c>
      <c r="B282">
        <v>64</v>
      </c>
      <c r="F282" t="s">
        <v>20</v>
      </c>
      <c r="G282">
        <v>173</v>
      </c>
      <c r="H282" t="s">
        <v>14</v>
      </c>
      <c r="I282">
        <v>1121</v>
      </c>
    </row>
    <row r="283" spans="1:9" x14ac:dyDescent="0.2">
      <c r="A283" t="s">
        <v>20</v>
      </c>
      <c r="B283">
        <v>268</v>
      </c>
      <c r="F283" t="s">
        <v>20</v>
      </c>
      <c r="G283">
        <v>87</v>
      </c>
      <c r="H283" t="s">
        <v>14</v>
      </c>
      <c r="I283">
        <v>15</v>
      </c>
    </row>
    <row r="284" spans="1:9" x14ac:dyDescent="0.2">
      <c r="A284" t="s">
        <v>20</v>
      </c>
      <c r="B284">
        <v>195</v>
      </c>
      <c r="F284" t="s">
        <v>20</v>
      </c>
      <c r="G284">
        <v>1572</v>
      </c>
      <c r="H284" t="s">
        <v>14</v>
      </c>
      <c r="I284">
        <v>191</v>
      </c>
    </row>
    <row r="285" spans="1:9" x14ac:dyDescent="0.2">
      <c r="A285" t="s">
        <v>20</v>
      </c>
      <c r="B285">
        <v>186</v>
      </c>
      <c r="F285" t="s">
        <v>20</v>
      </c>
      <c r="G285">
        <v>2346</v>
      </c>
      <c r="H285" t="s">
        <v>14</v>
      </c>
      <c r="I285">
        <v>16</v>
      </c>
    </row>
    <row r="286" spans="1:9" x14ac:dyDescent="0.2">
      <c r="A286" t="s">
        <v>20</v>
      </c>
      <c r="B286">
        <v>460</v>
      </c>
      <c r="F286" t="s">
        <v>20</v>
      </c>
      <c r="G286">
        <v>115</v>
      </c>
      <c r="H286" t="s">
        <v>14</v>
      </c>
      <c r="I286">
        <v>17</v>
      </c>
    </row>
    <row r="287" spans="1:9" x14ac:dyDescent="0.2">
      <c r="A287" t="s">
        <v>20</v>
      </c>
      <c r="B287">
        <v>2528</v>
      </c>
      <c r="F287" t="s">
        <v>20</v>
      </c>
      <c r="G287">
        <v>85</v>
      </c>
      <c r="H287" t="s">
        <v>14</v>
      </c>
      <c r="I287">
        <v>34</v>
      </c>
    </row>
    <row r="288" spans="1:9" x14ac:dyDescent="0.2">
      <c r="A288" t="s">
        <v>20</v>
      </c>
      <c r="B288">
        <v>3657</v>
      </c>
      <c r="F288" t="s">
        <v>20</v>
      </c>
      <c r="G288">
        <v>144</v>
      </c>
      <c r="H288" t="s">
        <v>14</v>
      </c>
      <c r="I288">
        <v>1</v>
      </c>
    </row>
    <row r="289" spans="1:9" x14ac:dyDescent="0.2">
      <c r="A289" t="s">
        <v>20</v>
      </c>
      <c r="B289">
        <v>131</v>
      </c>
      <c r="F289" t="s">
        <v>20</v>
      </c>
      <c r="G289">
        <v>2443</v>
      </c>
      <c r="H289" t="s">
        <v>14</v>
      </c>
      <c r="I289">
        <v>1274</v>
      </c>
    </row>
    <row r="290" spans="1:9" x14ac:dyDescent="0.2">
      <c r="A290" t="s">
        <v>20</v>
      </c>
      <c r="B290">
        <v>239</v>
      </c>
      <c r="F290" t="s">
        <v>20</v>
      </c>
      <c r="G290">
        <v>64</v>
      </c>
      <c r="H290" t="s">
        <v>14</v>
      </c>
      <c r="I290">
        <v>210</v>
      </c>
    </row>
    <row r="291" spans="1:9" x14ac:dyDescent="0.2">
      <c r="A291" t="s">
        <v>20</v>
      </c>
      <c r="B291">
        <v>78</v>
      </c>
      <c r="F291" t="s">
        <v>20</v>
      </c>
      <c r="G291">
        <v>268</v>
      </c>
      <c r="H291" t="s">
        <v>14</v>
      </c>
      <c r="I291">
        <v>248</v>
      </c>
    </row>
    <row r="292" spans="1:9" x14ac:dyDescent="0.2">
      <c r="A292" t="s">
        <v>20</v>
      </c>
      <c r="B292">
        <v>1773</v>
      </c>
      <c r="F292" t="s">
        <v>20</v>
      </c>
      <c r="G292">
        <v>195</v>
      </c>
      <c r="H292" t="s">
        <v>14</v>
      </c>
      <c r="I292">
        <v>513</v>
      </c>
    </row>
    <row r="293" spans="1:9" x14ac:dyDescent="0.2">
      <c r="A293" t="s">
        <v>20</v>
      </c>
      <c r="B293">
        <v>32</v>
      </c>
      <c r="F293" t="s">
        <v>20</v>
      </c>
      <c r="G293">
        <v>186</v>
      </c>
      <c r="H293" t="s">
        <v>14</v>
      </c>
      <c r="I293">
        <v>3410</v>
      </c>
    </row>
    <row r="294" spans="1:9" x14ac:dyDescent="0.2">
      <c r="A294" t="s">
        <v>20</v>
      </c>
      <c r="B294">
        <v>369</v>
      </c>
      <c r="F294" t="s">
        <v>20</v>
      </c>
      <c r="G294">
        <v>460</v>
      </c>
      <c r="H294" t="s">
        <v>14</v>
      </c>
      <c r="I294">
        <v>10</v>
      </c>
    </row>
    <row r="295" spans="1:9" x14ac:dyDescent="0.2">
      <c r="A295" t="s">
        <v>20</v>
      </c>
      <c r="B295">
        <v>89</v>
      </c>
      <c r="F295" t="s">
        <v>20</v>
      </c>
      <c r="G295">
        <v>2528</v>
      </c>
      <c r="H295" t="s">
        <v>14</v>
      </c>
      <c r="I295">
        <v>2201</v>
      </c>
    </row>
    <row r="296" spans="1:9" x14ac:dyDescent="0.2">
      <c r="A296" t="s">
        <v>20</v>
      </c>
      <c r="B296">
        <v>147</v>
      </c>
      <c r="F296" t="s">
        <v>20</v>
      </c>
      <c r="G296">
        <v>3657</v>
      </c>
      <c r="H296" t="s">
        <v>14</v>
      </c>
      <c r="I296">
        <v>676</v>
      </c>
    </row>
    <row r="297" spans="1:9" x14ac:dyDescent="0.2">
      <c r="A297" t="s">
        <v>20</v>
      </c>
      <c r="B297">
        <v>126</v>
      </c>
      <c r="F297" t="s">
        <v>20</v>
      </c>
      <c r="G297">
        <v>131</v>
      </c>
      <c r="H297" t="s">
        <v>14</v>
      </c>
      <c r="I297">
        <v>831</v>
      </c>
    </row>
    <row r="298" spans="1:9" x14ac:dyDescent="0.2">
      <c r="A298" t="s">
        <v>20</v>
      </c>
      <c r="B298">
        <v>2218</v>
      </c>
      <c r="F298" t="s">
        <v>20</v>
      </c>
      <c r="G298">
        <v>239</v>
      </c>
      <c r="H298" t="s">
        <v>14</v>
      </c>
      <c r="I298">
        <v>859</v>
      </c>
    </row>
    <row r="299" spans="1:9" x14ac:dyDescent="0.2">
      <c r="A299" t="s">
        <v>20</v>
      </c>
      <c r="B299">
        <v>202</v>
      </c>
      <c r="F299" t="s">
        <v>20</v>
      </c>
      <c r="G299">
        <v>78</v>
      </c>
      <c r="H299" t="s">
        <v>14</v>
      </c>
      <c r="I299">
        <v>45</v>
      </c>
    </row>
    <row r="300" spans="1:9" x14ac:dyDescent="0.2">
      <c r="A300" t="s">
        <v>20</v>
      </c>
      <c r="B300">
        <v>140</v>
      </c>
      <c r="F300" t="s">
        <v>20</v>
      </c>
      <c r="G300">
        <v>1773</v>
      </c>
      <c r="H300" t="s">
        <v>14</v>
      </c>
      <c r="I300">
        <v>6</v>
      </c>
    </row>
    <row r="301" spans="1:9" x14ac:dyDescent="0.2">
      <c r="A301" t="s">
        <v>20</v>
      </c>
      <c r="B301">
        <v>1052</v>
      </c>
      <c r="F301" t="s">
        <v>20</v>
      </c>
      <c r="G301">
        <v>32</v>
      </c>
      <c r="H301" t="s">
        <v>14</v>
      </c>
      <c r="I301">
        <v>7</v>
      </c>
    </row>
    <row r="302" spans="1:9" x14ac:dyDescent="0.2">
      <c r="A302" t="s">
        <v>20</v>
      </c>
      <c r="B302">
        <v>247</v>
      </c>
      <c r="F302" t="s">
        <v>20</v>
      </c>
      <c r="G302">
        <v>369</v>
      </c>
      <c r="H302" t="s">
        <v>14</v>
      </c>
      <c r="I302">
        <v>31</v>
      </c>
    </row>
    <row r="303" spans="1:9" x14ac:dyDescent="0.2">
      <c r="A303" t="s">
        <v>20</v>
      </c>
      <c r="B303">
        <v>84</v>
      </c>
      <c r="F303" t="s">
        <v>20</v>
      </c>
      <c r="G303">
        <v>89</v>
      </c>
      <c r="H303" t="s">
        <v>14</v>
      </c>
      <c r="I303">
        <v>78</v>
      </c>
    </row>
    <row r="304" spans="1:9" x14ac:dyDescent="0.2">
      <c r="A304" t="s">
        <v>20</v>
      </c>
      <c r="B304">
        <v>88</v>
      </c>
      <c r="F304" t="s">
        <v>20</v>
      </c>
      <c r="G304">
        <v>147</v>
      </c>
      <c r="H304" t="s">
        <v>14</v>
      </c>
      <c r="I304">
        <v>1225</v>
      </c>
    </row>
    <row r="305" spans="1:9" x14ac:dyDescent="0.2">
      <c r="A305" t="s">
        <v>20</v>
      </c>
      <c r="B305">
        <v>156</v>
      </c>
      <c r="F305" t="s">
        <v>20</v>
      </c>
      <c r="G305">
        <v>126</v>
      </c>
      <c r="H305" t="s">
        <v>14</v>
      </c>
      <c r="I305">
        <v>1</v>
      </c>
    </row>
    <row r="306" spans="1:9" x14ac:dyDescent="0.2">
      <c r="A306" t="s">
        <v>20</v>
      </c>
      <c r="B306">
        <v>2985</v>
      </c>
      <c r="F306" t="s">
        <v>20</v>
      </c>
      <c r="G306">
        <v>2218</v>
      </c>
      <c r="H306" t="s">
        <v>14</v>
      </c>
      <c r="I306">
        <v>67</v>
      </c>
    </row>
    <row r="307" spans="1:9" x14ac:dyDescent="0.2">
      <c r="A307" t="s">
        <v>20</v>
      </c>
      <c r="B307">
        <v>762</v>
      </c>
      <c r="F307" t="s">
        <v>20</v>
      </c>
      <c r="G307">
        <v>202</v>
      </c>
      <c r="H307" t="s">
        <v>14</v>
      </c>
      <c r="I307">
        <v>19</v>
      </c>
    </row>
    <row r="308" spans="1:9" x14ac:dyDescent="0.2">
      <c r="A308" t="s">
        <v>20</v>
      </c>
      <c r="B308">
        <v>554</v>
      </c>
      <c r="F308" t="s">
        <v>20</v>
      </c>
      <c r="G308">
        <v>140</v>
      </c>
      <c r="H308" t="s">
        <v>14</v>
      </c>
      <c r="I308">
        <v>2108</v>
      </c>
    </row>
    <row r="309" spans="1:9" x14ac:dyDescent="0.2">
      <c r="A309" t="s">
        <v>20</v>
      </c>
      <c r="B309">
        <v>135</v>
      </c>
      <c r="F309" t="s">
        <v>20</v>
      </c>
      <c r="G309">
        <v>1052</v>
      </c>
      <c r="H309" t="s">
        <v>14</v>
      </c>
      <c r="I309">
        <v>679</v>
      </c>
    </row>
    <row r="310" spans="1:9" x14ac:dyDescent="0.2">
      <c r="A310" t="s">
        <v>20</v>
      </c>
      <c r="B310">
        <v>122</v>
      </c>
      <c r="F310" t="s">
        <v>20</v>
      </c>
      <c r="G310">
        <v>247</v>
      </c>
      <c r="H310" t="s">
        <v>14</v>
      </c>
      <c r="I310">
        <v>36</v>
      </c>
    </row>
    <row r="311" spans="1:9" x14ac:dyDescent="0.2">
      <c r="A311" t="s">
        <v>20</v>
      </c>
      <c r="B311">
        <v>221</v>
      </c>
      <c r="F311" t="s">
        <v>20</v>
      </c>
      <c r="G311">
        <v>84</v>
      </c>
      <c r="H311" t="s">
        <v>14</v>
      </c>
      <c r="I311">
        <v>47</v>
      </c>
    </row>
    <row r="312" spans="1:9" x14ac:dyDescent="0.2">
      <c r="A312" t="s">
        <v>20</v>
      </c>
      <c r="B312">
        <v>126</v>
      </c>
      <c r="F312" t="s">
        <v>20</v>
      </c>
      <c r="G312">
        <v>88</v>
      </c>
      <c r="H312" t="s">
        <v>14</v>
      </c>
      <c r="I312">
        <v>70</v>
      </c>
    </row>
    <row r="313" spans="1:9" x14ac:dyDescent="0.2">
      <c r="A313" t="s">
        <v>20</v>
      </c>
      <c r="B313">
        <v>1022</v>
      </c>
      <c r="F313" t="s">
        <v>20</v>
      </c>
      <c r="G313">
        <v>156</v>
      </c>
      <c r="H313" t="s">
        <v>14</v>
      </c>
      <c r="I313">
        <v>154</v>
      </c>
    </row>
    <row r="314" spans="1:9" x14ac:dyDescent="0.2">
      <c r="A314" t="s">
        <v>20</v>
      </c>
      <c r="B314">
        <v>3177</v>
      </c>
      <c r="F314" t="s">
        <v>20</v>
      </c>
      <c r="G314">
        <v>2985</v>
      </c>
      <c r="H314" t="s">
        <v>14</v>
      </c>
      <c r="I314">
        <v>22</v>
      </c>
    </row>
    <row r="315" spans="1:9" x14ac:dyDescent="0.2">
      <c r="A315" t="s">
        <v>20</v>
      </c>
      <c r="B315">
        <v>198</v>
      </c>
      <c r="F315" t="s">
        <v>20</v>
      </c>
      <c r="G315">
        <v>762</v>
      </c>
      <c r="H315" t="s">
        <v>14</v>
      </c>
      <c r="I315">
        <v>1758</v>
      </c>
    </row>
    <row r="316" spans="1:9" x14ac:dyDescent="0.2">
      <c r="A316" t="s">
        <v>20</v>
      </c>
      <c r="B316">
        <v>85</v>
      </c>
      <c r="F316" t="s">
        <v>20</v>
      </c>
      <c r="G316">
        <v>554</v>
      </c>
      <c r="H316" t="s">
        <v>14</v>
      </c>
      <c r="I316">
        <v>94</v>
      </c>
    </row>
    <row r="317" spans="1:9" x14ac:dyDescent="0.2">
      <c r="A317" t="s">
        <v>20</v>
      </c>
      <c r="B317">
        <v>3596</v>
      </c>
      <c r="F317" t="s">
        <v>20</v>
      </c>
      <c r="G317">
        <v>135</v>
      </c>
      <c r="H317" t="s">
        <v>14</v>
      </c>
      <c r="I317">
        <v>33</v>
      </c>
    </row>
    <row r="318" spans="1:9" x14ac:dyDescent="0.2">
      <c r="A318" t="s">
        <v>20</v>
      </c>
      <c r="B318">
        <v>244</v>
      </c>
      <c r="F318" t="s">
        <v>20</v>
      </c>
      <c r="G318">
        <v>122</v>
      </c>
      <c r="H318" t="s">
        <v>14</v>
      </c>
      <c r="I318">
        <v>1</v>
      </c>
    </row>
    <row r="319" spans="1:9" x14ac:dyDescent="0.2">
      <c r="A319" t="s">
        <v>20</v>
      </c>
      <c r="B319">
        <v>5180</v>
      </c>
      <c r="F319" t="s">
        <v>20</v>
      </c>
      <c r="G319">
        <v>221</v>
      </c>
      <c r="H319" t="s">
        <v>14</v>
      </c>
      <c r="I319">
        <v>31</v>
      </c>
    </row>
    <row r="320" spans="1:9" x14ac:dyDescent="0.2">
      <c r="A320" t="s">
        <v>20</v>
      </c>
      <c r="B320">
        <v>589</v>
      </c>
      <c r="F320" t="s">
        <v>20</v>
      </c>
      <c r="G320">
        <v>126</v>
      </c>
      <c r="H320" t="s">
        <v>14</v>
      </c>
      <c r="I320">
        <v>35</v>
      </c>
    </row>
    <row r="321" spans="1:9" x14ac:dyDescent="0.2">
      <c r="A321" t="s">
        <v>20</v>
      </c>
      <c r="B321">
        <v>2725</v>
      </c>
      <c r="F321" t="s">
        <v>20</v>
      </c>
      <c r="G321">
        <v>1022</v>
      </c>
      <c r="H321" t="s">
        <v>14</v>
      </c>
      <c r="I321">
        <v>63</v>
      </c>
    </row>
    <row r="322" spans="1:9" x14ac:dyDescent="0.2">
      <c r="A322" t="s">
        <v>20</v>
      </c>
      <c r="B322">
        <v>300</v>
      </c>
      <c r="F322" t="s">
        <v>20</v>
      </c>
      <c r="G322">
        <v>3177</v>
      </c>
      <c r="H322" t="s">
        <v>14</v>
      </c>
      <c r="I322">
        <v>526</v>
      </c>
    </row>
    <row r="323" spans="1:9" x14ac:dyDescent="0.2">
      <c r="A323" t="s">
        <v>20</v>
      </c>
      <c r="B323">
        <v>144</v>
      </c>
      <c r="F323" t="s">
        <v>20</v>
      </c>
      <c r="G323">
        <v>198</v>
      </c>
      <c r="H323" t="s">
        <v>14</v>
      </c>
      <c r="I323">
        <v>121</v>
      </c>
    </row>
    <row r="324" spans="1:9" x14ac:dyDescent="0.2">
      <c r="A324" t="s">
        <v>20</v>
      </c>
      <c r="B324">
        <v>87</v>
      </c>
      <c r="F324" t="s">
        <v>20</v>
      </c>
      <c r="G324">
        <v>85</v>
      </c>
      <c r="H324" t="s">
        <v>14</v>
      </c>
      <c r="I324">
        <v>67</v>
      </c>
    </row>
    <row r="325" spans="1:9" x14ac:dyDescent="0.2">
      <c r="A325" t="s">
        <v>20</v>
      </c>
      <c r="B325">
        <v>3116</v>
      </c>
      <c r="F325" t="s">
        <v>20</v>
      </c>
      <c r="G325">
        <v>3596</v>
      </c>
      <c r="H325" t="s">
        <v>14</v>
      </c>
      <c r="I325">
        <v>57</v>
      </c>
    </row>
    <row r="326" spans="1:9" x14ac:dyDescent="0.2">
      <c r="A326" t="s">
        <v>20</v>
      </c>
      <c r="B326">
        <v>909</v>
      </c>
      <c r="F326" t="s">
        <v>20</v>
      </c>
      <c r="G326">
        <v>244</v>
      </c>
      <c r="H326" t="s">
        <v>14</v>
      </c>
      <c r="I326">
        <v>1229</v>
      </c>
    </row>
    <row r="327" spans="1:9" x14ac:dyDescent="0.2">
      <c r="A327" t="s">
        <v>20</v>
      </c>
      <c r="B327">
        <v>1613</v>
      </c>
      <c r="F327" t="s">
        <v>20</v>
      </c>
      <c r="G327">
        <v>5180</v>
      </c>
      <c r="H327" t="s">
        <v>14</v>
      </c>
      <c r="I327">
        <v>12</v>
      </c>
    </row>
    <row r="328" spans="1:9" x14ac:dyDescent="0.2">
      <c r="A328" t="s">
        <v>20</v>
      </c>
      <c r="B328">
        <v>136</v>
      </c>
      <c r="F328" t="s">
        <v>20</v>
      </c>
      <c r="G328">
        <v>589</v>
      </c>
      <c r="H328" t="s">
        <v>14</v>
      </c>
      <c r="I328">
        <v>452</v>
      </c>
    </row>
    <row r="329" spans="1:9" x14ac:dyDescent="0.2">
      <c r="A329" t="s">
        <v>20</v>
      </c>
      <c r="B329">
        <v>130</v>
      </c>
      <c r="F329" t="s">
        <v>20</v>
      </c>
      <c r="G329">
        <v>2725</v>
      </c>
      <c r="H329" t="s">
        <v>14</v>
      </c>
      <c r="I329">
        <v>1886</v>
      </c>
    </row>
    <row r="330" spans="1:9" x14ac:dyDescent="0.2">
      <c r="A330" t="s">
        <v>20</v>
      </c>
      <c r="B330">
        <v>102</v>
      </c>
      <c r="F330" t="s">
        <v>20</v>
      </c>
      <c r="G330">
        <v>300</v>
      </c>
      <c r="H330" t="s">
        <v>14</v>
      </c>
      <c r="I330">
        <v>1825</v>
      </c>
    </row>
    <row r="331" spans="1:9" x14ac:dyDescent="0.2">
      <c r="A331" t="s">
        <v>20</v>
      </c>
      <c r="B331">
        <v>4006</v>
      </c>
      <c r="F331" t="s">
        <v>20</v>
      </c>
      <c r="G331">
        <v>144</v>
      </c>
      <c r="H331" t="s">
        <v>14</v>
      </c>
      <c r="I331">
        <v>31</v>
      </c>
    </row>
    <row r="332" spans="1:9" x14ac:dyDescent="0.2">
      <c r="A332" t="s">
        <v>20</v>
      </c>
      <c r="B332">
        <v>1629</v>
      </c>
      <c r="F332" t="s">
        <v>20</v>
      </c>
      <c r="G332">
        <v>87</v>
      </c>
      <c r="H332" t="s">
        <v>14</v>
      </c>
      <c r="I332">
        <v>107</v>
      </c>
    </row>
    <row r="333" spans="1:9" x14ac:dyDescent="0.2">
      <c r="A333" t="s">
        <v>20</v>
      </c>
      <c r="B333">
        <v>2188</v>
      </c>
      <c r="F333" t="s">
        <v>20</v>
      </c>
      <c r="G333">
        <v>3116</v>
      </c>
      <c r="H333" t="s">
        <v>14</v>
      </c>
      <c r="I333">
        <v>27</v>
      </c>
    </row>
    <row r="334" spans="1:9" x14ac:dyDescent="0.2">
      <c r="A334" t="s">
        <v>20</v>
      </c>
      <c r="B334">
        <v>2409</v>
      </c>
      <c r="F334" t="s">
        <v>20</v>
      </c>
      <c r="G334">
        <v>909</v>
      </c>
      <c r="H334" t="s">
        <v>14</v>
      </c>
      <c r="I334">
        <v>1221</v>
      </c>
    </row>
    <row r="335" spans="1:9" x14ac:dyDescent="0.2">
      <c r="A335" t="s">
        <v>20</v>
      </c>
      <c r="B335">
        <v>194</v>
      </c>
      <c r="F335" t="s">
        <v>20</v>
      </c>
      <c r="G335">
        <v>1613</v>
      </c>
      <c r="H335" t="s">
        <v>14</v>
      </c>
      <c r="I335">
        <v>1</v>
      </c>
    </row>
    <row r="336" spans="1:9" x14ac:dyDescent="0.2">
      <c r="A336" t="s">
        <v>20</v>
      </c>
      <c r="B336">
        <v>1140</v>
      </c>
      <c r="F336" t="s">
        <v>20</v>
      </c>
      <c r="G336">
        <v>136</v>
      </c>
      <c r="H336" t="s">
        <v>14</v>
      </c>
      <c r="I336">
        <v>16</v>
      </c>
    </row>
    <row r="337" spans="1:9" x14ac:dyDescent="0.2">
      <c r="A337" t="s">
        <v>20</v>
      </c>
      <c r="B337">
        <v>102</v>
      </c>
      <c r="F337" t="s">
        <v>20</v>
      </c>
      <c r="G337">
        <v>130</v>
      </c>
      <c r="H337" t="s">
        <v>14</v>
      </c>
      <c r="I337">
        <v>41</v>
      </c>
    </row>
    <row r="338" spans="1:9" x14ac:dyDescent="0.2">
      <c r="A338" t="s">
        <v>20</v>
      </c>
      <c r="B338">
        <v>2857</v>
      </c>
      <c r="F338" t="s">
        <v>20</v>
      </c>
      <c r="G338">
        <v>102</v>
      </c>
      <c r="H338" t="s">
        <v>14</v>
      </c>
      <c r="I338">
        <v>523</v>
      </c>
    </row>
    <row r="339" spans="1:9" x14ac:dyDescent="0.2">
      <c r="A339" t="s">
        <v>20</v>
      </c>
      <c r="B339">
        <v>107</v>
      </c>
      <c r="F339" t="s">
        <v>20</v>
      </c>
      <c r="G339">
        <v>4006</v>
      </c>
      <c r="H339" t="s">
        <v>14</v>
      </c>
      <c r="I339">
        <v>141</v>
      </c>
    </row>
    <row r="340" spans="1:9" x14ac:dyDescent="0.2">
      <c r="A340" t="s">
        <v>20</v>
      </c>
      <c r="B340">
        <v>160</v>
      </c>
      <c r="F340" t="s">
        <v>20</v>
      </c>
      <c r="G340">
        <v>1629</v>
      </c>
      <c r="H340" t="s">
        <v>14</v>
      </c>
      <c r="I340">
        <v>52</v>
      </c>
    </row>
    <row r="341" spans="1:9" x14ac:dyDescent="0.2">
      <c r="A341" t="s">
        <v>20</v>
      </c>
      <c r="B341">
        <v>2230</v>
      </c>
      <c r="F341" t="s">
        <v>20</v>
      </c>
      <c r="G341">
        <v>2188</v>
      </c>
      <c r="H341" t="s">
        <v>14</v>
      </c>
      <c r="I341">
        <v>225</v>
      </c>
    </row>
    <row r="342" spans="1:9" x14ac:dyDescent="0.2">
      <c r="A342" t="s">
        <v>20</v>
      </c>
      <c r="B342">
        <v>316</v>
      </c>
      <c r="F342" t="s">
        <v>20</v>
      </c>
      <c r="G342">
        <v>2409</v>
      </c>
      <c r="H342" t="s">
        <v>14</v>
      </c>
      <c r="I342">
        <v>38</v>
      </c>
    </row>
    <row r="343" spans="1:9" x14ac:dyDescent="0.2">
      <c r="A343" t="s">
        <v>20</v>
      </c>
      <c r="B343">
        <v>117</v>
      </c>
      <c r="F343" t="s">
        <v>20</v>
      </c>
      <c r="G343">
        <v>194</v>
      </c>
      <c r="H343" t="s">
        <v>14</v>
      </c>
      <c r="I343">
        <v>15</v>
      </c>
    </row>
    <row r="344" spans="1:9" x14ac:dyDescent="0.2">
      <c r="A344" t="s">
        <v>20</v>
      </c>
      <c r="B344">
        <v>6406</v>
      </c>
      <c r="F344" t="s">
        <v>20</v>
      </c>
      <c r="G344">
        <v>1140</v>
      </c>
      <c r="H344" t="s">
        <v>14</v>
      </c>
      <c r="I344">
        <v>37</v>
      </c>
    </row>
    <row r="345" spans="1:9" x14ac:dyDescent="0.2">
      <c r="A345" t="s">
        <v>20</v>
      </c>
      <c r="B345">
        <v>192</v>
      </c>
      <c r="F345" t="s">
        <v>20</v>
      </c>
      <c r="G345">
        <v>102</v>
      </c>
      <c r="H345" t="s">
        <v>14</v>
      </c>
      <c r="I345">
        <v>112</v>
      </c>
    </row>
    <row r="346" spans="1:9" x14ac:dyDescent="0.2">
      <c r="A346" t="s">
        <v>20</v>
      </c>
      <c r="B346">
        <v>26</v>
      </c>
      <c r="F346" t="s">
        <v>20</v>
      </c>
      <c r="G346">
        <v>2857</v>
      </c>
      <c r="H346" t="s">
        <v>14</v>
      </c>
      <c r="I346">
        <v>21</v>
      </c>
    </row>
    <row r="347" spans="1:9" x14ac:dyDescent="0.2">
      <c r="A347" t="s">
        <v>20</v>
      </c>
      <c r="B347">
        <v>723</v>
      </c>
      <c r="F347" t="s">
        <v>20</v>
      </c>
      <c r="G347">
        <v>107</v>
      </c>
      <c r="H347" t="s">
        <v>14</v>
      </c>
      <c r="I347">
        <v>67</v>
      </c>
    </row>
    <row r="348" spans="1:9" x14ac:dyDescent="0.2">
      <c r="A348" t="s">
        <v>20</v>
      </c>
      <c r="B348">
        <v>170</v>
      </c>
      <c r="F348" t="s">
        <v>20</v>
      </c>
      <c r="G348">
        <v>160</v>
      </c>
      <c r="H348" t="s">
        <v>14</v>
      </c>
      <c r="I348">
        <v>78</v>
      </c>
    </row>
    <row r="349" spans="1:9" x14ac:dyDescent="0.2">
      <c r="A349" t="s">
        <v>20</v>
      </c>
      <c r="B349">
        <v>238</v>
      </c>
      <c r="F349" t="s">
        <v>20</v>
      </c>
      <c r="G349">
        <v>2230</v>
      </c>
      <c r="H349" t="s">
        <v>14</v>
      </c>
      <c r="I349">
        <v>67</v>
      </c>
    </row>
    <row r="350" spans="1:9" x14ac:dyDescent="0.2">
      <c r="A350" t="s">
        <v>20</v>
      </c>
      <c r="B350">
        <v>55</v>
      </c>
      <c r="F350" t="s">
        <v>20</v>
      </c>
      <c r="G350">
        <v>316</v>
      </c>
      <c r="H350" t="s">
        <v>14</v>
      </c>
      <c r="I350">
        <v>263</v>
      </c>
    </row>
    <row r="351" spans="1:9" x14ac:dyDescent="0.2">
      <c r="A351" t="s">
        <v>20</v>
      </c>
      <c r="B351">
        <v>128</v>
      </c>
      <c r="F351" t="s">
        <v>20</v>
      </c>
      <c r="G351">
        <v>117</v>
      </c>
      <c r="H351" t="s">
        <v>14</v>
      </c>
      <c r="I351">
        <v>1691</v>
      </c>
    </row>
    <row r="352" spans="1:9" x14ac:dyDescent="0.2">
      <c r="A352" t="s">
        <v>20</v>
      </c>
      <c r="B352">
        <v>2144</v>
      </c>
      <c r="F352" t="s">
        <v>20</v>
      </c>
      <c r="G352">
        <v>6406</v>
      </c>
      <c r="H352" t="s">
        <v>14</v>
      </c>
      <c r="I352">
        <v>181</v>
      </c>
    </row>
    <row r="353" spans="1:9" x14ac:dyDescent="0.2">
      <c r="A353" t="s">
        <v>20</v>
      </c>
      <c r="B353">
        <v>2693</v>
      </c>
      <c r="F353" t="s">
        <v>20</v>
      </c>
      <c r="G353">
        <v>192</v>
      </c>
      <c r="H353" t="s">
        <v>14</v>
      </c>
      <c r="I353">
        <v>13</v>
      </c>
    </row>
    <row r="354" spans="1:9" x14ac:dyDescent="0.2">
      <c r="A354" t="s">
        <v>20</v>
      </c>
      <c r="B354">
        <v>432</v>
      </c>
      <c r="F354" t="s">
        <v>20</v>
      </c>
      <c r="G354">
        <v>26</v>
      </c>
      <c r="H354" t="s">
        <v>14</v>
      </c>
      <c r="I354">
        <v>1</v>
      </c>
    </row>
    <row r="355" spans="1:9" x14ac:dyDescent="0.2">
      <c r="A355" t="s">
        <v>20</v>
      </c>
      <c r="B355">
        <v>189</v>
      </c>
      <c r="F355" t="s">
        <v>20</v>
      </c>
      <c r="G355">
        <v>723</v>
      </c>
      <c r="H355" t="s">
        <v>14</v>
      </c>
      <c r="I355">
        <v>21</v>
      </c>
    </row>
    <row r="356" spans="1:9" x14ac:dyDescent="0.2">
      <c r="A356" t="s">
        <v>20</v>
      </c>
      <c r="B356">
        <v>154</v>
      </c>
      <c r="F356" t="s">
        <v>20</v>
      </c>
      <c r="G356">
        <v>170</v>
      </c>
      <c r="H356" t="s">
        <v>14</v>
      </c>
      <c r="I356">
        <v>830</v>
      </c>
    </row>
    <row r="357" spans="1:9" x14ac:dyDescent="0.2">
      <c r="A357" t="s">
        <v>20</v>
      </c>
      <c r="B357">
        <v>96</v>
      </c>
      <c r="F357" t="s">
        <v>20</v>
      </c>
      <c r="G357">
        <v>238</v>
      </c>
      <c r="H357" t="s">
        <v>14</v>
      </c>
      <c r="I357">
        <v>130</v>
      </c>
    </row>
    <row r="358" spans="1:9" x14ac:dyDescent="0.2">
      <c r="A358" t="s">
        <v>20</v>
      </c>
      <c r="B358">
        <v>3063</v>
      </c>
      <c r="F358" t="s">
        <v>20</v>
      </c>
      <c r="G358">
        <v>55</v>
      </c>
      <c r="H358" t="s">
        <v>14</v>
      </c>
      <c r="I358">
        <v>55</v>
      </c>
    </row>
    <row r="359" spans="1:9" x14ac:dyDescent="0.2">
      <c r="A359" t="s">
        <v>20</v>
      </c>
      <c r="B359">
        <v>2266</v>
      </c>
      <c r="F359" t="s">
        <v>20</v>
      </c>
      <c r="G359">
        <v>128</v>
      </c>
      <c r="H359" t="s">
        <v>14</v>
      </c>
      <c r="I359">
        <v>114</v>
      </c>
    </row>
    <row r="360" spans="1:9" x14ac:dyDescent="0.2">
      <c r="A360" t="s">
        <v>20</v>
      </c>
      <c r="B360">
        <v>194</v>
      </c>
      <c r="F360" t="s">
        <v>20</v>
      </c>
      <c r="G360">
        <v>2144</v>
      </c>
      <c r="H360" t="s">
        <v>14</v>
      </c>
      <c r="I360">
        <v>594</v>
      </c>
    </row>
    <row r="361" spans="1:9" x14ac:dyDescent="0.2">
      <c r="A361" t="s">
        <v>20</v>
      </c>
      <c r="B361">
        <v>129</v>
      </c>
      <c r="F361" t="s">
        <v>20</v>
      </c>
      <c r="G361">
        <v>2693</v>
      </c>
      <c r="H361" t="s">
        <v>14</v>
      </c>
      <c r="I361">
        <v>24</v>
      </c>
    </row>
    <row r="362" spans="1:9" x14ac:dyDescent="0.2">
      <c r="A362" t="s">
        <v>20</v>
      </c>
      <c r="B362">
        <v>375</v>
      </c>
      <c r="F362" t="s">
        <v>20</v>
      </c>
      <c r="G362">
        <v>432</v>
      </c>
      <c r="H362" t="s">
        <v>14</v>
      </c>
      <c r="I362">
        <v>252</v>
      </c>
    </row>
    <row r="363" spans="1:9" x14ac:dyDescent="0.2">
      <c r="A363" t="s">
        <v>20</v>
      </c>
      <c r="B363">
        <v>409</v>
      </c>
      <c r="F363" t="s">
        <v>20</v>
      </c>
      <c r="G363">
        <v>189</v>
      </c>
      <c r="H363" t="s">
        <v>14</v>
      </c>
      <c r="I363">
        <v>67</v>
      </c>
    </row>
    <row r="364" spans="1:9" x14ac:dyDescent="0.2">
      <c r="A364" t="s">
        <v>20</v>
      </c>
      <c r="B364">
        <v>234</v>
      </c>
      <c r="F364" t="s">
        <v>20</v>
      </c>
      <c r="G364">
        <v>154</v>
      </c>
      <c r="H364" t="s">
        <v>14</v>
      </c>
      <c r="I364">
        <v>742</v>
      </c>
    </row>
    <row r="365" spans="1:9" x14ac:dyDescent="0.2">
      <c r="A365" t="s">
        <v>20</v>
      </c>
      <c r="B365">
        <v>3016</v>
      </c>
      <c r="F365" t="s">
        <v>20</v>
      </c>
      <c r="G365">
        <v>96</v>
      </c>
      <c r="H365" t="s">
        <v>14</v>
      </c>
      <c r="I365">
        <v>75</v>
      </c>
    </row>
    <row r="366" spans="1:9" x14ac:dyDescent="0.2">
      <c r="A366" t="s">
        <v>20</v>
      </c>
      <c r="B366">
        <v>264</v>
      </c>
      <c r="F366" t="s">
        <v>20</v>
      </c>
      <c r="G366">
        <v>3063</v>
      </c>
      <c r="H366" t="s">
        <v>14</v>
      </c>
      <c r="I366">
        <v>4405</v>
      </c>
    </row>
    <row r="367" spans="1:9" x14ac:dyDescent="0.2">
      <c r="A367" t="s">
        <v>20</v>
      </c>
      <c r="B367">
        <v>272</v>
      </c>
      <c r="F367" t="s">
        <v>20</v>
      </c>
      <c r="G367">
        <v>2266</v>
      </c>
      <c r="H367" t="s">
        <v>14</v>
      </c>
      <c r="I367">
        <v>92</v>
      </c>
    </row>
    <row r="368" spans="1:9" x14ac:dyDescent="0.2">
      <c r="A368" t="s">
        <v>20</v>
      </c>
      <c r="B368">
        <v>419</v>
      </c>
      <c r="F368" t="s">
        <v>20</v>
      </c>
      <c r="G368">
        <v>194</v>
      </c>
      <c r="H368" t="s">
        <v>14</v>
      </c>
      <c r="I368">
        <v>64</v>
      </c>
    </row>
    <row r="369" spans="1:9" x14ac:dyDescent="0.2">
      <c r="A369" t="s">
        <v>20</v>
      </c>
      <c r="B369">
        <v>1621</v>
      </c>
      <c r="F369" t="s">
        <v>20</v>
      </c>
      <c r="G369">
        <v>129</v>
      </c>
      <c r="H369" t="s">
        <v>14</v>
      </c>
      <c r="I369">
        <v>64</v>
      </c>
    </row>
    <row r="370" spans="1:9" x14ac:dyDescent="0.2">
      <c r="A370" t="s">
        <v>20</v>
      </c>
      <c r="B370">
        <v>1101</v>
      </c>
      <c r="F370" t="s">
        <v>20</v>
      </c>
      <c r="G370">
        <v>375</v>
      </c>
      <c r="H370" t="s">
        <v>14</v>
      </c>
      <c r="I370">
        <v>842</v>
      </c>
    </row>
    <row r="371" spans="1:9" x14ac:dyDescent="0.2">
      <c r="A371" t="s">
        <v>20</v>
      </c>
      <c r="B371">
        <v>1073</v>
      </c>
      <c r="F371" t="s">
        <v>20</v>
      </c>
      <c r="G371">
        <v>409</v>
      </c>
      <c r="H371" t="s">
        <v>14</v>
      </c>
      <c r="I371">
        <v>112</v>
      </c>
    </row>
    <row r="372" spans="1:9" x14ac:dyDescent="0.2">
      <c r="A372" t="s">
        <v>20</v>
      </c>
      <c r="B372">
        <v>331</v>
      </c>
      <c r="F372" t="s">
        <v>20</v>
      </c>
      <c r="G372">
        <v>234</v>
      </c>
      <c r="H372" t="s">
        <v>14</v>
      </c>
      <c r="I372">
        <v>374</v>
      </c>
    </row>
    <row r="373" spans="1:9" x14ac:dyDescent="0.2">
      <c r="A373" t="s">
        <v>20</v>
      </c>
      <c r="B373">
        <v>1170</v>
      </c>
      <c r="F373" t="s">
        <v>20</v>
      </c>
      <c r="G373">
        <v>3016</v>
      </c>
    </row>
    <row r="374" spans="1:9" x14ac:dyDescent="0.2">
      <c r="A374" t="s">
        <v>20</v>
      </c>
      <c r="B374">
        <v>363</v>
      </c>
      <c r="F374" t="s">
        <v>20</v>
      </c>
      <c r="G374">
        <v>264</v>
      </c>
    </row>
    <row r="375" spans="1:9" x14ac:dyDescent="0.2">
      <c r="A375" t="s">
        <v>20</v>
      </c>
      <c r="B375">
        <v>103</v>
      </c>
      <c r="F375" t="s">
        <v>20</v>
      </c>
      <c r="G375">
        <v>272</v>
      </c>
    </row>
    <row r="376" spans="1:9" x14ac:dyDescent="0.2">
      <c r="A376" t="s">
        <v>20</v>
      </c>
      <c r="B376">
        <v>147</v>
      </c>
      <c r="F376" t="s">
        <v>20</v>
      </c>
      <c r="G376">
        <v>419</v>
      </c>
    </row>
    <row r="377" spans="1:9" x14ac:dyDescent="0.2">
      <c r="A377" t="s">
        <v>20</v>
      </c>
      <c r="B377">
        <v>110</v>
      </c>
      <c r="F377" t="s">
        <v>20</v>
      </c>
      <c r="G377">
        <v>1621</v>
      </c>
    </row>
    <row r="378" spans="1:9" x14ac:dyDescent="0.2">
      <c r="A378" t="s">
        <v>20</v>
      </c>
      <c r="B378">
        <v>134</v>
      </c>
      <c r="F378" t="s">
        <v>20</v>
      </c>
      <c r="G378">
        <v>1101</v>
      </c>
    </row>
    <row r="379" spans="1:9" x14ac:dyDescent="0.2">
      <c r="A379" t="s">
        <v>20</v>
      </c>
      <c r="B379">
        <v>269</v>
      </c>
      <c r="F379" t="s">
        <v>20</v>
      </c>
      <c r="G379">
        <v>1073</v>
      </c>
    </row>
    <row r="380" spans="1:9" x14ac:dyDescent="0.2">
      <c r="A380" t="s">
        <v>20</v>
      </c>
      <c r="B380">
        <v>175</v>
      </c>
      <c r="F380" t="s">
        <v>20</v>
      </c>
      <c r="G380">
        <v>331</v>
      </c>
    </row>
    <row r="381" spans="1:9" x14ac:dyDescent="0.2">
      <c r="A381" t="s">
        <v>20</v>
      </c>
      <c r="B381">
        <v>69</v>
      </c>
      <c r="F381" t="s">
        <v>20</v>
      </c>
      <c r="G381">
        <v>1170</v>
      </c>
    </row>
    <row r="382" spans="1:9" x14ac:dyDescent="0.2">
      <c r="A382" t="s">
        <v>20</v>
      </c>
      <c r="B382">
        <v>190</v>
      </c>
      <c r="F382" t="s">
        <v>20</v>
      </c>
      <c r="G382">
        <v>363</v>
      </c>
    </row>
    <row r="383" spans="1:9" x14ac:dyDescent="0.2">
      <c r="A383" t="s">
        <v>20</v>
      </c>
      <c r="B383">
        <v>237</v>
      </c>
      <c r="F383" t="s">
        <v>20</v>
      </c>
      <c r="G383">
        <v>103</v>
      </c>
    </row>
    <row r="384" spans="1:9" x14ac:dyDescent="0.2">
      <c r="A384" t="s">
        <v>20</v>
      </c>
      <c r="B384">
        <v>196</v>
      </c>
      <c r="F384" t="s">
        <v>20</v>
      </c>
      <c r="G384">
        <v>147</v>
      </c>
    </row>
    <row r="385" spans="1:7" x14ac:dyDescent="0.2">
      <c r="A385" t="s">
        <v>20</v>
      </c>
      <c r="B385">
        <v>7295</v>
      </c>
      <c r="F385" t="s">
        <v>20</v>
      </c>
      <c r="G385">
        <v>110</v>
      </c>
    </row>
    <row r="386" spans="1:7" x14ac:dyDescent="0.2">
      <c r="A386" t="s">
        <v>20</v>
      </c>
      <c r="B386">
        <v>2893</v>
      </c>
      <c r="F386" t="s">
        <v>20</v>
      </c>
      <c r="G386">
        <v>134</v>
      </c>
    </row>
    <row r="387" spans="1:7" x14ac:dyDescent="0.2">
      <c r="A387" t="s">
        <v>20</v>
      </c>
      <c r="B387">
        <v>820</v>
      </c>
      <c r="F387" t="s">
        <v>20</v>
      </c>
      <c r="G387">
        <v>269</v>
      </c>
    </row>
    <row r="388" spans="1:7" x14ac:dyDescent="0.2">
      <c r="A388" t="s">
        <v>20</v>
      </c>
      <c r="B388">
        <v>2038</v>
      </c>
      <c r="F388" t="s">
        <v>20</v>
      </c>
      <c r="G388">
        <v>175</v>
      </c>
    </row>
    <row r="389" spans="1:7" x14ac:dyDescent="0.2">
      <c r="A389" t="s">
        <v>20</v>
      </c>
      <c r="B389">
        <v>116</v>
      </c>
      <c r="F389" t="s">
        <v>20</v>
      </c>
      <c r="G389">
        <v>69</v>
      </c>
    </row>
    <row r="390" spans="1:7" x14ac:dyDescent="0.2">
      <c r="A390" t="s">
        <v>20</v>
      </c>
      <c r="B390">
        <v>1345</v>
      </c>
      <c r="F390" t="s">
        <v>20</v>
      </c>
      <c r="G390">
        <v>190</v>
      </c>
    </row>
    <row r="391" spans="1:7" x14ac:dyDescent="0.2">
      <c r="A391" t="s">
        <v>20</v>
      </c>
      <c r="B391">
        <v>168</v>
      </c>
      <c r="F391" t="s">
        <v>20</v>
      </c>
      <c r="G391">
        <v>237</v>
      </c>
    </row>
    <row r="392" spans="1:7" x14ac:dyDescent="0.2">
      <c r="A392" t="s">
        <v>20</v>
      </c>
      <c r="B392">
        <v>137</v>
      </c>
      <c r="F392" t="s">
        <v>20</v>
      </c>
      <c r="G392">
        <v>196</v>
      </c>
    </row>
    <row r="393" spans="1:7" x14ac:dyDescent="0.2">
      <c r="A393" t="s">
        <v>20</v>
      </c>
      <c r="B393">
        <v>186</v>
      </c>
      <c r="F393" t="s">
        <v>20</v>
      </c>
      <c r="G393">
        <v>7295</v>
      </c>
    </row>
    <row r="394" spans="1:7" x14ac:dyDescent="0.2">
      <c r="A394" t="s">
        <v>20</v>
      </c>
      <c r="B394">
        <v>125</v>
      </c>
      <c r="F394" t="s">
        <v>20</v>
      </c>
      <c r="G394">
        <v>2893</v>
      </c>
    </row>
    <row r="395" spans="1:7" x14ac:dyDescent="0.2">
      <c r="A395" t="s">
        <v>20</v>
      </c>
      <c r="B395">
        <v>202</v>
      </c>
      <c r="F395" t="s">
        <v>20</v>
      </c>
      <c r="G395">
        <v>820</v>
      </c>
    </row>
    <row r="396" spans="1:7" x14ac:dyDescent="0.2">
      <c r="A396" t="s">
        <v>20</v>
      </c>
      <c r="B396">
        <v>103</v>
      </c>
      <c r="F396" t="s">
        <v>20</v>
      </c>
      <c r="G396">
        <v>2038</v>
      </c>
    </row>
    <row r="397" spans="1:7" x14ac:dyDescent="0.2">
      <c r="A397" t="s">
        <v>20</v>
      </c>
      <c r="B397">
        <v>1785</v>
      </c>
      <c r="F397" t="s">
        <v>20</v>
      </c>
      <c r="G397">
        <v>116</v>
      </c>
    </row>
    <row r="398" spans="1:7" x14ac:dyDescent="0.2">
      <c r="A398" t="s">
        <v>20</v>
      </c>
      <c r="B398">
        <v>157</v>
      </c>
      <c r="F398" t="s">
        <v>20</v>
      </c>
      <c r="G398">
        <v>1345</v>
      </c>
    </row>
    <row r="399" spans="1:7" x14ac:dyDescent="0.2">
      <c r="A399" t="s">
        <v>20</v>
      </c>
      <c r="B399">
        <v>555</v>
      </c>
      <c r="F399" t="s">
        <v>20</v>
      </c>
      <c r="G399">
        <v>168</v>
      </c>
    </row>
    <row r="400" spans="1:7" x14ac:dyDescent="0.2">
      <c r="A400" t="s">
        <v>20</v>
      </c>
      <c r="B400">
        <v>297</v>
      </c>
      <c r="F400" t="s">
        <v>20</v>
      </c>
      <c r="G400">
        <v>137</v>
      </c>
    </row>
    <row r="401" spans="1:7" x14ac:dyDescent="0.2">
      <c r="A401" t="s">
        <v>20</v>
      </c>
      <c r="B401">
        <v>123</v>
      </c>
      <c r="F401" t="s">
        <v>20</v>
      </c>
      <c r="G401">
        <v>186</v>
      </c>
    </row>
    <row r="402" spans="1:7" x14ac:dyDescent="0.2">
      <c r="A402" t="s">
        <v>20</v>
      </c>
      <c r="B402">
        <v>3036</v>
      </c>
      <c r="F402" t="s">
        <v>20</v>
      </c>
      <c r="G402">
        <v>125</v>
      </c>
    </row>
    <row r="403" spans="1:7" x14ac:dyDescent="0.2">
      <c r="A403" t="s">
        <v>20</v>
      </c>
      <c r="B403">
        <v>144</v>
      </c>
      <c r="F403" t="s">
        <v>20</v>
      </c>
      <c r="G403">
        <v>202</v>
      </c>
    </row>
    <row r="404" spans="1:7" x14ac:dyDescent="0.2">
      <c r="A404" t="s">
        <v>20</v>
      </c>
      <c r="B404">
        <v>121</v>
      </c>
      <c r="F404" t="s">
        <v>20</v>
      </c>
      <c r="G404">
        <v>103</v>
      </c>
    </row>
    <row r="405" spans="1:7" x14ac:dyDescent="0.2">
      <c r="A405" t="s">
        <v>20</v>
      </c>
      <c r="B405">
        <v>181</v>
      </c>
      <c r="F405" t="s">
        <v>20</v>
      </c>
      <c r="G405">
        <v>1785</v>
      </c>
    </row>
    <row r="406" spans="1:7" x14ac:dyDescent="0.2">
      <c r="A406" t="s">
        <v>20</v>
      </c>
      <c r="B406">
        <v>122</v>
      </c>
      <c r="F406" t="s">
        <v>20</v>
      </c>
      <c r="G406">
        <v>157</v>
      </c>
    </row>
    <row r="407" spans="1:7" x14ac:dyDescent="0.2">
      <c r="A407" t="s">
        <v>20</v>
      </c>
      <c r="B407">
        <v>1071</v>
      </c>
      <c r="F407" t="s">
        <v>20</v>
      </c>
      <c r="G407">
        <v>555</v>
      </c>
    </row>
    <row r="408" spans="1:7" x14ac:dyDescent="0.2">
      <c r="A408" t="s">
        <v>20</v>
      </c>
      <c r="B408">
        <v>980</v>
      </c>
      <c r="F408" t="s">
        <v>20</v>
      </c>
      <c r="G408">
        <v>297</v>
      </c>
    </row>
    <row r="409" spans="1:7" x14ac:dyDescent="0.2">
      <c r="A409" t="s">
        <v>20</v>
      </c>
      <c r="B409">
        <v>536</v>
      </c>
      <c r="F409" t="s">
        <v>20</v>
      </c>
      <c r="G409">
        <v>123</v>
      </c>
    </row>
    <row r="410" spans="1:7" x14ac:dyDescent="0.2">
      <c r="A410" t="s">
        <v>20</v>
      </c>
      <c r="B410">
        <v>1991</v>
      </c>
      <c r="F410" t="s">
        <v>20</v>
      </c>
      <c r="G410">
        <v>3036</v>
      </c>
    </row>
    <row r="411" spans="1:7" x14ac:dyDescent="0.2">
      <c r="A411" t="s">
        <v>20</v>
      </c>
      <c r="B411">
        <v>180</v>
      </c>
      <c r="F411" t="s">
        <v>20</v>
      </c>
      <c r="G411">
        <v>144</v>
      </c>
    </row>
    <row r="412" spans="1:7" x14ac:dyDescent="0.2">
      <c r="A412" t="s">
        <v>20</v>
      </c>
      <c r="B412">
        <v>130</v>
      </c>
      <c r="F412" t="s">
        <v>20</v>
      </c>
      <c r="G412">
        <v>121</v>
      </c>
    </row>
    <row r="413" spans="1:7" x14ac:dyDescent="0.2">
      <c r="A413" t="s">
        <v>20</v>
      </c>
      <c r="B413">
        <v>122</v>
      </c>
      <c r="F413" t="s">
        <v>20</v>
      </c>
      <c r="G413">
        <v>181</v>
      </c>
    </row>
    <row r="414" spans="1:7" x14ac:dyDescent="0.2">
      <c r="A414" t="s">
        <v>20</v>
      </c>
      <c r="B414">
        <v>140</v>
      </c>
      <c r="F414" t="s">
        <v>20</v>
      </c>
      <c r="G414">
        <v>122</v>
      </c>
    </row>
    <row r="415" spans="1:7" x14ac:dyDescent="0.2">
      <c r="A415" t="s">
        <v>20</v>
      </c>
      <c r="B415">
        <v>3388</v>
      </c>
      <c r="F415" t="s">
        <v>20</v>
      </c>
      <c r="G415">
        <v>1071</v>
      </c>
    </row>
    <row r="416" spans="1:7" x14ac:dyDescent="0.2">
      <c r="A416" t="s">
        <v>20</v>
      </c>
      <c r="B416">
        <v>280</v>
      </c>
      <c r="F416" t="s">
        <v>20</v>
      </c>
      <c r="G416">
        <v>980</v>
      </c>
    </row>
    <row r="417" spans="1:7" x14ac:dyDescent="0.2">
      <c r="A417" t="s">
        <v>20</v>
      </c>
      <c r="B417">
        <v>366</v>
      </c>
      <c r="F417" t="s">
        <v>20</v>
      </c>
      <c r="G417">
        <v>536</v>
      </c>
    </row>
    <row r="418" spans="1:7" x14ac:dyDescent="0.2">
      <c r="A418" t="s">
        <v>20</v>
      </c>
      <c r="B418">
        <v>270</v>
      </c>
      <c r="F418" t="s">
        <v>20</v>
      </c>
      <c r="G418">
        <v>1991</v>
      </c>
    </row>
    <row r="419" spans="1:7" x14ac:dyDescent="0.2">
      <c r="A419" t="s">
        <v>20</v>
      </c>
      <c r="B419">
        <v>137</v>
      </c>
      <c r="F419" t="s">
        <v>20</v>
      </c>
      <c r="G419">
        <v>180</v>
      </c>
    </row>
    <row r="420" spans="1:7" x14ac:dyDescent="0.2">
      <c r="A420" t="s">
        <v>20</v>
      </c>
      <c r="B420">
        <v>3205</v>
      </c>
      <c r="F420" t="s">
        <v>20</v>
      </c>
      <c r="G420">
        <v>130</v>
      </c>
    </row>
    <row r="421" spans="1:7" x14ac:dyDescent="0.2">
      <c r="A421" t="s">
        <v>20</v>
      </c>
      <c r="B421">
        <v>288</v>
      </c>
      <c r="F421" t="s">
        <v>20</v>
      </c>
      <c r="G421">
        <v>122</v>
      </c>
    </row>
    <row r="422" spans="1:7" x14ac:dyDescent="0.2">
      <c r="A422" t="s">
        <v>20</v>
      </c>
      <c r="B422">
        <v>148</v>
      </c>
      <c r="F422" t="s">
        <v>20</v>
      </c>
      <c r="G422">
        <v>140</v>
      </c>
    </row>
    <row r="423" spans="1:7" x14ac:dyDescent="0.2">
      <c r="A423" t="s">
        <v>20</v>
      </c>
      <c r="B423">
        <v>114</v>
      </c>
      <c r="F423" t="s">
        <v>20</v>
      </c>
      <c r="G423">
        <v>3388</v>
      </c>
    </row>
    <row r="424" spans="1:7" x14ac:dyDescent="0.2">
      <c r="A424" t="s">
        <v>20</v>
      </c>
      <c r="B424">
        <v>1518</v>
      </c>
      <c r="F424" t="s">
        <v>20</v>
      </c>
      <c r="G424">
        <v>280</v>
      </c>
    </row>
    <row r="425" spans="1:7" x14ac:dyDescent="0.2">
      <c r="A425" t="s">
        <v>20</v>
      </c>
      <c r="B425">
        <v>166</v>
      </c>
      <c r="F425" t="s">
        <v>20</v>
      </c>
      <c r="G425">
        <v>366</v>
      </c>
    </row>
    <row r="426" spans="1:7" x14ac:dyDescent="0.2">
      <c r="A426" t="s">
        <v>20</v>
      </c>
      <c r="B426">
        <v>100</v>
      </c>
      <c r="F426" t="s">
        <v>20</v>
      </c>
      <c r="G426">
        <v>270</v>
      </c>
    </row>
    <row r="427" spans="1:7" x14ac:dyDescent="0.2">
      <c r="A427" t="s">
        <v>20</v>
      </c>
      <c r="B427">
        <v>235</v>
      </c>
      <c r="F427" t="s">
        <v>20</v>
      </c>
      <c r="G427">
        <v>137</v>
      </c>
    </row>
    <row r="428" spans="1:7" x14ac:dyDescent="0.2">
      <c r="A428" t="s">
        <v>20</v>
      </c>
      <c r="B428">
        <v>148</v>
      </c>
      <c r="F428" t="s">
        <v>20</v>
      </c>
      <c r="G428">
        <v>3205</v>
      </c>
    </row>
    <row r="429" spans="1:7" x14ac:dyDescent="0.2">
      <c r="A429" t="s">
        <v>20</v>
      </c>
      <c r="B429">
        <v>198</v>
      </c>
      <c r="F429" t="s">
        <v>20</v>
      </c>
      <c r="G429">
        <v>288</v>
      </c>
    </row>
    <row r="430" spans="1:7" x14ac:dyDescent="0.2">
      <c r="A430" t="s">
        <v>20</v>
      </c>
      <c r="B430">
        <v>150</v>
      </c>
      <c r="F430" t="s">
        <v>20</v>
      </c>
      <c r="G430">
        <v>148</v>
      </c>
    </row>
    <row r="431" spans="1:7" x14ac:dyDescent="0.2">
      <c r="A431" t="s">
        <v>20</v>
      </c>
      <c r="B431">
        <v>216</v>
      </c>
      <c r="F431" t="s">
        <v>20</v>
      </c>
      <c r="G431">
        <v>114</v>
      </c>
    </row>
    <row r="432" spans="1:7" x14ac:dyDescent="0.2">
      <c r="A432" t="s">
        <v>20</v>
      </c>
      <c r="B432">
        <v>5139</v>
      </c>
      <c r="F432" t="s">
        <v>20</v>
      </c>
      <c r="G432">
        <v>1518</v>
      </c>
    </row>
    <row r="433" spans="1:7" x14ac:dyDescent="0.2">
      <c r="A433" t="s">
        <v>20</v>
      </c>
      <c r="B433">
        <v>2353</v>
      </c>
      <c r="F433" t="s">
        <v>20</v>
      </c>
      <c r="G433">
        <v>166</v>
      </c>
    </row>
    <row r="434" spans="1:7" x14ac:dyDescent="0.2">
      <c r="A434" t="s">
        <v>20</v>
      </c>
      <c r="B434">
        <v>78</v>
      </c>
      <c r="F434" t="s">
        <v>20</v>
      </c>
      <c r="G434">
        <v>100</v>
      </c>
    </row>
    <row r="435" spans="1:7" x14ac:dyDescent="0.2">
      <c r="A435" t="s">
        <v>20</v>
      </c>
      <c r="B435">
        <v>174</v>
      </c>
      <c r="F435" t="s">
        <v>20</v>
      </c>
      <c r="G435">
        <v>235</v>
      </c>
    </row>
    <row r="436" spans="1:7" x14ac:dyDescent="0.2">
      <c r="A436" t="s">
        <v>20</v>
      </c>
      <c r="B436">
        <v>164</v>
      </c>
      <c r="F436" t="s">
        <v>20</v>
      </c>
      <c r="G436">
        <v>148</v>
      </c>
    </row>
    <row r="437" spans="1:7" x14ac:dyDescent="0.2">
      <c r="A437" t="s">
        <v>20</v>
      </c>
      <c r="B437">
        <v>161</v>
      </c>
      <c r="F437" t="s">
        <v>20</v>
      </c>
      <c r="G437">
        <v>198</v>
      </c>
    </row>
    <row r="438" spans="1:7" x14ac:dyDescent="0.2">
      <c r="A438" t="s">
        <v>20</v>
      </c>
      <c r="B438">
        <v>138</v>
      </c>
      <c r="F438" t="s">
        <v>20</v>
      </c>
      <c r="G438">
        <v>150</v>
      </c>
    </row>
    <row r="439" spans="1:7" x14ac:dyDescent="0.2">
      <c r="A439" t="s">
        <v>20</v>
      </c>
      <c r="B439">
        <v>3308</v>
      </c>
      <c r="F439" t="s">
        <v>20</v>
      </c>
      <c r="G439">
        <v>216</v>
      </c>
    </row>
    <row r="440" spans="1:7" x14ac:dyDescent="0.2">
      <c r="A440" t="s">
        <v>20</v>
      </c>
      <c r="B440">
        <v>127</v>
      </c>
      <c r="F440" t="s">
        <v>20</v>
      </c>
      <c r="G440">
        <v>5139</v>
      </c>
    </row>
    <row r="441" spans="1:7" x14ac:dyDescent="0.2">
      <c r="A441" t="s">
        <v>20</v>
      </c>
      <c r="B441">
        <v>207</v>
      </c>
      <c r="F441" t="s">
        <v>20</v>
      </c>
      <c r="G441">
        <v>2353</v>
      </c>
    </row>
    <row r="442" spans="1:7" x14ac:dyDescent="0.2">
      <c r="A442" t="s">
        <v>20</v>
      </c>
      <c r="B442">
        <v>181</v>
      </c>
      <c r="F442" t="s">
        <v>20</v>
      </c>
      <c r="G442">
        <v>78</v>
      </c>
    </row>
    <row r="443" spans="1:7" x14ac:dyDescent="0.2">
      <c r="A443" t="s">
        <v>20</v>
      </c>
      <c r="B443">
        <v>110</v>
      </c>
      <c r="F443" t="s">
        <v>20</v>
      </c>
      <c r="G443">
        <v>174</v>
      </c>
    </row>
    <row r="444" spans="1:7" x14ac:dyDescent="0.2">
      <c r="A444" t="s">
        <v>20</v>
      </c>
      <c r="B444">
        <v>185</v>
      </c>
      <c r="F444" t="s">
        <v>20</v>
      </c>
      <c r="G444">
        <v>164</v>
      </c>
    </row>
    <row r="445" spans="1:7" x14ac:dyDescent="0.2">
      <c r="A445" t="s">
        <v>20</v>
      </c>
      <c r="B445">
        <v>121</v>
      </c>
      <c r="F445" t="s">
        <v>20</v>
      </c>
      <c r="G445">
        <v>161</v>
      </c>
    </row>
    <row r="446" spans="1:7" x14ac:dyDescent="0.2">
      <c r="A446" t="s">
        <v>20</v>
      </c>
      <c r="B446">
        <v>106</v>
      </c>
      <c r="F446" t="s">
        <v>20</v>
      </c>
      <c r="G446">
        <v>138</v>
      </c>
    </row>
    <row r="447" spans="1:7" x14ac:dyDescent="0.2">
      <c r="A447" t="s">
        <v>20</v>
      </c>
      <c r="B447">
        <v>142</v>
      </c>
      <c r="F447" t="s">
        <v>20</v>
      </c>
      <c r="G447">
        <v>3308</v>
      </c>
    </row>
    <row r="448" spans="1:7" x14ac:dyDescent="0.2">
      <c r="A448" t="s">
        <v>20</v>
      </c>
      <c r="B448">
        <v>233</v>
      </c>
      <c r="F448" t="s">
        <v>20</v>
      </c>
      <c r="G448">
        <v>127</v>
      </c>
    </row>
    <row r="449" spans="1:7" x14ac:dyDescent="0.2">
      <c r="A449" t="s">
        <v>20</v>
      </c>
      <c r="B449">
        <v>218</v>
      </c>
      <c r="F449" t="s">
        <v>20</v>
      </c>
      <c r="G449">
        <v>207</v>
      </c>
    </row>
    <row r="450" spans="1:7" x14ac:dyDescent="0.2">
      <c r="A450" t="s">
        <v>20</v>
      </c>
      <c r="B450">
        <v>76</v>
      </c>
      <c r="F450" t="s">
        <v>20</v>
      </c>
      <c r="G450">
        <v>181</v>
      </c>
    </row>
    <row r="451" spans="1:7" x14ac:dyDescent="0.2">
      <c r="A451" t="s">
        <v>20</v>
      </c>
      <c r="B451">
        <v>43</v>
      </c>
      <c r="F451" t="s">
        <v>20</v>
      </c>
      <c r="G451">
        <v>110</v>
      </c>
    </row>
    <row r="452" spans="1:7" x14ac:dyDescent="0.2">
      <c r="A452" t="s">
        <v>20</v>
      </c>
      <c r="B452">
        <v>221</v>
      </c>
      <c r="F452" t="s">
        <v>20</v>
      </c>
      <c r="G452">
        <v>185</v>
      </c>
    </row>
    <row r="453" spans="1:7" x14ac:dyDescent="0.2">
      <c r="A453" t="s">
        <v>20</v>
      </c>
      <c r="B453">
        <v>2805</v>
      </c>
      <c r="F453" t="s">
        <v>20</v>
      </c>
      <c r="G453">
        <v>121</v>
      </c>
    </row>
    <row r="454" spans="1:7" x14ac:dyDescent="0.2">
      <c r="A454" t="s">
        <v>20</v>
      </c>
      <c r="B454">
        <v>68</v>
      </c>
      <c r="F454" t="s">
        <v>20</v>
      </c>
      <c r="G454">
        <v>106</v>
      </c>
    </row>
    <row r="455" spans="1:7" x14ac:dyDescent="0.2">
      <c r="A455" t="s">
        <v>20</v>
      </c>
      <c r="B455">
        <v>183</v>
      </c>
      <c r="F455" t="s">
        <v>20</v>
      </c>
      <c r="G455">
        <v>142</v>
      </c>
    </row>
    <row r="456" spans="1:7" x14ac:dyDescent="0.2">
      <c r="A456" t="s">
        <v>20</v>
      </c>
      <c r="B456">
        <v>133</v>
      </c>
      <c r="F456" t="s">
        <v>20</v>
      </c>
      <c r="G456">
        <v>233</v>
      </c>
    </row>
    <row r="457" spans="1:7" x14ac:dyDescent="0.2">
      <c r="A457" t="s">
        <v>20</v>
      </c>
      <c r="B457">
        <v>2489</v>
      </c>
      <c r="F457" t="s">
        <v>20</v>
      </c>
      <c r="G457">
        <v>218</v>
      </c>
    </row>
    <row r="458" spans="1:7" x14ac:dyDescent="0.2">
      <c r="A458" t="s">
        <v>20</v>
      </c>
      <c r="B458">
        <v>69</v>
      </c>
      <c r="F458" t="s">
        <v>20</v>
      </c>
      <c r="G458">
        <v>76</v>
      </c>
    </row>
    <row r="459" spans="1:7" x14ac:dyDescent="0.2">
      <c r="A459" t="s">
        <v>20</v>
      </c>
      <c r="B459">
        <v>279</v>
      </c>
      <c r="F459" t="s">
        <v>20</v>
      </c>
      <c r="G459">
        <v>43</v>
      </c>
    </row>
    <row r="460" spans="1:7" x14ac:dyDescent="0.2">
      <c r="A460" t="s">
        <v>20</v>
      </c>
      <c r="B460">
        <v>210</v>
      </c>
      <c r="F460" t="s">
        <v>20</v>
      </c>
      <c r="G460">
        <v>221</v>
      </c>
    </row>
    <row r="461" spans="1:7" x14ac:dyDescent="0.2">
      <c r="A461" t="s">
        <v>20</v>
      </c>
      <c r="B461">
        <v>2100</v>
      </c>
      <c r="F461" t="s">
        <v>20</v>
      </c>
      <c r="G461">
        <v>2805</v>
      </c>
    </row>
    <row r="462" spans="1:7" x14ac:dyDescent="0.2">
      <c r="A462" t="s">
        <v>20</v>
      </c>
      <c r="B462">
        <v>252</v>
      </c>
      <c r="F462" t="s">
        <v>20</v>
      </c>
      <c r="G462">
        <v>68</v>
      </c>
    </row>
    <row r="463" spans="1:7" x14ac:dyDescent="0.2">
      <c r="A463" t="s">
        <v>20</v>
      </c>
      <c r="B463">
        <v>1280</v>
      </c>
      <c r="F463" t="s">
        <v>20</v>
      </c>
      <c r="G463">
        <v>183</v>
      </c>
    </row>
    <row r="464" spans="1:7" x14ac:dyDescent="0.2">
      <c r="A464" t="s">
        <v>20</v>
      </c>
      <c r="B464">
        <v>157</v>
      </c>
      <c r="F464" t="s">
        <v>20</v>
      </c>
      <c r="G464">
        <v>133</v>
      </c>
    </row>
    <row r="465" spans="1:7" x14ac:dyDescent="0.2">
      <c r="A465" t="s">
        <v>20</v>
      </c>
      <c r="B465">
        <v>194</v>
      </c>
      <c r="F465" t="s">
        <v>20</v>
      </c>
      <c r="G465">
        <v>2489</v>
      </c>
    </row>
    <row r="466" spans="1:7" x14ac:dyDescent="0.2">
      <c r="A466" t="s">
        <v>20</v>
      </c>
      <c r="B466">
        <v>82</v>
      </c>
      <c r="F466" t="s">
        <v>20</v>
      </c>
      <c r="G466">
        <v>69</v>
      </c>
    </row>
    <row r="467" spans="1:7" x14ac:dyDescent="0.2">
      <c r="A467" t="s">
        <v>20</v>
      </c>
      <c r="B467">
        <v>4233</v>
      </c>
      <c r="F467" t="s">
        <v>20</v>
      </c>
      <c r="G467">
        <v>279</v>
      </c>
    </row>
    <row r="468" spans="1:7" x14ac:dyDescent="0.2">
      <c r="A468" t="s">
        <v>20</v>
      </c>
      <c r="B468">
        <v>1297</v>
      </c>
      <c r="F468" t="s">
        <v>20</v>
      </c>
      <c r="G468">
        <v>210</v>
      </c>
    </row>
    <row r="469" spans="1:7" x14ac:dyDescent="0.2">
      <c r="A469" t="s">
        <v>20</v>
      </c>
      <c r="B469">
        <v>165</v>
      </c>
      <c r="F469" t="s">
        <v>20</v>
      </c>
      <c r="G469">
        <v>2100</v>
      </c>
    </row>
    <row r="470" spans="1:7" x14ac:dyDescent="0.2">
      <c r="A470" t="s">
        <v>20</v>
      </c>
      <c r="B470">
        <v>119</v>
      </c>
      <c r="F470" t="s">
        <v>20</v>
      </c>
      <c r="G470">
        <v>252</v>
      </c>
    </row>
    <row r="471" spans="1:7" x14ac:dyDescent="0.2">
      <c r="A471" t="s">
        <v>20</v>
      </c>
      <c r="B471">
        <v>1797</v>
      </c>
      <c r="F471" t="s">
        <v>20</v>
      </c>
      <c r="G471">
        <v>1280</v>
      </c>
    </row>
    <row r="472" spans="1:7" x14ac:dyDescent="0.2">
      <c r="A472" t="s">
        <v>20</v>
      </c>
      <c r="B472">
        <v>261</v>
      </c>
      <c r="F472" t="s">
        <v>20</v>
      </c>
      <c r="G472">
        <v>157</v>
      </c>
    </row>
    <row r="473" spans="1:7" x14ac:dyDescent="0.2">
      <c r="A473" t="s">
        <v>20</v>
      </c>
      <c r="B473">
        <v>157</v>
      </c>
      <c r="F473" t="s">
        <v>20</v>
      </c>
      <c r="G473">
        <v>194</v>
      </c>
    </row>
    <row r="474" spans="1:7" x14ac:dyDescent="0.2">
      <c r="A474" t="s">
        <v>20</v>
      </c>
      <c r="B474">
        <v>3533</v>
      </c>
      <c r="F474" t="s">
        <v>20</v>
      </c>
      <c r="G474">
        <v>82</v>
      </c>
    </row>
    <row r="475" spans="1:7" x14ac:dyDescent="0.2">
      <c r="A475" t="s">
        <v>20</v>
      </c>
      <c r="B475">
        <v>155</v>
      </c>
      <c r="F475" t="s">
        <v>20</v>
      </c>
      <c r="G475">
        <v>4233</v>
      </c>
    </row>
    <row r="476" spans="1:7" x14ac:dyDescent="0.2">
      <c r="A476" t="s">
        <v>20</v>
      </c>
      <c r="B476">
        <v>132</v>
      </c>
      <c r="F476" t="s">
        <v>20</v>
      </c>
      <c r="G476">
        <v>1297</v>
      </c>
    </row>
    <row r="477" spans="1:7" x14ac:dyDescent="0.2">
      <c r="A477" t="s">
        <v>20</v>
      </c>
      <c r="B477">
        <v>1354</v>
      </c>
      <c r="F477" t="s">
        <v>20</v>
      </c>
      <c r="G477">
        <v>165</v>
      </c>
    </row>
    <row r="478" spans="1:7" x14ac:dyDescent="0.2">
      <c r="A478" t="s">
        <v>20</v>
      </c>
      <c r="B478">
        <v>48</v>
      </c>
      <c r="F478" t="s">
        <v>20</v>
      </c>
      <c r="G478">
        <v>119</v>
      </c>
    </row>
    <row r="479" spans="1:7" x14ac:dyDescent="0.2">
      <c r="A479" t="s">
        <v>20</v>
      </c>
      <c r="B479">
        <v>110</v>
      </c>
      <c r="F479" t="s">
        <v>20</v>
      </c>
      <c r="G479">
        <v>1797</v>
      </c>
    </row>
    <row r="480" spans="1:7" x14ac:dyDescent="0.2">
      <c r="A480" t="s">
        <v>20</v>
      </c>
      <c r="B480">
        <v>172</v>
      </c>
      <c r="F480" t="s">
        <v>20</v>
      </c>
      <c r="G480">
        <v>261</v>
      </c>
    </row>
    <row r="481" spans="1:7" x14ac:dyDescent="0.2">
      <c r="A481" t="s">
        <v>20</v>
      </c>
      <c r="B481">
        <v>307</v>
      </c>
      <c r="F481" t="s">
        <v>20</v>
      </c>
      <c r="G481">
        <v>157</v>
      </c>
    </row>
    <row r="482" spans="1:7" x14ac:dyDescent="0.2">
      <c r="A482" t="s">
        <v>20</v>
      </c>
      <c r="B482">
        <v>160</v>
      </c>
      <c r="F482" t="s">
        <v>20</v>
      </c>
      <c r="G482">
        <v>3533</v>
      </c>
    </row>
    <row r="483" spans="1:7" x14ac:dyDescent="0.2">
      <c r="A483" t="s">
        <v>20</v>
      </c>
      <c r="B483">
        <v>1467</v>
      </c>
      <c r="F483" t="s">
        <v>20</v>
      </c>
      <c r="G483">
        <v>155</v>
      </c>
    </row>
    <row r="484" spans="1:7" x14ac:dyDescent="0.2">
      <c r="A484" t="s">
        <v>20</v>
      </c>
      <c r="B484">
        <v>2662</v>
      </c>
      <c r="F484" t="s">
        <v>20</v>
      </c>
      <c r="G484">
        <v>132</v>
      </c>
    </row>
    <row r="485" spans="1:7" x14ac:dyDescent="0.2">
      <c r="A485" t="s">
        <v>20</v>
      </c>
      <c r="B485">
        <v>452</v>
      </c>
      <c r="F485" t="s">
        <v>20</v>
      </c>
      <c r="G485">
        <v>1354</v>
      </c>
    </row>
    <row r="486" spans="1:7" x14ac:dyDescent="0.2">
      <c r="A486" t="s">
        <v>20</v>
      </c>
      <c r="B486">
        <v>158</v>
      </c>
      <c r="F486" t="s">
        <v>20</v>
      </c>
      <c r="G486">
        <v>48</v>
      </c>
    </row>
    <row r="487" spans="1:7" x14ac:dyDescent="0.2">
      <c r="A487" t="s">
        <v>20</v>
      </c>
      <c r="B487">
        <v>225</v>
      </c>
      <c r="F487" t="s">
        <v>20</v>
      </c>
      <c r="G487">
        <v>110</v>
      </c>
    </row>
    <row r="488" spans="1:7" x14ac:dyDescent="0.2">
      <c r="A488" t="s">
        <v>20</v>
      </c>
      <c r="B488">
        <v>65</v>
      </c>
      <c r="F488" t="s">
        <v>20</v>
      </c>
      <c r="G488">
        <v>172</v>
      </c>
    </row>
    <row r="489" spans="1:7" x14ac:dyDescent="0.2">
      <c r="A489" t="s">
        <v>20</v>
      </c>
      <c r="B489">
        <v>163</v>
      </c>
      <c r="F489" t="s">
        <v>20</v>
      </c>
      <c r="G489">
        <v>307</v>
      </c>
    </row>
    <row r="490" spans="1:7" x14ac:dyDescent="0.2">
      <c r="A490" t="s">
        <v>20</v>
      </c>
      <c r="B490">
        <v>85</v>
      </c>
      <c r="F490" t="s">
        <v>20</v>
      </c>
      <c r="G490">
        <v>160</v>
      </c>
    </row>
    <row r="491" spans="1:7" x14ac:dyDescent="0.2">
      <c r="A491" t="s">
        <v>20</v>
      </c>
      <c r="B491">
        <v>217</v>
      </c>
      <c r="F491" t="s">
        <v>20</v>
      </c>
      <c r="G491">
        <v>1467</v>
      </c>
    </row>
    <row r="492" spans="1:7" x14ac:dyDescent="0.2">
      <c r="A492" t="s">
        <v>20</v>
      </c>
      <c r="B492">
        <v>150</v>
      </c>
      <c r="F492" t="s">
        <v>20</v>
      </c>
      <c r="G492">
        <v>2662</v>
      </c>
    </row>
    <row r="493" spans="1:7" x14ac:dyDescent="0.2">
      <c r="A493" t="s">
        <v>20</v>
      </c>
      <c r="B493">
        <v>3272</v>
      </c>
      <c r="F493" t="s">
        <v>20</v>
      </c>
      <c r="G493">
        <v>452</v>
      </c>
    </row>
    <row r="494" spans="1:7" x14ac:dyDescent="0.2">
      <c r="A494" t="s">
        <v>20</v>
      </c>
      <c r="B494">
        <v>300</v>
      </c>
      <c r="F494" t="s">
        <v>20</v>
      </c>
      <c r="G494">
        <v>158</v>
      </c>
    </row>
    <row r="495" spans="1:7" x14ac:dyDescent="0.2">
      <c r="A495" t="s">
        <v>20</v>
      </c>
      <c r="B495">
        <v>126</v>
      </c>
      <c r="F495" t="s">
        <v>20</v>
      </c>
      <c r="G495">
        <v>225</v>
      </c>
    </row>
    <row r="496" spans="1:7" x14ac:dyDescent="0.2">
      <c r="A496" t="s">
        <v>20</v>
      </c>
      <c r="B496">
        <v>2320</v>
      </c>
      <c r="F496" t="s">
        <v>20</v>
      </c>
      <c r="G496">
        <v>65</v>
      </c>
    </row>
    <row r="497" spans="1:7" x14ac:dyDescent="0.2">
      <c r="A497" t="s">
        <v>20</v>
      </c>
      <c r="B497">
        <v>81</v>
      </c>
      <c r="F497" t="s">
        <v>20</v>
      </c>
      <c r="G497">
        <v>163</v>
      </c>
    </row>
    <row r="498" spans="1:7" x14ac:dyDescent="0.2">
      <c r="A498" t="s">
        <v>20</v>
      </c>
      <c r="B498">
        <v>1887</v>
      </c>
      <c r="F498" t="s">
        <v>20</v>
      </c>
      <c r="G498">
        <v>85</v>
      </c>
    </row>
    <row r="499" spans="1:7" x14ac:dyDescent="0.2">
      <c r="A499" t="s">
        <v>20</v>
      </c>
      <c r="B499">
        <v>4358</v>
      </c>
      <c r="F499" t="s">
        <v>20</v>
      </c>
      <c r="G499">
        <v>217</v>
      </c>
    </row>
    <row r="500" spans="1:7" x14ac:dyDescent="0.2">
      <c r="A500" t="s">
        <v>20</v>
      </c>
      <c r="B500">
        <v>53</v>
      </c>
      <c r="F500" t="s">
        <v>20</v>
      </c>
      <c r="G500">
        <v>150</v>
      </c>
    </row>
    <row r="501" spans="1:7" x14ac:dyDescent="0.2">
      <c r="A501" t="s">
        <v>20</v>
      </c>
      <c r="B501">
        <v>2414</v>
      </c>
      <c r="F501" t="s">
        <v>20</v>
      </c>
      <c r="G501">
        <v>3272</v>
      </c>
    </row>
    <row r="502" spans="1:7" x14ac:dyDescent="0.2">
      <c r="A502" t="s">
        <v>20</v>
      </c>
      <c r="B502">
        <v>80</v>
      </c>
      <c r="F502" t="s">
        <v>20</v>
      </c>
      <c r="G502">
        <v>300</v>
      </c>
    </row>
    <row r="503" spans="1:7" x14ac:dyDescent="0.2">
      <c r="A503" t="s">
        <v>20</v>
      </c>
      <c r="B503">
        <v>193</v>
      </c>
      <c r="F503" t="s">
        <v>20</v>
      </c>
      <c r="G503">
        <v>126</v>
      </c>
    </row>
    <row r="504" spans="1:7" x14ac:dyDescent="0.2">
      <c r="A504" t="s">
        <v>20</v>
      </c>
      <c r="B504">
        <v>52</v>
      </c>
      <c r="F504" t="s">
        <v>20</v>
      </c>
      <c r="G504">
        <v>2320</v>
      </c>
    </row>
    <row r="505" spans="1:7" x14ac:dyDescent="0.2">
      <c r="A505" t="s">
        <v>20</v>
      </c>
      <c r="B505">
        <v>290</v>
      </c>
      <c r="F505" t="s">
        <v>20</v>
      </c>
      <c r="G505">
        <v>81</v>
      </c>
    </row>
    <row r="506" spans="1:7" x14ac:dyDescent="0.2">
      <c r="A506" t="s">
        <v>20</v>
      </c>
      <c r="B506">
        <v>122</v>
      </c>
      <c r="F506" t="s">
        <v>20</v>
      </c>
      <c r="G506">
        <v>1887</v>
      </c>
    </row>
    <row r="507" spans="1:7" x14ac:dyDescent="0.2">
      <c r="A507" t="s">
        <v>20</v>
      </c>
      <c r="B507">
        <v>1470</v>
      </c>
      <c r="F507" t="s">
        <v>20</v>
      </c>
      <c r="G507">
        <v>4358</v>
      </c>
    </row>
    <row r="508" spans="1:7" x14ac:dyDescent="0.2">
      <c r="A508" t="s">
        <v>20</v>
      </c>
      <c r="B508">
        <v>165</v>
      </c>
      <c r="F508" t="s">
        <v>20</v>
      </c>
      <c r="G508">
        <v>53</v>
      </c>
    </row>
    <row r="509" spans="1:7" x14ac:dyDescent="0.2">
      <c r="A509" t="s">
        <v>20</v>
      </c>
      <c r="B509">
        <v>182</v>
      </c>
      <c r="F509" t="s">
        <v>20</v>
      </c>
      <c r="G509">
        <v>2414</v>
      </c>
    </row>
    <row r="510" spans="1:7" x14ac:dyDescent="0.2">
      <c r="A510" t="s">
        <v>20</v>
      </c>
      <c r="B510">
        <v>199</v>
      </c>
      <c r="F510" t="s">
        <v>20</v>
      </c>
      <c r="G510">
        <v>80</v>
      </c>
    </row>
    <row r="511" spans="1:7" x14ac:dyDescent="0.2">
      <c r="A511" t="s">
        <v>20</v>
      </c>
      <c r="B511">
        <v>56</v>
      </c>
      <c r="F511" t="s">
        <v>20</v>
      </c>
      <c r="G511">
        <v>193</v>
      </c>
    </row>
    <row r="512" spans="1:7" x14ac:dyDescent="0.2">
      <c r="A512" t="s">
        <v>20</v>
      </c>
      <c r="B512">
        <v>1460</v>
      </c>
      <c r="F512" t="s">
        <v>20</v>
      </c>
      <c r="G512">
        <v>52</v>
      </c>
    </row>
    <row r="513" spans="1:7" x14ac:dyDescent="0.2">
      <c r="A513" t="s">
        <v>20</v>
      </c>
      <c r="B513">
        <v>123</v>
      </c>
      <c r="F513" t="s">
        <v>20</v>
      </c>
      <c r="G513">
        <v>290</v>
      </c>
    </row>
    <row r="514" spans="1:7" x14ac:dyDescent="0.2">
      <c r="A514" t="s">
        <v>20</v>
      </c>
      <c r="B514">
        <v>159</v>
      </c>
      <c r="F514" t="s">
        <v>20</v>
      </c>
      <c r="G514">
        <v>122</v>
      </c>
    </row>
    <row r="515" spans="1:7" x14ac:dyDescent="0.2">
      <c r="A515" t="s">
        <v>20</v>
      </c>
      <c r="B515">
        <v>110</v>
      </c>
      <c r="F515" t="s">
        <v>20</v>
      </c>
      <c r="G515">
        <v>1470</v>
      </c>
    </row>
    <row r="516" spans="1:7" x14ac:dyDescent="0.2">
      <c r="A516" t="s">
        <v>20</v>
      </c>
      <c r="B516">
        <v>236</v>
      </c>
      <c r="F516" t="s">
        <v>20</v>
      </c>
      <c r="G516">
        <v>165</v>
      </c>
    </row>
    <row r="517" spans="1:7" x14ac:dyDescent="0.2">
      <c r="A517" t="s">
        <v>20</v>
      </c>
      <c r="B517">
        <v>191</v>
      </c>
      <c r="F517" t="s">
        <v>20</v>
      </c>
      <c r="G517">
        <v>182</v>
      </c>
    </row>
    <row r="518" spans="1:7" x14ac:dyDescent="0.2">
      <c r="A518" t="s">
        <v>20</v>
      </c>
      <c r="B518">
        <v>3934</v>
      </c>
      <c r="F518" t="s">
        <v>20</v>
      </c>
      <c r="G518">
        <v>199</v>
      </c>
    </row>
    <row r="519" spans="1:7" x14ac:dyDescent="0.2">
      <c r="A519" t="s">
        <v>20</v>
      </c>
      <c r="B519">
        <v>80</v>
      </c>
      <c r="F519" t="s">
        <v>20</v>
      </c>
      <c r="G519">
        <v>56</v>
      </c>
    </row>
    <row r="520" spans="1:7" x14ac:dyDescent="0.2">
      <c r="A520" t="s">
        <v>20</v>
      </c>
      <c r="B520">
        <v>462</v>
      </c>
      <c r="F520" t="s">
        <v>20</v>
      </c>
      <c r="G520">
        <v>1460</v>
      </c>
    </row>
    <row r="521" spans="1:7" x14ac:dyDescent="0.2">
      <c r="A521" t="s">
        <v>20</v>
      </c>
      <c r="B521">
        <v>179</v>
      </c>
      <c r="F521" t="s">
        <v>20</v>
      </c>
      <c r="G521">
        <v>123</v>
      </c>
    </row>
    <row r="522" spans="1:7" x14ac:dyDescent="0.2">
      <c r="A522" t="s">
        <v>20</v>
      </c>
      <c r="B522">
        <v>1866</v>
      </c>
      <c r="F522" t="s">
        <v>20</v>
      </c>
      <c r="G522">
        <v>159</v>
      </c>
    </row>
    <row r="523" spans="1:7" x14ac:dyDescent="0.2">
      <c r="A523" t="s">
        <v>20</v>
      </c>
      <c r="B523">
        <v>156</v>
      </c>
      <c r="F523" t="s">
        <v>20</v>
      </c>
      <c r="G523">
        <v>110</v>
      </c>
    </row>
    <row r="524" spans="1:7" x14ac:dyDescent="0.2">
      <c r="A524" t="s">
        <v>20</v>
      </c>
      <c r="B524">
        <v>255</v>
      </c>
      <c r="F524" t="s">
        <v>20</v>
      </c>
      <c r="G524">
        <v>236</v>
      </c>
    </row>
    <row r="525" spans="1:7" x14ac:dyDescent="0.2">
      <c r="A525" t="s">
        <v>20</v>
      </c>
      <c r="B525">
        <v>2261</v>
      </c>
      <c r="F525" t="s">
        <v>20</v>
      </c>
      <c r="G525">
        <v>191</v>
      </c>
    </row>
    <row r="526" spans="1:7" x14ac:dyDescent="0.2">
      <c r="A526" t="s">
        <v>20</v>
      </c>
      <c r="B526">
        <v>40</v>
      </c>
      <c r="F526" t="s">
        <v>20</v>
      </c>
      <c r="G526">
        <v>3934</v>
      </c>
    </row>
    <row r="527" spans="1:7" x14ac:dyDescent="0.2">
      <c r="A527" t="s">
        <v>20</v>
      </c>
      <c r="B527">
        <v>2289</v>
      </c>
      <c r="F527" t="s">
        <v>20</v>
      </c>
      <c r="G527">
        <v>80</v>
      </c>
    </row>
    <row r="528" spans="1:7" x14ac:dyDescent="0.2">
      <c r="A528" t="s">
        <v>20</v>
      </c>
      <c r="B528">
        <v>65</v>
      </c>
      <c r="F528" t="s">
        <v>20</v>
      </c>
      <c r="G528">
        <v>462</v>
      </c>
    </row>
    <row r="529" spans="1:7" x14ac:dyDescent="0.2">
      <c r="A529" t="s">
        <v>20</v>
      </c>
      <c r="B529">
        <v>3777</v>
      </c>
      <c r="F529" t="s">
        <v>20</v>
      </c>
      <c r="G529">
        <v>179</v>
      </c>
    </row>
    <row r="530" spans="1:7" x14ac:dyDescent="0.2">
      <c r="A530" t="s">
        <v>20</v>
      </c>
      <c r="B530">
        <v>184</v>
      </c>
      <c r="F530" t="s">
        <v>20</v>
      </c>
      <c r="G530">
        <v>1866</v>
      </c>
    </row>
    <row r="531" spans="1:7" x14ac:dyDescent="0.2">
      <c r="A531" t="s">
        <v>20</v>
      </c>
      <c r="B531">
        <v>85</v>
      </c>
      <c r="F531" t="s">
        <v>20</v>
      </c>
      <c r="G531">
        <v>156</v>
      </c>
    </row>
    <row r="532" spans="1:7" x14ac:dyDescent="0.2">
      <c r="A532" t="s">
        <v>20</v>
      </c>
      <c r="B532">
        <v>144</v>
      </c>
      <c r="F532" t="s">
        <v>20</v>
      </c>
      <c r="G532">
        <v>255</v>
      </c>
    </row>
    <row r="533" spans="1:7" x14ac:dyDescent="0.2">
      <c r="A533" t="s">
        <v>20</v>
      </c>
      <c r="B533">
        <v>1902</v>
      </c>
      <c r="F533" t="s">
        <v>20</v>
      </c>
      <c r="G533">
        <v>2261</v>
      </c>
    </row>
    <row r="534" spans="1:7" x14ac:dyDescent="0.2">
      <c r="A534" t="s">
        <v>20</v>
      </c>
      <c r="B534">
        <v>105</v>
      </c>
      <c r="F534" t="s">
        <v>20</v>
      </c>
      <c r="G534">
        <v>40</v>
      </c>
    </row>
    <row r="535" spans="1:7" x14ac:dyDescent="0.2">
      <c r="A535" t="s">
        <v>20</v>
      </c>
      <c r="B535">
        <v>132</v>
      </c>
      <c r="F535" t="s">
        <v>20</v>
      </c>
      <c r="G535">
        <v>2289</v>
      </c>
    </row>
    <row r="536" spans="1:7" x14ac:dyDescent="0.2">
      <c r="A536" t="s">
        <v>20</v>
      </c>
      <c r="B536">
        <v>96</v>
      </c>
      <c r="F536" t="s">
        <v>20</v>
      </c>
      <c r="G536">
        <v>65</v>
      </c>
    </row>
    <row r="537" spans="1:7" x14ac:dyDescent="0.2">
      <c r="A537" t="s">
        <v>20</v>
      </c>
      <c r="B537">
        <v>114</v>
      </c>
      <c r="F537" t="s">
        <v>20</v>
      </c>
      <c r="G537">
        <v>3777</v>
      </c>
    </row>
    <row r="538" spans="1:7" x14ac:dyDescent="0.2">
      <c r="A538" t="s">
        <v>20</v>
      </c>
      <c r="B538">
        <v>203</v>
      </c>
      <c r="F538" t="s">
        <v>20</v>
      </c>
      <c r="G538">
        <v>184</v>
      </c>
    </row>
    <row r="539" spans="1:7" x14ac:dyDescent="0.2">
      <c r="A539" t="s">
        <v>20</v>
      </c>
      <c r="B539">
        <v>1559</v>
      </c>
      <c r="F539" t="s">
        <v>20</v>
      </c>
      <c r="G539">
        <v>85</v>
      </c>
    </row>
    <row r="540" spans="1:7" x14ac:dyDescent="0.2">
      <c r="A540" t="s">
        <v>20</v>
      </c>
      <c r="B540">
        <v>1548</v>
      </c>
      <c r="F540" t="s">
        <v>20</v>
      </c>
      <c r="G540">
        <v>144</v>
      </c>
    </row>
    <row r="541" spans="1:7" x14ac:dyDescent="0.2">
      <c r="A541" t="s">
        <v>20</v>
      </c>
      <c r="B541">
        <v>80</v>
      </c>
      <c r="F541" t="s">
        <v>20</v>
      </c>
      <c r="G541">
        <v>1902</v>
      </c>
    </row>
    <row r="542" spans="1:7" x14ac:dyDescent="0.2">
      <c r="A542" t="s">
        <v>20</v>
      </c>
      <c r="B542">
        <v>131</v>
      </c>
      <c r="F542" t="s">
        <v>20</v>
      </c>
      <c r="G542">
        <v>105</v>
      </c>
    </row>
    <row r="543" spans="1:7" x14ac:dyDescent="0.2">
      <c r="A543" t="s">
        <v>20</v>
      </c>
      <c r="B543">
        <v>112</v>
      </c>
      <c r="F543" t="s">
        <v>20</v>
      </c>
      <c r="G543">
        <v>132</v>
      </c>
    </row>
    <row r="544" spans="1:7" x14ac:dyDescent="0.2">
      <c r="A544" t="s">
        <v>20</v>
      </c>
      <c r="B544">
        <v>155</v>
      </c>
      <c r="F544" t="s">
        <v>20</v>
      </c>
      <c r="G544">
        <v>96</v>
      </c>
    </row>
    <row r="545" spans="1:7" x14ac:dyDescent="0.2">
      <c r="A545" t="s">
        <v>20</v>
      </c>
      <c r="B545">
        <v>266</v>
      </c>
      <c r="F545" t="s">
        <v>20</v>
      </c>
      <c r="G545">
        <v>114</v>
      </c>
    </row>
    <row r="546" spans="1:7" x14ac:dyDescent="0.2">
      <c r="A546" t="s">
        <v>20</v>
      </c>
      <c r="B546">
        <v>155</v>
      </c>
      <c r="F546" t="s">
        <v>20</v>
      </c>
      <c r="G546">
        <v>203</v>
      </c>
    </row>
    <row r="547" spans="1:7" x14ac:dyDescent="0.2">
      <c r="A547" t="s">
        <v>20</v>
      </c>
      <c r="B547">
        <v>207</v>
      </c>
      <c r="F547" t="s">
        <v>20</v>
      </c>
      <c r="G547">
        <v>1559</v>
      </c>
    </row>
    <row r="548" spans="1:7" x14ac:dyDescent="0.2">
      <c r="A548" t="s">
        <v>20</v>
      </c>
      <c r="B548">
        <v>245</v>
      </c>
      <c r="F548" t="s">
        <v>20</v>
      </c>
      <c r="G548">
        <v>1548</v>
      </c>
    </row>
    <row r="549" spans="1:7" x14ac:dyDescent="0.2">
      <c r="A549" t="s">
        <v>20</v>
      </c>
      <c r="B549">
        <v>1573</v>
      </c>
      <c r="F549" t="s">
        <v>20</v>
      </c>
      <c r="G549">
        <v>80</v>
      </c>
    </row>
    <row r="550" spans="1:7" x14ac:dyDescent="0.2">
      <c r="A550" t="s">
        <v>20</v>
      </c>
      <c r="B550">
        <v>114</v>
      </c>
      <c r="F550" t="s">
        <v>20</v>
      </c>
      <c r="G550">
        <v>131</v>
      </c>
    </row>
    <row r="551" spans="1:7" x14ac:dyDescent="0.2">
      <c r="A551" t="s">
        <v>20</v>
      </c>
      <c r="B551">
        <v>93</v>
      </c>
      <c r="F551" t="s">
        <v>20</v>
      </c>
      <c r="G551">
        <v>112</v>
      </c>
    </row>
    <row r="552" spans="1:7" x14ac:dyDescent="0.2">
      <c r="A552" t="s">
        <v>20</v>
      </c>
      <c r="B552">
        <v>1681</v>
      </c>
      <c r="F552" t="s">
        <v>20</v>
      </c>
      <c r="G552">
        <v>155</v>
      </c>
    </row>
    <row r="553" spans="1:7" x14ac:dyDescent="0.2">
      <c r="A553" t="s">
        <v>20</v>
      </c>
      <c r="B553">
        <v>32</v>
      </c>
      <c r="F553" t="s">
        <v>20</v>
      </c>
      <c r="G553">
        <v>266</v>
      </c>
    </row>
    <row r="554" spans="1:7" x14ac:dyDescent="0.2">
      <c r="A554" t="s">
        <v>20</v>
      </c>
      <c r="B554">
        <v>135</v>
      </c>
      <c r="F554" t="s">
        <v>20</v>
      </c>
      <c r="G554">
        <v>155</v>
      </c>
    </row>
    <row r="555" spans="1:7" x14ac:dyDescent="0.2">
      <c r="A555" t="s">
        <v>20</v>
      </c>
      <c r="B555">
        <v>140</v>
      </c>
      <c r="F555" t="s">
        <v>20</v>
      </c>
      <c r="G555">
        <v>207</v>
      </c>
    </row>
    <row r="556" spans="1:7" x14ac:dyDescent="0.2">
      <c r="A556" t="s">
        <v>20</v>
      </c>
      <c r="B556">
        <v>92</v>
      </c>
      <c r="F556" t="s">
        <v>20</v>
      </c>
      <c r="G556">
        <v>245</v>
      </c>
    </row>
    <row r="557" spans="1:7" x14ac:dyDescent="0.2">
      <c r="A557" t="s">
        <v>20</v>
      </c>
      <c r="B557">
        <v>1015</v>
      </c>
      <c r="F557" t="s">
        <v>20</v>
      </c>
      <c r="G557">
        <v>1573</v>
      </c>
    </row>
    <row r="558" spans="1:7" x14ac:dyDescent="0.2">
      <c r="A558" t="s">
        <v>20</v>
      </c>
      <c r="B558">
        <v>323</v>
      </c>
      <c r="F558" t="s">
        <v>20</v>
      </c>
      <c r="G558">
        <v>114</v>
      </c>
    </row>
    <row r="559" spans="1:7" x14ac:dyDescent="0.2">
      <c r="A559" t="s">
        <v>20</v>
      </c>
      <c r="B559">
        <v>2326</v>
      </c>
      <c r="F559" t="s">
        <v>20</v>
      </c>
      <c r="G559">
        <v>93</v>
      </c>
    </row>
    <row r="560" spans="1:7" x14ac:dyDescent="0.2">
      <c r="A560" t="s">
        <v>20</v>
      </c>
      <c r="B560">
        <v>381</v>
      </c>
      <c r="F560" t="s">
        <v>20</v>
      </c>
      <c r="G560">
        <v>1681</v>
      </c>
    </row>
    <row r="561" spans="1:7" x14ac:dyDescent="0.2">
      <c r="A561" t="s">
        <v>20</v>
      </c>
      <c r="B561">
        <v>480</v>
      </c>
      <c r="F561" t="s">
        <v>20</v>
      </c>
      <c r="G561">
        <v>32</v>
      </c>
    </row>
    <row r="562" spans="1:7" x14ac:dyDescent="0.2">
      <c r="A562" t="s">
        <v>20</v>
      </c>
      <c r="B562">
        <v>226</v>
      </c>
      <c r="F562" t="s">
        <v>20</v>
      </c>
      <c r="G562">
        <v>135</v>
      </c>
    </row>
    <row r="563" spans="1:7" x14ac:dyDescent="0.2">
      <c r="A563" t="s">
        <v>20</v>
      </c>
      <c r="B563">
        <v>241</v>
      </c>
      <c r="F563" t="s">
        <v>20</v>
      </c>
      <c r="G563">
        <v>140</v>
      </c>
    </row>
    <row r="564" spans="1:7" x14ac:dyDescent="0.2">
      <c r="A564" t="s">
        <v>20</v>
      </c>
      <c r="B564">
        <v>132</v>
      </c>
      <c r="F564" t="s">
        <v>20</v>
      </c>
      <c r="G564">
        <v>92</v>
      </c>
    </row>
    <row r="565" spans="1:7" x14ac:dyDescent="0.2">
      <c r="A565" t="s">
        <v>20</v>
      </c>
      <c r="B565">
        <v>2043</v>
      </c>
      <c r="F565" t="s">
        <v>20</v>
      </c>
      <c r="G565">
        <v>1015</v>
      </c>
    </row>
    <row r="566" spans="1:7" x14ac:dyDescent="0.2">
      <c r="A566" s="1" t="s">
        <v>4</v>
      </c>
      <c r="B566" s="1" t="s">
        <v>5</v>
      </c>
      <c r="F566" t="s">
        <v>20</v>
      </c>
      <c r="G566">
        <v>323</v>
      </c>
    </row>
    <row r="567" spans="1:7" x14ac:dyDescent="0.2">
      <c r="A567" t="s">
        <v>47</v>
      </c>
      <c r="B567">
        <v>708</v>
      </c>
      <c r="F567" t="s">
        <v>20</v>
      </c>
      <c r="G567">
        <v>2326</v>
      </c>
    </row>
    <row r="568" spans="1:7" x14ac:dyDescent="0.2">
      <c r="A568" t="s">
        <v>47</v>
      </c>
      <c r="B568">
        <v>808</v>
      </c>
      <c r="F568" t="s">
        <v>20</v>
      </c>
      <c r="G568">
        <v>381</v>
      </c>
    </row>
    <row r="569" spans="1:7" x14ac:dyDescent="0.2">
      <c r="A569" t="s">
        <v>47</v>
      </c>
      <c r="B569">
        <v>61</v>
      </c>
      <c r="F569" t="s">
        <v>20</v>
      </c>
      <c r="G569">
        <v>480</v>
      </c>
    </row>
    <row r="570" spans="1:7" x14ac:dyDescent="0.2">
      <c r="A570" t="s">
        <v>47</v>
      </c>
      <c r="B570">
        <v>211</v>
      </c>
      <c r="F570" t="s">
        <v>20</v>
      </c>
      <c r="G570">
        <v>226</v>
      </c>
    </row>
    <row r="571" spans="1:7" x14ac:dyDescent="0.2">
      <c r="A571" t="s">
        <v>47</v>
      </c>
      <c r="B571">
        <v>86</v>
      </c>
      <c r="F571" t="s">
        <v>20</v>
      </c>
      <c r="G571">
        <v>241</v>
      </c>
    </row>
    <row r="572" spans="1:7" x14ac:dyDescent="0.2">
      <c r="A572" t="s">
        <v>47</v>
      </c>
      <c r="B572">
        <v>1111</v>
      </c>
      <c r="F572" t="s">
        <v>20</v>
      </c>
      <c r="G572">
        <v>132</v>
      </c>
    </row>
    <row r="573" spans="1:7" x14ac:dyDescent="0.2">
      <c r="A573" t="s">
        <v>47</v>
      </c>
      <c r="B573">
        <v>1089</v>
      </c>
      <c r="F573" t="s">
        <v>20</v>
      </c>
      <c r="G573">
        <v>2043</v>
      </c>
    </row>
    <row r="574" spans="1:7" x14ac:dyDescent="0.2">
      <c r="A574" t="s">
        <v>47</v>
      </c>
      <c r="B574">
        <v>3640</v>
      </c>
    </row>
    <row r="575" spans="1:7" x14ac:dyDescent="0.2">
      <c r="A575" t="s">
        <v>47</v>
      </c>
      <c r="B575">
        <v>278</v>
      </c>
    </row>
    <row r="576" spans="1:7" x14ac:dyDescent="0.2">
      <c r="A576" t="s">
        <v>47</v>
      </c>
      <c r="B576">
        <v>45</v>
      </c>
    </row>
    <row r="577" spans="1:2" x14ac:dyDescent="0.2">
      <c r="A577" t="s">
        <v>47</v>
      </c>
      <c r="B577">
        <v>31</v>
      </c>
    </row>
    <row r="578" spans="1:2" x14ac:dyDescent="0.2">
      <c r="A578" t="s">
        <v>47</v>
      </c>
      <c r="B578">
        <v>14</v>
      </c>
    </row>
    <row r="579" spans="1:2" x14ac:dyDescent="0.2">
      <c r="A579" t="s">
        <v>47</v>
      </c>
      <c r="B579">
        <v>27</v>
      </c>
    </row>
    <row r="580" spans="1:2" x14ac:dyDescent="0.2">
      <c r="A580" t="s">
        <v>47</v>
      </c>
      <c r="B580">
        <v>66</v>
      </c>
    </row>
    <row r="581" spans="1:2" x14ac:dyDescent="0.2">
      <c r="A581" t="s">
        <v>14</v>
      </c>
      <c r="B581">
        <v>0</v>
      </c>
    </row>
    <row r="582" spans="1:2" x14ac:dyDescent="0.2">
      <c r="A582" t="s">
        <v>14</v>
      </c>
      <c r="B582">
        <v>24</v>
      </c>
    </row>
    <row r="583" spans="1:2" x14ac:dyDescent="0.2">
      <c r="A583" t="s">
        <v>14</v>
      </c>
      <c r="B583">
        <v>53</v>
      </c>
    </row>
    <row r="584" spans="1:2" x14ac:dyDescent="0.2">
      <c r="A584" t="s">
        <v>14</v>
      </c>
      <c r="B584">
        <v>18</v>
      </c>
    </row>
    <row r="585" spans="1:2" x14ac:dyDescent="0.2">
      <c r="A585" t="s">
        <v>14</v>
      </c>
      <c r="B585">
        <v>44</v>
      </c>
    </row>
    <row r="586" spans="1:2" x14ac:dyDescent="0.2">
      <c r="A586" t="s">
        <v>14</v>
      </c>
      <c r="B586">
        <v>27</v>
      </c>
    </row>
    <row r="587" spans="1:2" x14ac:dyDescent="0.2">
      <c r="A587" t="s">
        <v>14</v>
      </c>
      <c r="B587">
        <v>55</v>
      </c>
    </row>
    <row r="588" spans="1:2" x14ac:dyDescent="0.2">
      <c r="A588" t="s">
        <v>14</v>
      </c>
      <c r="B588">
        <v>200</v>
      </c>
    </row>
    <row r="589" spans="1:2" x14ac:dyDescent="0.2">
      <c r="A589" t="s">
        <v>14</v>
      </c>
      <c r="B589">
        <v>452</v>
      </c>
    </row>
    <row r="590" spans="1:2" x14ac:dyDescent="0.2">
      <c r="A590" t="s">
        <v>14</v>
      </c>
      <c r="B590">
        <v>674</v>
      </c>
    </row>
    <row r="591" spans="1:2" x14ac:dyDescent="0.2">
      <c r="A591" t="s">
        <v>14</v>
      </c>
      <c r="B591">
        <v>558</v>
      </c>
    </row>
    <row r="592" spans="1:2" x14ac:dyDescent="0.2">
      <c r="A592" t="s">
        <v>14</v>
      </c>
      <c r="B592">
        <v>15</v>
      </c>
    </row>
    <row r="593" spans="1:2" x14ac:dyDescent="0.2">
      <c r="A593" t="s">
        <v>14</v>
      </c>
      <c r="B593">
        <v>2307</v>
      </c>
    </row>
    <row r="594" spans="1:2" x14ac:dyDescent="0.2">
      <c r="A594" t="s">
        <v>14</v>
      </c>
      <c r="B594">
        <v>88</v>
      </c>
    </row>
    <row r="595" spans="1:2" x14ac:dyDescent="0.2">
      <c r="A595" t="s">
        <v>14</v>
      </c>
      <c r="B595">
        <v>48</v>
      </c>
    </row>
    <row r="596" spans="1:2" x14ac:dyDescent="0.2">
      <c r="A596" t="s">
        <v>14</v>
      </c>
      <c r="B596">
        <v>1</v>
      </c>
    </row>
    <row r="597" spans="1:2" x14ac:dyDescent="0.2">
      <c r="A597" t="s">
        <v>14</v>
      </c>
      <c r="B597">
        <v>1467</v>
      </c>
    </row>
    <row r="598" spans="1:2" x14ac:dyDescent="0.2">
      <c r="A598" t="s">
        <v>14</v>
      </c>
      <c r="B598">
        <v>75</v>
      </c>
    </row>
    <row r="599" spans="1:2" x14ac:dyDescent="0.2">
      <c r="A599" t="s">
        <v>14</v>
      </c>
      <c r="B599">
        <v>120</v>
      </c>
    </row>
    <row r="600" spans="1:2" x14ac:dyDescent="0.2">
      <c r="A600" t="s">
        <v>14</v>
      </c>
      <c r="B600">
        <v>2253</v>
      </c>
    </row>
    <row r="601" spans="1:2" x14ac:dyDescent="0.2">
      <c r="A601" t="s">
        <v>14</v>
      </c>
      <c r="B601">
        <v>5</v>
      </c>
    </row>
    <row r="602" spans="1:2" x14ac:dyDescent="0.2">
      <c r="A602" t="s">
        <v>14</v>
      </c>
      <c r="B602">
        <v>38</v>
      </c>
    </row>
    <row r="603" spans="1:2" x14ac:dyDescent="0.2">
      <c r="A603" t="s">
        <v>14</v>
      </c>
      <c r="B603">
        <v>12</v>
      </c>
    </row>
    <row r="604" spans="1:2" x14ac:dyDescent="0.2">
      <c r="A604" t="s">
        <v>14</v>
      </c>
      <c r="B604">
        <v>1684</v>
      </c>
    </row>
    <row r="605" spans="1:2" x14ac:dyDescent="0.2">
      <c r="A605" t="s">
        <v>14</v>
      </c>
      <c r="B605">
        <v>56</v>
      </c>
    </row>
    <row r="606" spans="1:2" x14ac:dyDescent="0.2">
      <c r="A606" t="s">
        <v>14</v>
      </c>
      <c r="B606">
        <v>838</v>
      </c>
    </row>
    <row r="607" spans="1:2" x14ac:dyDescent="0.2">
      <c r="A607" t="s">
        <v>14</v>
      </c>
      <c r="B607">
        <v>1000</v>
      </c>
    </row>
    <row r="608" spans="1:2" x14ac:dyDescent="0.2">
      <c r="A608" t="s">
        <v>14</v>
      </c>
      <c r="B608">
        <v>1482</v>
      </c>
    </row>
    <row r="609" spans="1:2" x14ac:dyDescent="0.2">
      <c r="A609" t="s">
        <v>14</v>
      </c>
      <c r="B609">
        <v>106</v>
      </c>
    </row>
    <row r="610" spans="1:2" x14ac:dyDescent="0.2">
      <c r="A610" t="s">
        <v>14</v>
      </c>
      <c r="B610">
        <v>679</v>
      </c>
    </row>
    <row r="611" spans="1:2" x14ac:dyDescent="0.2">
      <c r="A611" t="s">
        <v>14</v>
      </c>
      <c r="B611">
        <v>1220</v>
      </c>
    </row>
    <row r="612" spans="1:2" x14ac:dyDescent="0.2">
      <c r="A612" t="s">
        <v>14</v>
      </c>
      <c r="B612">
        <v>1</v>
      </c>
    </row>
    <row r="613" spans="1:2" x14ac:dyDescent="0.2">
      <c r="A613" t="s">
        <v>14</v>
      </c>
      <c r="B613">
        <v>37</v>
      </c>
    </row>
    <row r="614" spans="1:2" x14ac:dyDescent="0.2">
      <c r="A614" t="s">
        <v>14</v>
      </c>
      <c r="B614">
        <v>60</v>
      </c>
    </row>
    <row r="615" spans="1:2" x14ac:dyDescent="0.2">
      <c r="A615" t="s">
        <v>14</v>
      </c>
      <c r="B615">
        <v>296</v>
      </c>
    </row>
    <row r="616" spans="1:2" x14ac:dyDescent="0.2">
      <c r="A616" t="s">
        <v>14</v>
      </c>
      <c r="B616">
        <v>3304</v>
      </c>
    </row>
    <row r="617" spans="1:2" x14ac:dyDescent="0.2">
      <c r="A617" t="s">
        <v>14</v>
      </c>
      <c r="B617">
        <v>73</v>
      </c>
    </row>
    <row r="618" spans="1:2" x14ac:dyDescent="0.2">
      <c r="A618" t="s">
        <v>14</v>
      </c>
      <c r="B618">
        <v>3387</v>
      </c>
    </row>
    <row r="619" spans="1:2" x14ac:dyDescent="0.2">
      <c r="A619" t="s">
        <v>14</v>
      </c>
      <c r="B619">
        <v>662</v>
      </c>
    </row>
    <row r="620" spans="1:2" x14ac:dyDescent="0.2">
      <c r="A620" t="s">
        <v>14</v>
      </c>
      <c r="B620">
        <v>774</v>
      </c>
    </row>
    <row r="621" spans="1:2" x14ac:dyDescent="0.2">
      <c r="A621" t="s">
        <v>14</v>
      </c>
      <c r="B621">
        <v>672</v>
      </c>
    </row>
    <row r="622" spans="1:2" x14ac:dyDescent="0.2">
      <c r="A622" t="s">
        <v>14</v>
      </c>
      <c r="B622">
        <v>940</v>
      </c>
    </row>
    <row r="623" spans="1:2" x14ac:dyDescent="0.2">
      <c r="A623" t="s">
        <v>14</v>
      </c>
      <c r="B623">
        <v>117</v>
      </c>
    </row>
    <row r="624" spans="1:2" x14ac:dyDescent="0.2">
      <c r="A624" t="s">
        <v>14</v>
      </c>
      <c r="B624">
        <v>115</v>
      </c>
    </row>
    <row r="625" spans="1:2" x14ac:dyDescent="0.2">
      <c r="A625" t="s">
        <v>14</v>
      </c>
      <c r="B625">
        <v>326</v>
      </c>
    </row>
    <row r="626" spans="1:2" x14ac:dyDescent="0.2">
      <c r="A626" t="s">
        <v>14</v>
      </c>
      <c r="B626">
        <v>1</v>
      </c>
    </row>
    <row r="627" spans="1:2" x14ac:dyDescent="0.2">
      <c r="A627" t="s">
        <v>14</v>
      </c>
      <c r="B627">
        <v>1467</v>
      </c>
    </row>
    <row r="628" spans="1:2" x14ac:dyDescent="0.2">
      <c r="A628" t="s">
        <v>14</v>
      </c>
      <c r="B628">
        <v>5681</v>
      </c>
    </row>
    <row r="629" spans="1:2" x14ac:dyDescent="0.2">
      <c r="A629" t="s">
        <v>14</v>
      </c>
      <c r="B629">
        <v>1059</v>
      </c>
    </row>
    <row r="630" spans="1:2" x14ac:dyDescent="0.2">
      <c r="A630" t="s">
        <v>14</v>
      </c>
      <c r="B630">
        <v>1194</v>
      </c>
    </row>
    <row r="631" spans="1:2" x14ac:dyDescent="0.2">
      <c r="A631" t="s">
        <v>14</v>
      </c>
      <c r="B631">
        <v>30</v>
      </c>
    </row>
    <row r="632" spans="1:2" x14ac:dyDescent="0.2">
      <c r="A632" t="s">
        <v>14</v>
      </c>
      <c r="B632">
        <v>75</v>
      </c>
    </row>
    <row r="633" spans="1:2" x14ac:dyDescent="0.2">
      <c r="A633" t="s">
        <v>14</v>
      </c>
      <c r="B633">
        <v>955</v>
      </c>
    </row>
    <row r="634" spans="1:2" x14ac:dyDescent="0.2">
      <c r="A634" t="s">
        <v>14</v>
      </c>
      <c r="B634">
        <v>67</v>
      </c>
    </row>
    <row r="635" spans="1:2" x14ac:dyDescent="0.2">
      <c r="A635" t="s">
        <v>14</v>
      </c>
      <c r="B635">
        <v>5</v>
      </c>
    </row>
    <row r="636" spans="1:2" x14ac:dyDescent="0.2">
      <c r="A636" t="s">
        <v>14</v>
      </c>
      <c r="B636">
        <v>26</v>
      </c>
    </row>
    <row r="637" spans="1:2" x14ac:dyDescent="0.2">
      <c r="A637" t="s">
        <v>14</v>
      </c>
      <c r="B637">
        <v>1130</v>
      </c>
    </row>
    <row r="638" spans="1:2" x14ac:dyDescent="0.2">
      <c r="A638" t="s">
        <v>14</v>
      </c>
      <c r="B638">
        <v>782</v>
      </c>
    </row>
    <row r="639" spans="1:2" x14ac:dyDescent="0.2">
      <c r="A639" t="s">
        <v>14</v>
      </c>
      <c r="B639">
        <v>210</v>
      </c>
    </row>
    <row r="640" spans="1:2" x14ac:dyDescent="0.2">
      <c r="A640" t="s">
        <v>14</v>
      </c>
      <c r="B640">
        <v>136</v>
      </c>
    </row>
    <row r="641" spans="1:2" x14ac:dyDescent="0.2">
      <c r="A641" t="s">
        <v>14</v>
      </c>
      <c r="B641">
        <v>86</v>
      </c>
    </row>
    <row r="642" spans="1:2" x14ac:dyDescent="0.2">
      <c r="A642" t="s">
        <v>14</v>
      </c>
      <c r="B642">
        <v>19</v>
      </c>
    </row>
    <row r="643" spans="1:2" x14ac:dyDescent="0.2">
      <c r="A643" t="s">
        <v>14</v>
      </c>
      <c r="B643">
        <v>886</v>
      </c>
    </row>
    <row r="644" spans="1:2" x14ac:dyDescent="0.2">
      <c r="A644" t="s">
        <v>14</v>
      </c>
      <c r="B644">
        <v>35</v>
      </c>
    </row>
    <row r="645" spans="1:2" x14ac:dyDescent="0.2">
      <c r="A645" t="s">
        <v>14</v>
      </c>
      <c r="B645">
        <v>24</v>
      </c>
    </row>
    <row r="646" spans="1:2" x14ac:dyDescent="0.2">
      <c r="A646" t="s">
        <v>14</v>
      </c>
      <c r="B646">
        <v>86</v>
      </c>
    </row>
    <row r="647" spans="1:2" x14ac:dyDescent="0.2">
      <c r="A647" t="s">
        <v>14</v>
      </c>
      <c r="B647">
        <v>243</v>
      </c>
    </row>
    <row r="648" spans="1:2" x14ac:dyDescent="0.2">
      <c r="A648" t="s">
        <v>14</v>
      </c>
      <c r="B648">
        <v>65</v>
      </c>
    </row>
    <row r="649" spans="1:2" x14ac:dyDescent="0.2">
      <c r="A649" t="s">
        <v>14</v>
      </c>
      <c r="B649">
        <v>100</v>
      </c>
    </row>
    <row r="650" spans="1:2" x14ac:dyDescent="0.2">
      <c r="A650" t="s">
        <v>14</v>
      </c>
      <c r="B650">
        <v>168</v>
      </c>
    </row>
    <row r="651" spans="1:2" x14ac:dyDescent="0.2">
      <c r="A651" t="s">
        <v>14</v>
      </c>
      <c r="B651">
        <v>13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40</v>
      </c>
    </row>
    <row r="654" spans="1:2" x14ac:dyDescent="0.2">
      <c r="A654" t="s">
        <v>14</v>
      </c>
      <c r="B654">
        <v>226</v>
      </c>
    </row>
    <row r="655" spans="1:2" x14ac:dyDescent="0.2">
      <c r="A655" t="s">
        <v>14</v>
      </c>
      <c r="B655">
        <v>1625</v>
      </c>
    </row>
    <row r="656" spans="1:2" x14ac:dyDescent="0.2">
      <c r="A656" t="s">
        <v>14</v>
      </c>
      <c r="B656">
        <v>143</v>
      </c>
    </row>
    <row r="657" spans="1:2" x14ac:dyDescent="0.2">
      <c r="A657" t="s">
        <v>14</v>
      </c>
      <c r="B657">
        <v>934</v>
      </c>
    </row>
    <row r="658" spans="1:2" x14ac:dyDescent="0.2">
      <c r="A658" t="s">
        <v>14</v>
      </c>
      <c r="B658">
        <v>17</v>
      </c>
    </row>
    <row r="659" spans="1:2" x14ac:dyDescent="0.2">
      <c r="A659" t="s">
        <v>14</v>
      </c>
      <c r="B659">
        <v>2179</v>
      </c>
    </row>
    <row r="660" spans="1:2" x14ac:dyDescent="0.2">
      <c r="A660" t="s">
        <v>14</v>
      </c>
      <c r="B660">
        <v>931</v>
      </c>
    </row>
    <row r="661" spans="1:2" x14ac:dyDescent="0.2">
      <c r="A661" t="s">
        <v>14</v>
      </c>
      <c r="B661">
        <v>92</v>
      </c>
    </row>
    <row r="662" spans="1:2" x14ac:dyDescent="0.2">
      <c r="A662" t="s">
        <v>14</v>
      </c>
      <c r="B662">
        <v>57</v>
      </c>
    </row>
    <row r="663" spans="1:2" x14ac:dyDescent="0.2">
      <c r="A663" t="s">
        <v>14</v>
      </c>
      <c r="B663">
        <v>41</v>
      </c>
    </row>
    <row r="664" spans="1:2" x14ac:dyDescent="0.2">
      <c r="A664" t="s">
        <v>14</v>
      </c>
      <c r="B664">
        <v>1</v>
      </c>
    </row>
    <row r="665" spans="1:2" x14ac:dyDescent="0.2">
      <c r="A665" t="s">
        <v>14</v>
      </c>
      <c r="B665">
        <v>101</v>
      </c>
    </row>
    <row r="666" spans="1:2" x14ac:dyDescent="0.2">
      <c r="A666" t="s">
        <v>14</v>
      </c>
      <c r="B666">
        <v>1335</v>
      </c>
    </row>
    <row r="667" spans="1:2" x14ac:dyDescent="0.2">
      <c r="A667" t="s">
        <v>14</v>
      </c>
      <c r="B667">
        <v>15</v>
      </c>
    </row>
    <row r="668" spans="1:2" x14ac:dyDescent="0.2">
      <c r="A668" t="s">
        <v>14</v>
      </c>
      <c r="B668">
        <v>454</v>
      </c>
    </row>
    <row r="669" spans="1:2" x14ac:dyDescent="0.2">
      <c r="A669" t="s">
        <v>14</v>
      </c>
      <c r="B669">
        <v>3182</v>
      </c>
    </row>
    <row r="670" spans="1:2" x14ac:dyDescent="0.2">
      <c r="A670" t="s">
        <v>14</v>
      </c>
      <c r="B670">
        <v>15</v>
      </c>
    </row>
    <row r="671" spans="1:2" x14ac:dyDescent="0.2">
      <c r="A671" t="s">
        <v>14</v>
      </c>
      <c r="B671">
        <v>133</v>
      </c>
    </row>
    <row r="672" spans="1:2" x14ac:dyDescent="0.2">
      <c r="A672" t="s">
        <v>14</v>
      </c>
      <c r="B672">
        <v>2062</v>
      </c>
    </row>
    <row r="673" spans="1:2" x14ac:dyDescent="0.2">
      <c r="A673" t="s">
        <v>14</v>
      </c>
      <c r="B673">
        <v>29</v>
      </c>
    </row>
    <row r="674" spans="1:2" x14ac:dyDescent="0.2">
      <c r="A674" t="s">
        <v>14</v>
      </c>
      <c r="B674">
        <v>132</v>
      </c>
    </row>
    <row r="675" spans="1:2" x14ac:dyDescent="0.2">
      <c r="A675" t="s">
        <v>14</v>
      </c>
      <c r="B675">
        <v>137</v>
      </c>
    </row>
    <row r="676" spans="1:2" x14ac:dyDescent="0.2">
      <c r="A676" t="s">
        <v>14</v>
      </c>
      <c r="B676">
        <v>908</v>
      </c>
    </row>
    <row r="677" spans="1:2" x14ac:dyDescent="0.2">
      <c r="A677" t="s">
        <v>14</v>
      </c>
      <c r="B677">
        <v>10</v>
      </c>
    </row>
    <row r="678" spans="1:2" x14ac:dyDescent="0.2">
      <c r="A678" t="s">
        <v>14</v>
      </c>
      <c r="B678">
        <v>1910</v>
      </c>
    </row>
    <row r="679" spans="1:2" x14ac:dyDescent="0.2">
      <c r="A679" t="s">
        <v>14</v>
      </c>
      <c r="B679">
        <v>38</v>
      </c>
    </row>
    <row r="680" spans="1:2" x14ac:dyDescent="0.2">
      <c r="A680" t="s">
        <v>14</v>
      </c>
      <c r="B680">
        <v>104</v>
      </c>
    </row>
    <row r="681" spans="1:2" x14ac:dyDescent="0.2">
      <c r="A681" t="s">
        <v>14</v>
      </c>
      <c r="B681">
        <v>49</v>
      </c>
    </row>
    <row r="682" spans="1:2" x14ac:dyDescent="0.2">
      <c r="A682" t="s">
        <v>14</v>
      </c>
      <c r="B682">
        <v>1</v>
      </c>
    </row>
    <row r="683" spans="1:2" x14ac:dyDescent="0.2">
      <c r="A683" t="s">
        <v>14</v>
      </c>
      <c r="B683">
        <v>245</v>
      </c>
    </row>
    <row r="684" spans="1:2" x14ac:dyDescent="0.2">
      <c r="A684" t="s">
        <v>14</v>
      </c>
      <c r="B684">
        <v>32</v>
      </c>
    </row>
    <row r="685" spans="1:2" x14ac:dyDescent="0.2">
      <c r="A685" t="s">
        <v>14</v>
      </c>
      <c r="B685">
        <v>7</v>
      </c>
    </row>
    <row r="686" spans="1:2" x14ac:dyDescent="0.2">
      <c r="A686" t="s">
        <v>14</v>
      </c>
      <c r="B686">
        <v>803</v>
      </c>
    </row>
    <row r="687" spans="1:2" x14ac:dyDescent="0.2">
      <c r="A687" t="s">
        <v>14</v>
      </c>
      <c r="B687">
        <v>16</v>
      </c>
    </row>
    <row r="688" spans="1:2" x14ac:dyDescent="0.2">
      <c r="A688" t="s">
        <v>14</v>
      </c>
      <c r="B688">
        <v>31</v>
      </c>
    </row>
    <row r="689" spans="1:2" x14ac:dyDescent="0.2">
      <c r="A689" t="s">
        <v>14</v>
      </c>
      <c r="B689">
        <v>108</v>
      </c>
    </row>
    <row r="690" spans="1:2" x14ac:dyDescent="0.2">
      <c r="A690" t="s">
        <v>14</v>
      </c>
      <c r="B690">
        <v>30</v>
      </c>
    </row>
    <row r="691" spans="1:2" x14ac:dyDescent="0.2">
      <c r="A691" t="s">
        <v>14</v>
      </c>
      <c r="B691">
        <v>17</v>
      </c>
    </row>
    <row r="692" spans="1:2" x14ac:dyDescent="0.2">
      <c r="A692" t="s">
        <v>14</v>
      </c>
      <c r="B692">
        <v>80</v>
      </c>
    </row>
    <row r="693" spans="1:2" x14ac:dyDescent="0.2">
      <c r="A693" t="s">
        <v>14</v>
      </c>
      <c r="B693">
        <v>2468</v>
      </c>
    </row>
    <row r="694" spans="1:2" x14ac:dyDescent="0.2">
      <c r="A694" t="s">
        <v>14</v>
      </c>
      <c r="B694">
        <v>26</v>
      </c>
    </row>
    <row r="695" spans="1:2" x14ac:dyDescent="0.2">
      <c r="A695" t="s">
        <v>14</v>
      </c>
      <c r="B695">
        <v>73</v>
      </c>
    </row>
    <row r="696" spans="1:2" x14ac:dyDescent="0.2">
      <c r="A696" t="s">
        <v>14</v>
      </c>
      <c r="B696">
        <v>128</v>
      </c>
    </row>
    <row r="697" spans="1:2" x14ac:dyDescent="0.2">
      <c r="A697" t="s">
        <v>14</v>
      </c>
      <c r="B697">
        <v>33</v>
      </c>
    </row>
    <row r="698" spans="1:2" x14ac:dyDescent="0.2">
      <c r="A698" t="s">
        <v>14</v>
      </c>
      <c r="B698">
        <v>1072</v>
      </c>
    </row>
    <row r="699" spans="1:2" x14ac:dyDescent="0.2">
      <c r="A699" t="s">
        <v>14</v>
      </c>
      <c r="B699">
        <v>393</v>
      </c>
    </row>
    <row r="700" spans="1:2" x14ac:dyDescent="0.2">
      <c r="A700" t="s">
        <v>14</v>
      </c>
      <c r="B700">
        <v>1257</v>
      </c>
    </row>
    <row r="701" spans="1:2" x14ac:dyDescent="0.2">
      <c r="A701" t="s">
        <v>14</v>
      </c>
      <c r="B701">
        <v>328</v>
      </c>
    </row>
    <row r="702" spans="1:2" x14ac:dyDescent="0.2">
      <c r="A702" t="s">
        <v>14</v>
      </c>
      <c r="B702">
        <v>147</v>
      </c>
    </row>
    <row r="703" spans="1:2" x14ac:dyDescent="0.2">
      <c r="A703" t="s">
        <v>14</v>
      </c>
      <c r="B703">
        <v>830</v>
      </c>
    </row>
    <row r="704" spans="1:2" x14ac:dyDescent="0.2">
      <c r="A704" t="s">
        <v>14</v>
      </c>
      <c r="B704">
        <v>331</v>
      </c>
    </row>
    <row r="705" spans="1:2" x14ac:dyDescent="0.2">
      <c r="A705" t="s">
        <v>14</v>
      </c>
      <c r="B705">
        <v>25</v>
      </c>
    </row>
    <row r="706" spans="1:2" x14ac:dyDescent="0.2">
      <c r="A706" t="s">
        <v>14</v>
      </c>
      <c r="B706">
        <v>3483</v>
      </c>
    </row>
    <row r="707" spans="1:2" x14ac:dyDescent="0.2">
      <c r="A707" t="s">
        <v>14</v>
      </c>
      <c r="B707">
        <v>923</v>
      </c>
    </row>
    <row r="708" spans="1:2" x14ac:dyDescent="0.2">
      <c r="A708" t="s">
        <v>14</v>
      </c>
      <c r="B708">
        <v>1</v>
      </c>
    </row>
    <row r="709" spans="1:2" x14ac:dyDescent="0.2">
      <c r="A709" t="s">
        <v>14</v>
      </c>
      <c r="B709">
        <v>33</v>
      </c>
    </row>
    <row r="710" spans="1:2" x14ac:dyDescent="0.2">
      <c r="A710" t="s">
        <v>14</v>
      </c>
      <c r="B710">
        <v>40</v>
      </c>
    </row>
    <row r="711" spans="1:2" x14ac:dyDescent="0.2">
      <c r="A711" t="s">
        <v>14</v>
      </c>
      <c r="B711">
        <v>23</v>
      </c>
    </row>
    <row r="712" spans="1:2" x14ac:dyDescent="0.2">
      <c r="A712" t="s">
        <v>14</v>
      </c>
      <c r="B712">
        <v>75</v>
      </c>
    </row>
    <row r="713" spans="1:2" x14ac:dyDescent="0.2">
      <c r="A713" t="s">
        <v>14</v>
      </c>
      <c r="B713">
        <v>2176</v>
      </c>
    </row>
    <row r="714" spans="1:2" x14ac:dyDescent="0.2">
      <c r="A714" t="s">
        <v>14</v>
      </c>
      <c r="B714">
        <v>441</v>
      </c>
    </row>
    <row r="715" spans="1:2" x14ac:dyDescent="0.2">
      <c r="A715" t="s">
        <v>14</v>
      </c>
      <c r="B715">
        <v>25</v>
      </c>
    </row>
    <row r="716" spans="1:2" x14ac:dyDescent="0.2">
      <c r="A716" t="s">
        <v>14</v>
      </c>
      <c r="B716">
        <v>127</v>
      </c>
    </row>
    <row r="717" spans="1:2" x14ac:dyDescent="0.2">
      <c r="A717" t="s">
        <v>14</v>
      </c>
      <c r="B717">
        <v>355</v>
      </c>
    </row>
    <row r="718" spans="1:2" x14ac:dyDescent="0.2">
      <c r="A718" t="s">
        <v>14</v>
      </c>
      <c r="B718">
        <v>44</v>
      </c>
    </row>
    <row r="719" spans="1:2" x14ac:dyDescent="0.2">
      <c r="A719" t="s">
        <v>14</v>
      </c>
      <c r="B719">
        <v>67</v>
      </c>
    </row>
    <row r="720" spans="1:2" x14ac:dyDescent="0.2">
      <c r="A720" t="s">
        <v>14</v>
      </c>
      <c r="B720">
        <v>1068</v>
      </c>
    </row>
    <row r="721" spans="1:2" x14ac:dyDescent="0.2">
      <c r="A721" t="s">
        <v>14</v>
      </c>
      <c r="B721">
        <v>424</v>
      </c>
    </row>
    <row r="722" spans="1:2" x14ac:dyDescent="0.2">
      <c r="A722" t="s">
        <v>14</v>
      </c>
      <c r="B722">
        <v>151</v>
      </c>
    </row>
    <row r="723" spans="1:2" x14ac:dyDescent="0.2">
      <c r="A723" t="s">
        <v>14</v>
      </c>
      <c r="B723">
        <v>1608</v>
      </c>
    </row>
    <row r="724" spans="1:2" x14ac:dyDescent="0.2">
      <c r="A724" t="s">
        <v>14</v>
      </c>
      <c r="B724">
        <v>941</v>
      </c>
    </row>
    <row r="725" spans="1:2" x14ac:dyDescent="0.2">
      <c r="A725" t="s">
        <v>14</v>
      </c>
      <c r="B725">
        <v>1</v>
      </c>
    </row>
    <row r="726" spans="1:2" x14ac:dyDescent="0.2">
      <c r="A726" t="s">
        <v>14</v>
      </c>
      <c r="B726">
        <v>40</v>
      </c>
    </row>
    <row r="727" spans="1:2" x14ac:dyDescent="0.2">
      <c r="A727" t="s">
        <v>14</v>
      </c>
      <c r="B727">
        <v>3015</v>
      </c>
    </row>
    <row r="728" spans="1:2" x14ac:dyDescent="0.2">
      <c r="A728" t="s">
        <v>14</v>
      </c>
      <c r="B728">
        <v>435</v>
      </c>
    </row>
    <row r="729" spans="1:2" x14ac:dyDescent="0.2">
      <c r="A729" t="s">
        <v>14</v>
      </c>
      <c r="B729">
        <v>714</v>
      </c>
    </row>
    <row r="730" spans="1:2" x14ac:dyDescent="0.2">
      <c r="A730" t="s">
        <v>14</v>
      </c>
      <c r="B730">
        <v>5497</v>
      </c>
    </row>
    <row r="731" spans="1:2" x14ac:dyDescent="0.2">
      <c r="A731" t="s">
        <v>14</v>
      </c>
      <c r="B731">
        <v>418</v>
      </c>
    </row>
    <row r="732" spans="1:2" x14ac:dyDescent="0.2">
      <c r="A732" t="s">
        <v>14</v>
      </c>
      <c r="B732">
        <v>1439</v>
      </c>
    </row>
    <row r="733" spans="1:2" x14ac:dyDescent="0.2">
      <c r="A733" t="s">
        <v>14</v>
      </c>
      <c r="B733">
        <v>15</v>
      </c>
    </row>
    <row r="734" spans="1:2" x14ac:dyDescent="0.2">
      <c r="A734" t="s">
        <v>14</v>
      </c>
      <c r="B734">
        <v>1999</v>
      </c>
    </row>
    <row r="735" spans="1:2" x14ac:dyDescent="0.2">
      <c r="A735" t="s">
        <v>14</v>
      </c>
      <c r="B735">
        <v>118</v>
      </c>
    </row>
    <row r="736" spans="1:2" x14ac:dyDescent="0.2">
      <c r="A736" t="s">
        <v>14</v>
      </c>
      <c r="B736">
        <v>162</v>
      </c>
    </row>
    <row r="737" spans="1:2" x14ac:dyDescent="0.2">
      <c r="A737" t="s">
        <v>14</v>
      </c>
      <c r="B737">
        <v>83</v>
      </c>
    </row>
    <row r="738" spans="1:2" x14ac:dyDescent="0.2">
      <c r="A738" t="s">
        <v>14</v>
      </c>
      <c r="B738">
        <v>747</v>
      </c>
    </row>
    <row r="739" spans="1:2" x14ac:dyDescent="0.2">
      <c r="A739" t="s">
        <v>14</v>
      </c>
      <c r="B739">
        <v>84</v>
      </c>
    </row>
    <row r="740" spans="1:2" x14ac:dyDescent="0.2">
      <c r="A740" t="s">
        <v>14</v>
      </c>
      <c r="B740">
        <v>91</v>
      </c>
    </row>
    <row r="741" spans="1:2" x14ac:dyDescent="0.2">
      <c r="A741" t="s">
        <v>14</v>
      </c>
      <c r="B741">
        <v>792</v>
      </c>
    </row>
    <row r="742" spans="1:2" x14ac:dyDescent="0.2">
      <c r="A742" t="s">
        <v>14</v>
      </c>
      <c r="B742">
        <v>32</v>
      </c>
    </row>
    <row r="743" spans="1:2" x14ac:dyDescent="0.2">
      <c r="A743" t="s">
        <v>14</v>
      </c>
      <c r="B743">
        <v>186</v>
      </c>
    </row>
    <row r="744" spans="1:2" x14ac:dyDescent="0.2">
      <c r="A744" t="s">
        <v>14</v>
      </c>
      <c r="B744">
        <v>605</v>
      </c>
    </row>
    <row r="745" spans="1:2" x14ac:dyDescent="0.2">
      <c r="A745" t="s">
        <v>14</v>
      </c>
      <c r="B745">
        <v>1</v>
      </c>
    </row>
    <row r="746" spans="1:2" x14ac:dyDescent="0.2">
      <c r="A746" t="s">
        <v>14</v>
      </c>
      <c r="B746">
        <v>31</v>
      </c>
    </row>
    <row r="747" spans="1:2" x14ac:dyDescent="0.2">
      <c r="A747" t="s">
        <v>14</v>
      </c>
      <c r="B747">
        <v>1181</v>
      </c>
    </row>
    <row r="748" spans="1:2" x14ac:dyDescent="0.2">
      <c r="A748" t="s">
        <v>14</v>
      </c>
      <c r="B748">
        <v>39</v>
      </c>
    </row>
    <row r="749" spans="1:2" x14ac:dyDescent="0.2">
      <c r="A749" t="s">
        <v>14</v>
      </c>
      <c r="B749">
        <v>46</v>
      </c>
    </row>
    <row r="750" spans="1:2" x14ac:dyDescent="0.2">
      <c r="A750" t="s">
        <v>14</v>
      </c>
      <c r="B750">
        <v>105</v>
      </c>
    </row>
    <row r="751" spans="1:2" x14ac:dyDescent="0.2">
      <c r="A751" t="s">
        <v>14</v>
      </c>
      <c r="B751">
        <v>535</v>
      </c>
    </row>
    <row r="752" spans="1:2" x14ac:dyDescent="0.2">
      <c r="A752" t="s">
        <v>14</v>
      </c>
      <c r="B752">
        <v>16</v>
      </c>
    </row>
    <row r="753" spans="1:2" x14ac:dyDescent="0.2">
      <c r="A753" t="s">
        <v>14</v>
      </c>
      <c r="B753">
        <v>575</v>
      </c>
    </row>
    <row r="754" spans="1:2" x14ac:dyDescent="0.2">
      <c r="A754" t="s">
        <v>14</v>
      </c>
      <c r="B754">
        <v>1120</v>
      </c>
    </row>
    <row r="755" spans="1:2" x14ac:dyDescent="0.2">
      <c r="A755" t="s">
        <v>14</v>
      </c>
      <c r="B755">
        <v>113</v>
      </c>
    </row>
    <row r="756" spans="1:2" x14ac:dyDescent="0.2">
      <c r="A756" t="s">
        <v>14</v>
      </c>
      <c r="B756">
        <v>1538</v>
      </c>
    </row>
    <row r="757" spans="1:2" x14ac:dyDescent="0.2">
      <c r="A757" t="s">
        <v>14</v>
      </c>
      <c r="B757">
        <v>9</v>
      </c>
    </row>
    <row r="758" spans="1:2" x14ac:dyDescent="0.2">
      <c r="A758" t="s">
        <v>14</v>
      </c>
      <c r="B758">
        <v>554</v>
      </c>
    </row>
    <row r="759" spans="1:2" x14ac:dyDescent="0.2">
      <c r="A759" t="s">
        <v>14</v>
      </c>
      <c r="B759">
        <v>648</v>
      </c>
    </row>
    <row r="760" spans="1:2" x14ac:dyDescent="0.2">
      <c r="A760" t="s">
        <v>14</v>
      </c>
      <c r="B760">
        <v>21</v>
      </c>
    </row>
    <row r="761" spans="1:2" x14ac:dyDescent="0.2">
      <c r="A761" t="s">
        <v>14</v>
      </c>
      <c r="B761">
        <v>54</v>
      </c>
    </row>
    <row r="762" spans="1:2" x14ac:dyDescent="0.2">
      <c r="A762" t="s">
        <v>14</v>
      </c>
      <c r="B762">
        <v>120</v>
      </c>
    </row>
    <row r="763" spans="1:2" x14ac:dyDescent="0.2">
      <c r="A763" t="s">
        <v>14</v>
      </c>
      <c r="B763">
        <v>579</v>
      </c>
    </row>
    <row r="764" spans="1:2" x14ac:dyDescent="0.2">
      <c r="A764" t="s">
        <v>14</v>
      </c>
      <c r="B764">
        <v>2072</v>
      </c>
    </row>
    <row r="765" spans="1:2" x14ac:dyDescent="0.2">
      <c r="A765" t="s">
        <v>14</v>
      </c>
      <c r="B765">
        <v>0</v>
      </c>
    </row>
    <row r="766" spans="1:2" x14ac:dyDescent="0.2">
      <c r="A766" t="s">
        <v>14</v>
      </c>
      <c r="B766">
        <v>1796</v>
      </c>
    </row>
    <row r="767" spans="1:2" x14ac:dyDescent="0.2">
      <c r="A767" t="s">
        <v>14</v>
      </c>
      <c r="B767">
        <v>62</v>
      </c>
    </row>
    <row r="768" spans="1:2" x14ac:dyDescent="0.2">
      <c r="A768" t="s">
        <v>14</v>
      </c>
      <c r="B768">
        <v>347</v>
      </c>
    </row>
    <row r="769" spans="1:2" x14ac:dyDescent="0.2">
      <c r="A769" t="s">
        <v>14</v>
      </c>
      <c r="B769">
        <v>19</v>
      </c>
    </row>
    <row r="770" spans="1:2" x14ac:dyDescent="0.2">
      <c r="A770" t="s">
        <v>14</v>
      </c>
      <c r="B770">
        <v>1258</v>
      </c>
    </row>
    <row r="771" spans="1:2" x14ac:dyDescent="0.2">
      <c r="A771" t="s">
        <v>14</v>
      </c>
      <c r="B771">
        <v>362</v>
      </c>
    </row>
    <row r="772" spans="1:2" x14ac:dyDescent="0.2">
      <c r="A772" t="s">
        <v>14</v>
      </c>
      <c r="B772">
        <v>133</v>
      </c>
    </row>
    <row r="773" spans="1:2" x14ac:dyDescent="0.2">
      <c r="A773" t="s">
        <v>14</v>
      </c>
      <c r="B773">
        <v>846</v>
      </c>
    </row>
    <row r="774" spans="1:2" x14ac:dyDescent="0.2">
      <c r="A774" t="s">
        <v>14</v>
      </c>
      <c r="B774">
        <v>10</v>
      </c>
    </row>
    <row r="775" spans="1:2" x14ac:dyDescent="0.2">
      <c r="A775" t="s">
        <v>14</v>
      </c>
      <c r="B775">
        <v>191</v>
      </c>
    </row>
    <row r="776" spans="1:2" x14ac:dyDescent="0.2">
      <c r="A776" t="s">
        <v>14</v>
      </c>
      <c r="B776">
        <v>1979</v>
      </c>
    </row>
    <row r="777" spans="1:2" x14ac:dyDescent="0.2">
      <c r="A777" t="s">
        <v>14</v>
      </c>
      <c r="B777">
        <v>63</v>
      </c>
    </row>
    <row r="778" spans="1:2" x14ac:dyDescent="0.2">
      <c r="A778" t="s">
        <v>14</v>
      </c>
      <c r="B778">
        <v>6080</v>
      </c>
    </row>
    <row r="779" spans="1:2" x14ac:dyDescent="0.2">
      <c r="A779" t="s">
        <v>14</v>
      </c>
      <c r="B779">
        <v>80</v>
      </c>
    </row>
    <row r="780" spans="1:2" x14ac:dyDescent="0.2">
      <c r="A780" t="s">
        <v>14</v>
      </c>
      <c r="B780">
        <v>9</v>
      </c>
    </row>
    <row r="781" spans="1:2" x14ac:dyDescent="0.2">
      <c r="A781" t="s">
        <v>14</v>
      </c>
      <c r="B781">
        <v>1784</v>
      </c>
    </row>
    <row r="782" spans="1:2" x14ac:dyDescent="0.2">
      <c r="A782" t="s">
        <v>14</v>
      </c>
      <c r="B782">
        <v>243</v>
      </c>
    </row>
    <row r="783" spans="1:2" x14ac:dyDescent="0.2">
      <c r="A783" t="s">
        <v>14</v>
      </c>
      <c r="B783">
        <v>1296</v>
      </c>
    </row>
    <row r="784" spans="1:2" x14ac:dyDescent="0.2">
      <c r="A784" t="s">
        <v>14</v>
      </c>
      <c r="B784">
        <v>77</v>
      </c>
    </row>
    <row r="785" spans="1:2" x14ac:dyDescent="0.2">
      <c r="A785" t="s">
        <v>14</v>
      </c>
      <c r="B785">
        <v>395</v>
      </c>
    </row>
    <row r="786" spans="1:2" x14ac:dyDescent="0.2">
      <c r="A786" t="s">
        <v>14</v>
      </c>
      <c r="B786">
        <v>49</v>
      </c>
    </row>
    <row r="787" spans="1:2" x14ac:dyDescent="0.2">
      <c r="A787" t="s">
        <v>14</v>
      </c>
      <c r="B787">
        <v>180</v>
      </c>
    </row>
    <row r="788" spans="1:2" x14ac:dyDescent="0.2">
      <c r="A788" t="s">
        <v>14</v>
      </c>
      <c r="B788">
        <v>2690</v>
      </c>
    </row>
    <row r="789" spans="1:2" x14ac:dyDescent="0.2">
      <c r="A789" t="s">
        <v>14</v>
      </c>
      <c r="B789">
        <v>2779</v>
      </c>
    </row>
    <row r="790" spans="1:2" x14ac:dyDescent="0.2">
      <c r="A790" t="s">
        <v>14</v>
      </c>
      <c r="B790">
        <v>92</v>
      </c>
    </row>
    <row r="791" spans="1:2" x14ac:dyDescent="0.2">
      <c r="A791" t="s">
        <v>14</v>
      </c>
      <c r="B791">
        <v>1028</v>
      </c>
    </row>
    <row r="792" spans="1:2" x14ac:dyDescent="0.2">
      <c r="A792" t="s">
        <v>14</v>
      </c>
      <c r="B792">
        <v>26</v>
      </c>
    </row>
    <row r="793" spans="1:2" x14ac:dyDescent="0.2">
      <c r="A793" t="s">
        <v>14</v>
      </c>
      <c r="B793">
        <v>1790</v>
      </c>
    </row>
    <row r="794" spans="1:2" x14ac:dyDescent="0.2">
      <c r="A794" t="s">
        <v>14</v>
      </c>
      <c r="B794">
        <v>37</v>
      </c>
    </row>
    <row r="795" spans="1:2" x14ac:dyDescent="0.2">
      <c r="A795" t="s">
        <v>14</v>
      </c>
      <c r="B795">
        <v>35</v>
      </c>
    </row>
    <row r="796" spans="1:2" x14ac:dyDescent="0.2">
      <c r="A796" t="s">
        <v>14</v>
      </c>
      <c r="B796">
        <v>558</v>
      </c>
    </row>
    <row r="797" spans="1:2" x14ac:dyDescent="0.2">
      <c r="A797" t="s">
        <v>14</v>
      </c>
      <c r="B797">
        <v>64</v>
      </c>
    </row>
    <row r="798" spans="1:2" x14ac:dyDescent="0.2">
      <c r="A798" t="s">
        <v>14</v>
      </c>
      <c r="B798">
        <v>245</v>
      </c>
    </row>
    <row r="799" spans="1:2" x14ac:dyDescent="0.2">
      <c r="A799" t="s">
        <v>14</v>
      </c>
      <c r="B799">
        <v>71</v>
      </c>
    </row>
    <row r="800" spans="1:2" x14ac:dyDescent="0.2">
      <c r="A800" t="s">
        <v>14</v>
      </c>
      <c r="B800">
        <v>42</v>
      </c>
    </row>
    <row r="801" spans="1:2" x14ac:dyDescent="0.2">
      <c r="A801" t="s">
        <v>14</v>
      </c>
      <c r="B801">
        <v>156</v>
      </c>
    </row>
    <row r="802" spans="1:2" x14ac:dyDescent="0.2">
      <c r="A802" t="s">
        <v>14</v>
      </c>
      <c r="B802">
        <v>1368</v>
      </c>
    </row>
    <row r="803" spans="1:2" x14ac:dyDescent="0.2">
      <c r="A803" t="s">
        <v>14</v>
      </c>
      <c r="B803">
        <v>102</v>
      </c>
    </row>
    <row r="804" spans="1:2" x14ac:dyDescent="0.2">
      <c r="A804" t="s">
        <v>14</v>
      </c>
      <c r="B804">
        <v>86</v>
      </c>
    </row>
    <row r="805" spans="1:2" x14ac:dyDescent="0.2">
      <c r="A805" t="s">
        <v>14</v>
      </c>
      <c r="B805">
        <v>253</v>
      </c>
    </row>
    <row r="806" spans="1:2" x14ac:dyDescent="0.2">
      <c r="A806" t="s">
        <v>14</v>
      </c>
      <c r="B806">
        <v>157</v>
      </c>
    </row>
    <row r="807" spans="1:2" x14ac:dyDescent="0.2">
      <c r="A807" t="s">
        <v>14</v>
      </c>
      <c r="B807">
        <v>183</v>
      </c>
    </row>
    <row r="808" spans="1:2" x14ac:dyDescent="0.2">
      <c r="A808" t="s">
        <v>14</v>
      </c>
      <c r="B808">
        <v>82</v>
      </c>
    </row>
    <row r="809" spans="1:2" x14ac:dyDescent="0.2">
      <c r="A809" t="s">
        <v>14</v>
      </c>
      <c r="B809">
        <v>1</v>
      </c>
    </row>
    <row r="810" spans="1:2" x14ac:dyDescent="0.2">
      <c r="A810" t="s">
        <v>14</v>
      </c>
      <c r="B810">
        <v>1198</v>
      </c>
    </row>
    <row r="811" spans="1:2" x14ac:dyDescent="0.2">
      <c r="A811" t="s">
        <v>14</v>
      </c>
      <c r="B811">
        <v>648</v>
      </c>
    </row>
    <row r="812" spans="1:2" x14ac:dyDescent="0.2">
      <c r="A812" t="s">
        <v>14</v>
      </c>
      <c r="B812">
        <v>64</v>
      </c>
    </row>
    <row r="813" spans="1:2" x14ac:dyDescent="0.2">
      <c r="A813" t="s">
        <v>14</v>
      </c>
      <c r="B813">
        <v>62</v>
      </c>
    </row>
    <row r="814" spans="1:2" x14ac:dyDescent="0.2">
      <c r="A814" t="s">
        <v>14</v>
      </c>
      <c r="B814">
        <v>750</v>
      </c>
    </row>
    <row r="815" spans="1:2" x14ac:dyDescent="0.2">
      <c r="A815" t="s">
        <v>14</v>
      </c>
      <c r="B815">
        <v>105</v>
      </c>
    </row>
    <row r="816" spans="1:2" x14ac:dyDescent="0.2">
      <c r="A816" t="s">
        <v>14</v>
      </c>
      <c r="B816">
        <v>2604</v>
      </c>
    </row>
    <row r="817" spans="1:2" x14ac:dyDescent="0.2">
      <c r="A817" t="s">
        <v>14</v>
      </c>
      <c r="B817">
        <v>65</v>
      </c>
    </row>
    <row r="818" spans="1:2" x14ac:dyDescent="0.2">
      <c r="A818" t="s">
        <v>14</v>
      </c>
      <c r="B818">
        <v>94</v>
      </c>
    </row>
    <row r="819" spans="1:2" x14ac:dyDescent="0.2">
      <c r="A819" t="s">
        <v>14</v>
      </c>
      <c r="B819">
        <v>257</v>
      </c>
    </row>
    <row r="820" spans="1:2" x14ac:dyDescent="0.2">
      <c r="A820" t="s">
        <v>14</v>
      </c>
      <c r="B820">
        <v>2928</v>
      </c>
    </row>
    <row r="821" spans="1:2" x14ac:dyDescent="0.2">
      <c r="A821" t="s">
        <v>14</v>
      </c>
      <c r="B821">
        <v>4697</v>
      </c>
    </row>
    <row r="822" spans="1:2" x14ac:dyDescent="0.2">
      <c r="A822" t="s">
        <v>14</v>
      </c>
      <c r="B822">
        <v>2915</v>
      </c>
    </row>
    <row r="823" spans="1:2" x14ac:dyDescent="0.2">
      <c r="A823" t="s">
        <v>14</v>
      </c>
      <c r="B823">
        <v>18</v>
      </c>
    </row>
    <row r="824" spans="1:2" x14ac:dyDescent="0.2">
      <c r="A824" t="s">
        <v>14</v>
      </c>
      <c r="B824">
        <v>602</v>
      </c>
    </row>
    <row r="825" spans="1:2" x14ac:dyDescent="0.2">
      <c r="A825" t="s">
        <v>14</v>
      </c>
      <c r="B825">
        <v>1</v>
      </c>
    </row>
    <row r="826" spans="1:2" x14ac:dyDescent="0.2">
      <c r="A826" t="s">
        <v>14</v>
      </c>
      <c r="B826">
        <v>3868</v>
      </c>
    </row>
    <row r="827" spans="1:2" x14ac:dyDescent="0.2">
      <c r="A827" t="s">
        <v>14</v>
      </c>
      <c r="B827">
        <v>504</v>
      </c>
    </row>
    <row r="828" spans="1:2" x14ac:dyDescent="0.2">
      <c r="A828" t="s">
        <v>14</v>
      </c>
      <c r="B828">
        <v>14</v>
      </c>
    </row>
    <row r="829" spans="1:2" x14ac:dyDescent="0.2">
      <c r="A829" t="s">
        <v>14</v>
      </c>
      <c r="B829">
        <v>750</v>
      </c>
    </row>
    <row r="830" spans="1:2" x14ac:dyDescent="0.2">
      <c r="A830" t="s">
        <v>14</v>
      </c>
      <c r="B830">
        <v>77</v>
      </c>
    </row>
    <row r="831" spans="1:2" x14ac:dyDescent="0.2">
      <c r="A831" t="s">
        <v>14</v>
      </c>
      <c r="B831">
        <v>752</v>
      </c>
    </row>
    <row r="832" spans="1:2" x14ac:dyDescent="0.2">
      <c r="A832" t="s">
        <v>14</v>
      </c>
      <c r="B832">
        <v>131</v>
      </c>
    </row>
    <row r="833" spans="1:2" x14ac:dyDescent="0.2">
      <c r="A833" t="s">
        <v>14</v>
      </c>
      <c r="B833">
        <v>87</v>
      </c>
    </row>
    <row r="834" spans="1:2" x14ac:dyDescent="0.2">
      <c r="A834" t="s">
        <v>14</v>
      </c>
      <c r="B834">
        <v>1063</v>
      </c>
    </row>
    <row r="835" spans="1:2" x14ac:dyDescent="0.2">
      <c r="A835" t="s">
        <v>14</v>
      </c>
      <c r="B835">
        <v>76</v>
      </c>
    </row>
    <row r="836" spans="1:2" x14ac:dyDescent="0.2">
      <c r="A836" t="s">
        <v>14</v>
      </c>
      <c r="B836">
        <v>4428</v>
      </c>
    </row>
    <row r="837" spans="1:2" x14ac:dyDescent="0.2">
      <c r="A837" t="s">
        <v>14</v>
      </c>
      <c r="B837">
        <v>58</v>
      </c>
    </row>
    <row r="838" spans="1:2" x14ac:dyDescent="0.2">
      <c r="A838" t="s">
        <v>14</v>
      </c>
      <c r="B838">
        <v>111</v>
      </c>
    </row>
    <row r="839" spans="1:2" x14ac:dyDescent="0.2">
      <c r="A839" t="s">
        <v>14</v>
      </c>
      <c r="B839">
        <v>2955</v>
      </c>
    </row>
    <row r="840" spans="1:2" x14ac:dyDescent="0.2">
      <c r="A840" t="s">
        <v>14</v>
      </c>
      <c r="B840">
        <v>1657</v>
      </c>
    </row>
    <row r="841" spans="1:2" x14ac:dyDescent="0.2">
      <c r="A841" t="s">
        <v>14</v>
      </c>
      <c r="B841">
        <v>926</v>
      </c>
    </row>
    <row r="842" spans="1:2" x14ac:dyDescent="0.2">
      <c r="A842" t="s">
        <v>14</v>
      </c>
      <c r="B842">
        <v>77</v>
      </c>
    </row>
    <row r="843" spans="1:2" x14ac:dyDescent="0.2">
      <c r="A843" t="s">
        <v>14</v>
      </c>
      <c r="B843">
        <v>1748</v>
      </c>
    </row>
    <row r="844" spans="1:2" x14ac:dyDescent="0.2">
      <c r="A844" t="s">
        <v>14</v>
      </c>
      <c r="B844">
        <v>79</v>
      </c>
    </row>
    <row r="845" spans="1:2" x14ac:dyDescent="0.2">
      <c r="A845" t="s">
        <v>14</v>
      </c>
      <c r="B845">
        <v>889</v>
      </c>
    </row>
    <row r="846" spans="1:2" x14ac:dyDescent="0.2">
      <c r="A846" t="s">
        <v>14</v>
      </c>
      <c r="B846">
        <v>56</v>
      </c>
    </row>
    <row r="847" spans="1:2" x14ac:dyDescent="0.2">
      <c r="A847" t="s">
        <v>14</v>
      </c>
      <c r="B847">
        <v>1</v>
      </c>
    </row>
    <row r="848" spans="1:2" x14ac:dyDescent="0.2">
      <c r="A848" t="s">
        <v>14</v>
      </c>
      <c r="B848">
        <v>83</v>
      </c>
    </row>
    <row r="849" spans="1:2" x14ac:dyDescent="0.2">
      <c r="A849" t="s">
        <v>14</v>
      </c>
      <c r="B849">
        <v>2025</v>
      </c>
    </row>
    <row r="850" spans="1:2" x14ac:dyDescent="0.2">
      <c r="A850" t="s">
        <v>14</v>
      </c>
      <c r="B850">
        <v>14</v>
      </c>
    </row>
    <row r="851" spans="1:2" x14ac:dyDescent="0.2">
      <c r="A851" t="s">
        <v>14</v>
      </c>
      <c r="B851">
        <v>656</v>
      </c>
    </row>
    <row r="852" spans="1:2" x14ac:dyDescent="0.2">
      <c r="A852" t="s">
        <v>14</v>
      </c>
      <c r="B852">
        <v>1596</v>
      </c>
    </row>
    <row r="853" spans="1:2" x14ac:dyDescent="0.2">
      <c r="A853" t="s">
        <v>14</v>
      </c>
      <c r="B853">
        <v>10</v>
      </c>
    </row>
    <row r="854" spans="1:2" x14ac:dyDescent="0.2">
      <c r="A854" t="s">
        <v>14</v>
      </c>
      <c r="B854">
        <v>1121</v>
      </c>
    </row>
    <row r="855" spans="1:2" x14ac:dyDescent="0.2">
      <c r="A855" t="s">
        <v>14</v>
      </c>
      <c r="B855">
        <v>15</v>
      </c>
    </row>
    <row r="856" spans="1:2" x14ac:dyDescent="0.2">
      <c r="A856" t="s">
        <v>14</v>
      </c>
      <c r="B856">
        <v>191</v>
      </c>
    </row>
    <row r="857" spans="1:2" x14ac:dyDescent="0.2">
      <c r="A857" t="s">
        <v>14</v>
      </c>
      <c r="B857">
        <v>16</v>
      </c>
    </row>
    <row r="858" spans="1:2" x14ac:dyDescent="0.2">
      <c r="A858" t="s">
        <v>14</v>
      </c>
      <c r="B858">
        <v>17</v>
      </c>
    </row>
    <row r="859" spans="1:2" x14ac:dyDescent="0.2">
      <c r="A859" t="s">
        <v>14</v>
      </c>
      <c r="B859">
        <v>34</v>
      </c>
    </row>
    <row r="860" spans="1:2" x14ac:dyDescent="0.2">
      <c r="A860" t="s">
        <v>14</v>
      </c>
      <c r="B860">
        <v>1</v>
      </c>
    </row>
    <row r="861" spans="1:2" x14ac:dyDescent="0.2">
      <c r="A861" t="s">
        <v>14</v>
      </c>
      <c r="B861">
        <v>1274</v>
      </c>
    </row>
    <row r="862" spans="1:2" x14ac:dyDescent="0.2">
      <c r="A862" t="s">
        <v>14</v>
      </c>
      <c r="B862">
        <v>210</v>
      </c>
    </row>
    <row r="863" spans="1:2" x14ac:dyDescent="0.2">
      <c r="A863" t="s">
        <v>14</v>
      </c>
      <c r="B863">
        <v>248</v>
      </c>
    </row>
    <row r="864" spans="1:2" x14ac:dyDescent="0.2">
      <c r="A864" t="s">
        <v>14</v>
      </c>
      <c r="B864">
        <v>513</v>
      </c>
    </row>
    <row r="865" spans="1:2" x14ac:dyDescent="0.2">
      <c r="A865" t="s">
        <v>14</v>
      </c>
      <c r="B865">
        <v>3410</v>
      </c>
    </row>
    <row r="866" spans="1:2" x14ac:dyDescent="0.2">
      <c r="A866" t="s">
        <v>14</v>
      </c>
      <c r="B866">
        <v>10</v>
      </c>
    </row>
    <row r="867" spans="1:2" x14ac:dyDescent="0.2">
      <c r="A867" t="s">
        <v>14</v>
      </c>
      <c r="B867">
        <v>2201</v>
      </c>
    </row>
    <row r="868" spans="1:2" x14ac:dyDescent="0.2">
      <c r="A868" t="s">
        <v>14</v>
      </c>
      <c r="B868">
        <v>676</v>
      </c>
    </row>
    <row r="869" spans="1:2" x14ac:dyDescent="0.2">
      <c r="A869" t="s">
        <v>14</v>
      </c>
      <c r="B869">
        <v>831</v>
      </c>
    </row>
    <row r="870" spans="1:2" x14ac:dyDescent="0.2">
      <c r="A870" t="s">
        <v>14</v>
      </c>
      <c r="B870">
        <v>859</v>
      </c>
    </row>
    <row r="871" spans="1:2" x14ac:dyDescent="0.2">
      <c r="A871" t="s">
        <v>14</v>
      </c>
      <c r="B871">
        <v>45</v>
      </c>
    </row>
    <row r="872" spans="1:2" x14ac:dyDescent="0.2">
      <c r="A872" t="s">
        <v>14</v>
      </c>
      <c r="B872">
        <v>6</v>
      </c>
    </row>
    <row r="873" spans="1:2" x14ac:dyDescent="0.2">
      <c r="A873" t="s">
        <v>14</v>
      </c>
      <c r="B873">
        <v>7</v>
      </c>
    </row>
    <row r="874" spans="1:2" x14ac:dyDescent="0.2">
      <c r="A874" t="s">
        <v>14</v>
      </c>
      <c r="B874">
        <v>31</v>
      </c>
    </row>
    <row r="875" spans="1:2" x14ac:dyDescent="0.2">
      <c r="A875" t="s">
        <v>14</v>
      </c>
      <c r="B875">
        <v>78</v>
      </c>
    </row>
    <row r="876" spans="1:2" x14ac:dyDescent="0.2">
      <c r="A876" t="s">
        <v>14</v>
      </c>
      <c r="B876">
        <v>1225</v>
      </c>
    </row>
    <row r="877" spans="1:2" x14ac:dyDescent="0.2">
      <c r="A877" t="s">
        <v>14</v>
      </c>
      <c r="B877">
        <v>1</v>
      </c>
    </row>
    <row r="878" spans="1:2" x14ac:dyDescent="0.2">
      <c r="A878" t="s">
        <v>14</v>
      </c>
      <c r="B878">
        <v>67</v>
      </c>
    </row>
    <row r="879" spans="1:2" x14ac:dyDescent="0.2">
      <c r="A879" t="s">
        <v>14</v>
      </c>
      <c r="B879">
        <v>19</v>
      </c>
    </row>
    <row r="880" spans="1:2" x14ac:dyDescent="0.2">
      <c r="A880" t="s">
        <v>14</v>
      </c>
      <c r="B880">
        <v>2108</v>
      </c>
    </row>
    <row r="881" spans="1:2" x14ac:dyDescent="0.2">
      <c r="A881" t="s">
        <v>14</v>
      </c>
      <c r="B881">
        <v>679</v>
      </c>
    </row>
    <row r="882" spans="1:2" x14ac:dyDescent="0.2">
      <c r="A882" t="s">
        <v>14</v>
      </c>
      <c r="B882">
        <v>36</v>
      </c>
    </row>
    <row r="883" spans="1:2" x14ac:dyDescent="0.2">
      <c r="A883" t="s">
        <v>14</v>
      </c>
      <c r="B883">
        <v>47</v>
      </c>
    </row>
    <row r="884" spans="1:2" x14ac:dyDescent="0.2">
      <c r="A884" t="s">
        <v>14</v>
      </c>
      <c r="B884">
        <v>70</v>
      </c>
    </row>
    <row r="885" spans="1:2" x14ac:dyDescent="0.2">
      <c r="A885" t="s">
        <v>14</v>
      </c>
      <c r="B885">
        <v>154</v>
      </c>
    </row>
    <row r="886" spans="1:2" x14ac:dyDescent="0.2">
      <c r="A886" t="s">
        <v>14</v>
      </c>
      <c r="B886">
        <v>22</v>
      </c>
    </row>
    <row r="887" spans="1:2" x14ac:dyDescent="0.2">
      <c r="A887" t="s">
        <v>14</v>
      </c>
      <c r="B887">
        <v>1758</v>
      </c>
    </row>
    <row r="888" spans="1:2" x14ac:dyDescent="0.2">
      <c r="A888" t="s">
        <v>14</v>
      </c>
      <c r="B888">
        <v>94</v>
      </c>
    </row>
    <row r="889" spans="1:2" x14ac:dyDescent="0.2">
      <c r="A889" t="s">
        <v>14</v>
      </c>
      <c r="B889">
        <v>33</v>
      </c>
    </row>
    <row r="890" spans="1:2" x14ac:dyDescent="0.2">
      <c r="A890" t="s">
        <v>14</v>
      </c>
      <c r="B890">
        <v>1</v>
      </c>
    </row>
    <row r="891" spans="1:2" x14ac:dyDescent="0.2">
      <c r="A891" t="s">
        <v>14</v>
      </c>
      <c r="B891">
        <v>31</v>
      </c>
    </row>
    <row r="892" spans="1:2" x14ac:dyDescent="0.2">
      <c r="A892" t="s">
        <v>14</v>
      </c>
      <c r="B892">
        <v>35</v>
      </c>
    </row>
    <row r="893" spans="1:2" x14ac:dyDescent="0.2">
      <c r="A893" t="s">
        <v>14</v>
      </c>
      <c r="B893">
        <v>63</v>
      </c>
    </row>
    <row r="894" spans="1:2" x14ac:dyDescent="0.2">
      <c r="A894" t="s">
        <v>14</v>
      </c>
      <c r="B894">
        <v>526</v>
      </c>
    </row>
    <row r="895" spans="1:2" x14ac:dyDescent="0.2">
      <c r="A895" t="s">
        <v>14</v>
      </c>
      <c r="B895">
        <v>121</v>
      </c>
    </row>
    <row r="896" spans="1:2" x14ac:dyDescent="0.2">
      <c r="A896" t="s">
        <v>14</v>
      </c>
      <c r="B896">
        <v>67</v>
      </c>
    </row>
    <row r="897" spans="1:2" x14ac:dyDescent="0.2">
      <c r="A897" t="s">
        <v>14</v>
      </c>
      <c r="B897">
        <v>57</v>
      </c>
    </row>
    <row r="898" spans="1:2" x14ac:dyDescent="0.2">
      <c r="A898" t="s">
        <v>14</v>
      </c>
      <c r="B898">
        <v>1229</v>
      </c>
    </row>
    <row r="899" spans="1:2" x14ac:dyDescent="0.2">
      <c r="A899" t="s">
        <v>14</v>
      </c>
      <c r="B899">
        <v>12</v>
      </c>
    </row>
    <row r="900" spans="1:2" x14ac:dyDescent="0.2">
      <c r="A900" t="s">
        <v>14</v>
      </c>
      <c r="B900">
        <v>452</v>
      </c>
    </row>
    <row r="901" spans="1:2" x14ac:dyDescent="0.2">
      <c r="A901" t="s">
        <v>14</v>
      </c>
      <c r="B901">
        <v>1886</v>
      </c>
    </row>
    <row r="902" spans="1:2" x14ac:dyDescent="0.2">
      <c r="A902" t="s">
        <v>14</v>
      </c>
      <c r="B902">
        <v>1825</v>
      </c>
    </row>
    <row r="903" spans="1:2" x14ac:dyDescent="0.2">
      <c r="A903" t="s">
        <v>14</v>
      </c>
      <c r="B903">
        <v>31</v>
      </c>
    </row>
    <row r="904" spans="1:2" x14ac:dyDescent="0.2">
      <c r="A904" t="s">
        <v>14</v>
      </c>
      <c r="B904">
        <v>107</v>
      </c>
    </row>
    <row r="905" spans="1:2" x14ac:dyDescent="0.2">
      <c r="A905" t="s">
        <v>14</v>
      </c>
      <c r="B905">
        <v>27</v>
      </c>
    </row>
    <row r="906" spans="1:2" x14ac:dyDescent="0.2">
      <c r="A906" t="s">
        <v>14</v>
      </c>
      <c r="B906">
        <v>1221</v>
      </c>
    </row>
    <row r="907" spans="1:2" x14ac:dyDescent="0.2">
      <c r="A907" t="s">
        <v>14</v>
      </c>
      <c r="B907">
        <v>1</v>
      </c>
    </row>
    <row r="908" spans="1:2" x14ac:dyDescent="0.2">
      <c r="A908" t="s">
        <v>14</v>
      </c>
      <c r="B908">
        <v>16</v>
      </c>
    </row>
    <row r="909" spans="1:2" x14ac:dyDescent="0.2">
      <c r="A909" t="s">
        <v>14</v>
      </c>
      <c r="B909">
        <v>41</v>
      </c>
    </row>
    <row r="910" spans="1:2" x14ac:dyDescent="0.2">
      <c r="A910" t="s">
        <v>14</v>
      </c>
      <c r="B910">
        <v>523</v>
      </c>
    </row>
    <row r="911" spans="1:2" x14ac:dyDescent="0.2">
      <c r="A911" t="s">
        <v>14</v>
      </c>
      <c r="B911">
        <v>141</v>
      </c>
    </row>
    <row r="912" spans="1:2" x14ac:dyDescent="0.2">
      <c r="A912" t="s">
        <v>14</v>
      </c>
      <c r="B912">
        <v>52</v>
      </c>
    </row>
    <row r="913" spans="1:2" x14ac:dyDescent="0.2">
      <c r="A913" t="s">
        <v>14</v>
      </c>
      <c r="B913">
        <v>225</v>
      </c>
    </row>
    <row r="914" spans="1:2" x14ac:dyDescent="0.2">
      <c r="A914" t="s">
        <v>14</v>
      </c>
      <c r="B914">
        <v>38</v>
      </c>
    </row>
    <row r="915" spans="1:2" x14ac:dyDescent="0.2">
      <c r="A915" t="s">
        <v>14</v>
      </c>
      <c r="B915">
        <v>15</v>
      </c>
    </row>
    <row r="916" spans="1:2" x14ac:dyDescent="0.2">
      <c r="A916" t="s">
        <v>14</v>
      </c>
      <c r="B916">
        <v>37</v>
      </c>
    </row>
    <row r="917" spans="1:2" x14ac:dyDescent="0.2">
      <c r="A917" t="s">
        <v>14</v>
      </c>
      <c r="B917">
        <v>112</v>
      </c>
    </row>
    <row r="918" spans="1:2" x14ac:dyDescent="0.2">
      <c r="A918" t="s">
        <v>14</v>
      </c>
      <c r="B918">
        <v>21</v>
      </c>
    </row>
    <row r="919" spans="1:2" x14ac:dyDescent="0.2">
      <c r="A919" t="s">
        <v>14</v>
      </c>
      <c r="B919">
        <v>67</v>
      </c>
    </row>
    <row r="920" spans="1:2" x14ac:dyDescent="0.2">
      <c r="A920" t="s">
        <v>14</v>
      </c>
      <c r="B920">
        <v>78</v>
      </c>
    </row>
    <row r="921" spans="1:2" x14ac:dyDescent="0.2">
      <c r="A921" t="s">
        <v>14</v>
      </c>
      <c r="B921">
        <v>67</v>
      </c>
    </row>
    <row r="922" spans="1:2" x14ac:dyDescent="0.2">
      <c r="A922" t="s">
        <v>14</v>
      </c>
      <c r="B922">
        <v>263</v>
      </c>
    </row>
    <row r="923" spans="1:2" x14ac:dyDescent="0.2">
      <c r="A923" t="s">
        <v>14</v>
      </c>
      <c r="B923">
        <v>1691</v>
      </c>
    </row>
    <row r="924" spans="1:2" x14ac:dyDescent="0.2">
      <c r="A924" t="s">
        <v>14</v>
      </c>
      <c r="B924">
        <v>181</v>
      </c>
    </row>
    <row r="925" spans="1:2" x14ac:dyDescent="0.2">
      <c r="A925" t="s">
        <v>14</v>
      </c>
      <c r="B925">
        <v>13</v>
      </c>
    </row>
    <row r="926" spans="1:2" x14ac:dyDescent="0.2">
      <c r="A926" t="s">
        <v>14</v>
      </c>
      <c r="B926">
        <v>1</v>
      </c>
    </row>
    <row r="927" spans="1:2" x14ac:dyDescent="0.2">
      <c r="A927" t="s">
        <v>14</v>
      </c>
      <c r="B927">
        <v>21</v>
      </c>
    </row>
    <row r="928" spans="1:2" x14ac:dyDescent="0.2">
      <c r="A928" t="s">
        <v>14</v>
      </c>
      <c r="B928">
        <v>830</v>
      </c>
    </row>
    <row r="929" spans="1:2" x14ac:dyDescent="0.2">
      <c r="A929" t="s">
        <v>14</v>
      </c>
      <c r="B929">
        <v>130</v>
      </c>
    </row>
    <row r="930" spans="1:2" x14ac:dyDescent="0.2">
      <c r="A930" t="s">
        <v>14</v>
      </c>
      <c r="B930">
        <v>55</v>
      </c>
    </row>
    <row r="931" spans="1:2" x14ac:dyDescent="0.2">
      <c r="A931" t="s">
        <v>14</v>
      </c>
      <c r="B931">
        <v>114</v>
      </c>
    </row>
    <row r="932" spans="1:2" x14ac:dyDescent="0.2">
      <c r="A932" t="s">
        <v>14</v>
      </c>
      <c r="B932">
        <v>594</v>
      </c>
    </row>
    <row r="933" spans="1:2" x14ac:dyDescent="0.2">
      <c r="A933" t="s">
        <v>14</v>
      </c>
      <c r="B933">
        <v>24</v>
      </c>
    </row>
    <row r="934" spans="1:2" x14ac:dyDescent="0.2">
      <c r="A934" t="s">
        <v>14</v>
      </c>
      <c r="B934">
        <v>252</v>
      </c>
    </row>
    <row r="935" spans="1:2" x14ac:dyDescent="0.2">
      <c r="A935" t="s">
        <v>14</v>
      </c>
      <c r="B935">
        <v>67</v>
      </c>
    </row>
    <row r="936" spans="1:2" x14ac:dyDescent="0.2">
      <c r="A936" t="s">
        <v>14</v>
      </c>
      <c r="B936">
        <v>742</v>
      </c>
    </row>
    <row r="937" spans="1:2" x14ac:dyDescent="0.2">
      <c r="A937" t="s">
        <v>14</v>
      </c>
      <c r="B937">
        <v>75</v>
      </c>
    </row>
    <row r="938" spans="1:2" x14ac:dyDescent="0.2">
      <c r="A938" t="s">
        <v>14</v>
      </c>
      <c r="B938">
        <v>4405</v>
      </c>
    </row>
    <row r="939" spans="1:2" x14ac:dyDescent="0.2">
      <c r="A939" t="s">
        <v>14</v>
      </c>
      <c r="B939">
        <v>92</v>
      </c>
    </row>
    <row r="940" spans="1:2" x14ac:dyDescent="0.2">
      <c r="A940" t="s">
        <v>14</v>
      </c>
      <c r="B940">
        <v>64</v>
      </c>
    </row>
    <row r="941" spans="1:2" x14ac:dyDescent="0.2">
      <c r="A941" t="s">
        <v>14</v>
      </c>
      <c r="B941">
        <v>64</v>
      </c>
    </row>
    <row r="942" spans="1:2" x14ac:dyDescent="0.2">
      <c r="A942" t="s">
        <v>14</v>
      </c>
      <c r="B942">
        <v>842</v>
      </c>
    </row>
    <row r="943" spans="1:2" x14ac:dyDescent="0.2">
      <c r="A943" t="s">
        <v>14</v>
      </c>
      <c r="B943">
        <v>112</v>
      </c>
    </row>
    <row r="944" spans="1:2" x14ac:dyDescent="0.2">
      <c r="A944" t="s">
        <v>14</v>
      </c>
      <c r="B944">
        <v>374</v>
      </c>
    </row>
    <row r="945" spans="1:2" x14ac:dyDescent="0.2">
      <c r="A945" t="s">
        <v>74</v>
      </c>
      <c r="B945">
        <v>135</v>
      </c>
    </row>
    <row r="946" spans="1:2" x14ac:dyDescent="0.2">
      <c r="A946" t="s">
        <v>74</v>
      </c>
      <c r="B946">
        <v>1480</v>
      </c>
    </row>
    <row r="947" spans="1:2" x14ac:dyDescent="0.2">
      <c r="A947" t="s">
        <v>74</v>
      </c>
      <c r="B947">
        <v>17</v>
      </c>
    </row>
    <row r="948" spans="1:2" x14ac:dyDescent="0.2">
      <c r="A948" t="s">
        <v>74</v>
      </c>
      <c r="B948">
        <v>610</v>
      </c>
    </row>
    <row r="949" spans="1:2" x14ac:dyDescent="0.2">
      <c r="A949" t="s">
        <v>74</v>
      </c>
      <c r="B949">
        <v>532</v>
      </c>
    </row>
    <row r="950" spans="1:2" x14ac:dyDescent="0.2">
      <c r="A950" t="s">
        <v>74</v>
      </c>
      <c r="B950">
        <v>55</v>
      </c>
    </row>
    <row r="951" spans="1:2" x14ac:dyDescent="0.2">
      <c r="A951" t="s">
        <v>74</v>
      </c>
      <c r="B951">
        <v>58</v>
      </c>
    </row>
    <row r="952" spans="1:2" x14ac:dyDescent="0.2">
      <c r="A952" t="s">
        <v>74</v>
      </c>
      <c r="B952">
        <v>51</v>
      </c>
    </row>
    <row r="953" spans="1:2" x14ac:dyDescent="0.2">
      <c r="A953" t="s">
        <v>74</v>
      </c>
      <c r="B953">
        <v>379</v>
      </c>
    </row>
    <row r="954" spans="1:2" x14ac:dyDescent="0.2">
      <c r="A954" t="s">
        <v>74</v>
      </c>
      <c r="B954">
        <v>441</v>
      </c>
    </row>
    <row r="955" spans="1:2" x14ac:dyDescent="0.2">
      <c r="A955" t="s">
        <v>74</v>
      </c>
      <c r="B955">
        <v>82</v>
      </c>
    </row>
    <row r="956" spans="1:2" x14ac:dyDescent="0.2">
      <c r="A956" t="s">
        <v>74</v>
      </c>
      <c r="B956">
        <v>57</v>
      </c>
    </row>
    <row r="957" spans="1:2" x14ac:dyDescent="0.2">
      <c r="A957" t="s">
        <v>74</v>
      </c>
      <c r="B957">
        <v>67</v>
      </c>
    </row>
    <row r="958" spans="1:2" x14ac:dyDescent="0.2">
      <c r="A958" t="s">
        <v>74</v>
      </c>
      <c r="B958">
        <v>1890</v>
      </c>
    </row>
    <row r="959" spans="1:2" x14ac:dyDescent="0.2">
      <c r="A959" t="s">
        <v>74</v>
      </c>
      <c r="B959">
        <v>184</v>
      </c>
    </row>
    <row r="960" spans="1:2" x14ac:dyDescent="0.2">
      <c r="A960" t="s">
        <v>74</v>
      </c>
      <c r="B960">
        <v>32</v>
      </c>
    </row>
    <row r="961" spans="1:2" x14ac:dyDescent="0.2">
      <c r="A961" t="s">
        <v>74</v>
      </c>
      <c r="B961">
        <v>75</v>
      </c>
    </row>
    <row r="962" spans="1:2" x14ac:dyDescent="0.2">
      <c r="A962" t="s">
        <v>74</v>
      </c>
      <c r="B962">
        <v>64</v>
      </c>
    </row>
    <row r="963" spans="1:2" x14ac:dyDescent="0.2">
      <c r="A963" t="s">
        <v>74</v>
      </c>
      <c r="B963">
        <v>1297</v>
      </c>
    </row>
    <row r="964" spans="1:2" x14ac:dyDescent="0.2">
      <c r="A964" t="s">
        <v>74</v>
      </c>
      <c r="B964">
        <v>145</v>
      </c>
    </row>
    <row r="965" spans="1:2" x14ac:dyDescent="0.2">
      <c r="A965" t="s">
        <v>74</v>
      </c>
      <c r="B965">
        <v>2138</v>
      </c>
    </row>
    <row r="966" spans="1:2" x14ac:dyDescent="0.2">
      <c r="A966" t="s">
        <v>74</v>
      </c>
      <c r="B966">
        <v>10</v>
      </c>
    </row>
    <row r="967" spans="1:2" x14ac:dyDescent="0.2">
      <c r="A967" t="s">
        <v>74</v>
      </c>
      <c r="B967">
        <v>90</v>
      </c>
    </row>
    <row r="968" spans="1:2" x14ac:dyDescent="0.2">
      <c r="A968" t="s">
        <v>74</v>
      </c>
      <c r="B968">
        <v>439</v>
      </c>
    </row>
    <row r="969" spans="1:2" x14ac:dyDescent="0.2">
      <c r="A969" t="s">
        <v>74</v>
      </c>
      <c r="B969">
        <v>595</v>
      </c>
    </row>
    <row r="970" spans="1:2" x14ac:dyDescent="0.2">
      <c r="A970" t="s">
        <v>74</v>
      </c>
      <c r="B970">
        <v>35</v>
      </c>
    </row>
    <row r="971" spans="1:2" x14ac:dyDescent="0.2">
      <c r="A971" t="s">
        <v>74</v>
      </c>
      <c r="B971">
        <v>528</v>
      </c>
    </row>
    <row r="972" spans="1:2" x14ac:dyDescent="0.2">
      <c r="A972" t="s">
        <v>74</v>
      </c>
      <c r="B972">
        <v>1</v>
      </c>
    </row>
    <row r="973" spans="1:2" x14ac:dyDescent="0.2">
      <c r="A973" t="s">
        <v>74</v>
      </c>
      <c r="B973">
        <v>94</v>
      </c>
    </row>
    <row r="974" spans="1:2" x14ac:dyDescent="0.2">
      <c r="A974" t="s">
        <v>74</v>
      </c>
      <c r="B974">
        <v>37</v>
      </c>
    </row>
    <row r="975" spans="1:2" x14ac:dyDescent="0.2">
      <c r="A975" t="s">
        <v>74</v>
      </c>
      <c r="B975">
        <v>15</v>
      </c>
    </row>
    <row r="976" spans="1:2" x14ac:dyDescent="0.2">
      <c r="A976" t="s">
        <v>74</v>
      </c>
      <c r="B976">
        <v>87</v>
      </c>
    </row>
    <row r="977" spans="1:2" x14ac:dyDescent="0.2">
      <c r="A977" t="s">
        <v>74</v>
      </c>
      <c r="B977">
        <v>1658</v>
      </c>
    </row>
    <row r="978" spans="1:2" x14ac:dyDescent="0.2">
      <c r="A978" t="s">
        <v>74</v>
      </c>
      <c r="B978">
        <v>723</v>
      </c>
    </row>
    <row r="979" spans="1:2" x14ac:dyDescent="0.2">
      <c r="A979" t="s">
        <v>74</v>
      </c>
      <c r="B979">
        <v>390</v>
      </c>
    </row>
    <row r="980" spans="1:2" x14ac:dyDescent="0.2">
      <c r="A980" t="s">
        <v>74</v>
      </c>
      <c r="B980">
        <v>25</v>
      </c>
    </row>
    <row r="981" spans="1:2" x14ac:dyDescent="0.2">
      <c r="A981" t="s">
        <v>74</v>
      </c>
      <c r="B981">
        <v>1218</v>
      </c>
    </row>
    <row r="982" spans="1:2" x14ac:dyDescent="0.2">
      <c r="A982" t="s">
        <v>74</v>
      </c>
      <c r="B982">
        <v>215</v>
      </c>
    </row>
    <row r="983" spans="1:2" x14ac:dyDescent="0.2">
      <c r="A983" t="s">
        <v>74</v>
      </c>
      <c r="B983">
        <v>38</v>
      </c>
    </row>
    <row r="984" spans="1:2" x14ac:dyDescent="0.2">
      <c r="A984" t="s">
        <v>74</v>
      </c>
      <c r="B984">
        <v>60</v>
      </c>
    </row>
    <row r="985" spans="1:2" x14ac:dyDescent="0.2">
      <c r="A985" t="s">
        <v>74</v>
      </c>
      <c r="B985">
        <v>524</v>
      </c>
    </row>
    <row r="986" spans="1:2" x14ac:dyDescent="0.2">
      <c r="A986" t="s">
        <v>74</v>
      </c>
      <c r="B986">
        <v>219</v>
      </c>
    </row>
    <row r="987" spans="1:2" x14ac:dyDescent="0.2">
      <c r="A987" t="s">
        <v>74</v>
      </c>
      <c r="B987">
        <v>29</v>
      </c>
    </row>
    <row r="988" spans="1:2" x14ac:dyDescent="0.2">
      <c r="A988" t="s">
        <v>74</v>
      </c>
      <c r="B988">
        <v>614</v>
      </c>
    </row>
    <row r="989" spans="1:2" x14ac:dyDescent="0.2">
      <c r="A989" t="s">
        <v>74</v>
      </c>
      <c r="B989">
        <v>114</v>
      </c>
    </row>
    <row r="990" spans="1:2" x14ac:dyDescent="0.2">
      <c r="A990" t="s">
        <v>74</v>
      </c>
      <c r="B990">
        <v>26</v>
      </c>
    </row>
    <row r="991" spans="1:2" x14ac:dyDescent="0.2">
      <c r="A991" t="s">
        <v>74</v>
      </c>
      <c r="B991">
        <v>56</v>
      </c>
    </row>
    <row r="992" spans="1:2" x14ac:dyDescent="0.2">
      <c r="A992" t="s">
        <v>74</v>
      </c>
      <c r="B992">
        <v>1113</v>
      </c>
    </row>
    <row r="993" spans="1:2" x14ac:dyDescent="0.2">
      <c r="A993" t="s">
        <v>74</v>
      </c>
      <c r="B993">
        <v>94</v>
      </c>
    </row>
    <row r="994" spans="1:2" x14ac:dyDescent="0.2">
      <c r="A994" t="s">
        <v>74</v>
      </c>
      <c r="B994">
        <v>898</v>
      </c>
    </row>
    <row r="995" spans="1:2" x14ac:dyDescent="0.2">
      <c r="A995" t="s">
        <v>74</v>
      </c>
      <c r="B995">
        <v>296</v>
      </c>
    </row>
    <row r="996" spans="1:2" x14ac:dyDescent="0.2">
      <c r="A996" t="s">
        <v>74</v>
      </c>
      <c r="B996">
        <v>976</v>
      </c>
    </row>
    <row r="997" spans="1:2" x14ac:dyDescent="0.2">
      <c r="A997" t="s">
        <v>74</v>
      </c>
      <c r="B997">
        <v>160</v>
      </c>
    </row>
    <row r="998" spans="1:2" x14ac:dyDescent="0.2">
      <c r="A998" t="s">
        <v>74</v>
      </c>
      <c r="B998">
        <v>2266</v>
      </c>
    </row>
    <row r="999" spans="1:2" x14ac:dyDescent="0.2">
      <c r="A999" t="s">
        <v>74</v>
      </c>
      <c r="B999">
        <v>75</v>
      </c>
    </row>
    <row r="1000" spans="1:2" x14ac:dyDescent="0.2">
      <c r="A1000" t="s">
        <v>74</v>
      </c>
      <c r="B1000">
        <v>139</v>
      </c>
    </row>
    <row r="1001" spans="1:2" x14ac:dyDescent="0.2">
      <c r="A1001" t="s">
        <v>74</v>
      </c>
      <c r="B1001">
        <v>1122</v>
      </c>
    </row>
  </sheetData>
  <sortState xmlns:xlrd2="http://schemas.microsoft.com/office/spreadsheetml/2017/richdata2" ref="A1:B1002">
    <sortCondition descending="1" ref="A1:A1002"/>
  </sortState>
  <conditionalFormatting sqref="A1:A1048576">
    <cfRule type="containsText" dxfId="11" priority="9" operator="containsText" text="canceled">
      <formula>NOT(ISERROR(SEARCH("canceled",A1)))</formula>
    </cfRule>
    <cfRule type="containsText" dxfId="10" priority="10" operator="containsText" text="live">
      <formula>NOT(ISERROR(SEARCH("live",A1)))</formula>
    </cfRule>
    <cfRule type="containsText" dxfId="9" priority="11" operator="containsText" text="successful">
      <formula>NOT(ISERROR(SEARCH("successful",A1)))</formula>
    </cfRule>
    <cfRule type="containsText" dxfId="8" priority="12" operator="containsText" text="failed">
      <formula>NOT(ISERROR(SEARCH("failed",A1)))</formula>
    </cfRule>
  </conditionalFormatting>
  <conditionalFormatting sqref="F9:F573">
    <cfRule type="containsText" dxfId="7" priority="5" operator="containsText" text="canceled">
      <formula>NOT(ISERROR(SEARCH("canceled",F9)))</formula>
    </cfRule>
    <cfRule type="containsText" dxfId="6" priority="6" operator="containsText" text="live">
      <formula>NOT(ISERROR(SEARCH("live",F9)))</formula>
    </cfRule>
    <cfRule type="containsText" dxfId="5" priority="7" operator="containsText" text="successful">
      <formula>NOT(ISERROR(SEARCH("successful",F9)))</formula>
    </cfRule>
    <cfRule type="containsText" dxfId="4" priority="8" operator="containsText" text="failed">
      <formula>NOT(ISERROR(SEARCH("failed",F9)))</formula>
    </cfRule>
  </conditionalFormatting>
  <conditionalFormatting sqref="H9:H372">
    <cfRule type="containsText" dxfId="3" priority="1" operator="containsText" text="canceled">
      <formula>NOT(ISERROR(SEARCH("canceled",H9)))</formula>
    </cfRule>
    <cfRule type="containsText" dxfId="2" priority="2" operator="containsText" text="live">
      <formula>NOT(ISERROR(SEARCH("live",H9)))</formula>
    </cfRule>
    <cfRule type="containsText" dxfId="1" priority="3" operator="containsText" text="successful">
      <formula>NOT(ISERROR(SEARCH("successful",H9)))</formula>
    </cfRule>
    <cfRule type="containsText" dxfId="0" priority="4" operator="containsText" text="failed">
      <formula>NOT(ISERROR(SEARCH("failed",H9)))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97B0-7307-6F44-80D5-6DD9AFEF9141}">
  <sheetPr codeName="Sheet17"/>
  <dimension ref="A2:B7"/>
  <sheetViews>
    <sheetView workbookViewId="0"/>
  </sheetViews>
  <sheetFormatPr baseColWidth="10" defaultRowHeight="16" x14ac:dyDescent="0.2"/>
  <cols>
    <col min="1" max="1" width="10.83203125" bestFit="1" customWidth="1"/>
    <col min="2" max="2" width="19.5" bestFit="1" customWidth="1"/>
  </cols>
  <sheetData>
    <row r="2" spans="1:2" x14ac:dyDescent="0.2">
      <c r="A2" s="7" t="s">
        <v>4</v>
      </c>
      <c r="B2" t="s">
        <v>2070</v>
      </c>
    </row>
    <row r="3" spans="1:2" x14ac:dyDescent="0.2">
      <c r="A3" t="s">
        <v>20</v>
      </c>
      <c r="B3" s="6">
        <v>480898</v>
      </c>
    </row>
    <row r="4" spans="1:2" x14ac:dyDescent="0.2">
      <c r="A4" t="s">
        <v>14</v>
      </c>
      <c r="B4" s="6">
        <v>213164</v>
      </c>
    </row>
    <row r="5" spans="1:2" x14ac:dyDescent="0.2">
      <c r="A5" t="s">
        <v>74</v>
      </c>
      <c r="B5" s="6">
        <v>24768</v>
      </c>
    </row>
    <row r="6" spans="1:2" x14ac:dyDescent="0.2">
      <c r="A6" t="s">
        <v>47</v>
      </c>
      <c r="B6" s="6">
        <v>8175</v>
      </c>
    </row>
    <row r="7" spans="1:2" x14ac:dyDescent="0.2">
      <c r="A7" t="s">
        <v>2069</v>
      </c>
      <c r="B7" s="6">
        <v>727005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Campaigns</vt:lpstr>
      <vt:lpstr>Country</vt:lpstr>
      <vt:lpstr>Stacked Colum </vt:lpstr>
      <vt:lpstr>Months</vt:lpstr>
      <vt:lpstr>Countifs</vt:lpstr>
      <vt:lpstr>Statistical Analysis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Zachary Kroell</cp:lastModifiedBy>
  <dcterms:created xsi:type="dcterms:W3CDTF">2021-09-29T18:52:28Z</dcterms:created>
  <dcterms:modified xsi:type="dcterms:W3CDTF">2023-06-15T18:23:39Z</dcterms:modified>
</cp:coreProperties>
</file>