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xuzhenming/Desktop/Coursera/"/>
    </mc:Choice>
  </mc:AlternateContent>
  <xr:revisionPtr revIDLastSave="0" documentId="8_{2D11ED11-E8AA-AC45-966C-5913E99F1609}" xr6:coauthVersionLast="47" xr6:coauthVersionMax="47" xr10:uidLastSave="{00000000-0000-0000-0000-000000000000}"/>
  <bookViews>
    <workbookView xWindow="0" yWindow="500" windowWidth="28800" windowHeight="15820" tabRatio="815" xr2:uid="{00000000-000D-0000-FFFF-FFFF00000000}"/>
  </bookViews>
  <sheets>
    <sheet name="BDT_b=.05" sheetId="14" r:id="rId1"/>
    <sheet name="BDT_b=.1" sheetId="15" r:id="rId2"/>
  </sheets>
  <definedNames>
    <definedName name="_xlnm.Print_Area" localSheetId="0">'BDT_b=.05'!$C$80:$L$105</definedName>
    <definedName name="_xlnm.Print_Area" localSheetId="1">'BDT_b=.1'!$C$80:$L$105</definedName>
    <definedName name="solver_adj" localSheetId="0" hidden="1">'BDT_b=.05'!$C$5:$L$5</definedName>
    <definedName name="solver_adj" localSheetId="1" hidden="1">'BDT_b=.1'!$C$5:$L$5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'BDT_b=.05'!$D$51</definedName>
    <definedName name="solver_opt" localSheetId="1" hidden="1">'BDT_b=.1'!$D$51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workspac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5" l="1"/>
  <c r="G24" i="15"/>
  <c r="H23" i="15"/>
  <c r="I22" i="15"/>
  <c r="J21" i="15"/>
  <c r="K20" i="15"/>
  <c r="L19" i="15"/>
  <c r="L61" i="15"/>
  <c r="L20" i="15"/>
  <c r="L62" i="15"/>
  <c r="K62" i="15"/>
  <c r="K21" i="15"/>
  <c r="L21" i="15"/>
  <c r="L63" i="15"/>
  <c r="K63" i="15"/>
  <c r="J63" i="15"/>
  <c r="J22" i="15"/>
  <c r="K22" i="15"/>
  <c r="L22" i="15"/>
  <c r="L64" i="15"/>
  <c r="K64" i="15"/>
  <c r="J64" i="15"/>
  <c r="I64" i="15"/>
  <c r="I23" i="15"/>
  <c r="J23" i="15"/>
  <c r="K23" i="15"/>
  <c r="L23" i="15"/>
  <c r="L65" i="15"/>
  <c r="K65" i="15"/>
  <c r="J65" i="15"/>
  <c r="I65" i="15"/>
  <c r="H65" i="15"/>
  <c r="H24" i="15"/>
  <c r="I24" i="15"/>
  <c r="J24" i="15"/>
  <c r="K24" i="15"/>
  <c r="L24" i="15"/>
  <c r="L66" i="15"/>
  <c r="K66" i="15"/>
  <c r="J66" i="15"/>
  <c r="I66" i="15"/>
  <c r="H66" i="15"/>
  <c r="G66" i="15"/>
  <c r="G25" i="15"/>
  <c r="H25" i="15"/>
  <c r="I25" i="15"/>
  <c r="J25" i="15"/>
  <c r="K25" i="15"/>
  <c r="L25" i="15"/>
  <c r="L67" i="15"/>
  <c r="K67" i="15"/>
  <c r="J67" i="15"/>
  <c r="I67" i="15"/>
  <c r="H67" i="15"/>
  <c r="G67" i="15"/>
  <c r="F67" i="15"/>
  <c r="F24" i="15"/>
  <c r="G23" i="15"/>
  <c r="H22" i="15"/>
  <c r="I21" i="15"/>
  <c r="J20" i="15"/>
  <c r="K19" i="15"/>
  <c r="L18" i="15"/>
  <c r="L60" i="15"/>
  <c r="K61" i="15"/>
  <c r="J62" i="15"/>
  <c r="I63" i="15"/>
  <c r="H64" i="15"/>
  <c r="G65" i="15"/>
  <c r="F66" i="15"/>
  <c r="F23" i="15"/>
  <c r="G22" i="15"/>
  <c r="H21" i="15"/>
  <c r="I20" i="15"/>
  <c r="J19" i="15"/>
  <c r="K18" i="15"/>
  <c r="L17" i="15"/>
  <c r="L59" i="15"/>
  <c r="K60" i="15"/>
  <c r="J61" i="15"/>
  <c r="I62" i="15"/>
  <c r="H63" i="15"/>
  <c r="G64" i="15"/>
  <c r="F65" i="15"/>
  <c r="F22" i="15"/>
  <c r="G21" i="15"/>
  <c r="H20" i="15"/>
  <c r="I19" i="15"/>
  <c r="J18" i="15"/>
  <c r="K17" i="15"/>
  <c r="L16" i="15"/>
  <c r="L58" i="15"/>
  <c r="K59" i="15"/>
  <c r="J60" i="15"/>
  <c r="I61" i="15"/>
  <c r="H62" i="15"/>
  <c r="G63" i="15"/>
  <c r="F64" i="15"/>
  <c r="C76" i="14"/>
  <c r="L58" i="14"/>
  <c r="F30" i="14"/>
  <c r="F31" i="14"/>
  <c r="F32" i="14"/>
  <c r="F33" i="14"/>
  <c r="F34" i="14"/>
  <c r="F35" i="14"/>
  <c r="F36" i="14"/>
  <c r="F37" i="14"/>
  <c r="F38" i="14"/>
  <c r="F39" i="14"/>
  <c r="F40" i="14"/>
  <c r="C25" i="14"/>
  <c r="D43" i="14"/>
  <c r="D24" i="14"/>
  <c r="E42" i="14"/>
  <c r="E23" i="14"/>
  <c r="F41" i="14"/>
  <c r="D44" i="14"/>
  <c r="D25" i="14"/>
  <c r="E43" i="14"/>
  <c r="E24" i="14"/>
  <c r="F42" i="14"/>
  <c r="E44" i="14"/>
  <c r="E25" i="14"/>
  <c r="F43" i="14"/>
  <c r="F44" i="14"/>
  <c r="F47" i="14"/>
  <c r="F48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7" i="14"/>
  <c r="E48" i="14"/>
  <c r="D47" i="14"/>
  <c r="D48" i="14"/>
  <c r="F22" i="14"/>
  <c r="G21" i="14"/>
  <c r="H20" i="14"/>
  <c r="I19" i="14"/>
  <c r="J18" i="14"/>
  <c r="K17" i="14"/>
  <c r="L16" i="14"/>
  <c r="L17" i="14"/>
  <c r="L59" i="14"/>
  <c r="K59" i="14"/>
  <c r="K18" i="14"/>
  <c r="L18" i="14"/>
  <c r="L60" i="14"/>
  <c r="K60" i="14"/>
  <c r="J60" i="14"/>
  <c r="J19" i="14"/>
  <c r="K19" i="14"/>
  <c r="L19" i="14"/>
  <c r="L61" i="14"/>
  <c r="K61" i="14"/>
  <c r="J61" i="14"/>
  <c r="I61" i="14"/>
  <c r="I20" i="14"/>
  <c r="J20" i="14"/>
  <c r="K20" i="14"/>
  <c r="L20" i="14"/>
  <c r="L62" i="14"/>
  <c r="K62" i="14"/>
  <c r="J62" i="14"/>
  <c r="I62" i="14"/>
  <c r="H62" i="14"/>
  <c r="H21" i="14"/>
  <c r="I21" i="14"/>
  <c r="J21" i="14"/>
  <c r="K21" i="14"/>
  <c r="L21" i="14"/>
  <c r="L63" i="14"/>
  <c r="K63" i="14"/>
  <c r="J63" i="14"/>
  <c r="I63" i="14"/>
  <c r="H63" i="14"/>
  <c r="G63" i="14"/>
  <c r="G22" i="14"/>
  <c r="H22" i="14"/>
  <c r="I22" i="14"/>
  <c r="J22" i="14"/>
  <c r="K22" i="14"/>
  <c r="L22" i="14"/>
  <c r="L64" i="14"/>
  <c r="K64" i="14"/>
  <c r="J64" i="14"/>
  <c r="I64" i="14"/>
  <c r="H64" i="14"/>
  <c r="G64" i="14"/>
  <c r="F64" i="14"/>
  <c r="F23" i="14"/>
  <c r="G23" i="14"/>
  <c r="H23" i="14"/>
  <c r="I23" i="14"/>
  <c r="J23" i="14"/>
  <c r="K23" i="14"/>
  <c r="L23" i="14"/>
  <c r="L65" i="14"/>
  <c r="K65" i="14"/>
  <c r="J65" i="14"/>
  <c r="I65" i="14"/>
  <c r="H65" i="14"/>
  <c r="G65" i="14"/>
  <c r="F65" i="14"/>
  <c r="E65" i="14"/>
  <c r="F24" i="14"/>
  <c r="G24" i="14"/>
  <c r="H24" i="14"/>
  <c r="I24" i="14"/>
  <c r="J24" i="14"/>
  <c r="K24" i="14"/>
  <c r="L24" i="14"/>
  <c r="L66" i="14"/>
  <c r="K66" i="14"/>
  <c r="J66" i="14"/>
  <c r="I66" i="14"/>
  <c r="H66" i="14"/>
  <c r="G66" i="14"/>
  <c r="F66" i="14"/>
  <c r="E66" i="14"/>
  <c r="D66" i="14"/>
  <c r="F25" i="14"/>
  <c r="G25" i="14"/>
  <c r="H25" i="14"/>
  <c r="I25" i="14"/>
  <c r="J25" i="14"/>
  <c r="K25" i="14"/>
  <c r="L25" i="14"/>
  <c r="L67" i="14"/>
  <c r="K67" i="14"/>
  <c r="J67" i="14"/>
  <c r="I67" i="14"/>
  <c r="H67" i="14"/>
  <c r="G67" i="14"/>
  <c r="F67" i="14"/>
  <c r="E67" i="14"/>
  <c r="D67" i="14"/>
  <c r="C67" i="14"/>
  <c r="E23" i="15"/>
  <c r="E65" i="15"/>
  <c r="E24" i="15"/>
  <c r="E66" i="15"/>
  <c r="D24" i="15"/>
  <c r="D66" i="15"/>
  <c r="E25" i="15"/>
  <c r="E67" i="15"/>
  <c r="D25" i="15"/>
  <c r="D67" i="15"/>
  <c r="C25" i="15"/>
  <c r="C67" i="15"/>
  <c r="C76" i="15"/>
  <c r="D43" i="15"/>
  <c r="D44" i="15"/>
  <c r="D47" i="15"/>
  <c r="D48" i="15"/>
  <c r="D50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7" i="15"/>
  <c r="E48" i="15"/>
  <c r="E50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7" i="15"/>
  <c r="F48" i="15"/>
  <c r="F50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7" i="15"/>
  <c r="G48" i="15"/>
  <c r="G50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7" i="15"/>
  <c r="H48" i="15"/>
  <c r="H50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7" i="15"/>
  <c r="I48" i="15"/>
  <c r="I50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7" i="15"/>
  <c r="J48" i="15"/>
  <c r="J50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7" i="15"/>
  <c r="K48" i="15"/>
  <c r="K50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7" i="15"/>
  <c r="L48" i="15"/>
  <c r="L50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7" i="15"/>
  <c r="M48" i="15"/>
  <c r="M50" i="15"/>
  <c r="D51" i="15"/>
  <c r="D50" i="14"/>
  <c r="E50" i="14"/>
  <c r="F50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7" i="14"/>
  <c r="G48" i="14"/>
  <c r="G50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7" i="14"/>
  <c r="H48" i="14"/>
  <c r="H50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7" i="14"/>
  <c r="I48" i="14"/>
  <c r="I50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7" i="14"/>
  <c r="J48" i="14"/>
  <c r="J50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7" i="14"/>
  <c r="K48" i="14"/>
  <c r="K50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7" i="14"/>
  <c r="L48" i="14"/>
  <c r="L50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7" i="14"/>
  <c r="M48" i="14"/>
  <c r="M50" i="14"/>
  <c r="D51" i="14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3" i="15"/>
  <c r="E22" i="15"/>
  <c r="D22" i="15"/>
  <c r="F21" i="15"/>
  <c r="E21" i="15"/>
  <c r="D21" i="15"/>
  <c r="G20" i="15"/>
  <c r="F20" i="15"/>
  <c r="E20" i="15"/>
  <c r="D20" i="15"/>
  <c r="H19" i="15"/>
  <c r="G19" i="15"/>
  <c r="F19" i="15"/>
  <c r="E19" i="15"/>
  <c r="D19" i="15"/>
  <c r="I18" i="15"/>
  <c r="H18" i="15"/>
  <c r="G18" i="15"/>
  <c r="F18" i="15"/>
  <c r="E18" i="15"/>
  <c r="D18" i="15"/>
  <c r="J17" i="15"/>
  <c r="I17" i="15"/>
  <c r="H17" i="15"/>
  <c r="G17" i="15"/>
  <c r="F17" i="15"/>
  <c r="E17" i="15"/>
  <c r="D17" i="15"/>
  <c r="K16" i="15"/>
  <c r="J16" i="15"/>
  <c r="I16" i="15"/>
  <c r="H16" i="15"/>
  <c r="G16" i="15"/>
  <c r="F16" i="15"/>
  <c r="E16" i="15"/>
  <c r="D16" i="15"/>
  <c r="L15" i="15"/>
  <c r="K15" i="15"/>
  <c r="J15" i="15"/>
  <c r="I15" i="15"/>
  <c r="H15" i="15"/>
  <c r="G15" i="15"/>
  <c r="F15" i="15"/>
  <c r="E15" i="15"/>
  <c r="D15" i="15"/>
  <c r="L14" i="15"/>
  <c r="K14" i="15"/>
  <c r="J14" i="15"/>
  <c r="I14" i="15"/>
  <c r="H14" i="15"/>
  <c r="G14" i="15"/>
  <c r="F14" i="15"/>
  <c r="E14" i="15"/>
  <c r="D14" i="15"/>
  <c r="L13" i="15"/>
  <c r="K13" i="15"/>
  <c r="J13" i="15"/>
  <c r="I13" i="15"/>
  <c r="H13" i="15"/>
  <c r="G13" i="15"/>
  <c r="F13" i="15"/>
  <c r="E13" i="15"/>
  <c r="D13" i="15"/>
  <c r="L12" i="15"/>
  <c r="K12" i="15"/>
  <c r="J12" i="15"/>
  <c r="I12" i="15"/>
  <c r="H12" i="15"/>
  <c r="G12" i="15"/>
  <c r="F12" i="15"/>
  <c r="E12" i="15"/>
  <c r="D12" i="15"/>
  <c r="B8" i="15"/>
  <c r="C66" i="14"/>
  <c r="D65" i="14"/>
  <c r="C65" i="14"/>
  <c r="E64" i="14"/>
  <c r="D64" i="14"/>
  <c r="C64" i="14"/>
  <c r="F63" i="14"/>
  <c r="E63" i="14"/>
  <c r="D63" i="14"/>
  <c r="C63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K58" i="14"/>
  <c r="J58" i="14"/>
  <c r="I58" i="14"/>
  <c r="H58" i="14"/>
  <c r="G58" i="14"/>
  <c r="F58" i="14"/>
  <c r="E58" i="14"/>
  <c r="D58" i="14"/>
  <c r="C58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B8" i="14"/>
  <c r="D23" i="14"/>
  <c r="E22" i="14"/>
  <c r="D22" i="14"/>
  <c r="F21" i="14"/>
  <c r="E21" i="14"/>
  <c r="D21" i="14"/>
  <c r="G20" i="14"/>
  <c r="F20" i="14"/>
  <c r="E20" i="14"/>
  <c r="D20" i="14"/>
  <c r="H19" i="14"/>
  <c r="G19" i="14"/>
  <c r="F19" i="14"/>
  <c r="E19" i="14"/>
  <c r="D19" i="14"/>
  <c r="I18" i="14"/>
  <c r="H18" i="14"/>
  <c r="G18" i="14"/>
  <c r="F18" i="14"/>
  <c r="E18" i="14"/>
  <c r="D18" i="14"/>
  <c r="J17" i="14"/>
  <c r="I17" i="14"/>
  <c r="H17" i="14"/>
  <c r="G17" i="14"/>
  <c r="F17" i="14"/>
  <c r="E17" i="14"/>
  <c r="D17" i="14"/>
  <c r="K16" i="14"/>
  <c r="J16" i="14"/>
  <c r="I16" i="14"/>
  <c r="H16" i="14"/>
  <c r="G16" i="14"/>
  <c r="F16" i="14"/>
  <c r="E16" i="14"/>
  <c r="D16" i="14"/>
  <c r="L15" i="14"/>
  <c r="K15" i="14"/>
  <c r="J15" i="14"/>
  <c r="I15" i="14"/>
  <c r="H15" i="14"/>
  <c r="G15" i="14"/>
  <c r="F15" i="14"/>
  <c r="E15" i="14"/>
  <c r="D15" i="14"/>
  <c r="L14" i="14"/>
  <c r="K14" i="14"/>
  <c r="J14" i="14"/>
  <c r="I14" i="14"/>
  <c r="H14" i="14"/>
  <c r="G14" i="14"/>
  <c r="F14" i="14"/>
  <c r="E14" i="14"/>
  <c r="D14" i="14"/>
  <c r="L13" i="14"/>
  <c r="K13" i="14"/>
  <c r="J13" i="14"/>
  <c r="I13" i="14"/>
  <c r="H13" i="14"/>
  <c r="G13" i="14"/>
  <c r="F13" i="14"/>
  <c r="E13" i="14"/>
  <c r="D13" i="14"/>
  <c r="L12" i="14"/>
  <c r="K12" i="14"/>
  <c r="J12" i="14"/>
  <c r="I12" i="14"/>
  <c r="H12" i="14"/>
  <c r="G12" i="14"/>
  <c r="F12" i="14"/>
  <c r="E12" i="14"/>
  <c r="D1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rgb="FF000000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rgb="FF000000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<sst xmlns="http://schemas.openxmlformats.org/spreadsheetml/2006/main" count="56" uniqueCount="25">
  <si>
    <t>q</t>
  </si>
  <si>
    <t>1-q</t>
  </si>
  <si>
    <t xml:space="preserve"> </t>
  </si>
  <si>
    <t>Elementary Prices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</si>
  <si>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</si>
  <si>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</si>
  <si>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</si>
  <si>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</si>
  <si>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</si>
  <si>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</si>
  <si>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</si>
  <si>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</si>
  <si>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</si>
  <si>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</si>
  <si>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</si>
  <si>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</si>
  <si>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</si>
  <si>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</si>
  <si>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</si>
  <si>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(Strike is commonly 0)</t>
  </si>
  <si>
    <t>BDT Model ZCB Prices</t>
  </si>
  <si>
    <t>BDT Model Spot Rates</t>
  </si>
  <si>
    <t>Market Spot Rates</t>
  </si>
  <si>
    <t>First payment of underlying swap at t=4 (based on t=3 spot rate) and final payment at t=10</t>
  </si>
  <si>
    <t>Price in 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</si>
</sst>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0000"/>
  </numFmts>
  <fonts count="10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Border="1"/>
    <xf numFmtId="2" fontId="3" fillId="0" borderId="0" xfId="0" applyNumberFormat="1" applyFont="1" applyBorder="1"/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2" fontId="2" fillId="0" borderId="14" xfId="0" applyNumberFormat="1" applyFont="1" applyBorder="1"/>
    <xf numFmtId="0" fontId="2" fillId="4" borderId="15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4" fontId="3" fillId="0" borderId="0" xfId="0" applyNumberFormat="1" applyFont="1"/>
    <xf numFmtId="168" fontId="3" fillId="6" borderId="0" xfId="0" applyNumberFormat="1" applyFont="1" applyFill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165" fontId="3" fillId="0" borderId="3" xfId="0" applyNumberFormat="1" applyFont="1" applyBorder="1"/>
    <xf numFmtId="165" fontId="3" fillId="0" borderId="0" xfId="0" applyNumberFormat="1" applyFont="1" applyBorder="1"/>
    <xf numFmtId="165" fontId="3" fillId="0" borderId="4" xfId="0" applyNumberFormat="1" applyFont="1" applyBorder="1"/>
    <xf numFmtId="165" fontId="3" fillId="0" borderId="5" xfId="0" applyNumberFormat="1" applyFont="1" applyBorder="1"/>
    <xf numFmtId="165" fontId="2" fillId="0" borderId="14" xfId="0" applyNumberFormat="1" applyFont="1" applyBorder="1"/>
    <xf numFmtId="165" fontId="3" fillId="0" borderId="14" xfId="0" applyNumberFormat="1" applyFont="1" applyBorder="1"/>
    <xf numFmtId="165" fontId="3" fillId="0" borderId="6" xfId="0" applyNumberFormat="1" applyFont="1" applyBorder="1"/>
    <xf numFmtId="0" fontId="0" fillId="2" borderId="1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15" xfId="0" applyFont="1" applyBorder="1"/>
    <xf numFmtId="0" fontId="3" fillId="0" borderId="13" xfId="0" applyFont="1" applyBorder="1"/>
    <xf numFmtId="0" fontId="3" fillId="0" borderId="2" xfId="0" applyFont="1" applyBorder="1"/>
    <xf numFmtId="164" fontId="2" fillId="0" borderId="5" xfId="0" applyNumberFormat="1" applyFont="1" applyBorder="1"/>
    <xf numFmtId="164" fontId="3" fillId="0" borderId="14" xfId="0" applyNumberFormat="1" applyFont="1" applyBorder="1"/>
    <xf numFmtId="164" fontId="3" fillId="0" borderId="6" xfId="0" applyNumberFormat="1" applyFont="1" applyBorder="1"/>
    <xf numFmtId="2" fontId="0" fillId="5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0" fontId="2" fillId="4" borderId="13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 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abSelected="1" workbookViewId="0">
      <selection activeCell="P22" sqref="P22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45" t="s">
        <v>10</v>
      </c>
      <c r="B1" s="47"/>
      <c r="C1" s="47"/>
      <c r="D1" s="47"/>
      <c r="E1" s="47"/>
      <c r="F1" s="47"/>
      <c r="G1" s="47"/>
      <c r="H1" s="46"/>
    </row>
    <row r="2" spans="1:16" ht="14" thickBot="1" x14ac:dyDescent="0.2">
      <c r="M2" s="18"/>
      <c r="N2" s="18"/>
      <c r="O2" s="18"/>
      <c r="P2" s="18"/>
    </row>
    <row r="3" spans="1:16" x14ac:dyDescent="0.15">
      <c r="A3" s="48" t="s">
        <v>4</v>
      </c>
      <c r="B3" s="49"/>
      <c r="C3" s="67">
        <v>0</v>
      </c>
      <c r="D3" s="34">
        <v>1</v>
      </c>
      <c r="E3" s="34">
        <v>2</v>
      </c>
      <c r="F3" s="34">
        <v>3</v>
      </c>
      <c r="G3" s="34">
        <v>4</v>
      </c>
      <c r="H3" s="34">
        <v>5</v>
      </c>
      <c r="I3" s="34">
        <v>6</v>
      </c>
      <c r="J3" s="34">
        <v>7</v>
      </c>
      <c r="K3" s="34">
        <v>8</v>
      </c>
      <c r="L3" s="35">
        <v>9</v>
      </c>
      <c r="M3" s="80"/>
      <c r="N3" s="80"/>
      <c r="O3" s="80"/>
      <c r="P3" s="80"/>
    </row>
    <row r="4" spans="1:16" ht="14" thickBot="1" x14ac:dyDescent="0.2">
      <c r="A4" s="50" t="s">
        <v>22</v>
      </c>
      <c r="B4" s="51"/>
      <c r="C4" s="68">
        <v>3</v>
      </c>
      <c r="D4" s="36">
        <v>3.1</v>
      </c>
      <c r="E4" s="36">
        <v>3.2</v>
      </c>
      <c r="F4" s="36">
        <v>3.3</v>
      </c>
      <c r="G4" s="36">
        <v>3.4</v>
      </c>
      <c r="H4" s="36">
        <v>3.5</v>
      </c>
      <c r="I4" s="36">
        <v>3.55</v>
      </c>
      <c r="J4" s="36">
        <v>3.6</v>
      </c>
      <c r="K4" s="37">
        <v>3.65</v>
      </c>
      <c r="L4" s="38">
        <v>3.7</v>
      </c>
      <c r="M4" s="80"/>
      <c r="N4" s="80"/>
      <c r="O4" s="80"/>
      <c r="P4" s="80"/>
    </row>
    <row r="5" spans="1:16" ht="14" thickBot="1" x14ac:dyDescent="0.2">
      <c r="A5" s="52" t="s">
        <v>5</v>
      </c>
      <c r="B5" s="53"/>
      <c r="C5" s="39">
        <v>2.999997852472986</v>
      </c>
      <c r="D5" s="40">
        <v>3.120171803638577</v>
      </c>
      <c r="E5" s="40">
        <v>3.2326305360280378</v>
      </c>
      <c r="F5" s="40">
        <v>3.3377074692075079</v>
      </c>
      <c r="G5" s="40">
        <v>3.4357108923966</v>
      </c>
      <c r="H5" s="40">
        <v>3.5269414906170722</v>
      </c>
      <c r="I5" s="40">
        <v>3.3095336214190918</v>
      </c>
      <c r="J5" s="40">
        <v>3.3113020159211328</v>
      </c>
      <c r="K5" s="40">
        <v>3.3110699852144374</v>
      </c>
      <c r="L5" s="41">
        <v>3.3089266492649538</v>
      </c>
      <c r="M5" s="79"/>
      <c r="N5" s="79"/>
      <c r="O5" s="79"/>
      <c r="P5" s="79"/>
    </row>
    <row r="6" spans="1:16" x14ac:dyDescent="0.15">
      <c r="A6" s="20" t="s">
        <v>7</v>
      </c>
      <c r="B6" s="42">
        <v>0.05</v>
      </c>
      <c r="C6" s="17"/>
      <c r="D6" s="18"/>
      <c r="E6" s="18"/>
      <c r="F6" s="18"/>
      <c r="G6" s="18"/>
      <c r="H6" s="18"/>
      <c r="I6" s="18"/>
      <c r="J6" s="18"/>
      <c r="K6" s="18"/>
      <c r="L6" s="13"/>
      <c r="M6" s="18"/>
      <c r="N6" s="18"/>
      <c r="O6" s="18"/>
      <c r="P6" s="18"/>
    </row>
    <row r="7" spans="1:16" x14ac:dyDescent="0.15">
      <c r="A7" s="21" t="s">
        <v>0</v>
      </c>
      <c r="B7" s="23">
        <v>0.5</v>
      </c>
      <c r="C7" s="17"/>
      <c r="D7" s="18"/>
      <c r="E7" s="18"/>
      <c r="F7" s="18"/>
      <c r="G7" s="18"/>
      <c r="H7" s="18"/>
      <c r="I7" s="18"/>
      <c r="J7" s="18"/>
      <c r="K7" s="18"/>
      <c r="L7" s="13"/>
      <c r="M7" s="18"/>
      <c r="N7" s="18"/>
      <c r="O7" s="18"/>
      <c r="P7" s="18"/>
    </row>
    <row r="8" spans="1:16" ht="14" thickBot="1" x14ac:dyDescent="0.2">
      <c r="A8" s="22" t="s">
        <v>1</v>
      </c>
      <c r="B8" s="14">
        <f>1-B7</f>
        <v>0.5</v>
      </c>
      <c r="C8" s="17" t="s">
        <v>2</v>
      </c>
      <c r="D8" s="18"/>
      <c r="E8" s="18"/>
      <c r="F8" s="18"/>
      <c r="G8" s="18"/>
      <c r="H8" s="18"/>
      <c r="I8" s="18"/>
      <c r="J8" s="18"/>
      <c r="K8" s="18"/>
      <c r="L8" s="13"/>
      <c r="M8" s="18"/>
      <c r="N8" s="18"/>
      <c r="O8" s="18"/>
      <c r="P8" s="18"/>
    </row>
    <row r="9" spans="1:16" ht="14" thickBot="1" x14ac:dyDescent="0.2">
      <c r="C9" s="69"/>
      <c r="D9" s="15"/>
      <c r="E9" s="15"/>
      <c r="F9" s="15"/>
      <c r="G9" s="15"/>
      <c r="H9" s="15"/>
      <c r="I9" s="15"/>
      <c r="J9" s="15"/>
      <c r="K9" s="15"/>
      <c r="L9" s="16"/>
      <c r="M9" s="18"/>
      <c r="N9" s="18"/>
      <c r="O9" s="18"/>
      <c r="P9" s="18"/>
    </row>
    <row r="10" spans="1:16" ht="14" thickBot="1" x14ac:dyDescent="0.2">
      <c r="A10" s="45" t="s">
        <v>6</v>
      </c>
      <c r="B10" s="47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6"/>
      <c r="N10" s="6"/>
      <c r="O10" s="6"/>
      <c r="P10" s="6"/>
    </row>
    <row r="11" spans="1:16" x14ac:dyDescent="0.15">
      <c r="A11" s="6"/>
      <c r="B11" s="6"/>
      <c r="C11" s="70">
        <v>0</v>
      </c>
      <c r="D11" s="71">
        <v>1</v>
      </c>
      <c r="E11" s="71">
        <v>2</v>
      </c>
      <c r="F11" s="71">
        <v>3</v>
      </c>
      <c r="G11" s="71">
        <v>4</v>
      </c>
      <c r="H11" s="71">
        <v>5</v>
      </c>
      <c r="I11" s="71">
        <v>6</v>
      </c>
      <c r="J11" s="71">
        <v>7</v>
      </c>
      <c r="K11" s="71">
        <v>8</v>
      </c>
      <c r="L11" s="72">
        <v>9</v>
      </c>
      <c r="M11" s="6"/>
      <c r="N11" s="6"/>
      <c r="O11" s="6"/>
      <c r="P11" s="6"/>
    </row>
    <row r="12" spans="1:16" x14ac:dyDescent="0.15">
      <c r="A12" s="6"/>
      <c r="B12" s="6">
        <v>13</v>
      </c>
      <c r="C12" s="57"/>
      <c r="D12" s="12" t="str">
        <f t="shared" ref="D12:P25" si="0">IF( $B12 &lt;=D$11,D$5*EXP($B$6*$B12),"")</f>
        <v/>
      </c>
      <c r="E12" s="12" t="str">
        <f t="shared" si="0"/>
        <v/>
      </c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58" t="str">
        <f t="shared" si="0"/>
        <v/>
      </c>
      <c r="M12" s="3"/>
      <c r="N12" s="3"/>
      <c r="O12" s="3"/>
      <c r="P12" s="3"/>
    </row>
    <row r="13" spans="1:16" x14ac:dyDescent="0.15">
      <c r="A13" s="6"/>
      <c r="B13" s="6">
        <v>12</v>
      </c>
      <c r="C13" s="57"/>
      <c r="D13" s="12" t="str">
        <f t="shared" si="0"/>
        <v/>
      </c>
      <c r="E13" s="12" t="str">
        <f t="shared" si="0"/>
        <v/>
      </c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58" t="str">
        <f t="shared" si="0"/>
        <v/>
      </c>
      <c r="M13" s="3"/>
      <c r="N13" s="3"/>
      <c r="O13" s="3"/>
      <c r="P13" s="3"/>
    </row>
    <row r="14" spans="1:16" x14ac:dyDescent="0.15">
      <c r="A14" s="6"/>
      <c r="B14" s="6">
        <v>11</v>
      </c>
      <c r="C14" s="57"/>
      <c r="D14" s="12" t="str">
        <f t="shared" si="0"/>
        <v/>
      </c>
      <c r="E14" s="12" t="str">
        <f t="shared" si="0"/>
        <v/>
      </c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58" t="str">
        <f t="shared" si="0"/>
        <v/>
      </c>
      <c r="M14" s="3"/>
      <c r="N14" s="3"/>
      <c r="O14" s="3"/>
      <c r="P14" s="3"/>
    </row>
    <row r="15" spans="1:16" x14ac:dyDescent="0.15">
      <c r="A15" s="6"/>
      <c r="B15" s="6">
        <v>10</v>
      </c>
      <c r="C15" s="57"/>
      <c r="D15" s="12" t="str">
        <f t="shared" si="0"/>
        <v/>
      </c>
      <c r="E15" s="12" t="str">
        <f t="shared" si="0"/>
        <v/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58" t="str">
        <f t="shared" si="0"/>
        <v/>
      </c>
      <c r="M15" s="3"/>
      <c r="N15" s="3"/>
      <c r="O15" s="3"/>
      <c r="P15" s="3"/>
    </row>
    <row r="16" spans="1:16" x14ac:dyDescent="0.15">
      <c r="A16" s="6"/>
      <c r="B16" s="6">
        <v>9</v>
      </c>
      <c r="C16" s="57"/>
      <c r="D16" s="12" t="str">
        <f t="shared" si="0"/>
        <v/>
      </c>
      <c r="E16" s="12" t="str">
        <f t="shared" si="0"/>
        <v/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58">
        <f t="shared" si="0"/>
        <v>5.1894299849353818</v>
      </c>
      <c r="M16" s="3"/>
      <c r="N16" s="3"/>
      <c r="O16" s="3"/>
      <c r="P16" s="3"/>
    </row>
    <row r="17" spans="1:17" x14ac:dyDescent="0.15">
      <c r="A17" s="6"/>
      <c r="B17" s="6">
        <v>8</v>
      </c>
      <c r="C17" s="57"/>
      <c r="D17" s="12" t="str">
        <f t="shared" si="0"/>
        <v/>
      </c>
      <c r="E17" s="12" t="str">
        <f t="shared" si="0"/>
        <v/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>
        <f t="shared" si="0"/>
        <v>4.9395359795616134</v>
      </c>
      <c r="L17" s="58">
        <f t="shared" si="0"/>
        <v>4.9363384980568314</v>
      </c>
      <c r="M17" s="3"/>
      <c r="N17" s="3"/>
      <c r="O17" s="3"/>
      <c r="P17" s="3"/>
    </row>
    <row r="18" spans="1:17" x14ac:dyDescent="0.15">
      <c r="A18" s="6"/>
      <c r="B18" s="6">
        <v>7</v>
      </c>
      <c r="C18" s="57"/>
      <c r="D18" s="12" t="str">
        <f t="shared" si="0"/>
        <v/>
      </c>
      <c r="E18" s="12" t="str">
        <f t="shared" si="0"/>
        <v/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>
        <f t="shared" si="0"/>
        <v>4.6989612343851128</v>
      </c>
      <c r="K18" s="12">
        <f t="shared" si="0"/>
        <v>4.6986319671389642</v>
      </c>
      <c r="L18" s="58">
        <f t="shared" si="0"/>
        <v>4.6955904286473187</v>
      </c>
      <c r="M18" s="3"/>
      <c r="N18" s="3"/>
      <c r="O18" s="3"/>
      <c r="P18" s="3"/>
    </row>
    <row r="19" spans="1:17" x14ac:dyDescent="0.15">
      <c r="A19" s="6"/>
      <c r="B19" s="6">
        <v>6</v>
      </c>
      <c r="C19" s="57"/>
      <c r="D19" s="12" t="str">
        <f t="shared" si="0"/>
        <v/>
      </c>
      <c r="E19" s="12" t="str">
        <f t="shared" si="0"/>
        <v/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>
        <f t="shared" si="0"/>
        <v>4.4674031078414664</v>
      </c>
      <c r="J19" s="12">
        <f t="shared" si="0"/>
        <v>4.4697901907353161</v>
      </c>
      <c r="K19" s="12">
        <f t="shared" si="0"/>
        <v>4.4694769820422549</v>
      </c>
      <c r="L19" s="58">
        <f t="shared" si="0"/>
        <v>4.4665837811332505</v>
      </c>
      <c r="M19" s="3"/>
      <c r="N19" s="3"/>
      <c r="O19" s="3"/>
      <c r="P19" s="3"/>
    </row>
    <row r="20" spans="1:17" x14ac:dyDescent="0.15">
      <c r="A20" s="6"/>
      <c r="B20" s="6">
        <v>5</v>
      </c>
      <c r="C20" s="57"/>
      <c r="D20" s="12" t="str">
        <f t="shared" si="0"/>
        <v/>
      </c>
      <c r="E20" s="12" t="str">
        <f t="shared" si="0"/>
        <v/>
      </c>
      <c r="F20" s="12" t="str">
        <f t="shared" si="0"/>
        <v/>
      </c>
      <c r="G20" s="12" t="str">
        <f t="shared" si="0"/>
        <v/>
      </c>
      <c r="H20" s="12">
        <f t="shared" si="0"/>
        <v>4.5286825171228697</v>
      </c>
      <c r="I20" s="12">
        <f t="shared" si="0"/>
        <v>4.2495252872847393</v>
      </c>
      <c r="J20" s="12">
        <f t="shared" si="0"/>
        <v>4.2517959507720908</v>
      </c>
      <c r="K20" s="12">
        <f t="shared" si="0"/>
        <v>4.2514980174472417</v>
      </c>
      <c r="L20" s="58">
        <f t="shared" si="0"/>
        <v>4.2487459196116042</v>
      </c>
      <c r="M20" s="3"/>
      <c r="N20" s="3"/>
      <c r="O20" s="3"/>
      <c r="P20" s="3"/>
    </row>
    <row r="21" spans="1:17" x14ac:dyDescent="0.15">
      <c r="A21" s="6"/>
      <c r="B21" s="6">
        <v>4</v>
      </c>
      <c r="C21" s="57"/>
      <c r="D21" s="12" t="str">
        <f t="shared" si="0"/>
        <v/>
      </c>
      <c r="E21" s="12" t="str">
        <f t="shared" si="0"/>
        <v/>
      </c>
      <c r="F21" s="12" t="str">
        <f t="shared" si="0"/>
        <v/>
      </c>
      <c r="G21" s="12">
        <f t="shared" si="0"/>
        <v>4.1963867602141454</v>
      </c>
      <c r="H21" s="12">
        <f t="shared" si="0"/>
        <v>4.3078160645092325</v>
      </c>
      <c r="I21" s="12">
        <f t="shared" si="0"/>
        <v>4.0422734934250943</v>
      </c>
      <c r="J21" s="12">
        <f t="shared" si="0"/>
        <v>4.0444334153474024</v>
      </c>
      <c r="K21" s="12">
        <f t="shared" si="0"/>
        <v>4.0441500124022669</v>
      </c>
      <c r="L21" s="58">
        <f t="shared" si="0"/>
        <v>4.0415321359619032</v>
      </c>
      <c r="M21" s="3"/>
      <c r="N21" s="3"/>
      <c r="O21" s="3"/>
      <c r="P21" s="3"/>
    </row>
    <row r="22" spans="1:17" x14ac:dyDescent="0.15">
      <c r="A22" s="6"/>
      <c r="B22" s="6">
        <v>3</v>
      </c>
      <c r="C22" s="57"/>
      <c r="D22" s="12" t="str">
        <f t="shared" si="0"/>
        <v/>
      </c>
      <c r="E22" s="12" t="str">
        <f t="shared" si="0"/>
        <v/>
      </c>
      <c r="F22" s="12">
        <f t="shared" si="0"/>
        <v>3.8778628299352391</v>
      </c>
      <c r="G22" s="12">
        <f t="shared" si="0"/>
        <v>3.9917265629009173</v>
      </c>
      <c r="H22" s="12">
        <f t="shared" si="0"/>
        <v>4.0977213958980476</v>
      </c>
      <c r="I22" s="12">
        <f t="shared" si="0"/>
        <v>3.845129488825243</v>
      </c>
      <c r="J22" s="12">
        <f t="shared" si="0"/>
        <v>3.8471840701123665</v>
      </c>
      <c r="K22" s="12">
        <f t="shared" si="0"/>
        <v>3.8469144888919633</v>
      </c>
      <c r="L22" s="58">
        <f t="shared" si="0"/>
        <v>3.8444242877921826</v>
      </c>
      <c r="M22" s="3"/>
      <c r="N22" s="3"/>
      <c r="O22" s="3"/>
      <c r="P22" s="3"/>
    </row>
    <row r="23" spans="1:17" x14ac:dyDescent="0.15">
      <c r="A23" s="6"/>
      <c r="B23" s="6">
        <v>2</v>
      </c>
      <c r="C23" s="57"/>
      <c r="D23" s="12" t="str">
        <f t="shared" si="0"/>
        <v/>
      </c>
      <c r="E23" s="12">
        <f t="shared" si="0"/>
        <v>3.5726092573014796</v>
      </c>
      <c r="F23" s="12">
        <f t="shared" si="0"/>
        <v>3.6887372280120081</v>
      </c>
      <c r="G23" s="12">
        <f t="shared" si="0"/>
        <v>3.7970477611924531</v>
      </c>
      <c r="H23" s="12">
        <f t="shared" si="0"/>
        <v>3.8978731651843632</v>
      </c>
      <c r="I23" s="12">
        <f t="shared" si="0"/>
        <v>3.6576003107859609</v>
      </c>
      <c r="J23" s="12">
        <f t="shared" si="0"/>
        <v>3.6595546889613013</v>
      </c>
      <c r="K23" s="12">
        <f t="shared" si="0"/>
        <v>3.6592982553721609</v>
      </c>
      <c r="L23" s="58">
        <f t="shared" si="0"/>
        <v>3.6569295028131257</v>
      </c>
      <c r="M23" s="3"/>
      <c r="N23" s="3"/>
      <c r="O23" s="3"/>
      <c r="P23" s="3"/>
    </row>
    <row r="24" spans="1:17" x14ac:dyDescent="0.15">
      <c r="A24" s="6"/>
      <c r="B24" s="6">
        <v>1</v>
      </c>
      <c r="C24" s="57"/>
      <c r="D24" s="12">
        <f t="shared" si="0"/>
        <v>3.2801464328926837</v>
      </c>
      <c r="E24" s="12">
        <f t="shared" si="0"/>
        <v>3.3983710477888098</v>
      </c>
      <c r="F24" s="12">
        <f t="shared" si="0"/>
        <v>3.5088353905362215</v>
      </c>
      <c r="G24" s="12">
        <f t="shared" si="0"/>
        <v>3.6118635566808219</v>
      </c>
      <c r="H24" s="12">
        <f t="shared" si="0"/>
        <v>3.7077716476950981</v>
      </c>
      <c r="I24" s="12">
        <f t="shared" si="0"/>
        <v>3.4792170386825623</v>
      </c>
      <c r="J24" s="12">
        <f t="shared" si="0"/>
        <v>3.4810761007095481</v>
      </c>
      <c r="K24" s="12">
        <f t="shared" si="0"/>
        <v>3.4808321735341274</v>
      </c>
      <c r="L24" s="58">
        <f t="shared" si="0"/>
        <v>3.4785789464006118</v>
      </c>
      <c r="M24" s="3"/>
      <c r="N24" s="3"/>
      <c r="O24" s="3"/>
      <c r="P24" s="3"/>
    </row>
    <row r="25" spans="1:17" ht="14" thickBot="1" x14ac:dyDescent="0.2">
      <c r="A25" s="6"/>
      <c r="B25" s="6">
        <v>0</v>
      </c>
      <c r="C25" s="59">
        <f>IF( $B25 &lt;=C$11,(C$5+$B$6*$B25),"")</f>
        <v>2.999997852472986</v>
      </c>
      <c r="D25" s="19">
        <f t="shared" si="0"/>
        <v>3.120171803638577</v>
      </c>
      <c r="E25" s="29">
        <f t="shared" si="0"/>
        <v>3.2326305360280378</v>
      </c>
      <c r="F25" s="29">
        <f t="shared" si="0"/>
        <v>3.3377074692075079</v>
      </c>
      <c r="G25" s="29">
        <f t="shared" si="0"/>
        <v>3.4357108923966</v>
      </c>
      <c r="H25" s="29">
        <f t="shared" si="0"/>
        <v>3.5269414906170722</v>
      </c>
      <c r="I25" s="29">
        <f t="shared" si="0"/>
        <v>3.3095336214190918</v>
      </c>
      <c r="J25" s="29">
        <f t="shared" si="0"/>
        <v>3.3113020159211328</v>
      </c>
      <c r="K25" s="29">
        <f t="shared" si="0"/>
        <v>3.3110699852144374</v>
      </c>
      <c r="L25" s="30">
        <f t="shared" si="0"/>
        <v>3.3089266492649538</v>
      </c>
      <c r="M25" s="3"/>
      <c r="N25" s="3"/>
      <c r="O25" s="3"/>
      <c r="P25" s="3"/>
    </row>
    <row r="27" spans="1:17" ht="14" thickBot="1" x14ac:dyDescent="0.2"/>
    <row r="28" spans="1:17" ht="14" thickBot="1" x14ac:dyDescent="0.2">
      <c r="A28" s="45" t="s">
        <v>3</v>
      </c>
      <c r="B28" s="46"/>
    </row>
    <row r="29" spans="1:17" x14ac:dyDescent="0.15">
      <c r="C29" s="69">
        <v>0</v>
      </c>
      <c r="D29" s="15">
        <v>1</v>
      </c>
      <c r="E29" s="15">
        <v>2</v>
      </c>
      <c r="F29" s="15">
        <v>3</v>
      </c>
      <c r="G29" s="15">
        <v>4</v>
      </c>
      <c r="H29" s="15">
        <v>5</v>
      </c>
      <c r="I29" s="15">
        <v>6</v>
      </c>
      <c r="J29" s="15">
        <v>7</v>
      </c>
      <c r="K29" s="15">
        <v>8</v>
      </c>
      <c r="L29" s="15">
        <v>9</v>
      </c>
      <c r="M29" s="16">
        <v>10</v>
      </c>
    </row>
    <row r="30" spans="1:17" x14ac:dyDescent="0.15">
      <c r="B30">
        <v>14</v>
      </c>
      <c r="C30" s="60"/>
      <c r="D30" s="61" t="str">
        <f t="shared" ref="D30:Q44" si="1">IF($B30=0,$B$8*C30/(1+C11/100), IF($B30=D$29, $B$7*C31/(1 +C12/100 ), IF(AND(0 &lt; $B30, $B30 &lt; D$29), $B$7*C31/(1+C12/100) + $B$8*C30/(1+C11/100 ),"")))</f>
        <v/>
      </c>
      <c r="E30" s="61" t="str">
        <f t="shared" si="1"/>
        <v/>
      </c>
      <c r="F30" s="61" t="str">
        <f t="shared" si="1"/>
        <v/>
      </c>
      <c r="G30" s="61" t="str">
        <f t="shared" si="1"/>
        <v/>
      </c>
      <c r="H30" s="61" t="str">
        <f t="shared" si="1"/>
        <v/>
      </c>
      <c r="I30" s="61" t="str">
        <f t="shared" si="1"/>
        <v/>
      </c>
      <c r="J30" s="61" t="str">
        <f t="shared" si="1"/>
        <v/>
      </c>
      <c r="K30" s="61" t="str">
        <f t="shared" si="1"/>
        <v/>
      </c>
      <c r="L30" s="61" t="str">
        <f t="shared" si="1"/>
        <v/>
      </c>
      <c r="M30" s="62" t="str">
        <f t="shared" si="1"/>
        <v/>
      </c>
      <c r="N30" s="4"/>
      <c r="O30" s="4"/>
      <c r="P30" s="4"/>
      <c r="Q30" s="4"/>
    </row>
    <row r="31" spans="1:17" x14ac:dyDescent="0.15">
      <c r="B31">
        <v>13</v>
      </c>
      <c r="C31" s="60"/>
      <c r="D31" s="61" t="str">
        <f t="shared" si="1"/>
        <v/>
      </c>
      <c r="E31" s="61" t="str">
        <f t="shared" si="1"/>
        <v/>
      </c>
      <c r="F31" s="61" t="str">
        <f t="shared" si="1"/>
        <v/>
      </c>
      <c r="G31" s="61" t="str">
        <f t="shared" si="1"/>
        <v/>
      </c>
      <c r="H31" s="61" t="str">
        <f t="shared" si="1"/>
        <v/>
      </c>
      <c r="I31" s="61" t="str">
        <f t="shared" si="1"/>
        <v/>
      </c>
      <c r="J31" s="61" t="str">
        <f t="shared" si="1"/>
        <v/>
      </c>
      <c r="K31" s="61" t="str">
        <f t="shared" si="1"/>
        <v/>
      </c>
      <c r="L31" s="61" t="str">
        <f t="shared" si="1"/>
        <v/>
      </c>
      <c r="M31" s="62" t="str">
        <f t="shared" si="1"/>
        <v/>
      </c>
      <c r="N31" s="4"/>
      <c r="O31" s="4"/>
      <c r="P31" s="4"/>
      <c r="Q31" s="4"/>
    </row>
    <row r="32" spans="1:17" x14ac:dyDescent="0.15">
      <c r="B32">
        <v>12</v>
      </c>
      <c r="C32" s="60"/>
      <c r="D32" s="61" t="str">
        <f t="shared" si="1"/>
        <v/>
      </c>
      <c r="E32" s="61" t="str">
        <f t="shared" si="1"/>
        <v/>
      </c>
      <c r="F32" s="61" t="str">
        <f t="shared" si="1"/>
        <v/>
      </c>
      <c r="G32" s="61" t="str">
        <f t="shared" si="1"/>
        <v/>
      </c>
      <c r="H32" s="61" t="str">
        <f t="shared" si="1"/>
        <v/>
      </c>
      <c r="I32" s="61" t="str">
        <f t="shared" si="1"/>
        <v/>
      </c>
      <c r="J32" s="61" t="str">
        <f t="shared" si="1"/>
        <v/>
      </c>
      <c r="K32" s="61" t="str">
        <f t="shared" si="1"/>
        <v/>
      </c>
      <c r="L32" s="61" t="str">
        <f t="shared" si="1"/>
        <v/>
      </c>
      <c r="M32" s="62" t="str">
        <f t="shared" si="1"/>
        <v/>
      </c>
      <c r="N32" s="4"/>
      <c r="O32" s="4"/>
      <c r="P32" s="4"/>
      <c r="Q32" s="4"/>
    </row>
    <row r="33" spans="1:18" x14ac:dyDescent="0.15">
      <c r="B33">
        <v>11</v>
      </c>
      <c r="C33" s="60"/>
      <c r="D33" s="61" t="str">
        <f t="shared" si="1"/>
        <v/>
      </c>
      <c r="E33" s="61" t="str">
        <f t="shared" si="1"/>
        <v/>
      </c>
      <c r="F33" s="61" t="str">
        <f t="shared" si="1"/>
        <v/>
      </c>
      <c r="G33" s="61" t="str">
        <f t="shared" si="1"/>
        <v/>
      </c>
      <c r="H33" s="61" t="str">
        <f t="shared" si="1"/>
        <v/>
      </c>
      <c r="I33" s="61" t="str">
        <f t="shared" si="1"/>
        <v/>
      </c>
      <c r="J33" s="61" t="str">
        <f t="shared" si="1"/>
        <v/>
      </c>
      <c r="K33" s="61" t="str">
        <f t="shared" si="1"/>
        <v/>
      </c>
      <c r="L33" s="61" t="str">
        <f t="shared" si="1"/>
        <v/>
      </c>
      <c r="M33" s="62" t="str">
        <f t="shared" si="1"/>
        <v/>
      </c>
      <c r="N33" s="4"/>
      <c r="O33" s="4"/>
      <c r="P33" s="4"/>
      <c r="Q33" s="4"/>
    </row>
    <row r="34" spans="1:18" x14ac:dyDescent="0.15">
      <c r="B34">
        <v>10</v>
      </c>
      <c r="C34" s="60"/>
      <c r="D34" s="61" t="str">
        <f t="shared" si="1"/>
        <v/>
      </c>
      <c r="E34" s="61" t="str">
        <f t="shared" si="1"/>
        <v/>
      </c>
      <c r="F34" s="61" t="str">
        <f t="shared" si="1"/>
        <v/>
      </c>
      <c r="G34" s="61" t="str">
        <f t="shared" si="1"/>
        <v/>
      </c>
      <c r="H34" s="61" t="str">
        <f t="shared" si="1"/>
        <v/>
      </c>
      <c r="I34" s="61" t="str">
        <f t="shared" si="1"/>
        <v/>
      </c>
      <c r="J34" s="61" t="str">
        <f t="shared" si="1"/>
        <v/>
      </c>
      <c r="K34" s="61" t="str">
        <f t="shared" si="1"/>
        <v/>
      </c>
      <c r="L34" s="61" t="str">
        <f t="shared" si="1"/>
        <v/>
      </c>
      <c r="M34" s="62">
        <f t="shared" si="1"/>
        <v>6.4886673592676138E-4</v>
      </c>
      <c r="N34" s="4"/>
      <c r="O34" s="4"/>
      <c r="P34" s="4"/>
      <c r="Q34" s="4"/>
    </row>
    <row r="35" spans="1:18" x14ac:dyDescent="0.15">
      <c r="B35">
        <v>9</v>
      </c>
      <c r="C35" s="60"/>
      <c r="D35" s="61" t="str">
        <f t="shared" si="1"/>
        <v/>
      </c>
      <c r="E35" s="61" t="str">
        <f t="shared" si="1"/>
        <v/>
      </c>
      <c r="F35" s="61" t="str">
        <f t="shared" si="1"/>
        <v/>
      </c>
      <c r="G35" s="61" t="str">
        <f t="shared" si="1"/>
        <v/>
      </c>
      <c r="H35" s="61" t="str">
        <f t="shared" si="1"/>
        <v/>
      </c>
      <c r="I35" s="61" t="str">
        <f t="shared" si="1"/>
        <v/>
      </c>
      <c r="J35" s="61" t="str">
        <f t="shared" si="1"/>
        <v/>
      </c>
      <c r="K35" s="61" t="str">
        <f t="shared" si="1"/>
        <v/>
      </c>
      <c r="L35" s="61">
        <f t="shared" si="1"/>
        <v>1.3650784417664325E-3</v>
      </c>
      <c r="M35" s="62">
        <f t="shared" si="1"/>
        <v>6.5518656880074518E-3</v>
      </c>
      <c r="N35" s="4"/>
      <c r="O35" s="4"/>
      <c r="P35" s="4"/>
      <c r="Q35" s="4"/>
    </row>
    <row r="36" spans="1:18" x14ac:dyDescent="0.15">
      <c r="B36">
        <v>8</v>
      </c>
      <c r="C36" s="60"/>
      <c r="D36" s="61" t="str">
        <f t="shared" si="1"/>
        <v/>
      </c>
      <c r="E36" s="61" t="str">
        <f t="shared" si="1"/>
        <v/>
      </c>
      <c r="F36" s="61" t="str">
        <f t="shared" si="1"/>
        <v/>
      </c>
      <c r="G36" s="61" t="str">
        <f t="shared" si="1"/>
        <v/>
      </c>
      <c r="H36" s="61" t="str">
        <f t="shared" si="1"/>
        <v/>
      </c>
      <c r="I36" s="61" t="str">
        <f t="shared" si="1"/>
        <v/>
      </c>
      <c r="J36" s="61" t="str">
        <f t="shared" si="1"/>
        <v/>
      </c>
      <c r="K36" s="61">
        <f t="shared" si="1"/>
        <v>2.8650139650934488E-3</v>
      </c>
      <c r="L36" s="61">
        <f t="shared" si="1"/>
        <v>1.2388781923784283E-2</v>
      </c>
      <c r="M36" s="62">
        <f t="shared" si="1"/>
        <v>2.9762110764417534E-2</v>
      </c>
      <c r="N36" s="4"/>
      <c r="O36" s="4"/>
      <c r="P36" s="4"/>
      <c r="Q36" s="4"/>
    </row>
    <row r="37" spans="1:18" x14ac:dyDescent="0.15">
      <c r="B37">
        <v>7</v>
      </c>
      <c r="C37" s="60"/>
      <c r="D37" s="61" t="str">
        <f t="shared" si="1"/>
        <v/>
      </c>
      <c r="E37" s="61" t="str">
        <f t="shared" si="1"/>
        <v/>
      </c>
      <c r="F37" s="61" t="str">
        <f t="shared" si="1"/>
        <v/>
      </c>
      <c r="G37" s="61" t="str">
        <f t="shared" si="1"/>
        <v/>
      </c>
      <c r="H37" s="61" t="str">
        <f t="shared" si="1"/>
        <v/>
      </c>
      <c r="I37" s="61" t="str">
        <f t="shared" si="1"/>
        <v/>
      </c>
      <c r="J37" s="61">
        <f t="shared" si="1"/>
        <v>5.9992797213458196E-3</v>
      </c>
      <c r="K37" s="61">
        <f t="shared" si="1"/>
        <v>2.3083333475573103E-2</v>
      </c>
      <c r="L37" s="61">
        <f t="shared" si="1"/>
        <v>4.9958875965914383E-2</v>
      </c>
      <c r="M37" s="62">
        <f t="shared" si="1"/>
        <v>8.0093882869044633E-2</v>
      </c>
      <c r="N37" s="4"/>
      <c r="O37" s="4"/>
      <c r="P37" s="4"/>
      <c r="Q37" s="4"/>
    </row>
    <row r="38" spans="1:18" x14ac:dyDescent="0.15">
      <c r="B38">
        <v>6</v>
      </c>
      <c r="C38" s="60"/>
      <c r="D38" s="61" t="str">
        <f t="shared" si="1"/>
        <v/>
      </c>
      <c r="E38" s="61" t="str">
        <f t="shared" si="1"/>
        <v/>
      </c>
      <c r="F38" s="61" t="str">
        <f t="shared" si="1"/>
        <v/>
      </c>
      <c r="G38" s="61" t="str">
        <f t="shared" si="1"/>
        <v/>
      </c>
      <c r="H38" s="61" t="str">
        <f t="shared" si="1"/>
        <v/>
      </c>
      <c r="I38" s="61">
        <f t="shared" si="1"/>
        <v>1.2534583460130651E-2</v>
      </c>
      <c r="J38" s="61">
        <f t="shared" si="1"/>
        <v>4.2244071945381198E-2</v>
      </c>
      <c r="K38" s="61">
        <f t="shared" si="1"/>
        <v>8.1350742111965468E-2</v>
      </c>
      <c r="L38" s="61">
        <f t="shared" si="1"/>
        <v>0.11749308844016823</v>
      </c>
      <c r="M38" s="62">
        <f t="shared" si="1"/>
        <v>0.14141279863369099</v>
      </c>
      <c r="N38" s="4"/>
      <c r="O38" s="4"/>
      <c r="P38" s="4"/>
      <c r="Q38" s="4"/>
    </row>
    <row r="39" spans="1:18" x14ac:dyDescent="0.15">
      <c r="B39">
        <v>5</v>
      </c>
      <c r="C39" s="60"/>
      <c r="D39" s="61" t="str">
        <f t="shared" si="1"/>
        <v/>
      </c>
      <c r="E39" s="61" t="str">
        <f t="shared" si="1"/>
        <v/>
      </c>
      <c r="F39" s="61" t="str">
        <f t="shared" si="1"/>
        <v/>
      </c>
      <c r="G39" s="61" t="str">
        <f t="shared" si="1"/>
        <v/>
      </c>
      <c r="H39" s="61">
        <f t="shared" si="1"/>
        <v>2.6204469899767522E-2</v>
      </c>
      <c r="I39" s="61">
        <f t="shared" si="1"/>
        <v>7.5570047669839158E-2</v>
      </c>
      <c r="J39" s="61">
        <f t="shared" si="1"/>
        <v>0.12746329694052935</v>
      </c>
      <c r="K39" s="61">
        <f t="shared" si="1"/>
        <v>0.16379560839140092</v>
      </c>
      <c r="L39" s="61">
        <f t="shared" si="1"/>
        <v>0.17759405109613186</v>
      </c>
      <c r="M39" s="62">
        <f t="shared" si="1"/>
        <v>0.17116279332677217</v>
      </c>
      <c r="N39" s="4"/>
      <c r="O39" s="4"/>
      <c r="P39" s="4"/>
      <c r="Q39" s="4"/>
    </row>
    <row r="40" spans="1:18" x14ac:dyDescent="0.15">
      <c r="B40">
        <v>4</v>
      </c>
      <c r="C40" s="60"/>
      <c r="D40" s="61" t="str">
        <f t="shared" si="1"/>
        <v/>
      </c>
      <c r="E40" s="61" t="str">
        <f t="shared" si="1"/>
        <v/>
      </c>
      <c r="F40" s="61" t="str">
        <f t="shared" si="1"/>
        <v/>
      </c>
      <c r="G40" s="61">
        <f t="shared" si="1"/>
        <v>5.4608221610451334E-2</v>
      </c>
      <c r="H40" s="61">
        <f t="shared" si="1"/>
        <v>0.13150183212654457</v>
      </c>
      <c r="I40" s="61">
        <f t="shared" si="1"/>
        <v>0.18981161230749505</v>
      </c>
      <c r="J40" s="61">
        <f t="shared" si="1"/>
        <v>0.21363065996252523</v>
      </c>
      <c r="K40" s="61">
        <f t="shared" si="1"/>
        <v>0.20608261002280304</v>
      </c>
      <c r="L40" s="61">
        <f t="shared" si="1"/>
        <v>0.17891973537919648</v>
      </c>
      <c r="M40" s="62">
        <f t="shared" si="1"/>
        <v>0.14383319624617658</v>
      </c>
      <c r="N40" s="4"/>
      <c r="O40" s="4"/>
      <c r="P40" s="4"/>
      <c r="Q40" s="4"/>
    </row>
    <row r="41" spans="1:18" x14ac:dyDescent="0.15">
      <c r="B41">
        <v>3</v>
      </c>
      <c r="C41" s="60"/>
      <c r="D41" s="61" t="str">
        <f t="shared" si="1"/>
        <v/>
      </c>
      <c r="E41" s="61" t="str">
        <f t="shared" si="1"/>
        <v/>
      </c>
      <c r="F41" s="61">
        <f t="shared" si="1"/>
        <v>0.11345170707674336</v>
      </c>
      <c r="G41" s="61">
        <f t="shared" si="1"/>
        <v>0.21900109000963461</v>
      </c>
      <c r="H41" s="61">
        <f t="shared" si="1"/>
        <v>0.26394216288656985</v>
      </c>
      <c r="I41" s="61">
        <f t="shared" si="1"/>
        <v>0.25423812225060588</v>
      </c>
      <c r="J41" s="61">
        <f t="shared" si="1"/>
        <v>0.21479631969475504</v>
      </c>
      <c r="K41" s="61">
        <f t="shared" si="1"/>
        <v>0.16591330806238375</v>
      </c>
      <c r="L41" s="61">
        <f t="shared" si="1"/>
        <v>0.12014473921699467</v>
      </c>
      <c r="M41" s="62">
        <f t="shared" si="1"/>
        <v>8.2860417299768022E-2</v>
      </c>
      <c r="N41" s="4"/>
      <c r="O41" s="4"/>
      <c r="P41" s="4"/>
      <c r="Q41" s="4"/>
    </row>
    <row r="42" spans="1:18" x14ac:dyDescent="0.15">
      <c r="B42">
        <v>2</v>
      </c>
      <c r="C42" s="60"/>
      <c r="D42" s="61" t="str">
        <f t="shared" si="1"/>
        <v/>
      </c>
      <c r="E42" s="61">
        <f t="shared" si="1"/>
        <v>0.2350097865326673</v>
      </c>
      <c r="F42" s="61">
        <f t="shared" si="1"/>
        <v>0.34091377867204148</v>
      </c>
      <c r="G42" s="61">
        <f t="shared" si="1"/>
        <v>0.32933723902298739</v>
      </c>
      <c r="H42" s="61">
        <f t="shared" si="1"/>
        <v>0.26486056047827267</v>
      </c>
      <c r="I42" s="61">
        <f t="shared" si="1"/>
        <v>0.1915264158694347</v>
      </c>
      <c r="J42" s="61">
        <f t="shared" si="1"/>
        <v>0.12956176337098435</v>
      </c>
      <c r="K42" s="61">
        <f t="shared" si="1"/>
        <v>8.3468828267721562E-2</v>
      </c>
      <c r="L42" s="61">
        <f t="shared" si="1"/>
        <v>5.1853315056065885E-2</v>
      </c>
      <c r="M42" s="62">
        <f t="shared" si="1"/>
        <v>3.1318628682380632E-2</v>
      </c>
      <c r="N42" s="4"/>
      <c r="O42" s="4"/>
      <c r="P42" s="4"/>
      <c r="Q42" s="4"/>
    </row>
    <row r="43" spans="1:18" x14ac:dyDescent="0.15">
      <c r="B43">
        <v>1</v>
      </c>
      <c r="C43" s="60"/>
      <c r="D43" s="61">
        <f t="shared" si="1"/>
        <v>0.48543690332513462</v>
      </c>
      <c r="E43" s="61">
        <f t="shared" si="1"/>
        <v>0.47038415356218677</v>
      </c>
      <c r="F43" s="61">
        <f t="shared" si="1"/>
        <v>0.34146399414989875</v>
      </c>
      <c r="G43" s="61">
        <f t="shared" si="1"/>
        <v>0.22010425627763036</v>
      </c>
      <c r="H43" s="61">
        <f t="shared" si="1"/>
        <v>0.13287960984567632</v>
      </c>
      <c r="I43" s="61">
        <f t="shared" si="1"/>
        <v>7.6942176557073791E-2</v>
      </c>
      <c r="J43" s="61">
        <f t="shared" si="1"/>
        <v>4.3410196432403833E-2</v>
      </c>
      <c r="K43" s="61">
        <f t="shared" si="1"/>
        <v>2.39913605459149E-2</v>
      </c>
      <c r="L43" s="61">
        <f t="shared" si="1"/>
        <v>1.3052046791256036E-2</v>
      </c>
      <c r="M43" s="62">
        <f t="shared" si="1"/>
        <v>7.0131978176776327E-3</v>
      </c>
      <c r="N43" s="4"/>
      <c r="O43" s="4"/>
      <c r="P43" s="4"/>
      <c r="Q43" s="4"/>
    </row>
    <row r="44" spans="1:18" ht="14" thickBot="1" x14ac:dyDescent="0.2">
      <c r="B44">
        <v>0</v>
      </c>
      <c r="C44" s="63">
        <v>1</v>
      </c>
      <c r="D44" s="64">
        <f t="shared" si="1"/>
        <v>0.48543690332513462</v>
      </c>
      <c r="E44" s="65">
        <f t="shared" si="1"/>
        <v>0.23537436702951947</v>
      </c>
      <c r="F44" s="65">
        <f t="shared" si="1"/>
        <v>0.11400192255460066</v>
      </c>
      <c r="G44" s="65">
        <f t="shared" si="1"/>
        <v>5.5159885653826249E-2</v>
      </c>
      <c r="H44" s="65">
        <f t="shared" si="1"/>
        <v>2.6663850027196442E-2</v>
      </c>
      <c r="I44" s="65">
        <f t="shared" si="1"/>
        <v>1.2877734840458442E-2</v>
      </c>
      <c r="J44" s="65">
        <f t="shared" si="1"/>
        <v>6.2325975101432986E-3</v>
      </c>
      <c r="K44" s="65">
        <f t="shared" si="1"/>
        <v>3.016416107689168E-3</v>
      </c>
      <c r="L44" s="65">
        <f t="shared" si="1"/>
        <v>1.4598707128485205E-3</v>
      </c>
      <c r="M44" s="66">
        <f t="shared" si="1"/>
        <v>7.0655593867739958E-4</v>
      </c>
      <c r="N44" s="4"/>
      <c r="O44" s="4"/>
      <c r="P44" s="4"/>
      <c r="Q44" s="4"/>
    </row>
    <row r="45" spans="1:18" x14ac:dyDescent="0.15">
      <c r="N45" s="18"/>
      <c r="O45" s="18"/>
      <c r="P45" s="18"/>
      <c r="Q45" s="18"/>
      <c r="R45" s="18"/>
    </row>
    <row r="46" spans="1:18" ht="14" thickBot="1" x14ac:dyDescent="0.2">
      <c r="N46" s="18"/>
      <c r="O46" s="18"/>
      <c r="P46" s="18"/>
      <c r="Q46" s="18"/>
      <c r="R46" s="18"/>
    </row>
    <row r="47" spans="1:18" ht="14" thickBot="1" x14ac:dyDescent="0.2">
      <c r="A47" s="45" t="s">
        <v>20</v>
      </c>
      <c r="B47" s="47"/>
      <c r="C47" s="47"/>
      <c r="D47" s="31">
        <f>SUM(D30:D44)</f>
        <v>0.97087380665026923</v>
      </c>
      <c r="E47" s="32">
        <f>SUM(E30:E44)</f>
        <v>0.94076830712437354</v>
      </c>
      <c r="F47" s="32">
        <f t="shared" ref="F47:Q47" si="2">SUM(F30:F44)</f>
        <v>0.9098314024532842</v>
      </c>
      <c r="G47" s="32">
        <f t="shared" si="2"/>
        <v>0.87821069257452988</v>
      </c>
      <c r="H47" s="32">
        <f t="shared" si="2"/>
        <v>0.84605248526402732</v>
      </c>
      <c r="I47" s="32">
        <f t="shared" si="2"/>
        <v>0.81350069295503769</v>
      </c>
      <c r="J47" s="32">
        <f t="shared" si="2"/>
        <v>0.78333818557806811</v>
      </c>
      <c r="K47" s="32">
        <f t="shared" si="2"/>
        <v>0.75356722095054551</v>
      </c>
      <c r="L47" s="32">
        <f t="shared" si="2"/>
        <v>0.72422958302412666</v>
      </c>
      <c r="M47" s="33">
        <f t="shared" si="2"/>
        <v>0.69536431400253984</v>
      </c>
      <c r="N47" s="61"/>
      <c r="O47" s="61"/>
      <c r="P47" s="61"/>
      <c r="Q47" s="61"/>
      <c r="R47" s="18"/>
    </row>
    <row r="48" spans="1:18" ht="14" thickBot="1" x14ac:dyDescent="0.2">
      <c r="A48" s="45" t="s">
        <v>21</v>
      </c>
      <c r="B48" s="47"/>
      <c r="C48" s="47"/>
      <c r="D48" s="76">
        <f>100*((1/D47)^(1/D29)-1)</f>
        <v>2.9999978524729798</v>
      </c>
      <c r="E48" s="77">
        <f>100*((1/E47)^(1/E29)-1)</f>
        <v>3.0999989427491492</v>
      </c>
      <c r="F48" s="77">
        <f>100*((1/F47)^(1/F29)-1)</f>
        <v>3.199998881568944</v>
      </c>
      <c r="G48" s="77">
        <f t="shared" ref="E48:Q48" si="3">100*((1/G47)^(1/G29)-1)</f>
        <v>3.2999996080077754</v>
      </c>
      <c r="H48" s="77">
        <f t="shared" si="3"/>
        <v>3.4000000320520307</v>
      </c>
      <c r="I48" s="77">
        <f t="shared" si="3"/>
        <v>3.4999989684511679</v>
      </c>
      <c r="J48" s="77">
        <f t="shared" si="3"/>
        <v>3.549999307719931</v>
      </c>
      <c r="K48" s="77">
        <f t="shared" si="3"/>
        <v>3.599998738452137</v>
      </c>
      <c r="L48" s="77">
        <f t="shared" si="3"/>
        <v>3.6499995070335745</v>
      </c>
      <c r="M48" s="78">
        <f t="shared" si="3"/>
        <v>3.7000008863766753</v>
      </c>
      <c r="N48" s="11"/>
      <c r="O48" s="11"/>
      <c r="P48" s="11"/>
      <c r="Q48" s="11"/>
      <c r="R48" s="18"/>
    </row>
    <row r="49" spans="1:18" ht="14" thickBot="1" x14ac:dyDescent="0.2">
      <c r="D49" s="17"/>
      <c r="E49" s="18"/>
      <c r="F49" s="18"/>
      <c r="G49" s="18"/>
      <c r="H49" s="18"/>
      <c r="I49" s="18"/>
      <c r="J49" s="18"/>
      <c r="K49" s="18"/>
      <c r="L49" s="18"/>
      <c r="M49" s="13"/>
      <c r="N49" s="18"/>
      <c r="O49" s="18"/>
      <c r="P49" s="18"/>
      <c r="Q49" s="18"/>
      <c r="R49" s="18"/>
    </row>
    <row r="50" spans="1:18" ht="14" thickBot="1" x14ac:dyDescent="0.2">
      <c r="A50" s="45" t="s">
        <v>9</v>
      </c>
      <c r="B50" s="47"/>
      <c r="C50" s="47"/>
      <c r="D50" s="25">
        <f t="shared" ref="D50:Q50" si="4">(D48-C4)^2</f>
        <v>4.6118723025455578E-12</v>
      </c>
      <c r="E50" s="26">
        <f t="shared" si="4"/>
        <v>1.1177793616581686E-12</v>
      </c>
      <c r="F50" s="26">
        <f t="shared" si="4"/>
        <v>1.2508880275014998E-12</v>
      </c>
      <c r="G50" s="26">
        <f t="shared" si="4"/>
        <v>1.5365790403532554E-13</v>
      </c>
      <c r="H50" s="26">
        <f t="shared" si="4"/>
        <v>1.0273326788689208E-15</v>
      </c>
      <c r="I50" s="26">
        <f t="shared" si="4"/>
        <v>1.064092993070994E-12</v>
      </c>
      <c r="J50" s="26">
        <f t="shared" si="4"/>
        <v>4.7925169369348693E-13</v>
      </c>
      <c r="K50" s="26">
        <f t="shared" si="4"/>
        <v>1.5915030107985011E-12</v>
      </c>
      <c r="L50" s="26">
        <f t="shared" si="4"/>
        <v>2.4301589662909745E-13</v>
      </c>
      <c r="M50" s="27">
        <f t="shared" si="4"/>
        <v>7.8566361028325428E-13</v>
      </c>
      <c r="N50" s="18"/>
      <c r="O50" s="18"/>
      <c r="P50" s="18"/>
      <c r="Q50" s="18"/>
      <c r="R50" s="18"/>
    </row>
    <row r="51" spans="1:18" ht="14" thickBot="1" x14ac:dyDescent="0.2">
      <c r="A51" s="45" t="s">
        <v>8</v>
      </c>
      <c r="B51" s="47"/>
      <c r="C51" s="46"/>
      <c r="D51" s="24">
        <f>SUM(D50:M50)</f>
        <v>1.1298752132894754E-11</v>
      </c>
      <c r="N51" s="18"/>
      <c r="O51" s="18"/>
      <c r="P51" s="18"/>
      <c r="Q51" s="18"/>
      <c r="R51" s="18"/>
    </row>
    <row r="52" spans="1:18" x14ac:dyDescent="0.15">
      <c r="N52" s="18"/>
      <c r="O52" s="18"/>
      <c r="P52" s="18"/>
      <c r="Q52" s="18"/>
      <c r="R52" s="18"/>
    </row>
    <row r="55" spans="1:18" ht="14" thickBot="1" x14ac:dyDescent="0.2"/>
    <row r="56" spans="1:18" ht="14" thickBot="1" x14ac:dyDescent="0.2">
      <c r="A56" s="54" t="s">
        <v>17</v>
      </c>
      <c r="B56" s="55"/>
      <c r="C56" s="5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8" x14ac:dyDescent="0.15">
      <c r="A57" s="6"/>
      <c r="B57" s="6"/>
      <c r="C57" s="6">
        <v>0</v>
      </c>
      <c r="D57" s="6">
        <v>1</v>
      </c>
      <c r="E57" s="6">
        <v>2</v>
      </c>
      <c r="F57" s="6">
        <v>3</v>
      </c>
      <c r="G57" s="6">
        <v>4</v>
      </c>
      <c r="H57" s="6">
        <v>5</v>
      </c>
      <c r="I57" s="6">
        <v>6</v>
      </c>
      <c r="J57" s="6">
        <v>7</v>
      </c>
      <c r="K57" s="6">
        <v>8</v>
      </c>
      <c r="L57" s="6">
        <v>9</v>
      </c>
      <c r="M57" s="6"/>
      <c r="N57" s="6"/>
      <c r="O57" s="6"/>
      <c r="P57" s="6"/>
    </row>
    <row r="58" spans="1:18" x14ac:dyDescent="0.15">
      <c r="A58" s="6"/>
      <c r="B58" s="6">
        <v>9</v>
      </c>
      <c r="C58" s="2" t="str">
        <f t="shared" ref="C58:D67" si="5">IF($B58&lt;= C$57, ($B$7*D57+$B$8*D58)/(1+C16/100),"")</f>
        <v/>
      </c>
      <c r="D58" s="2" t="str">
        <f t="shared" si="5"/>
        <v/>
      </c>
      <c r="E58" s="2" t="str">
        <f t="shared" ref="E58:F67" si="6">IF($B58&lt;= E$57, MAX((E16/100-$C$70)/(1+E16/100) +($B$7*F57+$B$8*F58)/(1+E16/100) - $C$73,0),"")</f>
        <v/>
      </c>
      <c r="F58" s="43" t="str">
        <f t="shared" ref="F58:K67" si="7">IF($B58&lt;= F$57, (F16/100-$C$70)/(1+F16/100) +($B$7*G57+$B$8*G58)/(1+F16/100),"")</f>
        <v/>
      </c>
      <c r="G58" s="43" t="str">
        <f t="shared" si="7"/>
        <v/>
      </c>
      <c r="H58" s="43" t="str">
        <f t="shared" si="7"/>
        <v/>
      </c>
      <c r="I58" s="43" t="str">
        <f t="shared" si="7"/>
        <v/>
      </c>
      <c r="J58" s="43" t="str">
        <f t="shared" si="7"/>
        <v/>
      </c>
      <c r="K58" s="43" t="str">
        <f t="shared" si="7"/>
        <v/>
      </c>
      <c r="L58" s="43">
        <f>IF($B58&lt;= L$57, (L16/100-$C$70)/(1+L16/100),"")</f>
        <v>1.2258170665246936E-2</v>
      </c>
      <c r="M58" s="3"/>
      <c r="N58" s="3"/>
      <c r="O58" s="3"/>
      <c r="P58" s="3"/>
    </row>
    <row r="59" spans="1:18" x14ac:dyDescent="0.15">
      <c r="A59" s="6"/>
      <c r="B59" s="6">
        <v>8</v>
      </c>
      <c r="C59" s="2" t="str">
        <f t="shared" si="5"/>
        <v/>
      </c>
      <c r="D59" s="2" t="str">
        <f t="shared" si="5"/>
        <v/>
      </c>
      <c r="E59" s="2" t="str">
        <f t="shared" si="6"/>
        <v/>
      </c>
      <c r="F59" s="43" t="str">
        <f t="shared" si="7"/>
        <v/>
      </c>
      <c r="G59" s="43" t="str">
        <f t="shared" si="7"/>
        <v/>
      </c>
      <c r="H59" s="43" t="str">
        <f t="shared" si="7"/>
        <v/>
      </c>
      <c r="I59" s="43" t="str">
        <f t="shared" si="7"/>
        <v/>
      </c>
      <c r="J59" s="43" t="str">
        <f t="shared" si="7"/>
        <v/>
      </c>
      <c r="K59" s="43">
        <f t="shared" si="7"/>
        <v>2.0452143254979054E-2</v>
      </c>
      <c r="L59" s="43">
        <f t="shared" ref="L58:L67" si="8">IF($B59&lt;= L$57, (L17/100-$C$70)/(1+L17/100),"")</f>
        <v>9.8758782028212488E-3</v>
      </c>
      <c r="M59" s="3"/>
      <c r="N59" s="3"/>
      <c r="O59" s="3"/>
      <c r="P59" s="3"/>
    </row>
    <row r="60" spans="1:18" x14ac:dyDescent="0.15">
      <c r="A60" s="6"/>
      <c r="B60" s="6">
        <v>7</v>
      </c>
      <c r="C60" s="2" t="str">
        <f t="shared" si="5"/>
        <v/>
      </c>
      <c r="D60" s="2" t="str">
        <f t="shared" si="5"/>
        <v/>
      </c>
      <c r="E60" s="2" t="str">
        <f t="shared" si="6"/>
        <v/>
      </c>
      <c r="F60" s="43" t="str">
        <f t="shared" si="7"/>
        <v/>
      </c>
      <c r="G60" s="43" t="str">
        <f t="shared" si="7"/>
        <v/>
      </c>
      <c r="H60" s="43" t="str">
        <f t="shared" si="7"/>
        <v/>
      </c>
      <c r="I60" s="43" t="str">
        <f t="shared" si="7"/>
        <v/>
      </c>
      <c r="J60" s="43">
        <f t="shared" si="7"/>
        <v>2.5026343125855683E-2</v>
      </c>
      <c r="K60" s="43">
        <f t="shared" si="7"/>
        <v>1.5973274632766384E-2</v>
      </c>
      <c r="L60" s="43">
        <f t="shared" si="8"/>
        <v>7.5990824961203454E-3</v>
      </c>
      <c r="M60" s="3"/>
      <c r="N60" s="3"/>
      <c r="O60" s="3"/>
      <c r="P60" s="3"/>
    </row>
    <row r="61" spans="1:18" x14ac:dyDescent="0.15">
      <c r="A61" s="6"/>
      <c r="B61" s="6">
        <v>6</v>
      </c>
      <c r="C61" s="2" t="str">
        <f t="shared" si="5"/>
        <v/>
      </c>
      <c r="D61" s="2" t="str">
        <f t="shared" si="5"/>
        <v/>
      </c>
      <c r="E61" s="2" t="str">
        <f t="shared" si="6"/>
        <v/>
      </c>
      <c r="F61" s="43" t="str">
        <f t="shared" si="7"/>
        <v/>
      </c>
      <c r="G61" s="43" t="str">
        <f t="shared" si="7"/>
        <v/>
      </c>
      <c r="H61" s="43" t="str">
        <f t="shared" si="7"/>
        <v/>
      </c>
      <c r="I61" s="43">
        <f t="shared" si="7"/>
        <v>2.6355322757989991E-2</v>
      </c>
      <c r="J61" s="43">
        <f t="shared" si="7"/>
        <v>1.8691037249239154E-2</v>
      </c>
      <c r="K61" s="43">
        <f t="shared" si="7"/>
        <v>1.1683896350031954E-2</v>
      </c>
      <c r="L61" s="43">
        <f t="shared" si="8"/>
        <v>5.4235886790391661E-3</v>
      </c>
      <c r="M61" s="3"/>
      <c r="N61" s="3"/>
      <c r="O61" s="3"/>
      <c r="P61" s="3"/>
    </row>
    <row r="62" spans="1:18" x14ac:dyDescent="0.15">
      <c r="A62" s="6"/>
      <c r="B62" s="6">
        <v>5</v>
      </c>
      <c r="C62" s="2" t="str">
        <f t="shared" si="5"/>
        <v/>
      </c>
      <c r="D62" s="2" t="str">
        <f t="shared" si="5"/>
        <v/>
      </c>
      <c r="E62" s="2" t="str">
        <f t="shared" si="6"/>
        <v/>
      </c>
      <c r="F62" s="43" t="str">
        <f t="shared" si="7"/>
        <v/>
      </c>
      <c r="G62" s="43" t="str">
        <f t="shared" si="7"/>
        <v/>
      </c>
      <c r="H62" s="43">
        <f t="shared" si="7"/>
        <v>2.7406549176842303E-2</v>
      </c>
      <c r="I62" s="43">
        <f t="shared" si="7"/>
        <v>1.8366436455473888E-2</v>
      </c>
      <c r="J62" s="43">
        <f t="shared" si="7"/>
        <v>1.2612302639110725E-2</v>
      </c>
      <c r="K62" s="43">
        <f t="shared" si="7"/>
        <v>7.5772886585653444E-3</v>
      </c>
      <c r="L62" s="43">
        <f t="shared" si="8"/>
        <v>3.3453248433370111E-3</v>
      </c>
      <c r="M62" s="3"/>
      <c r="N62" s="3"/>
      <c r="O62" s="3"/>
      <c r="P62" s="3"/>
    </row>
    <row r="63" spans="1:18" x14ac:dyDescent="0.15">
      <c r="A63" s="6"/>
      <c r="B63" s="6">
        <v>4</v>
      </c>
      <c r="C63" s="2" t="str">
        <f t="shared" si="5"/>
        <v/>
      </c>
      <c r="D63" s="2" t="str">
        <f t="shared" si="5"/>
        <v/>
      </c>
      <c r="E63" s="2" t="str">
        <f t="shared" si="6"/>
        <v/>
      </c>
      <c r="F63" s="43" t="str">
        <f t="shared" si="7"/>
        <v/>
      </c>
      <c r="G63" s="43">
        <f t="shared" si="7"/>
        <v>2.4555185782683103E-2</v>
      </c>
      <c r="H63" s="43">
        <f t="shared" si="7"/>
        <v>1.7836948314501985E-2</v>
      </c>
      <c r="I63" s="43">
        <f t="shared" si="7"/>
        <v>1.0687904733166083E-2</v>
      </c>
      <c r="J63" s="43">
        <f t="shared" si="7"/>
        <v>6.7821056387821549E-3</v>
      </c>
      <c r="K63" s="43">
        <f t="shared" si="7"/>
        <v>3.6468498054890485E-3</v>
      </c>
      <c r="L63" s="43">
        <f t="shared" si="8"/>
        <v>1.3603426733176953E-3</v>
      </c>
      <c r="M63" s="3"/>
      <c r="N63" s="3"/>
      <c r="O63" s="3"/>
      <c r="P63" s="3"/>
    </row>
    <row r="64" spans="1:18" x14ac:dyDescent="0.15">
      <c r="A64" s="6"/>
      <c r="B64" s="6">
        <v>3</v>
      </c>
      <c r="C64" s="2" t="str">
        <f t="shared" si="5"/>
        <v/>
      </c>
      <c r="D64" s="2" t="str">
        <f t="shared" si="5"/>
        <v/>
      </c>
      <c r="E64" s="2" t="str">
        <f t="shared" si="6"/>
        <v/>
      </c>
      <c r="F64" s="43">
        <f t="shared" si="6"/>
        <v>1.8154418888696976E-2</v>
      </c>
      <c r="G64" s="43">
        <f t="shared" si="7"/>
        <v>1.36044023201571E-2</v>
      </c>
      <c r="H64" s="43">
        <f t="shared" si="7"/>
        <v>8.6234261500691117E-3</v>
      </c>
      <c r="I64" s="43">
        <f t="shared" si="7"/>
        <v>3.3112476058328863E-3</v>
      </c>
      <c r="J64" s="43">
        <f t="shared" si="7"/>
        <v>1.192443312658564E-3</v>
      </c>
      <c r="K64" s="43">
        <f t="shared" si="7"/>
        <v>-1.1389360407981178E-4</v>
      </c>
      <c r="L64" s="43">
        <f t="shared" si="8"/>
        <v>-5.351824384311263E-4</v>
      </c>
      <c r="M64" s="3"/>
      <c r="N64" s="3"/>
      <c r="O64" s="3"/>
      <c r="P64" s="3"/>
    </row>
    <row r="65" spans="1:16" x14ac:dyDescent="0.15">
      <c r="A65" s="6"/>
      <c r="B65" s="6">
        <v>2</v>
      </c>
      <c r="C65" s="2" t="str">
        <f t="shared" si="5"/>
        <v/>
      </c>
      <c r="D65" s="2" t="str">
        <f t="shared" si="5"/>
        <v/>
      </c>
      <c r="E65" s="43">
        <f t="shared" si="6"/>
        <v>8.495434543494617E-3</v>
      </c>
      <c r="F65" s="43">
        <f t="shared" si="6"/>
        <v>5.9912824141604183E-3</v>
      </c>
      <c r="G65" s="43">
        <f t="shared" si="7"/>
        <v>3.0454232776165185E-3</v>
      </c>
      <c r="H65" s="43">
        <f t="shared" si="7"/>
        <v>-2.4226246592200053E-4</v>
      </c>
      <c r="I65" s="43">
        <f t="shared" si="7"/>
        <v>-3.7721220086611232E-3</v>
      </c>
      <c r="J65" s="43">
        <f t="shared" si="7"/>
        <v>-4.1646318383240528E-3</v>
      </c>
      <c r="K65" s="43">
        <f t="shared" si="7"/>
        <v>-3.7112778112290499E-3</v>
      </c>
      <c r="L65" s="43">
        <f t="shared" si="8"/>
        <v>-2.3449517398668241E-3</v>
      </c>
      <c r="M65" s="3"/>
      <c r="N65" s="3"/>
      <c r="O65" s="3"/>
      <c r="P65" s="3"/>
    </row>
    <row r="66" spans="1:16" x14ac:dyDescent="0.15">
      <c r="A66" s="6"/>
      <c r="B66" s="6">
        <v>1</v>
      </c>
      <c r="C66" s="2" t="str">
        <f t="shared" si="5"/>
        <v/>
      </c>
      <c r="D66" s="43">
        <f t="shared" si="5"/>
        <v>4.1128110469007759E-3</v>
      </c>
      <c r="E66" s="43">
        <f t="shared" si="6"/>
        <v>0</v>
      </c>
      <c r="F66" s="43">
        <f t="shared" si="6"/>
        <v>0</v>
      </c>
      <c r="G66" s="43">
        <f t="shared" si="7"/>
        <v>-7.1293201731658486E-3</v>
      </c>
      <c r="H66" s="43">
        <f t="shared" si="7"/>
        <v>-8.7686516483734822E-3</v>
      </c>
      <c r="I66" s="43">
        <f t="shared" si="7"/>
        <v>-1.0570857401394886E-2</v>
      </c>
      <c r="J66" s="43">
        <f t="shared" si="7"/>
        <v>-9.2969898818053027E-3</v>
      </c>
      <c r="K66" s="43">
        <f t="shared" si="7"/>
        <v>-7.1514945522943348E-3</v>
      </c>
      <c r="L66" s="43">
        <f t="shared" si="8"/>
        <v>-4.072543881934002E-3</v>
      </c>
      <c r="M66" s="3"/>
      <c r="N66" s="3"/>
      <c r="O66" s="3"/>
      <c r="P66" s="3"/>
    </row>
    <row r="67" spans="1:16" x14ac:dyDescent="0.15">
      <c r="A67" s="6"/>
      <c r="B67" s="6">
        <v>0</v>
      </c>
      <c r="C67" s="44">
        <f t="shared" si="5"/>
        <v>1.9965102585689175E-3</v>
      </c>
      <c r="D67" s="2">
        <f t="shared" si="5"/>
        <v>0</v>
      </c>
      <c r="E67" s="2">
        <f t="shared" si="6"/>
        <v>0</v>
      </c>
      <c r="F67" s="43">
        <f t="shared" si="6"/>
        <v>0</v>
      </c>
      <c r="G67" s="43">
        <f t="shared" si="7"/>
        <v>-1.6927877016400132E-2</v>
      </c>
      <c r="H67" s="43">
        <f t="shared" si="7"/>
        <v>-1.6964506061366701E-2</v>
      </c>
      <c r="I67" s="43">
        <f t="shared" si="7"/>
        <v>-1.7093640939593143E-2</v>
      </c>
      <c r="J67" s="43">
        <f t="shared" si="7"/>
        <v>-1.421240401380381E-2</v>
      </c>
      <c r="K67" s="2">
        <f t="shared" si="7"/>
        <v>-1.044058503497583E-2</v>
      </c>
      <c r="L67" s="2">
        <f t="shared" si="8"/>
        <v>-5.7214160470541644E-3</v>
      </c>
      <c r="M67" s="3"/>
      <c r="N67" s="3"/>
      <c r="O67" s="3"/>
      <c r="P67" s="3"/>
    </row>
    <row r="70" spans="1:16" x14ac:dyDescent="0.15">
      <c r="A70" s="1" t="s">
        <v>11</v>
      </c>
      <c r="B70" s="5"/>
      <c r="C70" s="9">
        <v>3.9E-2</v>
      </c>
      <c r="D70" s="1" t="s">
        <v>23</v>
      </c>
    </row>
    <row r="71" spans="1:16" x14ac:dyDescent="0.15">
      <c r="A71" s="1" t="s">
        <v>12</v>
      </c>
      <c r="C71" s="10">
        <v>3</v>
      </c>
      <c r="D71" s="1" t="s">
        <v>15</v>
      </c>
    </row>
    <row r="72" spans="1:16" x14ac:dyDescent="0.15">
      <c r="A72" s="1" t="s">
        <v>13</v>
      </c>
      <c r="C72" s="7">
        <v>10</v>
      </c>
      <c r="D72" s="1" t="s">
        <v>16</v>
      </c>
    </row>
    <row r="73" spans="1:16" x14ac:dyDescent="0.15">
      <c r="A73" s="1" t="s">
        <v>14</v>
      </c>
      <c r="C73" s="8">
        <v>0</v>
      </c>
      <c r="D73" s="1" t="s">
        <v>19</v>
      </c>
    </row>
    <row r="74" spans="1:16" x14ac:dyDescent="0.15">
      <c r="A74" s="1" t="s">
        <v>18</v>
      </c>
      <c r="C74" s="7">
        <v>1</v>
      </c>
    </row>
    <row r="76" spans="1:16" x14ac:dyDescent="0.15">
      <c r="A76" s="1" t="s">
        <v>24</v>
      </c>
      <c r="C76" s="44">
        <f>C67*10^6</f>
        <v>1996.5102585689176</v>
      </c>
    </row>
    <row r="85" spans="15:19" x14ac:dyDescent="0.15">
      <c r="O85" t="s">
        <v>2</v>
      </c>
    </row>
    <row r="87" spans="15:19" x14ac:dyDescent="0.15">
      <c r="S87" t="s">
        <v>2</v>
      </c>
    </row>
    <row r="115" spans="9:9" x14ac:dyDescent="0.15">
      <c r="I115" t="s">
        <v>2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26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" customWidth="1"/>
    <col min="4" max="4" width="12.3984375" bestFit="1" customWidth="1"/>
  </cols>
  <sheetData>
    <row r="1" spans="1:17" ht="14" thickBot="1" x14ac:dyDescent="0.2">
      <c r="A1" s="45" t="s">
        <v>10</v>
      </c>
      <c r="B1" s="47"/>
      <c r="C1" s="47"/>
      <c r="D1" s="47"/>
      <c r="E1" s="47"/>
      <c r="F1" s="47"/>
      <c r="G1" s="47"/>
      <c r="H1" s="46"/>
    </row>
    <row r="2" spans="1:17" ht="14" thickBot="1" x14ac:dyDescent="0.2">
      <c r="M2" s="82"/>
      <c r="N2" s="82"/>
      <c r="O2" s="82"/>
      <c r="P2" s="82"/>
      <c r="Q2" s="82"/>
    </row>
    <row r="3" spans="1:17" x14ac:dyDescent="0.15">
      <c r="A3" s="48" t="s">
        <v>4</v>
      </c>
      <c r="B3" s="85"/>
      <c r="C3" s="67">
        <v>0</v>
      </c>
      <c r="D3" s="34">
        <v>1</v>
      </c>
      <c r="E3" s="34">
        <v>2</v>
      </c>
      <c r="F3" s="34">
        <v>3</v>
      </c>
      <c r="G3" s="34">
        <v>4</v>
      </c>
      <c r="H3" s="34">
        <v>5</v>
      </c>
      <c r="I3" s="34">
        <v>6</v>
      </c>
      <c r="J3" s="34">
        <v>7</v>
      </c>
      <c r="K3" s="34">
        <v>8</v>
      </c>
      <c r="L3" s="35">
        <v>9</v>
      </c>
      <c r="M3" s="80"/>
      <c r="N3" s="80"/>
      <c r="O3" s="80"/>
      <c r="P3" s="80"/>
      <c r="Q3" s="82"/>
    </row>
    <row r="4" spans="1:17" ht="14" thickBot="1" x14ac:dyDescent="0.2">
      <c r="A4" s="50" t="s">
        <v>22</v>
      </c>
      <c r="B4" s="86"/>
      <c r="C4" s="68">
        <v>3</v>
      </c>
      <c r="D4" s="36">
        <v>3.1</v>
      </c>
      <c r="E4" s="36">
        <v>3.2</v>
      </c>
      <c r="F4" s="36">
        <v>3.3</v>
      </c>
      <c r="G4" s="36">
        <v>3.4</v>
      </c>
      <c r="H4" s="36">
        <v>3.5</v>
      </c>
      <c r="I4" s="36">
        <v>3.55</v>
      </c>
      <c r="J4" s="36">
        <v>3.6</v>
      </c>
      <c r="K4" s="37">
        <v>3.65</v>
      </c>
      <c r="L4" s="38">
        <v>3.7</v>
      </c>
      <c r="M4" s="80"/>
      <c r="N4" s="80"/>
      <c r="O4" s="80"/>
      <c r="P4" s="80"/>
      <c r="Q4" s="82"/>
    </row>
    <row r="5" spans="1:17" ht="14" thickBot="1" x14ac:dyDescent="0.2">
      <c r="A5" s="52" t="s">
        <v>5</v>
      </c>
      <c r="B5" s="87"/>
      <c r="C5" s="39">
        <v>2.9999980736688165</v>
      </c>
      <c r="D5" s="40">
        <v>3.0404608295915612</v>
      </c>
      <c r="E5" s="40">
        <v>3.0697738038512155</v>
      </c>
      <c r="F5" s="40">
        <v>3.0890064602939926</v>
      </c>
      <c r="G5" s="40">
        <v>3.0991508509398158</v>
      </c>
      <c r="H5" s="40">
        <v>3.1011124510032779</v>
      </c>
      <c r="I5" s="40">
        <v>2.83663455063907</v>
      </c>
      <c r="J5" s="40">
        <v>2.7668786907003509</v>
      </c>
      <c r="K5" s="40">
        <v>2.6974247878248523</v>
      </c>
      <c r="L5" s="41">
        <v>2.6284288129301681</v>
      </c>
      <c r="M5" s="83"/>
      <c r="N5" s="83"/>
      <c r="O5" s="83"/>
      <c r="P5" s="83"/>
      <c r="Q5" s="82"/>
    </row>
    <row r="6" spans="1:17" x14ac:dyDescent="0.15">
      <c r="A6" s="20" t="s">
        <v>7</v>
      </c>
      <c r="B6" s="88">
        <v>0.1</v>
      </c>
      <c r="C6" s="17"/>
      <c r="D6" s="18"/>
      <c r="E6" s="18"/>
      <c r="F6" s="18"/>
      <c r="G6" s="18"/>
      <c r="H6" s="18"/>
      <c r="I6" s="18"/>
      <c r="J6" s="18"/>
      <c r="K6" s="18"/>
      <c r="L6" s="13"/>
      <c r="M6" s="82"/>
      <c r="N6" s="82"/>
      <c r="O6" s="82"/>
      <c r="P6" s="82"/>
      <c r="Q6" s="82"/>
    </row>
    <row r="7" spans="1:17" x14ac:dyDescent="0.15">
      <c r="A7" s="21" t="s">
        <v>0</v>
      </c>
      <c r="B7" s="89">
        <v>0.5</v>
      </c>
      <c r="C7" s="17"/>
      <c r="D7" s="18"/>
      <c r="E7" s="18"/>
      <c r="F7" s="18"/>
      <c r="G7" s="18"/>
      <c r="H7" s="18"/>
      <c r="I7" s="18"/>
      <c r="J7" s="18"/>
      <c r="K7" s="18"/>
      <c r="L7" s="13"/>
      <c r="M7" s="82"/>
      <c r="N7" s="82"/>
      <c r="O7" s="82"/>
      <c r="P7" s="82"/>
      <c r="Q7" s="82"/>
    </row>
    <row r="8" spans="1:17" ht="14" thickBot="1" x14ac:dyDescent="0.2">
      <c r="A8" s="22" t="s">
        <v>1</v>
      </c>
      <c r="B8" s="90">
        <f>1-B7</f>
        <v>0.5</v>
      </c>
      <c r="C8" s="17" t="s">
        <v>2</v>
      </c>
      <c r="D8" s="18"/>
      <c r="E8" s="18"/>
      <c r="F8" s="18"/>
      <c r="G8" s="18"/>
      <c r="H8" s="18"/>
      <c r="I8" s="18"/>
      <c r="J8" s="18"/>
      <c r="K8" s="18"/>
      <c r="L8" s="13"/>
      <c r="M8" s="82"/>
      <c r="N8" s="82"/>
      <c r="O8" s="82"/>
      <c r="P8" s="82"/>
      <c r="Q8" s="82"/>
    </row>
    <row r="9" spans="1:17" ht="14" thickBot="1" x14ac:dyDescent="0.2">
      <c r="C9" s="17"/>
      <c r="D9" s="18"/>
      <c r="E9" s="18"/>
      <c r="F9" s="18"/>
      <c r="G9" s="18"/>
      <c r="H9" s="18"/>
      <c r="I9" s="18"/>
      <c r="J9" s="18"/>
      <c r="K9" s="18"/>
      <c r="L9" s="13"/>
      <c r="M9" s="82"/>
      <c r="N9" s="82"/>
      <c r="O9" s="82"/>
      <c r="P9" s="82"/>
      <c r="Q9" s="82"/>
    </row>
    <row r="10" spans="1:17" ht="14" thickBot="1" x14ac:dyDescent="0.2">
      <c r="A10" s="45" t="s">
        <v>6</v>
      </c>
      <c r="B10" s="47"/>
      <c r="C10" s="70"/>
      <c r="D10" s="71"/>
      <c r="E10" s="71"/>
      <c r="F10" s="71"/>
      <c r="G10" s="71"/>
      <c r="H10" s="71"/>
      <c r="I10" s="71"/>
      <c r="J10" s="71"/>
      <c r="K10" s="71"/>
      <c r="L10" s="72"/>
      <c r="M10" s="84"/>
      <c r="N10" s="84"/>
      <c r="O10" s="84"/>
      <c r="P10" s="84"/>
      <c r="Q10" s="82"/>
    </row>
    <row r="11" spans="1:17" x14ac:dyDescent="0.15">
      <c r="A11" s="6"/>
      <c r="B11" s="6"/>
      <c r="C11" s="73">
        <v>0</v>
      </c>
      <c r="D11" s="74">
        <v>1</v>
      </c>
      <c r="E11" s="74">
        <v>2</v>
      </c>
      <c r="F11" s="74">
        <v>3</v>
      </c>
      <c r="G11" s="74">
        <v>4</v>
      </c>
      <c r="H11" s="74">
        <v>5</v>
      </c>
      <c r="I11" s="74">
        <v>6</v>
      </c>
      <c r="J11" s="74">
        <v>7</v>
      </c>
      <c r="K11" s="74">
        <v>8</v>
      </c>
      <c r="L11" s="75">
        <v>9</v>
      </c>
      <c r="M11" s="6"/>
      <c r="N11" s="6"/>
      <c r="O11" s="6"/>
      <c r="P11" s="6"/>
    </row>
    <row r="12" spans="1:17" x14ac:dyDescent="0.15">
      <c r="A12" s="6"/>
      <c r="B12" s="6">
        <v>13</v>
      </c>
      <c r="C12" s="57"/>
      <c r="D12" s="12" t="str">
        <f t="shared" ref="D12:P25" si="0">IF( $B12 &lt;=D$11,D$5*EXP($B$6*$B12),"")</f>
        <v/>
      </c>
      <c r="E12" s="12" t="str">
        <f t="shared" si="0"/>
        <v/>
      </c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58" t="str">
        <f t="shared" si="0"/>
        <v/>
      </c>
      <c r="M12" s="3"/>
      <c r="N12" s="3"/>
      <c r="O12" s="3"/>
      <c r="P12" s="3"/>
    </row>
    <row r="13" spans="1:17" x14ac:dyDescent="0.15">
      <c r="A13" s="6"/>
      <c r="B13" s="6">
        <v>12</v>
      </c>
      <c r="C13" s="57"/>
      <c r="D13" s="12" t="str">
        <f t="shared" si="0"/>
        <v/>
      </c>
      <c r="E13" s="12" t="str">
        <f t="shared" si="0"/>
        <v/>
      </c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58" t="str">
        <f t="shared" si="0"/>
        <v/>
      </c>
      <c r="M13" s="3"/>
      <c r="N13" s="3"/>
      <c r="O13" s="3"/>
      <c r="P13" s="3"/>
    </row>
    <row r="14" spans="1:17" x14ac:dyDescent="0.15">
      <c r="A14" s="6"/>
      <c r="B14" s="6">
        <v>11</v>
      </c>
      <c r="C14" s="57"/>
      <c r="D14" s="12" t="str">
        <f t="shared" si="0"/>
        <v/>
      </c>
      <c r="E14" s="12" t="str">
        <f t="shared" si="0"/>
        <v/>
      </c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58" t="str">
        <f t="shared" si="0"/>
        <v/>
      </c>
      <c r="M14" s="3"/>
      <c r="N14" s="3"/>
      <c r="O14" s="3"/>
      <c r="P14" s="3"/>
    </row>
    <row r="15" spans="1:17" x14ac:dyDescent="0.15">
      <c r="A15" s="6"/>
      <c r="B15" s="6">
        <v>10</v>
      </c>
      <c r="C15" s="57"/>
      <c r="D15" s="12" t="str">
        <f t="shared" si="0"/>
        <v/>
      </c>
      <c r="E15" s="12" t="str">
        <f t="shared" si="0"/>
        <v/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58" t="str">
        <f t="shared" si="0"/>
        <v/>
      </c>
      <c r="M15" s="3"/>
      <c r="N15" s="3"/>
      <c r="O15" s="3"/>
      <c r="P15" s="3"/>
    </row>
    <row r="16" spans="1:17" x14ac:dyDescent="0.15">
      <c r="A16" s="6"/>
      <c r="B16" s="6">
        <v>9</v>
      </c>
      <c r="C16" s="57"/>
      <c r="D16" s="12" t="str">
        <f t="shared" si="0"/>
        <v/>
      </c>
      <c r="E16" s="12" t="str">
        <f t="shared" si="0"/>
        <v/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58">
        <f t="shared" si="0"/>
        <v>6.4648916857376095</v>
      </c>
      <c r="M16" s="3"/>
      <c r="N16" s="3"/>
      <c r="O16" s="3"/>
      <c r="P16" s="3"/>
    </row>
    <row r="17" spans="1:17" x14ac:dyDescent="0.15">
      <c r="A17" s="6"/>
      <c r="B17" s="6">
        <v>8</v>
      </c>
      <c r="C17" s="57"/>
      <c r="D17" s="12" t="str">
        <f t="shared" si="0"/>
        <v/>
      </c>
      <c r="E17" s="12" t="str">
        <f t="shared" si="0"/>
        <v/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>
        <f t="shared" si="0"/>
        <v>6.0032292668343201</v>
      </c>
      <c r="L17" s="58">
        <f t="shared" si="0"/>
        <v>5.8496759008049617</v>
      </c>
      <c r="M17" s="3"/>
      <c r="N17" s="3"/>
      <c r="O17" s="3"/>
      <c r="P17" s="3"/>
    </row>
    <row r="18" spans="1:17" x14ac:dyDescent="0.15">
      <c r="A18" s="6"/>
      <c r="B18" s="6">
        <v>7</v>
      </c>
      <c r="C18" s="57"/>
      <c r="D18" s="12" t="str">
        <f t="shared" si="0"/>
        <v/>
      </c>
      <c r="E18" s="12" t="str">
        <f t="shared" si="0"/>
        <v/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>
        <f t="shared" si="0"/>
        <v>5.5718094546401993</v>
      </c>
      <c r="K18" s="12">
        <f t="shared" si="0"/>
        <v>5.4319464696802724</v>
      </c>
      <c r="L18" s="58">
        <f t="shared" si="0"/>
        <v>5.2930056384315369</v>
      </c>
      <c r="M18" s="3"/>
      <c r="N18" s="3"/>
      <c r="O18" s="3"/>
      <c r="P18" s="3"/>
    </row>
    <row r="19" spans="1:17" x14ac:dyDescent="0.15">
      <c r="A19" s="6"/>
      <c r="B19" s="6">
        <v>6</v>
      </c>
      <c r="C19" s="57"/>
      <c r="D19" s="12" t="str">
        <f t="shared" si="0"/>
        <v/>
      </c>
      <c r="E19" s="12" t="str">
        <f t="shared" si="0"/>
        <v/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>
        <f t="shared" si="0"/>
        <v>5.1686851445567328</v>
      </c>
      <c r="J19" s="12">
        <f t="shared" si="0"/>
        <v>5.0415816807249856</v>
      </c>
      <c r="K19" s="12">
        <f t="shared" si="0"/>
        <v>4.9150284185350435</v>
      </c>
      <c r="L19" s="58">
        <f t="shared" si="0"/>
        <v>4.7893095555281677</v>
      </c>
      <c r="M19" s="3"/>
      <c r="N19" s="3"/>
      <c r="O19" s="3"/>
      <c r="P19" s="3"/>
    </row>
    <row r="20" spans="1:17" x14ac:dyDescent="0.15">
      <c r="A20" s="6"/>
      <c r="B20" s="6">
        <v>5</v>
      </c>
      <c r="C20" s="57"/>
      <c r="D20" s="12" t="str">
        <f t="shared" si="0"/>
        <v/>
      </c>
      <c r="E20" s="12" t="str">
        <f t="shared" si="0"/>
        <v/>
      </c>
      <c r="F20" s="12" t="str">
        <f t="shared" si="0"/>
        <v/>
      </c>
      <c r="G20" s="12" t="str">
        <f t="shared" si="0"/>
        <v/>
      </c>
      <c r="H20" s="12">
        <f t="shared" si="0"/>
        <v>5.1128700608021136</v>
      </c>
      <c r="I20" s="12">
        <f t="shared" si="0"/>
        <v>4.676819720841535</v>
      </c>
      <c r="J20" s="12">
        <f t="shared" si="0"/>
        <v>4.5618117508045897</v>
      </c>
      <c r="K20" s="12">
        <f t="shared" si="0"/>
        <v>4.4473016238006142</v>
      </c>
      <c r="L20" s="58">
        <f t="shared" si="0"/>
        <v>4.3335464923990559</v>
      </c>
      <c r="M20" s="3"/>
      <c r="N20" s="3"/>
      <c r="O20" s="3"/>
      <c r="P20" s="3"/>
    </row>
    <row r="21" spans="1:17" x14ac:dyDescent="0.15">
      <c r="A21" s="6"/>
      <c r="B21" s="6">
        <v>4</v>
      </c>
      <c r="C21" s="57"/>
      <c r="D21" s="12" t="str">
        <f t="shared" si="0"/>
        <v/>
      </c>
      <c r="E21" s="12" t="str">
        <f t="shared" si="0"/>
        <v/>
      </c>
      <c r="F21" s="12" t="str">
        <f t="shared" si="0"/>
        <v/>
      </c>
      <c r="G21" s="12">
        <f t="shared" si="0"/>
        <v>4.6233897811479761</v>
      </c>
      <c r="H21" s="12">
        <f t="shared" si="0"/>
        <v>4.626316144569544</v>
      </c>
      <c r="I21" s="12">
        <f t="shared" si="0"/>
        <v>4.2317614808259112</v>
      </c>
      <c r="J21" s="12">
        <f t="shared" si="0"/>
        <v>4.1276979661641251</v>
      </c>
      <c r="K21" s="12">
        <f t="shared" si="0"/>
        <v>4.0240849185068779</v>
      </c>
      <c r="L21" s="58">
        <f t="shared" si="0"/>
        <v>3.9211550191211511</v>
      </c>
      <c r="M21" s="3"/>
      <c r="N21" s="3"/>
      <c r="O21" s="3"/>
      <c r="P21" s="3"/>
    </row>
    <row r="22" spans="1:17" x14ac:dyDescent="0.15">
      <c r="A22" s="6"/>
      <c r="B22" s="6">
        <v>3</v>
      </c>
      <c r="C22" s="57"/>
      <c r="D22" s="12" t="str">
        <f t="shared" si="0"/>
        <v/>
      </c>
      <c r="E22" s="12" t="str">
        <f t="shared" si="0"/>
        <v/>
      </c>
      <c r="F22" s="12">
        <f t="shared" si="0"/>
        <v>4.1697225770870192</v>
      </c>
      <c r="G22" s="12">
        <f t="shared" si="0"/>
        <v>4.1834160721477751</v>
      </c>
      <c r="H22" s="12">
        <f t="shared" si="0"/>
        <v>4.1860639552703818</v>
      </c>
      <c r="I22" s="12">
        <f t="shared" si="0"/>
        <v>3.8290561320545464</v>
      </c>
      <c r="J22" s="12">
        <f t="shared" si="0"/>
        <v>3.7348955701362287</v>
      </c>
      <c r="K22" s="12">
        <f t="shared" si="0"/>
        <v>3.6411426076192086</v>
      </c>
      <c r="L22" s="58">
        <f t="shared" si="0"/>
        <v>3.5480077832203261</v>
      </c>
      <c r="M22" s="3"/>
      <c r="N22" s="3"/>
      <c r="O22" s="3"/>
      <c r="P22" s="3"/>
    </row>
    <row r="23" spans="1:17" x14ac:dyDescent="0.15">
      <c r="A23" s="6"/>
      <c r="B23" s="6">
        <v>2</v>
      </c>
      <c r="C23" s="57"/>
      <c r="D23" s="12" t="str">
        <f t="shared" si="0"/>
        <v/>
      </c>
      <c r="E23" s="12">
        <f t="shared" si="0"/>
        <v>3.7494301909517107</v>
      </c>
      <c r="F23" s="12">
        <f t="shared" si="0"/>
        <v>3.7729210105776656</v>
      </c>
      <c r="G23" s="12">
        <f t="shared" si="0"/>
        <v>3.7853113972923285</v>
      </c>
      <c r="H23" s="12">
        <f t="shared" si="0"/>
        <v>3.7877073010202484</v>
      </c>
      <c r="I23" s="12">
        <f t="shared" si="0"/>
        <v>3.464673264042994</v>
      </c>
      <c r="J23" s="12">
        <f t="shared" si="0"/>
        <v>3.3794732643160081</v>
      </c>
      <c r="K23" s="12">
        <f t="shared" si="0"/>
        <v>3.2946420757788855</v>
      </c>
      <c r="L23" s="58">
        <f t="shared" si="0"/>
        <v>3.2103702017405684</v>
      </c>
      <c r="M23" s="3"/>
      <c r="N23" s="3"/>
      <c r="O23" s="3"/>
      <c r="P23" s="3"/>
    </row>
    <row r="24" spans="1:17" x14ac:dyDescent="0.15">
      <c r="A24" s="6"/>
      <c r="B24" s="6">
        <v>1</v>
      </c>
      <c r="C24" s="57"/>
      <c r="D24" s="12">
        <f t="shared" si="0"/>
        <v>3.360228886412751</v>
      </c>
      <c r="E24" s="12">
        <f t="shared" si="0"/>
        <v>3.3926247330868211</v>
      </c>
      <c r="F24" s="12">
        <f t="shared" si="0"/>
        <v>3.4138801056647186</v>
      </c>
      <c r="G24" s="12">
        <f t="shared" si="0"/>
        <v>3.4250913911880811</v>
      </c>
      <c r="H24" s="12">
        <f t="shared" si="0"/>
        <v>3.4272592945311149</v>
      </c>
      <c r="I24" s="12">
        <f t="shared" si="0"/>
        <v>3.1349660105748836</v>
      </c>
      <c r="J24" s="12">
        <f t="shared" si="0"/>
        <v>3.0578738628052529</v>
      </c>
      <c r="K24" s="12">
        <f t="shared" si="0"/>
        <v>2.9811154292004014</v>
      </c>
      <c r="L24" s="58">
        <f t="shared" si="0"/>
        <v>2.9048630842825189</v>
      </c>
      <c r="M24" s="3"/>
      <c r="N24" s="3"/>
      <c r="O24" s="3"/>
      <c r="P24" s="3"/>
    </row>
    <row r="25" spans="1:17" ht="14" thickBot="1" x14ac:dyDescent="0.2">
      <c r="A25" s="6"/>
      <c r="B25" s="6">
        <v>0</v>
      </c>
      <c r="C25" s="59">
        <f>IF( $B25 &lt;=C$11,(C$5+$B$6*$B25),"")</f>
        <v>2.9999980736688165</v>
      </c>
      <c r="D25" s="19">
        <f t="shared" si="0"/>
        <v>3.0404608295915612</v>
      </c>
      <c r="E25" s="29">
        <f t="shared" si="0"/>
        <v>3.0697738038512155</v>
      </c>
      <c r="F25" s="29">
        <f t="shared" si="0"/>
        <v>3.0890064602939926</v>
      </c>
      <c r="G25" s="29">
        <f t="shared" si="0"/>
        <v>3.0991508509398158</v>
      </c>
      <c r="H25" s="29">
        <f t="shared" si="0"/>
        <v>3.1011124510032779</v>
      </c>
      <c r="I25" s="29">
        <f t="shared" si="0"/>
        <v>2.83663455063907</v>
      </c>
      <c r="J25" s="29">
        <f t="shared" si="0"/>
        <v>2.7668786907003509</v>
      </c>
      <c r="K25" s="29">
        <f t="shared" si="0"/>
        <v>2.6974247878248523</v>
      </c>
      <c r="L25" s="30">
        <f t="shared" si="0"/>
        <v>2.6284288129301681</v>
      </c>
      <c r="M25" s="3"/>
      <c r="N25" s="3"/>
      <c r="O25" s="3"/>
      <c r="P25" s="3"/>
    </row>
    <row r="27" spans="1:17" ht="14" thickBot="1" x14ac:dyDescent="0.2"/>
    <row r="28" spans="1:17" ht="14" thickBot="1" x14ac:dyDescent="0.2">
      <c r="A28" s="45" t="s">
        <v>3</v>
      </c>
      <c r="B28" s="46"/>
    </row>
    <row r="29" spans="1:17" x14ac:dyDescent="0.15">
      <c r="C29" s="69">
        <v>0</v>
      </c>
      <c r="D29" s="15">
        <v>1</v>
      </c>
      <c r="E29" s="15">
        <v>2</v>
      </c>
      <c r="F29" s="15">
        <v>3</v>
      </c>
      <c r="G29" s="15">
        <v>4</v>
      </c>
      <c r="H29" s="15">
        <v>5</v>
      </c>
      <c r="I29" s="15">
        <v>6</v>
      </c>
      <c r="J29" s="15">
        <v>7</v>
      </c>
      <c r="K29" s="15">
        <v>8</v>
      </c>
      <c r="L29" s="15">
        <v>9</v>
      </c>
      <c r="M29" s="16">
        <v>10</v>
      </c>
    </row>
    <row r="30" spans="1:17" x14ac:dyDescent="0.15">
      <c r="B30">
        <v>14</v>
      </c>
      <c r="C30" s="60"/>
      <c r="D30" s="61" t="str">
        <f t="shared" ref="D30:Q44" si="1">IF($B30=0,$B$8*C30/(1+C11/100), IF($B30=D$29, $B$7*C31/(1 +C12/100 ), IF(AND(0 &lt; $B30, $B30 &lt; D$29), $B$7*C31/(1+C12/100) + $B$8*C30/(1+C11/100 ),"")))</f>
        <v/>
      </c>
      <c r="E30" s="61" t="str">
        <f t="shared" si="1"/>
        <v/>
      </c>
      <c r="F30" s="61" t="str">
        <f t="shared" si="1"/>
        <v/>
      </c>
      <c r="G30" s="61" t="str">
        <f t="shared" si="1"/>
        <v/>
      </c>
      <c r="H30" s="61" t="str">
        <f t="shared" si="1"/>
        <v/>
      </c>
      <c r="I30" s="61" t="str">
        <f t="shared" si="1"/>
        <v/>
      </c>
      <c r="J30" s="61" t="str">
        <f t="shared" si="1"/>
        <v/>
      </c>
      <c r="K30" s="61" t="str">
        <f t="shared" si="1"/>
        <v/>
      </c>
      <c r="L30" s="61" t="str">
        <f t="shared" si="1"/>
        <v/>
      </c>
      <c r="M30" s="62" t="str">
        <f t="shared" si="1"/>
        <v/>
      </c>
      <c r="N30" s="4"/>
      <c r="O30" s="4"/>
      <c r="P30" s="4"/>
      <c r="Q30" s="4"/>
    </row>
    <row r="31" spans="1:17" x14ac:dyDescent="0.15">
      <c r="B31">
        <v>13</v>
      </c>
      <c r="C31" s="60"/>
      <c r="D31" s="61" t="str">
        <f t="shared" si="1"/>
        <v/>
      </c>
      <c r="E31" s="61" t="str">
        <f t="shared" si="1"/>
        <v/>
      </c>
      <c r="F31" s="61" t="str">
        <f t="shared" si="1"/>
        <v/>
      </c>
      <c r="G31" s="61" t="str">
        <f t="shared" si="1"/>
        <v/>
      </c>
      <c r="H31" s="61" t="str">
        <f t="shared" si="1"/>
        <v/>
      </c>
      <c r="I31" s="61" t="str">
        <f t="shared" si="1"/>
        <v/>
      </c>
      <c r="J31" s="61" t="str">
        <f t="shared" si="1"/>
        <v/>
      </c>
      <c r="K31" s="61" t="str">
        <f t="shared" si="1"/>
        <v/>
      </c>
      <c r="L31" s="61" t="str">
        <f t="shared" si="1"/>
        <v/>
      </c>
      <c r="M31" s="62" t="str">
        <f t="shared" si="1"/>
        <v/>
      </c>
      <c r="N31" s="4"/>
      <c r="O31" s="4"/>
      <c r="P31" s="4"/>
      <c r="Q31" s="4"/>
    </row>
    <row r="32" spans="1:17" x14ac:dyDescent="0.15">
      <c r="B32">
        <v>12</v>
      </c>
      <c r="C32" s="60"/>
      <c r="D32" s="61" t="str">
        <f t="shared" si="1"/>
        <v/>
      </c>
      <c r="E32" s="61" t="str">
        <f t="shared" si="1"/>
        <v/>
      </c>
      <c r="F32" s="61" t="str">
        <f t="shared" si="1"/>
        <v/>
      </c>
      <c r="G32" s="61" t="str">
        <f t="shared" si="1"/>
        <v/>
      </c>
      <c r="H32" s="61" t="str">
        <f t="shared" si="1"/>
        <v/>
      </c>
      <c r="I32" s="61" t="str">
        <f t="shared" si="1"/>
        <v/>
      </c>
      <c r="J32" s="61" t="str">
        <f t="shared" si="1"/>
        <v/>
      </c>
      <c r="K32" s="61" t="str">
        <f t="shared" si="1"/>
        <v/>
      </c>
      <c r="L32" s="61" t="str">
        <f t="shared" si="1"/>
        <v/>
      </c>
      <c r="M32" s="62" t="str">
        <f t="shared" si="1"/>
        <v/>
      </c>
      <c r="N32" s="4"/>
      <c r="O32" s="4"/>
      <c r="P32" s="4"/>
      <c r="Q32" s="4"/>
    </row>
    <row r="33" spans="1:18" x14ac:dyDescent="0.15">
      <c r="B33">
        <v>11</v>
      </c>
      <c r="C33" s="60"/>
      <c r="D33" s="61" t="str">
        <f t="shared" si="1"/>
        <v/>
      </c>
      <c r="E33" s="61" t="str">
        <f t="shared" si="1"/>
        <v/>
      </c>
      <c r="F33" s="61" t="str">
        <f t="shared" si="1"/>
        <v/>
      </c>
      <c r="G33" s="61" t="str">
        <f t="shared" si="1"/>
        <v/>
      </c>
      <c r="H33" s="61" t="str">
        <f t="shared" si="1"/>
        <v/>
      </c>
      <c r="I33" s="61" t="str">
        <f t="shared" si="1"/>
        <v/>
      </c>
      <c r="J33" s="61" t="str">
        <f t="shared" si="1"/>
        <v/>
      </c>
      <c r="K33" s="61" t="str">
        <f t="shared" si="1"/>
        <v/>
      </c>
      <c r="L33" s="61" t="str">
        <f t="shared" si="1"/>
        <v/>
      </c>
      <c r="M33" s="62" t="str">
        <f t="shared" si="1"/>
        <v/>
      </c>
      <c r="N33" s="4"/>
      <c r="O33" s="4"/>
      <c r="P33" s="4"/>
      <c r="Q33" s="4"/>
    </row>
    <row r="34" spans="1:18" x14ac:dyDescent="0.15">
      <c r="B34">
        <v>10</v>
      </c>
      <c r="C34" s="60"/>
      <c r="D34" s="61" t="str">
        <f t="shared" si="1"/>
        <v/>
      </c>
      <c r="E34" s="61" t="str">
        <f t="shared" si="1"/>
        <v/>
      </c>
      <c r="F34" s="61" t="str">
        <f t="shared" si="1"/>
        <v/>
      </c>
      <c r="G34" s="61" t="str">
        <f t="shared" si="1"/>
        <v/>
      </c>
      <c r="H34" s="61" t="str">
        <f t="shared" si="1"/>
        <v/>
      </c>
      <c r="I34" s="61" t="str">
        <f t="shared" si="1"/>
        <v/>
      </c>
      <c r="J34" s="61" t="str">
        <f t="shared" si="1"/>
        <v/>
      </c>
      <c r="K34" s="61" t="str">
        <f t="shared" si="1"/>
        <v/>
      </c>
      <c r="L34" s="61" t="str">
        <f t="shared" si="1"/>
        <v/>
      </c>
      <c r="M34" s="62">
        <f t="shared" si="1"/>
        <v>6.1593875857970839E-4</v>
      </c>
      <c r="N34" s="4"/>
      <c r="O34" s="4"/>
      <c r="P34" s="4"/>
      <c r="Q34" s="4"/>
    </row>
    <row r="35" spans="1:18" x14ac:dyDescent="0.15">
      <c r="B35">
        <v>9</v>
      </c>
      <c r="C35" s="60"/>
      <c r="D35" s="61" t="str">
        <f t="shared" si="1"/>
        <v/>
      </c>
      <c r="E35" s="61" t="str">
        <f t="shared" si="1"/>
        <v/>
      </c>
      <c r="F35" s="61" t="str">
        <f t="shared" si="1"/>
        <v/>
      </c>
      <c r="G35" s="61" t="str">
        <f t="shared" si="1"/>
        <v/>
      </c>
      <c r="H35" s="61" t="str">
        <f t="shared" si="1"/>
        <v/>
      </c>
      <c r="I35" s="61" t="str">
        <f t="shared" si="1"/>
        <v/>
      </c>
      <c r="J35" s="61" t="str">
        <f t="shared" si="1"/>
        <v/>
      </c>
      <c r="K35" s="61" t="str">
        <f t="shared" si="1"/>
        <v/>
      </c>
      <c r="L35" s="61">
        <f t="shared" si="1"/>
        <v>1.3115170643447267E-3</v>
      </c>
      <c r="M35" s="62">
        <f t="shared" si="1"/>
        <v>6.2970782524122294E-3</v>
      </c>
      <c r="N35" s="4"/>
      <c r="O35" s="4"/>
      <c r="P35" s="4"/>
      <c r="Q35" s="4"/>
    </row>
    <row r="36" spans="1:18" x14ac:dyDescent="0.15">
      <c r="B36">
        <v>8</v>
      </c>
      <c r="C36" s="60"/>
      <c r="D36" s="61" t="str">
        <f t="shared" si="1"/>
        <v/>
      </c>
      <c r="E36" s="61" t="str">
        <f t="shared" si="1"/>
        <v/>
      </c>
      <c r="F36" s="61" t="str">
        <f t="shared" si="1"/>
        <v/>
      </c>
      <c r="G36" s="61" t="str">
        <f t="shared" si="1"/>
        <v/>
      </c>
      <c r="H36" s="61" t="str">
        <f t="shared" si="1"/>
        <v/>
      </c>
      <c r="I36" s="61" t="str">
        <f t="shared" si="1"/>
        <v/>
      </c>
      <c r="J36" s="61" t="str">
        <f t="shared" si="1"/>
        <v/>
      </c>
      <c r="K36" s="61">
        <f t="shared" si="1"/>
        <v>2.7805008811819911E-3</v>
      </c>
      <c r="L36" s="61">
        <f t="shared" si="1"/>
        <v>1.202693548338871E-2</v>
      </c>
      <c r="M36" s="62">
        <f t="shared" si="1"/>
        <v>2.893306283288876E-2</v>
      </c>
      <c r="N36" s="4"/>
      <c r="O36" s="4"/>
      <c r="P36" s="4"/>
      <c r="Q36" s="4"/>
    </row>
    <row r="37" spans="1:18" x14ac:dyDescent="0.15">
      <c r="B37">
        <v>7</v>
      </c>
      <c r="C37" s="60"/>
      <c r="D37" s="61" t="str">
        <f t="shared" si="1"/>
        <v/>
      </c>
      <c r="E37" s="61" t="str">
        <f t="shared" si="1"/>
        <v/>
      </c>
      <c r="F37" s="61" t="str">
        <f t="shared" si="1"/>
        <v/>
      </c>
      <c r="G37" s="61" t="str">
        <f t="shared" si="1"/>
        <v/>
      </c>
      <c r="H37" s="61" t="str">
        <f t="shared" si="1"/>
        <v/>
      </c>
      <c r="I37" s="61" t="str">
        <f t="shared" si="1"/>
        <v/>
      </c>
      <c r="J37" s="61">
        <f t="shared" si="1"/>
        <v>5.8708501843320864E-3</v>
      </c>
      <c r="K37" s="61">
        <f t="shared" si="1"/>
        <v>2.2594948423137425E-2</v>
      </c>
      <c r="L37" s="61">
        <f t="shared" si="1"/>
        <v>4.8965297904872529E-2</v>
      </c>
      <c r="M37" s="62">
        <f t="shared" si="1"/>
        <v>7.8683236595260136E-2</v>
      </c>
      <c r="N37" s="4"/>
      <c r="O37" s="4"/>
      <c r="P37" s="4"/>
      <c r="Q37" s="4"/>
    </row>
    <row r="38" spans="1:18" x14ac:dyDescent="0.15">
      <c r="B38">
        <v>6</v>
      </c>
      <c r="C38" s="60"/>
      <c r="D38" s="61" t="str">
        <f t="shared" si="1"/>
        <v/>
      </c>
      <c r="E38" s="61" t="str">
        <f t="shared" si="1"/>
        <v/>
      </c>
      <c r="F38" s="61" t="str">
        <f t="shared" si="1"/>
        <v/>
      </c>
      <c r="G38" s="61" t="str">
        <f t="shared" si="1"/>
        <v/>
      </c>
      <c r="H38" s="61" t="str">
        <f t="shared" si="1"/>
        <v/>
      </c>
      <c r="I38" s="61">
        <f t="shared" si="1"/>
        <v>1.234859189133768E-2</v>
      </c>
      <c r="J38" s="61">
        <f t="shared" si="1"/>
        <v>4.1626818198735045E-2</v>
      </c>
      <c r="K38" s="61">
        <f t="shared" si="1"/>
        <v>8.0259743865224845E-2</v>
      </c>
      <c r="L38" s="61">
        <f t="shared" si="1"/>
        <v>0.11617218087747604</v>
      </c>
      <c r="M38" s="62">
        <f t="shared" si="1"/>
        <v>0.14026467427957334</v>
      </c>
      <c r="N38" s="4"/>
      <c r="O38" s="4"/>
      <c r="P38" s="4"/>
      <c r="Q38" s="4"/>
    </row>
    <row r="39" spans="1:18" x14ac:dyDescent="0.15">
      <c r="B39">
        <v>5</v>
      </c>
      <c r="C39" s="60"/>
      <c r="D39" s="61" t="str">
        <f t="shared" si="1"/>
        <v/>
      </c>
      <c r="E39" s="61" t="str">
        <f t="shared" si="1"/>
        <v/>
      </c>
      <c r="F39" s="61" t="str">
        <f t="shared" si="1"/>
        <v/>
      </c>
      <c r="G39" s="61" t="str">
        <f t="shared" si="1"/>
        <v/>
      </c>
      <c r="H39" s="61">
        <f t="shared" si="1"/>
        <v>2.5959918698161045E-2</v>
      </c>
      <c r="I39" s="61">
        <f t="shared" si="1"/>
        <v>7.4856420355756681E-2</v>
      </c>
      <c r="J39" s="61">
        <f t="shared" si="1"/>
        <v>0.12640539390750594</v>
      </c>
      <c r="K39" s="61">
        <f t="shared" si="1"/>
        <v>0.16277548233348207</v>
      </c>
      <c r="L39" s="61">
        <f t="shared" si="1"/>
        <v>0.17701930832876378</v>
      </c>
      <c r="M39" s="62">
        <f t="shared" si="1"/>
        <v>0.17127623967825253</v>
      </c>
      <c r="N39" s="4"/>
      <c r="O39" s="4"/>
      <c r="P39" s="4"/>
      <c r="Q39" s="4"/>
    </row>
    <row r="40" spans="1:18" x14ac:dyDescent="0.15">
      <c r="B40">
        <v>4</v>
      </c>
      <c r="C40" s="60"/>
      <c r="D40" s="61" t="str">
        <f t="shared" si="1"/>
        <v/>
      </c>
      <c r="E40" s="61" t="str">
        <f t="shared" si="1"/>
        <v/>
      </c>
      <c r="F40" s="61" t="str">
        <f t="shared" si="1"/>
        <v/>
      </c>
      <c r="G40" s="61">
        <f t="shared" si="1"/>
        <v>5.432029385289229E-2</v>
      </c>
      <c r="H40" s="61">
        <f t="shared" si="1"/>
        <v>0.1307992764485765</v>
      </c>
      <c r="I40" s="61">
        <f t="shared" si="1"/>
        <v>0.18897098676127427</v>
      </c>
      <c r="J40" s="61">
        <f t="shared" si="1"/>
        <v>0.21310813403385637</v>
      </c>
      <c r="K40" s="61">
        <f t="shared" si="1"/>
        <v>0.20616950929592898</v>
      </c>
      <c r="L40" s="61">
        <f t="shared" si="1"/>
        <v>0.17966487585986371</v>
      </c>
      <c r="M40" s="62">
        <f t="shared" si="1"/>
        <v>0.14509469147808685</v>
      </c>
      <c r="N40" s="4"/>
      <c r="O40" s="4"/>
      <c r="P40" s="4"/>
      <c r="Q40" s="4"/>
    </row>
    <row r="41" spans="1:18" x14ac:dyDescent="0.15">
      <c r="B41">
        <v>3</v>
      </c>
      <c r="C41" s="60"/>
      <c r="D41" s="61" t="str">
        <f t="shared" si="1"/>
        <v/>
      </c>
      <c r="E41" s="61" t="str">
        <f t="shared" si="1"/>
        <v/>
      </c>
      <c r="F41" s="61">
        <f t="shared" si="1"/>
        <v>0.11317059881923269</v>
      </c>
      <c r="G41" s="61">
        <f t="shared" si="1"/>
        <v>0.21845044858496571</v>
      </c>
      <c r="H41" s="61">
        <f t="shared" si="1"/>
        <v>0.26351397396603288</v>
      </c>
      <c r="I41" s="61">
        <f t="shared" si="1"/>
        <v>0.25429544162810341</v>
      </c>
      <c r="J41" s="61">
        <f t="shared" si="1"/>
        <v>0.21543522714234789</v>
      </c>
      <c r="K41" s="61">
        <f t="shared" si="1"/>
        <v>0.16700291985228877</v>
      </c>
      <c r="L41" s="61">
        <f t="shared" si="1"/>
        <v>0.12146556741434167</v>
      </c>
      <c r="M41" s="62">
        <f t="shared" si="1"/>
        <v>8.4206170319302498E-2</v>
      </c>
      <c r="N41" s="4"/>
      <c r="O41" s="4"/>
      <c r="P41" s="4"/>
      <c r="Q41" s="4"/>
    </row>
    <row r="42" spans="1:18" x14ac:dyDescent="0.15">
      <c r="B42">
        <v>2</v>
      </c>
      <c r="C42" s="60"/>
      <c r="D42" s="61" t="str">
        <f t="shared" si="1"/>
        <v/>
      </c>
      <c r="E42" s="61">
        <f t="shared" si="1"/>
        <v>0.23482770283728369</v>
      </c>
      <c r="F42" s="61">
        <f t="shared" si="1"/>
        <v>0.34064531164930695</v>
      </c>
      <c r="G42" s="61">
        <f t="shared" si="1"/>
        <v>0.3293618890956741</v>
      </c>
      <c r="H42" s="61">
        <f t="shared" si="1"/>
        <v>0.26534839212009348</v>
      </c>
      <c r="I42" s="61">
        <f t="shared" si="1"/>
        <v>0.19239570319456117</v>
      </c>
      <c r="J42" s="61">
        <f t="shared" si="1"/>
        <v>0.1305963868506404</v>
      </c>
      <c r="K42" s="61">
        <f t="shared" si="1"/>
        <v>8.4490262548246972E-2</v>
      </c>
      <c r="L42" s="61">
        <f t="shared" si="1"/>
        <v>5.274949394879952E-2</v>
      </c>
      <c r="M42" s="62">
        <f t="shared" si="1"/>
        <v>3.2042426800052336E-2</v>
      </c>
      <c r="N42" s="4"/>
      <c r="O42" s="4"/>
      <c r="P42" s="4"/>
      <c r="Q42" s="4"/>
    </row>
    <row r="43" spans="1:18" x14ac:dyDescent="0.15">
      <c r="B43">
        <v>1</v>
      </c>
      <c r="C43" s="60"/>
      <c r="D43" s="61">
        <f t="shared" si="1"/>
        <v>0.48543690228264313</v>
      </c>
      <c r="E43" s="61">
        <f t="shared" si="1"/>
        <v>0.47038415239813114</v>
      </c>
      <c r="F43" s="61">
        <f t="shared" si="1"/>
        <v>0.34174509534256881</v>
      </c>
      <c r="G43" s="61">
        <f t="shared" si="1"/>
        <v>0.22065490043927102</v>
      </c>
      <c r="H43" s="61">
        <f t="shared" si="1"/>
        <v>0.13355235134289109</v>
      </c>
      <c r="I43" s="61">
        <f t="shared" si="1"/>
        <v>7.7598475838673381E-2</v>
      </c>
      <c r="J43" s="61">
        <f t="shared" si="1"/>
        <v>4.3957617053071843E-2</v>
      </c>
      <c r="K43" s="61">
        <f t="shared" si="1"/>
        <v>2.4410222320434591E-2</v>
      </c>
      <c r="L43" s="61">
        <f t="shared" si="1"/>
        <v>1.3353077668093606E-2</v>
      </c>
      <c r="M43" s="62">
        <f t="shared" si="1"/>
        <v>7.2194856513795296E-3</v>
      </c>
      <c r="N43" s="4"/>
      <c r="O43" s="4"/>
      <c r="P43" s="4"/>
      <c r="Q43" s="4"/>
    </row>
    <row r="44" spans="1:18" ht="14" thickBot="1" x14ac:dyDescent="0.2">
      <c r="B44">
        <v>0</v>
      </c>
      <c r="C44" s="63">
        <v>1</v>
      </c>
      <c r="D44" s="64">
        <f t="shared" si="1"/>
        <v>0.48543690228264313</v>
      </c>
      <c r="E44" s="65">
        <f t="shared" si="1"/>
        <v>0.23555644956084743</v>
      </c>
      <c r="F44" s="65">
        <f t="shared" si="1"/>
        <v>0.11427038251249458</v>
      </c>
      <c r="G44" s="65">
        <f t="shared" si="1"/>
        <v>5.5423166075670362E-2</v>
      </c>
      <c r="H44" s="65">
        <f t="shared" si="1"/>
        <v>2.6878575438415042E-2</v>
      </c>
      <c r="I44" s="65">
        <f t="shared" si="1"/>
        <v>1.3035055975360373E-2</v>
      </c>
      <c r="J44" s="65">
        <f t="shared" si="1"/>
        <v>6.3377492040259335E-3</v>
      </c>
      <c r="K44" s="65">
        <f t="shared" si="1"/>
        <v>3.0835563387600741E-3</v>
      </c>
      <c r="L44" s="65">
        <f t="shared" si="1"/>
        <v>1.5012822108883305E-3</v>
      </c>
      <c r="M44" s="66">
        <f t="shared" si="1"/>
        <v>7.3141634742594037E-4</v>
      </c>
      <c r="N44" s="61"/>
      <c r="O44" s="61"/>
      <c r="P44" s="61"/>
      <c r="Q44" s="61"/>
      <c r="R44" s="18"/>
    </row>
    <row r="45" spans="1:18" x14ac:dyDescent="0.15">
      <c r="N45" s="18"/>
      <c r="O45" s="18"/>
      <c r="P45" s="18"/>
      <c r="Q45" s="18"/>
      <c r="R45" s="18"/>
    </row>
    <row r="46" spans="1:18" ht="14" thickBot="1" x14ac:dyDescent="0.2">
      <c r="N46" s="18"/>
      <c r="O46" s="18"/>
      <c r="P46" s="18"/>
      <c r="Q46" s="18"/>
      <c r="R46" s="18"/>
    </row>
    <row r="47" spans="1:18" ht="14" thickBot="1" x14ac:dyDescent="0.2">
      <c r="A47" s="45" t="s">
        <v>20</v>
      </c>
      <c r="B47" s="47"/>
      <c r="C47" s="47"/>
      <c r="D47" s="31">
        <f>SUM(D30:D44)</f>
        <v>0.97087380456528627</v>
      </c>
      <c r="E47" s="32">
        <f>SUM(E30:E44)</f>
        <v>0.94076830479626228</v>
      </c>
      <c r="F47" s="32">
        <f t="shared" ref="F47:Q47" si="2">SUM(F30:F44)</f>
        <v>0.909831388323603</v>
      </c>
      <c r="G47" s="32">
        <f t="shared" si="2"/>
        <v>0.8782106980484734</v>
      </c>
      <c r="H47" s="32">
        <f t="shared" si="2"/>
        <v>0.84605248801417021</v>
      </c>
      <c r="I47" s="32">
        <f t="shared" si="2"/>
        <v>0.81350067564506701</v>
      </c>
      <c r="J47" s="32">
        <f t="shared" si="2"/>
        <v>0.78333817657451565</v>
      </c>
      <c r="K47" s="32">
        <f t="shared" si="2"/>
        <v>0.75356714585868578</v>
      </c>
      <c r="L47" s="32">
        <f t="shared" si="2"/>
        <v>0.72422953676083246</v>
      </c>
      <c r="M47" s="33">
        <f>SUM(M30:M44)</f>
        <v>0.69536442099321383</v>
      </c>
      <c r="N47" s="61"/>
      <c r="O47" s="61"/>
      <c r="P47" s="61"/>
      <c r="Q47" s="61"/>
      <c r="R47" s="18"/>
    </row>
    <row r="48" spans="1:18" ht="14" thickBot="1" x14ac:dyDescent="0.2">
      <c r="A48" s="45" t="s">
        <v>21</v>
      </c>
      <c r="B48" s="47"/>
      <c r="C48" s="47"/>
      <c r="D48" s="28">
        <f>100*((1/D47)^(1/D29)-1)</f>
        <v>2.9999980736688192</v>
      </c>
      <c r="E48" s="29">
        <f t="shared" ref="E48:Q48" si="3">100*((1/E47)^(1/E29)-1)</f>
        <v>3.0999990703195035</v>
      </c>
      <c r="F48" s="29">
        <f t="shared" si="3"/>
        <v>3.1999994158009137</v>
      </c>
      <c r="G48" s="29">
        <f t="shared" si="3"/>
        <v>3.2999994470389149</v>
      </c>
      <c r="H48" s="29">
        <f t="shared" si="3"/>
        <v>3.3999999648304913</v>
      </c>
      <c r="I48" s="29">
        <f t="shared" si="3"/>
        <v>3.4999993355030901</v>
      </c>
      <c r="J48" s="29">
        <f t="shared" si="3"/>
        <v>3.5499994777464572</v>
      </c>
      <c r="K48" s="29">
        <f t="shared" si="3"/>
        <v>3.6000000289005518</v>
      </c>
      <c r="L48" s="29">
        <f t="shared" si="3"/>
        <v>3.6500002427104494</v>
      </c>
      <c r="M48" s="30">
        <f t="shared" si="3"/>
        <v>3.6999992908199664</v>
      </c>
      <c r="N48" s="12"/>
      <c r="O48" s="12"/>
      <c r="P48" s="12"/>
      <c r="Q48" s="12"/>
      <c r="R48" s="18"/>
    </row>
    <row r="49" spans="1:18" ht="14" thickBot="1" x14ac:dyDescent="0.2">
      <c r="D49" s="17"/>
      <c r="E49" s="18"/>
      <c r="F49" s="18"/>
      <c r="G49" s="18"/>
      <c r="H49" s="18"/>
      <c r="I49" s="18"/>
      <c r="J49" s="18"/>
      <c r="K49" s="18"/>
      <c r="L49" s="18"/>
      <c r="M49" s="13"/>
      <c r="N49" s="18"/>
      <c r="O49" s="18"/>
      <c r="P49" s="18"/>
      <c r="Q49" s="18"/>
      <c r="R49" s="18"/>
    </row>
    <row r="50" spans="1:18" ht="14" thickBot="1" x14ac:dyDescent="0.2">
      <c r="A50" s="45" t="s">
        <v>9</v>
      </c>
      <c r="B50" s="47"/>
      <c r="C50" s="47"/>
      <c r="D50" s="25">
        <f t="shared" ref="D50:Q50" si="4">(D48-C4)^2</f>
        <v>3.7107518180854966E-12</v>
      </c>
      <c r="E50" s="26">
        <f t="shared" si="4"/>
        <v>8.6430582573308215E-13</v>
      </c>
      <c r="F50" s="26">
        <f t="shared" si="4"/>
        <v>3.4128857259697563E-13</v>
      </c>
      <c r="G50" s="26">
        <f t="shared" si="4"/>
        <v>3.0576596143686184E-13</v>
      </c>
      <c r="H50" s="26">
        <f t="shared" si="4"/>
        <v>1.2368943378867699E-15</v>
      </c>
      <c r="I50" s="26">
        <f t="shared" si="4"/>
        <v>4.4155614332139315E-13</v>
      </c>
      <c r="J50" s="26">
        <f t="shared" si="4"/>
        <v>2.7274876279390152E-13</v>
      </c>
      <c r="K50" s="26">
        <f t="shared" si="4"/>
        <v>8.3524189027235541E-16</v>
      </c>
      <c r="L50" s="26">
        <f t="shared" si="4"/>
        <v>5.8908362304346832E-14</v>
      </c>
      <c r="M50" s="27">
        <f t="shared" si="4"/>
        <v>5.0293632035307983E-13</v>
      </c>
      <c r="N50" s="18"/>
      <c r="O50" s="18"/>
      <c r="P50" s="18"/>
      <c r="Q50" s="18"/>
      <c r="R50" s="18"/>
    </row>
    <row r="51" spans="1:18" ht="14" thickBot="1" x14ac:dyDescent="0.2">
      <c r="A51" s="45" t="s">
        <v>8</v>
      </c>
      <c r="B51" s="47"/>
      <c r="C51" s="46"/>
      <c r="D51" s="24">
        <f>SUM(D50:M50)</f>
        <v>6.5003339028532964E-12</v>
      </c>
      <c r="N51" s="18"/>
      <c r="O51" s="18"/>
      <c r="P51" s="18"/>
      <c r="Q51" s="18"/>
      <c r="R51" s="18"/>
    </row>
    <row r="52" spans="1:18" x14ac:dyDescent="0.15">
      <c r="N52" s="18"/>
      <c r="O52" s="18"/>
      <c r="P52" s="18"/>
      <c r="Q52" s="18"/>
      <c r="R52" s="18"/>
    </row>
    <row r="53" spans="1:18" x14ac:dyDescent="0.15">
      <c r="N53" s="18"/>
      <c r="O53" s="18"/>
      <c r="P53" s="18"/>
      <c r="Q53" s="18"/>
      <c r="R53" s="18"/>
    </row>
    <row r="55" spans="1:18" ht="14" thickBot="1" x14ac:dyDescent="0.2"/>
    <row r="56" spans="1:18" ht="14" thickBot="1" x14ac:dyDescent="0.2">
      <c r="A56" s="54" t="s">
        <v>17</v>
      </c>
      <c r="B56" s="55"/>
      <c r="C56" s="5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8" x14ac:dyDescent="0.15">
      <c r="A57" s="6"/>
      <c r="B57" s="6"/>
      <c r="C57" s="6">
        <v>0</v>
      </c>
      <c r="D57" s="6">
        <v>1</v>
      </c>
      <c r="E57" s="6">
        <v>2</v>
      </c>
      <c r="F57" s="6">
        <v>3</v>
      </c>
      <c r="G57" s="6">
        <v>4</v>
      </c>
      <c r="H57" s="6">
        <v>5</v>
      </c>
      <c r="I57" s="6">
        <v>6</v>
      </c>
      <c r="J57" s="6">
        <v>7</v>
      </c>
      <c r="K57" s="6">
        <v>8</v>
      </c>
      <c r="L57" s="6">
        <v>9</v>
      </c>
      <c r="M57" s="6"/>
      <c r="N57" s="6"/>
      <c r="O57" s="6"/>
      <c r="P57" s="6"/>
    </row>
    <row r="58" spans="1:18" x14ac:dyDescent="0.15">
      <c r="A58" s="6"/>
      <c r="B58" s="6">
        <v>9</v>
      </c>
      <c r="C58" s="2" t="str">
        <f t="shared" ref="C58:D67" si="5">IF($B58&lt;= C$57, ($B$7*D57+$B$8*D58)/(1+C16/100),"")</f>
        <v/>
      </c>
      <c r="D58" s="2" t="str">
        <f t="shared" si="5"/>
        <v/>
      </c>
      <c r="E58" s="2" t="str">
        <f t="shared" ref="E58:F67" si="6">IF($B58&lt;= E$57, MAX((E16/100-$C$70)/(1+E16/100) +($B$7*F57+$B$8*F58)/(1+E16/100) - $C$73,0),"")</f>
        <v/>
      </c>
      <c r="F58" s="43" t="str">
        <f t="shared" ref="F58:K67" si="7">IF($B58&lt;= F$57, (F16/100-$C$70)/(1+F16/100) +($B$7*G57+$B$8*G58)/(1+F16/100),"")</f>
        <v/>
      </c>
      <c r="G58" s="43" t="str">
        <f t="shared" si="7"/>
        <v/>
      </c>
      <c r="H58" s="43" t="str">
        <f t="shared" si="7"/>
        <v/>
      </c>
      <c r="I58" s="43" t="str">
        <f t="shared" si="7"/>
        <v/>
      </c>
      <c r="J58" s="43" t="str">
        <f t="shared" si="7"/>
        <v/>
      </c>
      <c r="K58" s="43" t="str">
        <f t="shared" si="7"/>
        <v/>
      </c>
      <c r="L58" s="43">
        <f>IF($B58&lt;= L$57, (L16/100-$C$70)/(1+L16/100),"")</f>
        <v>2.4091431880742819E-2</v>
      </c>
      <c r="M58" s="3"/>
      <c r="N58" s="3"/>
      <c r="O58" s="3"/>
      <c r="P58" s="3"/>
    </row>
    <row r="59" spans="1:18" x14ac:dyDescent="0.15">
      <c r="A59" s="6"/>
      <c r="B59" s="6">
        <v>8</v>
      </c>
      <c r="C59" s="2" t="str">
        <f t="shared" si="5"/>
        <v/>
      </c>
      <c r="D59" s="2" t="str">
        <f t="shared" si="5"/>
        <v/>
      </c>
      <c r="E59" s="2" t="str">
        <f t="shared" si="6"/>
        <v/>
      </c>
      <c r="F59" s="43" t="str">
        <f t="shared" si="7"/>
        <v/>
      </c>
      <c r="G59" s="43" t="str">
        <f t="shared" si="7"/>
        <v/>
      </c>
      <c r="H59" s="43" t="str">
        <f t="shared" si="7"/>
        <v/>
      </c>
      <c r="I59" s="43" t="str">
        <f t="shared" si="7"/>
        <v/>
      </c>
      <c r="J59" s="43" t="str">
        <f t="shared" si="7"/>
        <v/>
      </c>
      <c r="K59" s="43">
        <f t="shared" si="7"/>
        <v>3.9892797619919998E-2</v>
      </c>
      <c r="L59" s="43">
        <f t="shared" ref="L58:L67" si="8">IF($B59&lt;= L$57, (L17/100-$C$70)/(1+L17/100),"")</f>
        <v>1.8419290226566815E-2</v>
      </c>
      <c r="M59" s="3"/>
      <c r="N59" s="3"/>
      <c r="O59" s="3"/>
      <c r="P59" s="3"/>
    </row>
    <row r="60" spans="1:18" x14ac:dyDescent="0.15">
      <c r="A60" s="6"/>
      <c r="B60" s="6">
        <v>7</v>
      </c>
      <c r="C60" s="2" t="str">
        <f t="shared" si="5"/>
        <v/>
      </c>
      <c r="D60" s="2" t="str">
        <f t="shared" si="5"/>
        <v/>
      </c>
      <c r="E60" s="2" t="str">
        <f t="shared" si="6"/>
        <v/>
      </c>
      <c r="F60" s="43" t="str">
        <f t="shared" si="7"/>
        <v/>
      </c>
      <c r="G60" s="43" t="str">
        <f t="shared" si="7"/>
        <v/>
      </c>
      <c r="H60" s="43" t="str">
        <f t="shared" si="7"/>
        <v/>
      </c>
      <c r="I60" s="43" t="str">
        <f t="shared" si="7"/>
        <v/>
      </c>
      <c r="J60" s="43">
        <f t="shared" si="7"/>
        <v>4.8719649386437247E-2</v>
      </c>
      <c r="K60" s="43">
        <f t="shared" si="7"/>
        <v>2.9539444121712631E-2</v>
      </c>
      <c r="L60" s="43">
        <f t="shared" si="8"/>
        <v>1.3229802207518095E-2</v>
      </c>
      <c r="M60" s="3"/>
      <c r="N60" s="3"/>
      <c r="O60" s="3"/>
      <c r="P60" s="3"/>
    </row>
    <row r="61" spans="1:18" x14ac:dyDescent="0.15">
      <c r="A61" s="6"/>
      <c r="B61" s="6">
        <v>6</v>
      </c>
      <c r="C61" s="2" t="str">
        <f t="shared" si="5"/>
        <v/>
      </c>
      <c r="D61" s="2" t="str">
        <f t="shared" si="5"/>
        <v/>
      </c>
      <c r="E61" s="2" t="str">
        <f t="shared" si="6"/>
        <v/>
      </c>
      <c r="F61" s="43" t="str">
        <f t="shared" si="7"/>
        <v/>
      </c>
      <c r="G61" s="43" t="str">
        <f t="shared" si="7"/>
        <v/>
      </c>
      <c r="H61" s="43" t="str">
        <f t="shared" si="7"/>
        <v/>
      </c>
      <c r="I61" s="43">
        <f t="shared" si="7"/>
        <v>5.1609325508485827E-2</v>
      </c>
      <c r="J61" s="43">
        <f t="shared" si="7"/>
        <v>3.4460345820925838E-2</v>
      </c>
      <c r="K61" s="43">
        <f t="shared" si="7"/>
        <v>2.0024306869683893E-2</v>
      </c>
      <c r="L61" s="43">
        <f t="shared" si="8"/>
        <v>8.4866439076680816E-3</v>
      </c>
      <c r="M61" s="3"/>
      <c r="N61" s="3"/>
      <c r="O61" s="3"/>
      <c r="P61" s="3"/>
    </row>
    <row r="62" spans="1:18" x14ac:dyDescent="0.15">
      <c r="A62" s="6"/>
      <c r="B62" s="6">
        <v>5</v>
      </c>
      <c r="C62" s="2" t="str">
        <f t="shared" si="5"/>
        <v/>
      </c>
      <c r="D62" s="2" t="str">
        <f t="shared" si="5"/>
        <v/>
      </c>
      <c r="E62" s="2" t="str">
        <f t="shared" si="6"/>
        <v/>
      </c>
      <c r="F62" s="43" t="str">
        <f t="shared" si="7"/>
        <v/>
      </c>
      <c r="G62" s="43" t="str">
        <f t="shared" si="7"/>
        <v/>
      </c>
      <c r="H62" s="43">
        <f t="shared" si="7"/>
        <v>5.2288765845033371E-2</v>
      </c>
      <c r="I62" s="43">
        <f t="shared" si="7"/>
        <v>3.4057718273645926E-2</v>
      </c>
      <c r="J62" s="43">
        <f t="shared" si="7"/>
        <v>2.1304332478916357E-2</v>
      </c>
      <c r="K62" s="43">
        <f t="shared" si="7"/>
        <v>1.1291850156964399E-2</v>
      </c>
      <c r="L62" s="43">
        <f t="shared" si="8"/>
        <v>4.1553892010240548E-3</v>
      </c>
      <c r="M62" s="3"/>
      <c r="N62" s="3"/>
      <c r="O62" s="3"/>
      <c r="P62" s="3"/>
    </row>
    <row r="63" spans="1:18" x14ac:dyDescent="0.15">
      <c r="A63" s="6"/>
      <c r="B63" s="6">
        <v>4</v>
      </c>
      <c r="C63" s="2" t="str">
        <f t="shared" si="5"/>
        <v/>
      </c>
      <c r="D63" s="2" t="str">
        <f t="shared" si="5"/>
        <v/>
      </c>
      <c r="E63" s="2" t="str">
        <f t="shared" si="6"/>
        <v/>
      </c>
      <c r="F63" s="43" t="str">
        <f t="shared" si="7"/>
        <v/>
      </c>
      <c r="G63" s="43">
        <f t="shared" si="7"/>
        <v>4.7066753058377368E-2</v>
      </c>
      <c r="H63" s="43">
        <f t="shared" si="7"/>
        <v>3.1729103551200198E-2</v>
      </c>
      <c r="I63" s="43">
        <f t="shared" si="7"/>
        <v>1.7809943217596304E-2</v>
      </c>
      <c r="J63" s="43">
        <f t="shared" si="7"/>
        <v>9.1876729734364504E-3</v>
      </c>
      <c r="K63" s="43">
        <f t="shared" si="7"/>
        <v>3.2880152475506909E-3</v>
      </c>
      <c r="L63" s="43">
        <f t="shared" si="8"/>
        <v>2.0356797532955173E-4</v>
      </c>
      <c r="M63" s="3"/>
      <c r="N63" s="3"/>
      <c r="O63" s="3"/>
      <c r="P63" s="3"/>
    </row>
    <row r="64" spans="1:18" x14ac:dyDescent="0.15">
      <c r="A64" s="6"/>
      <c r="B64" s="6">
        <v>3</v>
      </c>
      <c r="C64" s="2" t="str">
        <f t="shared" si="5"/>
        <v/>
      </c>
      <c r="D64" s="2" t="str">
        <f t="shared" si="5"/>
        <v/>
      </c>
      <c r="E64" s="2" t="str">
        <f t="shared" si="6"/>
        <v/>
      </c>
      <c r="F64" s="43">
        <f t="shared" si="6"/>
        <v>3.670632807040336E-2</v>
      </c>
      <c r="G64" s="43">
        <f t="shared" si="7"/>
        <v>2.4012555638231445E-2</v>
      </c>
      <c r="H64" s="43">
        <f t="shared" si="7"/>
        <v>1.2636776506113608E-2</v>
      </c>
      <c r="I64" s="43">
        <f t="shared" si="7"/>
        <v>2.8002977820842734E-3</v>
      </c>
      <c r="J64" s="43">
        <f t="shared" si="7"/>
        <v>-1.9537501024774651E-3</v>
      </c>
      <c r="K64" s="43">
        <f t="shared" si="7"/>
        <v>-4.0393679072881286E-3</v>
      </c>
      <c r="L64" s="43">
        <f t="shared" si="8"/>
        <v>-3.3993142341915052E-3</v>
      </c>
      <c r="M64" s="3"/>
      <c r="N64" s="3"/>
      <c r="O64" s="3"/>
      <c r="P64" s="3"/>
    </row>
    <row r="65" spans="1:16" x14ac:dyDescent="0.15">
      <c r="A65" s="6"/>
      <c r="B65" s="6">
        <v>2</v>
      </c>
      <c r="C65" s="2" t="str">
        <f t="shared" si="5"/>
        <v/>
      </c>
      <c r="D65" s="2" t="str">
        <f t="shared" si="5"/>
        <v/>
      </c>
      <c r="E65" s="43">
        <f t="shared" si="6"/>
        <v>2.1816252955863247E-2</v>
      </c>
      <c r="F65" s="43">
        <f t="shared" si="6"/>
        <v>1.1573544372011982E-2</v>
      </c>
      <c r="G65" s="43">
        <f t="shared" si="7"/>
        <v>2.549434268799544E-3</v>
      </c>
      <c r="H65" s="43">
        <f t="shared" si="7"/>
        <v>-5.0511278624743982E-3</v>
      </c>
      <c r="I65" s="43">
        <f t="shared" si="7"/>
        <v>-1.1039343405099655E-2</v>
      </c>
      <c r="J65" s="43">
        <f t="shared" si="7"/>
        <v>-1.2183356347546481E-2</v>
      </c>
      <c r="K65" s="43">
        <f t="shared" si="7"/>
        <v>-1.0740276615048354E-2</v>
      </c>
      <c r="L65" s="43">
        <f t="shared" si="8"/>
        <v>-6.6817878563117609E-3</v>
      </c>
      <c r="M65" s="3"/>
      <c r="N65" s="3"/>
      <c r="O65" s="3"/>
      <c r="P65" s="3"/>
    </row>
    <row r="66" spans="1:16" x14ac:dyDescent="0.15">
      <c r="A66" s="6"/>
      <c r="B66" s="6">
        <v>1</v>
      </c>
      <c r="C66" s="2" t="str">
        <f t="shared" si="5"/>
        <v/>
      </c>
      <c r="D66" s="43">
        <f t="shared" si="5"/>
        <v>1.0887106379457754E-2</v>
      </c>
      <c r="E66" s="43">
        <f t="shared" si="6"/>
        <v>6.8962318996630603E-4</v>
      </c>
      <c r="F66" s="43">
        <f t="shared" si="6"/>
        <v>0</v>
      </c>
      <c r="G66" s="43">
        <f t="shared" si="7"/>
        <v>-1.7380664848901623E-2</v>
      </c>
      <c r="H66" s="43">
        <f t="shared" si="7"/>
        <v>-2.1402636970032442E-2</v>
      </c>
      <c r="I66" s="43">
        <f t="shared" si="7"/>
        <v>-2.3778164155247902E-2</v>
      </c>
      <c r="J66" s="43">
        <f t="shared" si="7"/>
        <v>-2.1563166902858436E-2</v>
      </c>
      <c r="K66" s="43">
        <f t="shared" si="7"/>
        <v>-1.6862283336204729E-2</v>
      </c>
      <c r="L66" s="43">
        <f t="shared" si="8"/>
        <v>-9.6704556606079014E-3</v>
      </c>
      <c r="M66" s="3"/>
      <c r="N66" s="3"/>
      <c r="O66" s="3"/>
      <c r="P66" s="3"/>
    </row>
    <row r="67" spans="1:16" x14ac:dyDescent="0.15">
      <c r="A67" s="6"/>
      <c r="B67" s="6">
        <v>0</v>
      </c>
      <c r="C67" s="44">
        <f>IF($B67&lt;= C$57, ($B$7*D66+$B$8*D67)/(1+C25/100),"")</f>
        <v>5.4474483858288625E-3</v>
      </c>
      <c r="D67" s="2">
        <f t="shared" si="5"/>
        <v>3.3463708547791033E-4</v>
      </c>
      <c r="E67" s="2">
        <f t="shared" si="6"/>
        <v>0</v>
      </c>
      <c r="F67" s="43">
        <f t="shared" si="6"/>
        <v>0</v>
      </c>
      <c r="G67" s="43">
        <f t="shared" si="7"/>
        <v>-3.5843482395266371E-2</v>
      </c>
      <c r="H67" s="43">
        <f t="shared" si="7"/>
        <v>-3.6489032018615343E-2</v>
      </c>
      <c r="I67" s="43">
        <f t="shared" si="7"/>
        <v>-3.5485280732408059E-2</v>
      </c>
      <c r="J67" s="43">
        <f t="shared" si="7"/>
        <v>-3.01532610420326E-2</v>
      </c>
      <c r="K67" s="2">
        <f t="shared" si="7"/>
        <v>-2.2450420870513983E-2</v>
      </c>
      <c r="L67" s="2">
        <f t="shared" si="8"/>
        <v>-1.2390048271981599E-2</v>
      </c>
      <c r="M67" s="3"/>
      <c r="N67" s="3"/>
      <c r="O67" s="3"/>
      <c r="P67" s="3"/>
    </row>
    <row r="70" spans="1:16" x14ac:dyDescent="0.15">
      <c r="A70" s="1" t="s">
        <v>11</v>
      </c>
      <c r="B70" s="5"/>
      <c r="C70" s="9">
        <v>3.9E-2</v>
      </c>
      <c r="D70" s="1" t="s">
        <v>23</v>
      </c>
    </row>
    <row r="71" spans="1:16" x14ac:dyDescent="0.15">
      <c r="A71" s="1" t="s">
        <v>12</v>
      </c>
      <c r="C71" s="10">
        <v>3</v>
      </c>
      <c r="D71" s="1" t="s">
        <v>15</v>
      </c>
    </row>
    <row r="72" spans="1:16" x14ac:dyDescent="0.15">
      <c r="A72" s="1" t="s">
        <v>13</v>
      </c>
      <c r="C72" s="7">
        <v>10</v>
      </c>
      <c r="D72" s="1" t="s">
        <v>16</v>
      </c>
    </row>
    <row r="73" spans="1:16" x14ac:dyDescent="0.15">
      <c r="A73" s="1" t="s">
        <v>14</v>
      </c>
      <c r="C73" s="8">
        <v>0</v>
      </c>
      <c r="D73" s="1" t="s">
        <v>19</v>
      </c>
    </row>
    <row r="74" spans="1:16" x14ac:dyDescent="0.15">
      <c r="A74" s="1" t="s">
        <v>18</v>
      </c>
      <c r="C74" s="7">
        <v>1</v>
      </c>
    </row>
    <row r="76" spans="1:16" x14ac:dyDescent="0.15">
      <c r="A76" s="1" t="s">
        <v>24</v>
      </c>
      <c r="C76" s="81">
        <f>10^6*C67</f>
        <v>5447.4483858288622</v>
      </c>
    </row>
    <row r="85" spans="15:19" x14ac:dyDescent="0.15">
      <c r="O85" t="s">
        <v>2</v>
      </c>
    </row>
    <row r="87" spans="15:19" x14ac:dyDescent="0.15">
      <c r="S87" t="s">
        <v>2</v>
      </c>
    </row>
    <row r="115" spans="9:9" x14ac:dyDescent="0.15">
      <c r="I115" t="s">
        <v>2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BDT_b=.05</vt:lpstr>
      <vt:lpstr>BDT_b=.1</vt:lpstr>
      <vt:lpstr>'BDT_b=.05'!Print_Area</vt:lpstr>
      <vt:lpstr>'BDT_b=.1'!Print_Area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XU Zhenming</cp:lastModifiedBy>
  <cp:lastPrinted>2004-05-18T03:27:22Z</cp:lastPrinted>
  <dcterms:created xsi:type="dcterms:W3CDTF">2000-07-13T16:13:54Z</dcterms:created>
  <dcterms:modified xsi:type="dcterms:W3CDTF">2022-02-24T14:04:45Z</dcterms:modified>
</cp:coreProperties>
</file>