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 Gozlan\Documents\Jeop\"/>
    </mc:Choice>
  </mc:AlternateContent>
  <xr:revisionPtr revIDLastSave="0" documentId="8_{39F195DE-5155-4D6F-A057-713CDF935914}" xr6:coauthVersionLast="47" xr6:coauthVersionMax="47" xr10:uidLastSave="{00000000-0000-0000-0000-000000000000}"/>
  <bookViews>
    <workbookView xWindow="-108" yWindow="-108" windowWidth="23256" windowHeight="12576" xr2:uid="{5422C486-052F-435F-9A68-104C25FA7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1" l="1"/>
  <c r="F69" i="1" s="1"/>
  <c r="E55" i="1"/>
  <c r="F55" i="1" s="1"/>
  <c r="E31" i="1"/>
  <c r="F31" i="1" s="1"/>
  <c r="E20" i="1"/>
  <c r="F20" i="1" s="1"/>
  <c r="E68" i="1"/>
  <c r="F68" i="1" s="1"/>
  <c r="F52" i="1"/>
  <c r="E52" i="1"/>
  <c r="E37" i="1"/>
  <c r="F37" i="1" s="1"/>
  <c r="E19" i="1"/>
  <c r="F19" i="1" s="1"/>
  <c r="E67" i="1"/>
  <c r="F67" i="1" s="1"/>
  <c r="D67" i="1"/>
  <c r="E54" i="1"/>
  <c r="F54" i="1" s="1"/>
  <c r="F18" i="1"/>
  <c r="E18" i="1"/>
  <c r="E74" i="1"/>
  <c r="F74" i="1" s="1"/>
  <c r="F51" i="1"/>
  <c r="E51" i="1"/>
  <c r="E30" i="1"/>
  <c r="F30" i="1" s="1"/>
  <c r="F24" i="1"/>
  <c r="E24" i="1"/>
  <c r="E10" i="1"/>
  <c r="F10" i="1" s="1"/>
  <c r="F73" i="1"/>
  <c r="E73" i="1"/>
  <c r="E53" i="1"/>
  <c r="F53" i="1" s="1"/>
  <c r="F42" i="1"/>
  <c r="E42" i="1"/>
  <c r="E17" i="1"/>
  <c r="F17" i="1" s="1"/>
  <c r="F72" i="1"/>
  <c r="E72" i="1"/>
  <c r="E50" i="1"/>
  <c r="F50" i="1" s="1"/>
  <c r="F32" i="1"/>
  <c r="E32" i="1"/>
  <c r="E9" i="1"/>
  <c r="F9" i="1" s="1"/>
  <c r="F66" i="1"/>
  <c r="E66" i="1"/>
  <c r="E49" i="1"/>
  <c r="F49" i="1" s="1"/>
  <c r="F41" i="1"/>
  <c r="E41" i="1"/>
  <c r="E26" i="1"/>
  <c r="F26" i="1" s="1"/>
  <c r="F8" i="1"/>
  <c r="E8" i="1"/>
  <c r="E65" i="1"/>
  <c r="F65" i="1" s="1"/>
  <c r="F48" i="1"/>
  <c r="E48" i="1"/>
  <c r="E40" i="1"/>
  <c r="F40" i="1" s="1"/>
  <c r="F36" i="1"/>
  <c r="E36" i="1"/>
  <c r="E23" i="1"/>
  <c r="F23" i="1" s="1"/>
  <c r="F7" i="1"/>
  <c r="E7" i="1"/>
  <c r="E71" i="1"/>
  <c r="F71" i="1" s="1"/>
  <c r="F47" i="1"/>
  <c r="E47" i="1"/>
  <c r="E35" i="1"/>
  <c r="F35" i="1" s="1"/>
  <c r="F25" i="1"/>
  <c r="E25" i="1"/>
  <c r="E6" i="1"/>
  <c r="F6" i="1" s="1"/>
  <c r="F64" i="1"/>
  <c r="E64" i="1"/>
  <c r="E16" i="1"/>
  <c r="F16" i="1" s="1"/>
  <c r="F63" i="1"/>
  <c r="E63" i="1"/>
  <c r="E46" i="1"/>
  <c r="F46" i="1" s="1"/>
  <c r="F34" i="1"/>
  <c r="E34" i="1"/>
  <c r="E29" i="1"/>
  <c r="F29" i="1" s="1"/>
  <c r="F22" i="1"/>
  <c r="E22" i="1"/>
  <c r="E5" i="1"/>
  <c r="F5" i="1" s="1"/>
  <c r="F62" i="1"/>
  <c r="E62" i="1"/>
  <c r="E15" i="1"/>
  <c r="F15" i="1" s="1"/>
  <c r="F70" i="1"/>
  <c r="E70" i="1"/>
  <c r="E45" i="1"/>
  <c r="F45" i="1" s="1"/>
  <c r="F28" i="1"/>
  <c r="E28" i="1"/>
  <c r="F21" i="1"/>
  <c r="E21" i="1"/>
  <c r="F4" i="1"/>
  <c r="E4" i="1"/>
  <c r="E61" i="1"/>
  <c r="F61" i="1" s="1"/>
  <c r="F44" i="1"/>
  <c r="E44" i="1"/>
  <c r="F27" i="1"/>
  <c r="E27" i="1"/>
  <c r="F3" i="1"/>
  <c r="E3" i="1"/>
  <c r="E60" i="1"/>
  <c r="F60" i="1" s="1"/>
  <c r="F43" i="1"/>
  <c r="E43" i="1"/>
  <c r="F33" i="1"/>
  <c r="E33" i="1"/>
  <c r="F2" i="1"/>
  <c r="E2" i="1"/>
  <c r="E59" i="1"/>
  <c r="F59" i="1" s="1"/>
  <c r="F14" i="1"/>
  <c r="E14" i="1"/>
  <c r="F58" i="1"/>
  <c r="E58" i="1"/>
  <c r="F13" i="1"/>
  <c r="E13" i="1"/>
  <c r="E57" i="1"/>
  <c r="F57" i="1" s="1"/>
  <c r="F39" i="1"/>
  <c r="E39" i="1"/>
  <c r="F12" i="1"/>
  <c r="E12" i="1"/>
  <c r="F56" i="1"/>
  <c r="E56" i="1"/>
  <c r="E38" i="1"/>
  <c r="F38" i="1" s="1"/>
  <c r="F11" i="1"/>
  <c r="E11" i="1"/>
</calcChain>
</file>

<file path=xl/sharedStrings.xml><?xml version="1.0" encoding="utf-8"?>
<sst xmlns="http://schemas.openxmlformats.org/spreadsheetml/2006/main" count="79" uniqueCount="25">
  <si>
    <t>Date</t>
  </si>
  <si>
    <t>Category</t>
  </si>
  <si>
    <t>Time</t>
  </si>
  <si>
    <t>Correct</t>
  </si>
  <si>
    <t>Difficulty</t>
  </si>
  <si>
    <t>Index</t>
  </si>
  <si>
    <t>Art</t>
  </si>
  <si>
    <t>Business</t>
  </si>
  <si>
    <t>Entertainment</t>
  </si>
  <si>
    <t>Fashion</t>
  </si>
  <si>
    <t>Film</t>
  </si>
  <si>
    <t>Food</t>
  </si>
  <si>
    <t>Geography</t>
  </si>
  <si>
    <t>Government</t>
  </si>
  <si>
    <t>History</t>
  </si>
  <si>
    <t>Language</t>
  </si>
  <si>
    <t>Literature</t>
  </si>
  <si>
    <t>Miscellaneous</t>
  </si>
  <si>
    <t>Music</t>
  </si>
  <si>
    <t>People</t>
  </si>
  <si>
    <t>Religion</t>
  </si>
  <si>
    <t>Science</t>
  </si>
  <si>
    <t>Sports</t>
  </si>
  <si>
    <t>Television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</si>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</sst>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34AB-2360-47DA-9C44-01A61BC08B3C}">
  <dimension ref="A1:F74"/>
  <sheetViews>
    <sheetView tabSelected="1" workbookViewId="0">
      <selection activeCell="D13" sqref="D13"/>
    </sheetView>
  </sheetViews>
  <sheetFormatPr defaultRowHeight="14.4" x14ac:dyDescent="0.3"/>
  <cols>
    <col min="1" max="1" width="13.33203125" customWidth="1"/>
    <col min="2" max="2" width="17.5546875" customWidth="1"/>
    <col min="3" max="3" width="8.5546875" customWidth="1"/>
    <col min="4" max="4" width="17.5546875" customWidth="1"/>
    <col min="5" max="5" width="17.5546875" style="4" customWidth="1"/>
    <col min="6" max="6" width="1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3">
        <v>44423</v>
      </c>
      <c r="B2" t="s">
        <v>10</v>
      </c>
      <c r="C2">
        <v>10</v>
      </c>
      <c r="D2">
        <v>30</v>
      </c>
      <c r="E2" s="4">
        <f>980/947</f>
        <v>1.0348468848996832</v>
      </c>
      <c r="F2">
        <f>E2*D2</f>
        <v>31.045406546990499</v>
      </c>
    </row>
    <row r="3" spans="1:6" x14ac:dyDescent="0.3">
      <c r="A3" s="3">
        <v>44423</v>
      </c>
      <c r="B3" t="s">
        <v>11</v>
      </c>
      <c r="C3">
        <v>10</v>
      </c>
      <c r="D3">
        <v>27</v>
      </c>
      <c r="E3" s="4">
        <f>772/793</f>
        <v>0.97351828499369486</v>
      </c>
      <c r="F3">
        <f>E3*D3</f>
        <v>26.284993694829762</v>
      </c>
    </row>
    <row r="4" spans="1:6" x14ac:dyDescent="0.3">
      <c r="A4" s="3">
        <v>44423</v>
      </c>
      <c r="B4" t="s">
        <v>12</v>
      </c>
      <c r="C4">
        <v>12.5</v>
      </c>
      <c r="D4">
        <v>30</v>
      </c>
      <c r="E4" s="4">
        <f>956/977</f>
        <v>0.97850562947799391</v>
      </c>
      <c r="F4">
        <f>E4*D4</f>
        <v>29.355168884339818</v>
      </c>
    </row>
    <row r="5" spans="1:6" x14ac:dyDescent="0.3">
      <c r="A5" s="3">
        <v>44423</v>
      </c>
      <c r="B5" t="s">
        <v>14</v>
      </c>
      <c r="C5">
        <v>12.5</v>
      </c>
      <c r="D5">
        <v>29</v>
      </c>
      <c r="E5" s="4">
        <f>958/958.515</f>
        <v>0.99946271054704416</v>
      </c>
      <c r="F5">
        <f>E5*D5</f>
        <v>28.984418605864281</v>
      </c>
    </row>
    <row r="6" spans="1:6" x14ac:dyDescent="0.3">
      <c r="A6" s="3">
        <v>44423</v>
      </c>
      <c r="B6" t="s">
        <v>16</v>
      </c>
      <c r="C6">
        <v>12.5</v>
      </c>
      <c r="D6">
        <v>21</v>
      </c>
      <c r="E6" s="4">
        <f>952/996</f>
        <v>0.95582329317269077</v>
      </c>
      <c r="F6">
        <f>E6*D6</f>
        <v>20.072289156626507</v>
      </c>
    </row>
    <row r="7" spans="1:6" x14ac:dyDescent="0.3">
      <c r="A7" s="3">
        <v>44423</v>
      </c>
      <c r="B7" t="s">
        <v>17</v>
      </c>
      <c r="C7">
        <v>12.5</v>
      </c>
      <c r="D7">
        <v>35</v>
      </c>
      <c r="E7" s="4">
        <f>872/914.54</f>
        <v>0.95348481203665236</v>
      </c>
      <c r="F7">
        <f>E7*D7</f>
        <v>33.37196842128283</v>
      </c>
    </row>
    <row r="8" spans="1:6" x14ac:dyDescent="0.3">
      <c r="A8" s="3">
        <v>44423</v>
      </c>
      <c r="B8" t="s">
        <v>18</v>
      </c>
      <c r="C8">
        <v>10</v>
      </c>
      <c r="D8">
        <v>28</v>
      </c>
      <c r="E8" s="4">
        <f>944/938</f>
        <v>1.0063965884861408</v>
      </c>
      <c r="F8">
        <f>E8*D8</f>
        <v>28.179104477611943</v>
      </c>
    </row>
    <row r="9" spans="1:6" x14ac:dyDescent="0.3">
      <c r="A9" s="3">
        <v>44423</v>
      </c>
      <c r="B9" t="s">
        <v>19</v>
      </c>
      <c r="C9">
        <v>10</v>
      </c>
      <c r="D9">
        <v>26</v>
      </c>
      <c r="E9" s="4">
        <f>988/945.7</f>
        <v>1.0447287723379506</v>
      </c>
      <c r="F9">
        <f>E9*D9</f>
        <v>27.162948080786716</v>
      </c>
    </row>
    <row r="10" spans="1:6" x14ac:dyDescent="0.3">
      <c r="A10" s="3">
        <v>44423</v>
      </c>
      <c r="B10" t="s">
        <v>21</v>
      </c>
      <c r="C10">
        <v>12.5</v>
      </c>
      <c r="D10">
        <v>27</v>
      </c>
      <c r="E10" s="4">
        <f>952/970</f>
        <v>0.98144329896907212</v>
      </c>
      <c r="F10">
        <f>E10*D10</f>
        <v>26.498969072164947</v>
      </c>
    </row>
    <row r="11" spans="1:6" x14ac:dyDescent="0.3">
      <c r="A11" s="3">
        <v>44424</v>
      </c>
      <c r="B11" t="s">
        <v>6</v>
      </c>
      <c r="C11">
        <v>10</v>
      </c>
      <c r="D11">
        <v>17</v>
      </c>
      <c r="E11" s="4">
        <f>1156/1149</f>
        <v>1.0060922541340296</v>
      </c>
      <c r="F11">
        <f>E11*D11</f>
        <v>17.103568320278502</v>
      </c>
    </row>
    <row r="12" spans="1:6" x14ac:dyDescent="0.3">
      <c r="A12" s="3">
        <v>44424</v>
      </c>
      <c r="B12" t="s">
        <v>7</v>
      </c>
      <c r="C12">
        <v>10</v>
      </c>
      <c r="D12">
        <v>35</v>
      </c>
      <c r="E12" s="4">
        <f>832/864</f>
        <v>0.96296296296296291</v>
      </c>
      <c r="F12">
        <f>E12*D12</f>
        <v>33.703703703703702</v>
      </c>
    </row>
    <row r="13" spans="1:6" x14ac:dyDescent="0.3">
      <c r="A13" s="3">
        <v>44424</v>
      </c>
      <c r="B13" t="s">
        <v>8</v>
      </c>
      <c r="C13">
        <v>10</v>
      </c>
      <c r="D13">
        <v>31</v>
      </c>
      <c r="E13" s="4">
        <f>900/915</f>
        <v>0.98360655737704916</v>
      </c>
      <c r="F13">
        <f>E13*D13</f>
        <v>30.491803278688526</v>
      </c>
    </row>
    <row r="14" spans="1:6" x14ac:dyDescent="0.3">
      <c r="A14" s="3">
        <v>44424</v>
      </c>
      <c r="B14" t="s">
        <v>9</v>
      </c>
      <c r="C14">
        <v>10</v>
      </c>
      <c r="D14">
        <v>28</v>
      </c>
      <c r="E14" s="4">
        <f>836/852.9</f>
        <v>0.98018525032242942</v>
      </c>
      <c r="F14">
        <f>E14*D14</f>
        <v>27.445187009028025</v>
      </c>
    </row>
    <row r="15" spans="1:6" x14ac:dyDescent="0.3">
      <c r="A15" s="3">
        <v>44424</v>
      </c>
      <c r="B15" t="s">
        <v>13</v>
      </c>
      <c r="C15">
        <v>10</v>
      </c>
      <c r="D15">
        <v>35</v>
      </c>
      <c r="E15" s="4">
        <f>972/949</f>
        <v>1.024236037934668</v>
      </c>
      <c r="F15">
        <f>E15*D15</f>
        <v>35.848261327713381</v>
      </c>
    </row>
    <row r="16" spans="1:6" x14ac:dyDescent="0.3">
      <c r="A16" s="3">
        <v>44424</v>
      </c>
      <c r="B16" t="s">
        <v>15</v>
      </c>
      <c r="C16">
        <v>10</v>
      </c>
      <c r="D16">
        <v>30</v>
      </c>
      <c r="E16" s="4">
        <f>1044/994.125</f>
        <v>1.050169747265183</v>
      </c>
      <c r="F16">
        <f>E16*D16</f>
        <v>31.505092417955488</v>
      </c>
    </row>
    <row r="17" spans="1:6" x14ac:dyDescent="0.3">
      <c r="A17" s="3">
        <v>44424</v>
      </c>
      <c r="B17" t="s">
        <v>20</v>
      </c>
      <c r="C17">
        <v>10</v>
      </c>
      <c r="D17">
        <v>27</v>
      </c>
      <c r="E17" s="4">
        <f>992/972</f>
        <v>1.0205761316872428</v>
      </c>
      <c r="F17">
        <f>E17*D17</f>
        <v>27.555555555555557</v>
      </c>
    </row>
    <row r="18" spans="1:6" x14ac:dyDescent="0.3">
      <c r="A18" s="3">
        <v>44424</v>
      </c>
      <c r="B18" t="s">
        <v>22</v>
      </c>
      <c r="C18">
        <v>10</v>
      </c>
      <c r="D18">
        <v>34</v>
      </c>
      <c r="E18" s="4">
        <f>840/809.7</f>
        <v>1.0374212671359762</v>
      </c>
      <c r="F18">
        <f>E18*D18</f>
        <v>35.272323082623188</v>
      </c>
    </row>
    <row r="19" spans="1:6" x14ac:dyDescent="0.3">
      <c r="A19" s="3">
        <v>44424</v>
      </c>
      <c r="B19" t="s">
        <v>23</v>
      </c>
      <c r="C19">
        <v>10</v>
      </c>
      <c r="D19">
        <v>30</v>
      </c>
      <c r="E19" s="4">
        <f>836/869</f>
        <v>0.96202531645569622</v>
      </c>
      <c r="F19">
        <f>E19*D19</f>
        <v>28.860759493670887</v>
      </c>
    </row>
    <row r="20" spans="1:6" x14ac:dyDescent="0.3">
      <c r="A20" s="3">
        <v>44424</v>
      </c>
      <c r="B20" t="s">
        <v>24</v>
      </c>
      <c r="C20">
        <v>10</v>
      </c>
      <c r="D20">
        <v>25</v>
      </c>
      <c r="E20" s="4">
        <f>1054/1061.35</f>
        <v>0.99307485749281588</v>
      </c>
      <c r="F20">
        <f>E20*D20</f>
        <v>24.826871437320396</v>
      </c>
    </row>
    <row r="21" spans="1:6" x14ac:dyDescent="0.3">
      <c r="A21" s="3">
        <v>44452</v>
      </c>
      <c r="B21" t="s">
        <v>12</v>
      </c>
      <c r="C21">
        <v>10</v>
      </c>
      <c r="D21">
        <v>28</v>
      </c>
      <c r="E21" s="4">
        <f>956/971.44</f>
        <v>0.9841060693403606</v>
      </c>
      <c r="F21">
        <f>E21*D21</f>
        <v>27.554969941530096</v>
      </c>
    </row>
    <row r="22" spans="1:6" x14ac:dyDescent="0.3">
      <c r="A22" s="3">
        <v>44452</v>
      </c>
      <c r="B22" t="s">
        <v>14</v>
      </c>
      <c r="C22">
        <v>10</v>
      </c>
      <c r="D22">
        <v>26</v>
      </c>
      <c r="E22" s="4">
        <f>960/968.25</f>
        <v>0.99147947327652985</v>
      </c>
      <c r="F22">
        <f>E22*D22</f>
        <v>25.778466305189777</v>
      </c>
    </row>
    <row r="23" spans="1:6" x14ac:dyDescent="0.3">
      <c r="A23" s="3">
        <v>44452</v>
      </c>
      <c r="B23" t="s">
        <v>17</v>
      </c>
      <c r="C23">
        <v>10</v>
      </c>
      <c r="D23">
        <v>33</v>
      </c>
      <c r="E23" s="4">
        <f>904/913.4</f>
        <v>0.98970878038099408</v>
      </c>
      <c r="F23">
        <f>E23*D23</f>
        <v>32.660389752572804</v>
      </c>
    </row>
    <row r="24" spans="1:6" x14ac:dyDescent="0.3">
      <c r="A24" s="3">
        <v>44452</v>
      </c>
      <c r="B24" t="s">
        <v>21</v>
      </c>
      <c r="C24">
        <v>10</v>
      </c>
      <c r="D24">
        <v>25</v>
      </c>
      <c r="E24" s="4">
        <f>972.1/976</f>
        <v>0.99600409836065573</v>
      </c>
      <c r="F24">
        <f>E24*D24</f>
        <v>24.900102459016395</v>
      </c>
    </row>
    <row r="25" spans="1:6" x14ac:dyDescent="0.3">
      <c r="A25" s="3">
        <v>44456</v>
      </c>
      <c r="B25" t="s">
        <v>16</v>
      </c>
      <c r="C25">
        <v>10</v>
      </c>
      <c r="D25">
        <v>26</v>
      </c>
      <c r="E25" s="4">
        <f>1032/996</f>
        <v>1.036144578313253</v>
      </c>
      <c r="F25">
        <f>E25*D25</f>
        <v>26.939759036144579</v>
      </c>
    </row>
    <row r="26" spans="1:6" x14ac:dyDescent="0.3">
      <c r="A26" s="3">
        <v>44456</v>
      </c>
      <c r="B26" t="s">
        <v>18</v>
      </c>
      <c r="C26">
        <v>10</v>
      </c>
      <c r="D26">
        <v>33</v>
      </c>
      <c r="E26" s="4">
        <f>906/938.06</f>
        <v>0.96582308167921038</v>
      </c>
      <c r="F26">
        <f>E26*D26</f>
        <v>31.872161695413944</v>
      </c>
    </row>
    <row r="27" spans="1:6" x14ac:dyDescent="0.3">
      <c r="A27" s="3">
        <v>44472</v>
      </c>
      <c r="B27" t="s">
        <v>11</v>
      </c>
      <c r="C27">
        <v>10</v>
      </c>
      <c r="D27">
        <v>37</v>
      </c>
      <c r="E27" s="4">
        <f>824/793.65</f>
        <v>1.0382410382410383</v>
      </c>
      <c r="F27">
        <f>E27*D27</f>
        <v>38.414918414918418</v>
      </c>
    </row>
    <row r="28" spans="1:6" x14ac:dyDescent="0.3">
      <c r="A28" s="3">
        <v>44472</v>
      </c>
      <c r="B28" t="s">
        <v>12</v>
      </c>
      <c r="C28">
        <v>10</v>
      </c>
      <c r="D28">
        <v>35</v>
      </c>
      <c r="E28" s="4">
        <f>940/971.3</f>
        <v>0.96777514671059406</v>
      </c>
      <c r="F28">
        <f>E28*D28</f>
        <v>33.872130134870794</v>
      </c>
    </row>
    <row r="29" spans="1:6" x14ac:dyDescent="0.3">
      <c r="A29" s="3">
        <v>44472</v>
      </c>
      <c r="B29" t="s">
        <v>14</v>
      </c>
      <c r="C29">
        <v>10</v>
      </c>
      <c r="D29">
        <v>28</v>
      </c>
      <c r="E29" s="4">
        <f>932/968.25</f>
        <v>0.962561321972631</v>
      </c>
      <c r="F29">
        <f>E29*D29</f>
        <v>26.951717015233669</v>
      </c>
    </row>
    <row r="30" spans="1:6" x14ac:dyDescent="0.3">
      <c r="A30" s="3">
        <v>44472</v>
      </c>
      <c r="B30" t="s">
        <v>21</v>
      </c>
      <c r="C30">
        <v>10</v>
      </c>
      <c r="D30">
        <v>33</v>
      </c>
      <c r="E30" s="4">
        <f>1016/972.12</f>
        <v>1.0451384602723943</v>
      </c>
      <c r="F30">
        <f>E30*D30</f>
        <v>34.489569188989016</v>
      </c>
    </row>
    <row r="31" spans="1:6" x14ac:dyDescent="0.3">
      <c r="A31" s="3">
        <v>44472</v>
      </c>
      <c r="B31" t="s">
        <v>24</v>
      </c>
      <c r="C31">
        <v>10</v>
      </c>
      <c r="D31">
        <v>31</v>
      </c>
      <c r="E31" s="4">
        <f>1022/1061.13</f>
        <v>0.96312421663698122</v>
      </c>
      <c r="F31">
        <f>E31*D31</f>
        <v>29.856850715746418</v>
      </c>
    </row>
    <row r="32" spans="1:6" x14ac:dyDescent="0.3">
      <c r="A32" s="3">
        <v>44499</v>
      </c>
      <c r="B32" t="s">
        <v>19</v>
      </c>
      <c r="C32">
        <v>10</v>
      </c>
      <c r="D32">
        <v>30</v>
      </c>
      <c r="E32" s="4">
        <f>990/942.8</f>
        <v>1.0500636402206194</v>
      </c>
      <c r="F32">
        <f>E32*D32</f>
        <v>31.501909206618581</v>
      </c>
    </row>
    <row r="33" spans="1:6" x14ac:dyDescent="0.3">
      <c r="A33" s="3">
        <v>44500</v>
      </c>
      <c r="B33" t="s">
        <v>10</v>
      </c>
      <c r="C33">
        <v>10</v>
      </c>
      <c r="D33">
        <v>33</v>
      </c>
      <c r="E33" s="4">
        <f>988/947.34</f>
        <v>1.0429201764941838</v>
      </c>
      <c r="F33">
        <f>E33*D33</f>
        <v>34.416365824308066</v>
      </c>
    </row>
    <row r="34" spans="1:6" x14ac:dyDescent="0.3">
      <c r="A34" s="3">
        <v>44500</v>
      </c>
      <c r="B34" t="s">
        <v>14</v>
      </c>
      <c r="C34">
        <v>10</v>
      </c>
      <c r="D34">
        <v>29</v>
      </c>
      <c r="E34" s="4">
        <f>1008/968.25</f>
        <v>1.0410534469403563</v>
      </c>
      <c r="F34">
        <f>E34*D34</f>
        <v>30.190549961270332</v>
      </c>
    </row>
    <row r="35" spans="1:6" x14ac:dyDescent="0.3">
      <c r="A35" s="3">
        <v>44500</v>
      </c>
      <c r="B35" t="s">
        <v>16</v>
      </c>
      <c r="C35">
        <v>10</v>
      </c>
      <c r="D35">
        <v>27</v>
      </c>
      <c r="E35" s="4">
        <f>998/996</f>
        <v>1.0020080321285141</v>
      </c>
      <c r="F35">
        <f>E35*D35</f>
        <v>27.054216867469879</v>
      </c>
    </row>
    <row r="36" spans="1:6" x14ac:dyDescent="0.3">
      <c r="A36" s="3">
        <v>44500</v>
      </c>
      <c r="B36" t="s">
        <v>17</v>
      </c>
      <c r="C36">
        <v>10</v>
      </c>
      <c r="D36">
        <v>33</v>
      </c>
      <c r="E36" s="4">
        <f>920/913</f>
        <v>1.0076670317634173</v>
      </c>
      <c r="F36">
        <f>E36*D36</f>
        <v>33.253012048192772</v>
      </c>
    </row>
    <row r="37" spans="1:6" x14ac:dyDescent="0.3">
      <c r="A37" s="3">
        <v>44500</v>
      </c>
      <c r="B37" t="s">
        <v>23</v>
      </c>
      <c r="C37">
        <v>10</v>
      </c>
      <c r="D37">
        <v>33</v>
      </c>
      <c r="E37" s="4">
        <f>856/868.95</f>
        <v>0.98509695609643821</v>
      </c>
      <c r="F37">
        <f>E37*D37</f>
        <v>32.508199551182464</v>
      </c>
    </row>
    <row r="38" spans="1:6" x14ac:dyDescent="0.3">
      <c r="A38" s="3">
        <v>44501</v>
      </c>
      <c r="B38" t="s">
        <v>6</v>
      </c>
      <c r="C38">
        <v>10</v>
      </c>
      <c r="D38">
        <v>23</v>
      </c>
      <c r="E38" s="4">
        <f>1148/1143.34</f>
        <v>1.0040757779838019</v>
      </c>
      <c r="F38">
        <f>E38*D38</f>
        <v>23.093742893627443</v>
      </c>
    </row>
    <row r="39" spans="1:6" x14ac:dyDescent="0.3">
      <c r="A39" s="3">
        <v>44507</v>
      </c>
      <c r="B39" t="s">
        <v>7</v>
      </c>
      <c r="C39">
        <v>10</v>
      </c>
      <c r="D39">
        <v>34</v>
      </c>
      <c r="E39" s="4">
        <f>852/863.94</f>
        <v>0.98617959580526415</v>
      </c>
      <c r="F39">
        <f>E39*D39</f>
        <v>33.530106257378982</v>
      </c>
    </row>
    <row r="40" spans="1:6" x14ac:dyDescent="0.3">
      <c r="A40" s="3">
        <v>44507</v>
      </c>
      <c r="B40" t="s">
        <v>17</v>
      </c>
      <c r="C40">
        <v>10</v>
      </c>
      <c r="D40">
        <v>29.5</v>
      </c>
      <c r="E40" s="4">
        <f>886/913.4</f>
        <v>0.97000218962119555</v>
      </c>
      <c r="F40">
        <f>E40*D40</f>
        <v>28.61506459382527</v>
      </c>
    </row>
    <row r="41" spans="1:6" x14ac:dyDescent="0.3">
      <c r="A41" s="3">
        <v>44507</v>
      </c>
      <c r="B41" t="s">
        <v>18</v>
      </c>
      <c r="C41">
        <v>10</v>
      </c>
      <c r="D41">
        <v>35</v>
      </c>
      <c r="E41" s="4">
        <f>908/938.06</f>
        <v>0.96795514146216666</v>
      </c>
      <c r="F41">
        <f>E41*D41</f>
        <v>33.878429951175832</v>
      </c>
    </row>
    <row r="42" spans="1:6" x14ac:dyDescent="0.3">
      <c r="A42" s="3">
        <v>44507</v>
      </c>
      <c r="B42" t="s">
        <v>20</v>
      </c>
      <c r="C42">
        <v>10</v>
      </c>
      <c r="D42">
        <v>30</v>
      </c>
      <c r="E42" s="4">
        <f>1000/972.36</f>
        <v>1.0284256859599326</v>
      </c>
      <c r="F42">
        <f>E42*D42</f>
        <v>30.852770578797976</v>
      </c>
    </row>
    <row r="43" spans="1:6" x14ac:dyDescent="0.3">
      <c r="A43" s="3">
        <v>44514</v>
      </c>
      <c r="B43" t="s">
        <v>10</v>
      </c>
      <c r="C43">
        <v>10</v>
      </c>
      <c r="D43">
        <v>33</v>
      </c>
      <c r="E43" s="4">
        <f>996/947.34</f>
        <v>1.0513648742795616</v>
      </c>
      <c r="F43">
        <f>E43*D43</f>
        <v>34.695040851225535</v>
      </c>
    </row>
    <row r="44" spans="1:6" x14ac:dyDescent="0.3">
      <c r="A44" s="3">
        <v>44514</v>
      </c>
      <c r="B44" t="s">
        <v>11</v>
      </c>
      <c r="C44">
        <v>10</v>
      </c>
      <c r="D44">
        <v>32</v>
      </c>
      <c r="E44" s="4">
        <f>784/793.65</f>
        <v>0.98784098784098784</v>
      </c>
      <c r="F44">
        <f>E44*D44</f>
        <v>31.610911610911611</v>
      </c>
    </row>
    <row r="45" spans="1:6" x14ac:dyDescent="0.3">
      <c r="A45" s="3">
        <v>44514</v>
      </c>
      <c r="B45" t="s">
        <v>12</v>
      </c>
      <c r="C45">
        <v>10</v>
      </c>
      <c r="D45">
        <v>30</v>
      </c>
      <c r="E45" s="4">
        <f>932/971.4</f>
        <v>0.95943998352892734</v>
      </c>
      <c r="F45">
        <f>E45*D45</f>
        <v>28.78319950586782</v>
      </c>
    </row>
    <row r="46" spans="1:6" x14ac:dyDescent="0.3">
      <c r="A46" s="3">
        <v>44514</v>
      </c>
      <c r="B46" t="s">
        <v>14</v>
      </c>
      <c r="C46">
        <v>10</v>
      </c>
      <c r="D46">
        <v>40</v>
      </c>
      <c r="E46" s="4">
        <f>932/968.25</f>
        <v>0.962561321972631</v>
      </c>
      <c r="F46">
        <f>E46*D46</f>
        <v>38.502452878905238</v>
      </c>
    </row>
    <row r="47" spans="1:6" x14ac:dyDescent="0.3">
      <c r="A47" s="3">
        <v>44514</v>
      </c>
      <c r="B47" t="s">
        <v>16</v>
      </c>
      <c r="C47">
        <v>10</v>
      </c>
      <c r="D47">
        <v>30</v>
      </c>
      <c r="E47" s="4">
        <f>972/996</f>
        <v>0.97590361445783136</v>
      </c>
      <c r="F47">
        <f>E47*D47</f>
        <v>29.277108433734941</v>
      </c>
    </row>
    <row r="48" spans="1:6" x14ac:dyDescent="0.3">
      <c r="A48" s="3">
        <v>44514</v>
      </c>
      <c r="B48" t="s">
        <v>17</v>
      </c>
      <c r="C48">
        <v>10</v>
      </c>
      <c r="D48">
        <v>32</v>
      </c>
      <c r="E48" s="4">
        <f>936/913.4</f>
        <v>1.0247427195095249</v>
      </c>
      <c r="F48">
        <f>E48*D48</f>
        <v>32.791767024304797</v>
      </c>
    </row>
    <row r="49" spans="1:6" x14ac:dyDescent="0.3">
      <c r="A49" s="3">
        <v>44514</v>
      </c>
      <c r="B49" t="s">
        <v>18</v>
      </c>
      <c r="C49">
        <v>10</v>
      </c>
      <c r="D49">
        <v>31</v>
      </c>
      <c r="E49" s="4">
        <f>952/938.06</f>
        <v>1.0148604566872055</v>
      </c>
      <c r="F49">
        <f>E49*D49</f>
        <v>31.460674157303369</v>
      </c>
    </row>
    <row r="50" spans="1:6" x14ac:dyDescent="0.3">
      <c r="A50" s="3">
        <v>44514</v>
      </c>
      <c r="B50" t="s">
        <v>19</v>
      </c>
      <c r="C50">
        <v>10</v>
      </c>
      <c r="D50">
        <v>32</v>
      </c>
      <c r="E50" s="4">
        <f>958/942.8</f>
        <v>1.0161221892235894</v>
      </c>
      <c r="F50">
        <f>E50*D50</f>
        <v>32.515910055154862</v>
      </c>
    </row>
    <row r="51" spans="1:6" x14ac:dyDescent="0.3">
      <c r="A51" s="3">
        <v>44514</v>
      </c>
      <c r="B51" t="s">
        <v>21</v>
      </c>
      <c r="C51">
        <v>10</v>
      </c>
      <c r="D51">
        <v>33</v>
      </c>
      <c r="E51" s="4">
        <f>960/972.12</f>
        <v>0.98753240340698678</v>
      </c>
      <c r="F51">
        <f>E51*D51</f>
        <v>32.588569312430565</v>
      </c>
    </row>
    <row r="52" spans="1:6" x14ac:dyDescent="0.3">
      <c r="A52" s="3">
        <v>44514</v>
      </c>
      <c r="B52" t="s">
        <v>23</v>
      </c>
      <c r="C52">
        <v>10</v>
      </c>
      <c r="D52">
        <v>30</v>
      </c>
      <c r="E52" s="4">
        <f>876/868.95</f>
        <v>1.0081132401173829</v>
      </c>
      <c r="F52">
        <f>E52*D52</f>
        <v>30.243397203521486</v>
      </c>
    </row>
    <row r="53" spans="1:6" x14ac:dyDescent="0.3">
      <c r="A53" s="3">
        <v>44515</v>
      </c>
      <c r="B53" t="s">
        <v>20</v>
      </c>
      <c r="C53">
        <v>10</v>
      </c>
      <c r="D53">
        <v>27</v>
      </c>
      <c r="E53" s="4">
        <f>942/972.36</f>
        <v>0.96877699617425639</v>
      </c>
      <c r="F53">
        <f>E53*D53</f>
        <v>26.156978896704924</v>
      </c>
    </row>
    <row r="54" spans="1:6" x14ac:dyDescent="0.3">
      <c r="A54" s="3">
        <v>44515</v>
      </c>
      <c r="B54" t="s">
        <v>22</v>
      </c>
      <c r="C54">
        <v>10</v>
      </c>
      <c r="D54">
        <v>41</v>
      </c>
      <c r="E54" s="4">
        <f>812/810.03</f>
        <v>1.0024320086910361</v>
      </c>
      <c r="F54">
        <f>E54*D54</f>
        <v>41.099712356332482</v>
      </c>
    </row>
    <row r="55" spans="1:6" x14ac:dyDescent="0.3">
      <c r="A55" s="3">
        <v>44515</v>
      </c>
      <c r="B55" t="s">
        <v>24</v>
      </c>
      <c r="C55">
        <v>10</v>
      </c>
      <c r="D55">
        <v>33</v>
      </c>
      <c r="E55" s="4">
        <f>1090/1061.14</f>
        <v>1.0271971653127767</v>
      </c>
      <c r="F55">
        <f>E55*D55</f>
        <v>33.897506455321633</v>
      </c>
    </row>
    <row r="56" spans="1:6" x14ac:dyDescent="0.3">
      <c r="A56" s="3">
        <v>44527</v>
      </c>
      <c r="B56" t="s">
        <v>6</v>
      </c>
      <c r="C56">
        <v>10</v>
      </c>
      <c r="D56">
        <v>25</v>
      </c>
      <c r="E56" s="4">
        <f>1158/1143.4</f>
        <v>1.0127689347559907</v>
      </c>
      <c r="F56">
        <f>E56*D56</f>
        <v>25.319223368899767</v>
      </c>
    </row>
    <row r="57" spans="1:6" x14ac:dyDescent="0.3">
      <c r="A57" s="3">
        <v>44527</v>
      </c>
      <c r="B57" t="s">
        <v>7</v>
      </c>
      <c r="C57">
        <v>10</v>
      </c>
      <c r="D57">
        <v>39</v>
      </c>
      <c r="E57" s="4">
        <f>860/863.94</f>
        <v>0.9954394981132948</v>
      </c>
      <c r="F57">
        <f>E57*D57</f>
        <v>38.8221404264185</v>
      </c>
    </row>
    <row r="58" spans="1:6" x14ac:dyDescent="0.3">
      <c r="A58" s="3">
        <v>44527</v>
      </c>
      <c r="B58" t="s">
        <v>8</v>
      </c>
      <c r="C58">
        <v>10</v>
      </c>
      <c r="D58">
        <v>38</v>
      </c>
      <c r="E58" s="4">
        <f>886/915.43</f>
        <v>0.96785117376533436</v>
      </c>
      <c r="F58">
        <f>E58*D58</f>
        <v>36.778344603082708</v>
      </c>
    </row>
    <row r="59" spans="1:6" x14ac:dyDescent="0.3">
      <c r="A59" s="3">
        <v>44527</v>
      </c>
      <c r="B59" t="s">
        <v>9</v>
      </c>
      <c r="C59">
        <v>10</v>
      </c>
      <c r="D59">
        <v>30</v>
      </c>
      <c r="E59" s="4">
        <f>816/852.97</f>
        <v>0.95665732675240622</v>
      </c>
      <c r="F59">
        <f>E59*D59</f>
        <v>28.699719802572186</v>
      </c>
    </row>
    <row r="60" spans="1:6" x14ac:dyDescent="0.3">
      <c r="A60" s="3">
        <v>44527</v>
      </c>
      <c r="B60" t="s">
        <v>10</v>
      </c>
      <c r="C60">
        <v>10</v>
      </c>
      <c r="D60">
        <v>27</v>
      </c>
      <c r="E60" s="4">
        <f>968/947.35</f>
        <v>1.0217976460653402</v>
      </c>
      <c r="F60">
        <f>E60*D60</f>
        <v>27.588536443764184</v>
      </c>
    </row>
    <row r="61" spans="1:6" x14ac:dyDescent="0.3">
      <c r="A61" s="3">
        <v>44527</v>
      </c>
      <c r="B61" t="s">
        <v>11</v>
      </c>
      <c r="C61">
        <v>10</v>
      </c>
      <c r="D61">
        <v>34</v>
      </c>
      <c r="E61" s="4">
        <f>768/793.647768978172</f>
        <v>0.96768368792721016</v>
      </c>
      <c r="F61">
        <f>E61*D61</f>
        <v>32.901245389525144</v>
      </c>
    </row>
    <row r="62" spans="1:6" x14ac:dyDescent="0.3">
      <c r="A62" s="3">
        <v>44527</v>
      </c>
      <c r="B62" t="s">
        <v>13</v>
      </c>
      <c r="C62">
        <v>10</v>
      </c>
      <c r="D62">
        <v>35</v>
      </c>
      <c r="E62" s="4">
        <f>992/949.58</f>
        <v>1.0446723814739147</v>
      </c>
      <c r="F62">
        <f>E62*D62</f>
        <v>36.563533351587019</v>
      </c>
    </row>
    <row r="63" spans="1:6" x14ac:dyDescent="0.3">
      <c r="A63" s="3">
        <v>44527</v>
      </c>
      <c r="B63" t="s">
        <v>14</v>
      </c>
      <c r="C63">
        <v>10</v>
      </c>
      <c r="D63">
        <v>29</v>
      </c>
      <c r="E63" s="4">
        <f>964/968.248146691276</f>
        <v>0.99561254343135808</v>
      </c>
      <c r="F63">
        <f>E63*D63</f>
        <v>28.872763759509382</v>
      </c>
    </row>
    <row r="64" spans="1:6" x14ac:dyDescent="0.3">
      <c r="A64" s="3">
        <v>44527</v>
      </c>
      <c r="B64" t="s">
        <v>15</v>
      </c>
      <c r="C64">
        <v>10</v>
      </c>
      <c r="D64">
        <v>32</v>
      </c>
      <c r="E64" s="4">
        <f>984/1001.12</f>
        <v>0.98289915294869745</v>
      </c>
      <c r="F64">
        <f>E64*D64</f>
        <v>31.452772894358318</v>
      </c>
    </row>
    <row r="65" spans="1:6" x14ac:dyDescent="0.3">
      <c r="A65" s="3">
        <v>44527</v>
      </c>
      <c r="B65" t="s">
        <v>17</v>
      </c>
      <c r="C65">
        <v>10</v>
      </c>
      <c r="D65">
        <v>34</v>
      </c>
      <c r="E65" s="4">
        <f>908/913.4</f>
        <v>0.99408802277206043</v>
      </c>
      <c r="F65">
        <f>E65*D65</f>
        <v>33.798992774250053</v>
      </c>
    </row>
    <row r="66" spans="1:6" x14ac:dyDescent="0.3">
      <c r="A66" s="3">
        <v>44527</v>
      </c>
      <c r="B66" t="s">
        <v>18</v>
      </c>
      <c r="C66">
        <v>10</v>
      </c>
      <c r="D66">
        <v>36</v>
      </c>
      <c r="E66" s="4">
        <f>920/938.05568585912</f>
        <v>0.98075201064147521</v>
      </c>
      <c r="F66">
        <f>E66*D66</f>
        <v>35.307072383093107</v>
      </c>
    </row>
    <row r="67" spans="1:6" x14ac:dyDescent="0.3">
      <c r="A67" s="3">
        <v>44527</v>
      </c>
      <c r="B67" t="s">
        <v>22</v>
      </c>
      <c r="C67">
        <v>10</v>
      </c>
      <c r="D67" s="5">
        <f>38*(50/49)</f>
        <v>38.775510204081634</v>
      </c>
      <c r="E67" s="4">
        <f>805.9/810</f>
        <v>0.9949382716049382</v>
      </c>
      <c r="F67">
        <f>E67*D67</f>
        <v>38.579239103048629</v>
      </c>
    </row>
    <row r="68" spans="1:6" x14ac:dyDescent="0.3">
      <c r="A68" s="3">
        <v>44527</v>
      </c>
      <c r="B68" t="s">
        <v>23</v>
      </c>
      <c r="C68">
        <v>10</v>
      </c>
      <c r="D68">
        <v>40</v>
      </c>
      <c r="E68" s="4">
        <f>908/868.946174961212</f>
        <v>1.0449438942987823</v>
      </c>
      <c r="F68">
        <f>E68*D68</f>
        <v>41.797755771951294</v>
      </c>
    </row>
    <row r="69" spans="1:6" x14ac:dyDescent="0.3">
      <c r="A69" s="3">
        <v>44527</v>
      </c>
      <c r="B69" t="s">
        <v>24</v>
      </c>
      <c r="C69">
        <v>10</v>
      </c>
      <c r="D69">
        <v>30</v>
      </c>
      <c r="E69" s="4">
        <f>1090/1061.13547016114</f>
        <v>1.0272015502737617</v>
      </c>
      <c r="F69">
        <f>E69*D69</f>
        <v>30.81604650821285</v>
      </c>
    </row>
    <row r="70" spans="1:6" x14ac:dyDescent="0.3">
      <c r="A70" s="3">
        <v>44528</v>
      </c>
      <c r="B70" t="s">
        <v>12</v>
      </c>
      <c r="C70">
        <v>10</v>
      </c>
      <c r="D70">
        <v>31</v>
      </c>
      <c r="E70" s="4">
        <f>1016/971.433717257441</f>
        <v>1.0458768127468119</v>
      </c>
      <c r="F70">
        <f>E70*D70</f>
        <v>32.422181195151168</v>
      </c>
    </row>
    <row r="71" spans="1:6" x14ac:dyDescent="0.3">
      <c r="A71" s="3">
        <v>44528</v>
      </c>
      <c r="B71" t="s">
        <v>16</v>
      </c>
      <c r="C71">
        <v>10</v>
      </c>
      <c r="D71">
        <v>29</v>
      </c>
      <c r="E71" s="4">
        <f>956/996.010348468849</f>
        <v>0.95982938477460977</v>
      </c>
      <c r="F71">
        <f>E71*D71</f>
        <v>27.835052158463682</v>
      </c>
    </row>
    <row r="72" spans="1:6" x14ac:dyDescent="0.3">
      <c r="A72" s="3">
        <v>44528</v>
      </c>
      <c r="B72" t="s">
        <v>19</v>
      </c>
      <c r="C72">
        <v>10</v>
      </c>
      <c r="D72">
        <v>32</v>
      </c>
      <c r="E72" s="4">
        <f>976/
942.80886566661</f>
        <v>1.0352045208123093</v>
      </c>
      <c r="F72">
        <f>E72*D72</f>
        <v>33.126544665993897</v>
      </c>
    </row>
    <row r="73" spans="1:6" x14ac:dyDescent="0.3">
      <c r="A73" s="3">
        <v>44528</v>
      </c>
      <c r="B73" t="s">
        <v>20</v>
      </c>
      <c r="C73">
        <v>10</v>
      </c>
      <c r="D73">
        <v>29</v>
      </c>
      <c r="E73" s="4">
        <f>1010/972.358149931224</f>
        <v>1.0387119191333343</v>
      </c>
      <c r="F73">
        <f>E73*D73</f>
        <v>30.122645654866695</v>
      </c>
    </row>
    <row r="74" spans="1:6" x14ac:dyDescent="0.3">
      <c r="A74" s="3">
        <v>44528</v>
      </c>
      <c r="B74" t="s">
        <v>21</v>
      </c>
      <c r="C74">
        <v>10</v>
      </c>
      <c r="D74">
        <v>30</v>
      </c>
      <c r="E74" s="4">
        <f>961.54/972.121888281724</f>
        <v>0.98911464867802945</v>
      </c>
      <c r="F74">
        <f>E74*D74</f>
        <v>29.673439460340884</v>
      </c>
    </row>
  </sheetData>
  <sortState xmlns:xlrd2="http://schemas.microsoft.com/office/spreadsheetml/2017/richdata2" ref="A2:F74">
    <sortCondition ref="A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Gozlan</dc:creator>
  <cp:lastModifiedBy>Zach Gozlan</cp:lastModifiedBy>
  <dcterms:created xsi:type="dcterms:W3CDTF">2022-01-10T01:55:56Z</dcterms:created>
  <dcterms:modified xsi:type="dcterms:W3CDTF">2022-01-10T01:57:08Z</dcterms:modified>
</cp:coreProperties>
</file>