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dhiKashyap/Dropbox/Teaching/Demography and Population/week8_projections/"/>
    </mc:Choice>
  </mc:AlternateContent>
  <xr:revisionPtr revIDLastSave="0" documentId="10_ncr:8100000_{C2083461-8D8A-4C4C-ADE2-7AC30A5AC5B3}" xr6:coauthVersionLast="34" xr6:coauthVersionMax="34" xr10:uidLastSave="{00000000-0000-0000-0000-000000000000}"/>
  <bookViews>
    <workbookView xWindow="460" yWindow="520" windowWidth="28340" windowHeight="16280" xr2:uid="{A76FE76C-F736-DE4E-B471-87DE52AB164E}"/>
  </bookViews>
  <sheets>
    <sheet name="England Wales 1821 Solution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8" i="1" l="1"/>
  <c r="J7" i="1" l="1"/>
  <c r="H5" i="1" l="1"/>
  <c r="I6" i="1" s="1"/>
  <c r="H6" i="1"/>
  <c r="H7" i="1"/>
  <c r="I7" i="1"/>
  <c r="O7" i="1" s="1"/>
  <c r="L7" i="1"/>
  <c r="H8" i="1"/>
  <c r="I8" i="1"/>
  <c r="O8" i="1" s="1"/>
  <c r="J8" i="1"/>
  <c r="L8" i="1"/>
  <c r="H9" i="1"/>
  <c r="I9" i="1"/>
  <c r="O9" i="1" s="1"/>
  <c r="J9" i="1"/>
  <c r="L9" i="1"/>
  <c r="H10" i="1"/>
  <c r="I10" i="1"/>
  <c r="O10" i="1" s="1"/>
  <c r="J10" i="1"/>
  <c r="L10" i="1"/>
  <c r="H11" i="1"/>
  <c r="I11" i="1"/>
  <c r="O11" i="1" s="1"/>
  <c r="J11" i="1"/>
  <c r="L11" i="1"/>
  <c r="I12" i="1"/>
  <c r="J12" i="1"/>
  <c r="K12" i="1" s="1"/>
  <c r="L12" i="1"/>
  <c r="O12" i="1"/>
  <c r="H13" i="1"/>
  <c r="I13" i="1"/>
  <c r="J13" i="1"/>
  <c r="K13" i="1" s="1"/>
  <c r="L13" i="1"/>
  <c r="O13" i="1"/>
  <c r="K7" i="1"/>
  <c r="P13" i="1" l="1"/>
  <c r="M7" i="1"/>
  <c r="O27" i="1"/>
  <c r="Q27" i="1" s="1"/>
  <c r="O33" i="1"/>
  <c r="Q33" i="1" s="1"/>
  <c r="M12" i="1"/>
  <c r="P7" i="1"/>
  <c r="P12" i="1"/>
  <c r="M13" i="1"/>
  <c r="O34" i="1"/>
  <c r="Q34" i="1" s="1"/>
  <c r="K11" i="1"/>
  <c r="P11" i="1" s="1"/>
  <c r="K10" i="1"/>
  <c r="K9" i="1"/>
  <c r="P9" i="1" s="1"/>
  <c r="K8" i="1"/>
  <c r="O30" i="1" l="1"/>
  <c r="Q30" i="1" s="1"/>
  <c r="M9" i="1"/>
  <c r="O31" i="1"/>
  <c r="Q31" i="1" s="1"/>
  <c r="M10" i="1"/>
  <c r="P10" i="1"/>
  <c r="O32" i="1"/>
  <c r="Q32" i="1" s="1"/>
  <c r="M11" i="1"/>
  <c r="M15" i="1"/>
  <c r="H4" i="1" s="1"/>
  <c r="I5" i="1" s="1"/>
  <c r="O29" i="1"/>
  <c r="Q29" i="1" s="1"/>
  <c r="M8" i="1"/>
  <c r="P8" i="1"/>
  <c r="P15" i="1" s="1"/>
  <c r="I4" i="1" s="1"/>
  <c r="O28" i="1"/>
  <c r="Q28" i="1" s="1"/>
  <c r="Q36" i="1" s="1"/>
</calcChain>
</file>

<file path=xl/sharedStrings.xml><?xml version="1.0" encoding="utf-8"?>
<sst xmlns="http://schemas.openxmlformats.org/spreadsheetml/2006/main" count="45" uniqueCount="43">
  <si>
    <t>sex ratio at birth</t>
  </si>
  <si>
    <t>of two age groups apply to them, assuming they survive from their current age group to the next</t>
  </si>
  <si>
    <t xml:space="preserve">this takes into account that women age over the projection step so the ASFRs </t>
  </si>
  <si>
    <t>100+</t>
  </si>
  <si>
    <t xml:space="preserve">here we average the ASFRs across consecutive age groups </t>
  </si>
  <si>
    <t>95-99</t>
  </si>
  <si>
    <t>alternative approach using fertility rates (Wachter)</t>
  </si>
  <si>
    <t>90-94</t>
  </si>
  <si>
    <t>85-89</t>
  </si>
  <si>
    <t>80-84</t>
  </si>
  <si>
    <t>75-79</t>
  </si>
  <si>
    <t>70-74</t>
  </si>
  <si>
    <t>65-69</t>
  </si>
  <si>
    <t>60-64</t>
  </si>
  <si>
    <t>total births</t>
  </si>
  <si>
    <t>55-59</t>
  </si>
  <si>
    <t>50-54</t>
  </si>
  <si>
    <t>45-49</t>
  </si>
  <si>
    <t>40-44</t>
  </si>
  <si>
    <t>35-39</t>
  </si>
  <si>
    <t>30-34</t>
  </si>
  <si>
    <t>25-29</t>
  </si>
  <si>
    <t>20-24</t>
  </si>
  <si>
    <t>15-19</t>
  </si>
  <si>
    <t>10-14</t>
  </si>
  <si>
    <t>5-9</t>
  </si>
  <si>
    <t>0-4</t>
  </si>
  <si>
    <t>of women in 1821-26</t>
  </si>
  <si>
    <t>ratios</t>
  </si>
  <si>
    <t>births (in thousands)</t>
  </si>
  <si>
    <t>female population (in thousands)</t>
  </si>
  <si>
    <t>1826-1831</t>
  </si>
  <si>
    <t xml:space="preserve">average number </t>
  </si>
  <si>
    <t>population</t>
  </si>
  <si>
    <t xml:space="preserve">population </t>
  </si>
  <si>
    <t>Survivorship</t>
  </si>
  <si>
    <t>Birth numbers</t>
  </si>
  <si>
    <t xml:space="preserve">Women </t>
  </si>
  <si>
    <t xml:space="preserve">Calculation of </t>
  </si>
  <si>
    <t>Female ASFR</t>
  </si>
  <si>
    <t>ASFR</t>
  </si>
  <si>
    <t xml:space="preserve">female </t>
  </si>
  <si>
    <t>female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</si>
</sst>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2" x14ac:knownFonts="1">
    <font>
      <sz val="12"/>
      <color theme="1"/>
      <name val="Calibri"/>
      <family val="2"/>
      <scheme val="minor"/>
    </font>
    <font>
      <b/>
      <sz val="10"/>
      <color indexed="17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1" fontId="0" fillId="0" borderId="0" xfId="0" applyNumberFormat="1"/>
    <xf numFmtId="164" fontId="1" fillId="0" borderId="0" xfId="0" applyNumberFormat="1" applyFont="1"/>
    <xf numFmtId="165" fontId="0" fillId="0" borderId="0" xfId="0" applyNumberFormat="1"/>
    <xf numFmtId="0" fontId="0" fillId="0" borderId="0" xfId="0" quotePrefix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NumberFormat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B7AE7-3A77-704B-B1A8-C39E96BC1530}">
  <dimension ref="A1:Q36"/>
  <sheetViews>
    <sheetView tabSelected="1" workbookViewId="0">
      <selection activeCell="L20" sqref="L20"/>
    </sheetView>
  </sheetViews>
  <sheetFormatPr baseColWidth="10" defaultRowHeight="16" x14ac:dyDescent="0.2"/>
  <cols>
    <col min="1" max="1" width="15.83203125" customWidth="1"/>
    <col min="4" max="4" width="16.33203125" customWidth="1"/>
    <col min="5" max="5" width="14.1640625" customWidth="1"/>
    <col min="11" max="11" width="14" customWidth="1"/>
    <col min="12" max="12" width="20" customWidth="1"/>
    <col min="13" max="13" width="14.5" customWidth="1"/>
  </cols>
  <sheetData>
    <row r="1" spans="1:16" x14ac:dyDescent="0.2">
      <c r="E1" s="6" t="s">
        <v>42</v>
      </c>
      <c r="H1" s="6" t="s">
        <v>42</v>
      </c>
      <c r="I1" t="s">
        <v>41</v>
      </c>
      <c r="J1" t="s">
        <v>40</v>
      </c>
      <c r="K1" t="s">
        <v>39</v>
      </c>
      <c r="L1" t="s">
        <v>38</v>
      </c>
      <c r="M1" t="s">
        <v>36</v>
      </c>
      <c r="O1" t="s">
        <v>37</v>
      </c>
      <c r="P1" t="s">
        <v>36</v>
      </c>
    </row>
    <row r="2" spans="1:16" x14ac:dyDescent="0.2">
      <c r="B2" s="8"/>
      <c r="C2" s="8"/>
      <c r="E2" t="s">
        <v>35</v>
      </c>
      <c r="H2" s="6" t="s">
        <v>34</v>
      </c>
      <c r="I2" t="s">
        <v>33</v>
      </c>
      <c r="L2" t="s">
        <v>32</v>
      </c>
      <c r="O2" t="s">
        <v>31</v>
      </c>
      <c r="P2">
        <v>1831</v>
      </c>
    </row>
    <row r="3" spans="1:16" x14ac:dyDescent="0.2">
      <c r="B3" s="7" t="s">
        <v>30</v>
      </c>
      <c r="D3" s="6" t="s">
        <v>29</v>
      </c>
      <c r="E3" s="6" t="s">
        <v>28</v>
      </c>
      <c r="H3" s="6">
        <v>1826</v>
      </c>
      <c r="I3">
        <v>1831</v>
      </c>
      <c r="L3" t="s">
        <v>27</v>
      </c>
    </row>
    <row r="4" spans="1:16" x14ac:dyDescent="0.2">
      <c r="A4" s="5" t="s">
        <v>26</v>
      </c>
      <c r="B4" s="1">
        <v>898.85417049872694</v>
      </c>
      <c r="E4" s="4">
        <v>0.80184804928131415</v>
      </c>
      <c r="H4" s="3">
        <f>M15 * E4</f>
        <v>845.83332967632919</v>
      </c>
      <c r="I4">
        <f>P15*E4</f>
        <v>917.48112032117751</v>
      </c>
    </row>
    <row r="5" spans="1:16" x14ac:dyDescent="0.2">
      <c r="A5" s="5" t="s">
        <v>25</v>
      </c>
      <c r="B5" s="1">
        <v>791.83946155947694</v>
      </c>
      <c r="E5" s="4">
        <v>0.91549295774647887</v>
      </c>
      <c r="H5" s="3">
        <f t="shared" ref="H5:H11" si="0">B4*E5</f>
        <v>822.89466313263733</v>
      </c>
      <c r="I5">
        <f t="shared" ref="I5:I13" si="1">H4*E5</f>
        <v>774.35445674593518</v>
      </c>
    </row>
    <row r="6" spans="1:16" x14ac:dyDescent="0.2">
      <c r="A6" s="5" t="s">
        <v>24</v>
      </c>
      <c r="B6" s="1">
        <v>660.62252547819583</v>
      </c>
      <c r="E6" s="4">
        <v>0.96783216783216786</v>
      </c>
      <c r="H6" s="3">
        <f t="shared" si="0"/>
        <v>766.36770265616508</v>
      </c>
      <c r="I6">
        <f t="shared" si="1"/>
        <v>796.42392571718187</v>
      </c>
    </row>
    <row r="7" spans="1:16" x14ac:dyDescent="0.2">
      <c r="A7" s="5" t="s">
        <v>23</v>
      </c>
      <c r="B7" s="1">
        <v>621.40862880437521</v>
      </c>
      <c r="D7" s="1">
        <v>17.275159880761631</v>
      </c>
      <c r="E7" s="4">
        <v>0.96531791907514453</v>
      </c>
      <c r="H7" s="1">
        <f t="shared" si="0"/>
        <v>637.71076158877861</v>
      </c>
      <c r="I7">
        <f t="shared" si="1"/>
        <v>739.78847597444837</v>
      </c>
      <c r="J7">
        <f>D7/B7</f>
        <v>2.7800000000000002E-2</v>
      </c>
      <c r="K7">
        <f t="shared" ref="K7:K13" si="2">J7*$B$28</f>
        <v>1.3622E-2</v>
      </c>
      <c r="L7">
        <f t="shared" ref="L7:L13" si="3">(B7+H7)/2</f>
        <v>629.55969519657697</v>
      </c>
      <c r="M7">
        <f t="shared" ref="M7:M13" si="4">L7*K7</f>
        <v>8.575862167967772</v>
      </c>
      <c r="O7">
        <f t="shared" ref="O7:O13" si="5">(I7+H7)/2</f>
        <v>688.74961878161344</v>
      </c>
      <c r="P7">
        <f t="shared" ref="P7:P13" si="6">O7*K7</f>
        <v>9.3821473070431392</v>
      </c>
    </row>
    <row r="8" spans="1:16" x14ac:dyDescent="0.2">
      <c r="A8" s="5" t="s">
        <v>22</v>
      </c>
      <c r="B8" s="1">
        <v>555.7369256431997</v>
      </c>
      <c r="D8" s="1">
        <v>87.472992096239636</v>
      </c>
      <c r="E8" s="4">
        <v>0.95958083832335328</v>
      </c>
      <c r="H8" s="1">
        <f t="shared" si="0"/>
        <v>596.29181296946786</v>
      </c>
      <c r="I8">
        <f t="shared" si="1"/>
        <v>611.9350272131843</v>
      </c>
      <c r="J8">
        <f t="shared" ref="J8:J13" si="7">D8/B8</f>
        <v>0.15740000000000001</v>
      </c>
      <c r="K8">
        <f t="shared" si="2"/>
        <v>7.7126E-2</v>
      </c>
      <c r="L8">
        <f t="shared" si="3"/>
        <v>576.01436930633372</v>
      </c>
      <c r="M8">
        <f t="shared" si="4"/>
        <v>44.425684247120294</v>
      </c>
      <c r="O8">
        <f t="shared" si="5"/>
        <v>604.11342009132613</v>
      </c>
      <c r="P8">
        <f t="shared" si="6"/>
        <v>46.592851637963619</v>
      </c>
    </row>
    <row r="9" spans="1:16" x14ac:dyDescent="0.2">
      <c r="A9" t="s">
        <v>21</v>
      </c>
      <c r="B9" s="1">
        <v>474.20210268810661</v>
      </c>
      <c r="D9" s="1">
        <v>108.40260067450117</v>
      </c>
      <c r="E9" s="4">
        <v>0.95631825273010918</v>
      </c>
      <c r="H9" s="1">
        <f t="shared" si="0"/>
        <v>531.46136570870738</v>
      </c>
      <c r="I9">
        <f t="shared" si="1"/>
        <v>570.24474469623055</v>
      </c>
      <c r="J9">
        <f t="shared" si="7"/>
        <v>0.2286</v>
      </c>
      <c r="K9">
        <f t="shared" si="2"/>
        <v>0.112014</v>
      </c>
      <c r="L9">
        <f t="shared" si="3"/>
        <v>502.83173419840699</v>
      </c>
      <c r="M9">
        <f t="shared" si="4"/>
        <v>56.324193874500359</v>
      </c>
      <c r="O9">
        <f t="shared" si="5"/>
        <v>550.85305520246902</v>
      </c>
      <c r="P9">
        <f t="shared" si="6"/>
        <v>61.703254125449369</v>
      </c>
    </row>
    <row r="10" spans="1:16" x14ac:dyDescent="0.2">
      <c r="A10" t="s">
        <v>20</v>
      </c>
      <c r="B10" s="1">
        <v>425.50313131360127</v>
      </c>
      <c r="D10" s="1">
        <v>94.078742333437233</v>
      </c>
      <c r="E10" s="4">
        <v>0.94779771615008157</v>
      </c>
      <c r="H10" s="1">
        <f t="shared" si="0"/>
        <v>449.44766992135391</v>
      </c>
      <c r="I10">
        <f t="shared" si="1"/>
        <v>503.71786864071612</v>
      </c>
      <c r="J10">
        <f t="shared" si="7"/>
        <v>0.22109999999999999</v>
      </c>
      <c r="K10">
        <f t="shared" si="2"/>
        <v>0.10833899999999999</v>
      </c>
      <c r="L10">
        <f t="shared" si="3"/>
        <v>437.47540061747759</v>
      </c>
      <c r="M10">
        <f t="shared" si="4"/>
        <v>47.395647427496904</v>
      </c>
      <c r="O10">
        <f t="shared" si="5"/>
        <v>476.58276928103498</v>
      </c>
      <c r="P10">
        <f t="shared" si="6"/>
        <v>51.632500641138044</v>
      </c>
    </row>
    <row r="11" spans="1:16" x14ac:dyDescent="0.2">
      <c r="A11" t="s">
        <v>19</v>
      </c>
      <c r="B11" s="1">
        <v>348.08149188688918</v>
      </c>
      <c r="D11" s="1">
        <v>64.395075999074493</v>
      </c>
      <c r="E11" s="4">
        <v>0.94664371772805511</v>
      </c>
      <c r="H11" s="3">
        <f t="shared" si="0"/>
        <v>402.79986613163635</v>
      </c>
      <c r="I11">
        <f t="shared" si="1"/>
        <v>425.46681317856223</v>
      </c>
      <c r="J11">
        <f t="shared" si="7"/>
        <v>0.18499999999999997</v>
      </c>
      <c r="K11">
        <f t="shared" si="2"/>
        <v>9.0649999999999981E-2</v>
      </c>
      <c r="L11">
        <f t="shared" si="3"/>
        <v>375.44067900926279</v>
      </c>
      <c r="M11">
        <f t="shared" si="4"/>
        <v>34.033697552189665</v>
      </c>
      <c r="O11">
        <f t="shared" si="5"/>
        <v>414.13333965509929</v>
      </c>
      <c r="P11">
        <f t="shared" si="6"/>
        <v>37.541187239734739</v>
      </c>
    </row>
    <row r="12" spans="1:16" x14ac:dyDescent="0.2">
      <c r="A12" t="s">
        <v>18</v>
      </c>
      <c r="B12" s="1">
        <v>319.35882383468248</v>
      </c>
      <c r="D12" s="1">
        <v>29.70037061662547</v>
      </c>
      <c r="E12" s="4">
        <v>0.94</v>
      </c>
      <c r="H12" s="1">
        <v>327.2</v>
      </c>
      <c r="I12">
        <f t="shared" si="1"/>
        <v>378.63187416373813</v>
      </c>
      <c r="J12">
        <f t="shared" si="7"/>
        <v>9.2999999999999999E-2</v>
      </c>
      <c r="K12">
        <f t="shared" si="2"/>
        <v>4.5569999999999999E-2</v>
      </c>
      <c r="L12">
        <f t="shared" si="3"/>
        <v>323.27941191734124</v>
      </c>
      <c r="M12">
        <f t="shared" si="4"/>
        <v>14.73184280107324</v>
      </c>
      <c r="O12">
        <f t="shared" si="5"/>
        <v>352.91593708186906</v>
      </c>
      <c r="P12">
        <f t="shared" si="6"/>
        <v>16.082379252820772</v>
      </c>
    </row>
    <row r="13" spans="1:16" x14ac:dyDescent="0.2">
      <c r="A13" t="s">
        <v>17</v>
      </c>
      <c r="B13" s="1">
        <v>261.85798779267401</v>
      </c>
      <c r="D13" s="1">
        <v>10.474319511706961</v>
      </c>
      <c r="E13" s="4">
        <v>0.93230174081237915</v>
      </c>
      <c r="H13" s="3">
        <f>B12*E13</f>
        <v>297.73878740486839</v>
      </c>
      <c r="I13">
        <f t="shared" si="1"/>
        <v>305.04912959381045</v>
      </c>
      <c r="J13">
        <f t="shared" si="7"/>
        <v>0.04</v>
      </c>
      <c r="K13">
        <f t="shared" si="2"/>
        <v>1.9599999999999999E-2</v>
      </c>
      <c r="L13">
        <f t="shared" si="3"/>
        <v>279.79838759877123</v>
      </c>
      <c r="M13">
        <f t="shared" si="4"/>
        <v>5.4840483969359157</v>
      </c>
      <c r="O13">
        <f t="shared" si="5"/>
        <v>301.39395849933942</v>
      </c>
      <c r="P13">
        <f t="shared" si="6"/>
        <v>5.9073215865870523</v>
      </c>
    </row>
    <row r="14" spans="1:16" x14ac:dyDescent="0.2">
      <c r="A14" t="s">
        <v>16</v>
      </c>
      <c r="B14" s="1">
        <v>233.07981980287229</v>
      </c>
      <c r="D14" s="2"/>
    </row>
    <row r="15" spans="1:16" x14ac:dyDescent="0.2">
      <c r="A15" t="s">
        <v>15</v>
      </c>
      <c r="B15" s="1">
        <v>184.38819685216004</v>
      </c>
      <c r="L15" t="s">
        <v>14</v>
      </c>
      <c r="M15">
        <f>SUM(M7:M13) * 5</f>
        <v>1054.8548823364208</v>
      </c>
      <c r="P15">
        <f>SUM(P7:P13)*5</f>
        <v>1144.2082089536837</v>
      </c>
    </row>
    <row r="16" spans="1:16" x14ac:dyDescent="0.2">
      <c r="A16" t="s">
        <v>13</v>
      </c>
      <c r="B16" s="1">
        <v>164.47474189124952</v>
      </c>
    </row>
    <row r="17" spans="1:17" x14ac:dyDescent="0.2">
      <c r="A17" t="s">
        <v>12</v>
      </c>
      <c r="B17" s="1">
        <v>120.47856836473191</v>
      </c>
    </row>
    <row r="18" spans="1:17" x14ac:dyDescent="0.2">
      <c r="A18" t="s">
        <v>11</v>
      </c>
      <c r="B18" s="1">
        <v>96.395849799124846</v>
      </c>
    </row>
    <row r="19" spans="1:17" x14ac:dyDescent="0.2">
      <c r="A19" t="s">
        <v>10</v>
      </c>
      <c r="B19" s="1">
        <v>55.231333367392573</v>
      </c>
      <c r="E19" s="1"/>
    </row>
    <row r="20" spans="1:17" x14ac:dyDescent="0.2">
      <c r="A20" t="s">
        <v>9</v>
      </c>
      <c r="B20" s="1">
        <v>38.149535501267358</v>
      </c>
      <c r="E20" s="1"/>
    </row>
    <row r="21" spans="1:17" x14ac:dyDescent="0.2">
      <c r="A21" t="s">
        <v>8</v>
      </c>
      <c r="B21" s="1">
        <v>14.679443424513655</v>
      </c>
    </row>
    <row r="22" spans="1:17" x14ac:dyDescent="0.2">
      <c r="A22" t="s">
        <v>7</v>
      </c>
      <c r="B22" s="1">
        <v>8.2911492138851646</v>
      </c>
      <c r="O22" t="s">
        <v>6</v>
      </c>
    </row>
    <row r="23" spans="1:17" x14ac:dyDescent="0.2">
      <c r="A23" t="s">
        <v>5</v>
      </c>
      <c r="B23" s="1">
        <v>1.3184619321345554</v>
      </c>
      <c r="O23" t="s">
        <v>4</v>
      </c>
    </row>
    <row r="24" spans="1:17" x14ac:dyDescent="0.2">
      <c r="A24" t="s">
        <v>3</v>
      </c>
      <c r="B24" s="1">
        <v>0.14967578989031183</v>
      </c>
      <c r="O24" t="s">
        <v>2</v>
      </c>
    </row>
    <row r="25" spans="1:17" x14ac:dyDescent="0.2">
      <c r="O25" t="s">
        <v>1</v>
      </c>
    </row>
    <row r="27" spans="1:17" x14ac:dyDescent="0.2">
      <c r="O27">
        <f>1/2 * (K6 + K7*E7)</f>
        <v>6.5747803468208096E-3</v>
      </c>
      <c r="P27" s="1">
        <v>660.62252547819583</v>
      </c>
      <c r="Q27">
        <f t="shared" ref="Q27:Q34" si="8">O27*P27</f>
        <v>4.3434479971811717</v>
      </c>
    </row>
    <row r="28" spans="1:17" x14ac:dyDescent="0.2">
      <c r="A28" t="s">
        <v>0</v>
      </c>
      <c r="B28">
        <f>ROUND(100/205, 2)</f>
        <v>0.49</v>
      </c>
      <c r="O28">
        <f t="shared" ref="O28:O34" si="9">1/2*(K7+K8*E8)</f>
        <v>4.3815315868263469E-2</v>
      </c>
      <c r="P28" s="1">
        <v>621.40862880437521</v>
      </c>
      <c r="Q28">
        <f t="shared" si="8"/>
        <v>27.227215354328184</v>
      </c>
    </row>
    <row r="29" spans="1:17" x14ac:dyDescent="0.2">
      <c r="O29">
        <f t="shared" si="9"/>
        <v>9.2123516380655218E-2</v>
      </c>
      <c r="P29" s="1">
        <v>555.7369256431997</v>
      </c>
      <c r="Q29">
        <f t="shared" si="8"/>
        <v>51.196439772826281</v>
      </c>
    </row>
    <row r="30" spans="1:17" x14ac:dyDescent="0.2">
      <c r="O30">
        <f t="shared" si="9"/>
        <v>0.10734872838499185</v>
      </c>
      <c r="P30" s="1">
        <v>474.20210268810661</v>
      </c>
      <c r="Q30">
        <f t="shared" si="8"/>
        <v>50.904992721057567</v>
      </c>
    </row>
    <row r="31" spans="1:17" x14ac:dyDescent="0.2">
      <c r="O31">
        <f t="shared" si="9"/>
        <v>9.7076126506024082E-2</v>
      </c>
      <c r="P31" s="1">
        <v>425.50313131360127</v>
      </c>
      <c r="Q31">
        <f t="shared" si="8"/>
        <v>41.306195804108533</v>
      </c>
    </row>
    <row r="32" spans="1:17" x14ac:dyDescent="0.2">
      <c r="O32">
        <f t="shared" si="9"/>
        <v>6.6742899999999994E-2</v>
      </c>
      <c r="P32" s="1">
        <v>348.08149188688918</v>
      </c>
      <c r="Q32">
        <f t="shared" si="8"/>
        <v>23.231968204857456</v>
      </c>
    </row>
    <row r="33" spans="15:17" x14ac:dyDescent="0.2">
      <c r="O33">
        <f t="shared" si="9"/>
        <v>3.1921557059961317E-2</v>
      </c>
      <c r="P33" s="1">
        <v>319.35882383468248</v>
      </c>
      <c r="Q33">
        <f t="shared" si="8"/>
        <v>10.19443091764095</v>
      </c>
    </row>
    <row r="34" spans="15:17" x14ac:dyDescent="0.2">
      <c r="O34">
        <f t="shared" si="9"/>
        <v>9.7999999999999997E-3</v>
      </c>
      <c r="P34" s="1">
        <v>261.85798779267401</v>
      </c>
      <c r="Q34">
        <f t="shared" si="8"/>
        <v>2.5662082803682051</v>
      </c>
    </row>
    <row r="36" spans="15:17" x14ac:dyDescent="0.2">
      <c r="Q36">
        <f>SUM(Q27:Q34) * 5</f>
        <v>1054.8544952618417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England Wales 1821 Solutions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Ridhi Kashyap</dc:creator>
  <cp:lastModifiedBy>Ridhi Kashyap</cp:lastModifiedBy>
  <dcterms:created xsi:type="dcterms:W3CDTF">2018-11-19T20:08:20Z</dcterms:created>
  <dcterms:modified xsi:type="dcterms:W3CDTF">2019-11-29T08:51:03Z</dcterms:modified>
</cp:coreProperties>
</file>