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ample" sheetId="1" r:id="rId1"/>
    <sheet name="Solutions" sheetId="2" r:id="rId2"/>
  </sheets>
  <definedNames>
    <definedName name="solver_adj" localSheetId="0" hidden="1">Example!$N$29:$N$228</definedName>
    <definedName name="solver_cvg" localSheetId="0" hidden="1">0.00001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Example!$D$33:$D$37</definedName>
    <definedName name="solver_lhs2" localSheetId="0" hidden="1">Example!$U$23:$AN$23</definedName>
    <definedName name="solver_lhs3" localSheetId="0" hidden="1">Example!$U$23:$AN$23</definedName>
    <definedName name="solver_lhs4" localSheetId="0" hidden="1">Example!$N$29:$N$228</definedName>
    <definedName name="solver_lhs5" localSheetId="0" hidden="1">Example!$D$33:$D$37</definedName>
    <definedName name="solver_lhs6" localSheetId="0" hidden="1">Example!$D$33:$D$37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Example!$B$43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Example!$C$33:$C$37</definedName>
    <definedName name="solver_rhs2" localSheetId="0" hidden="1">Example!$U$25:$AN$25</definedName>
    <definedName name="solver_rhs3" localSheetId="0" hidden="1">Example!$U$24:$AN$24</definedName>
    <definedName name="solver_rhs4" localSheetId="0" hidden="1">0.0001</definedName>
    <definedName name="solver_rhs5" localSheetId="0" hidden="1">Example!$B$33:$B$37</definedName>
    <definedName name="solver_rhs6" localSheetId="0" hidden="1">Example!$B$33:$B$37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29" i="1" l="1"/>
  <c r="T5" i="1" l="1"/>
  <c r="N228" i="1" l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AP31" i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P45" i="1" s="1"/>
  <c r="AP46" i="1" s="1"/>
  <c r="AP47" i="1" s="1"/>
  <c r="AP48" i="1" s="1"/>
  <c r="AP49" i="1" s="1"/>
  <c r="AP50" i="1" s="1"/>
  <c r="AP51" i="1" s="1"/>
  <c r="AP52" i="1" s="1"/>
  <c r="AP53" i="1" s="1"/>
  <c r="AP54" i="1" s="1"/>
  <c r="AP55" i="1" s="1"/>
  <c r="AP56" i="1" s="1"/>
  <c r="AP57" i="1" s="1"/>
  <c r="AP58" i="1" s="1"/>
  <c r="AP59" i="1" s="1"/>
  <c r="AP60" i="1" s="1"/>
  <c r="AP61" i="1" s="1"/>
  <c r="AP62" i="1" s="1"/>
  <c r="AP63" i="1" s="1"/>
  <c r="AP64" i="1" s="1"/>
  <c r="AP65" i="1" s="1"/>
  <c r="AP66" i="1" s="1"/>
  <c r="AP67" i="1" s="1"/>
  <c r="AP68" i="1" s="1"/>
  <c r="AP69" i="1" s="1"/>
  <c r="AP70" i="1" s="1"/>
  <c r="AP71" i="1" s="1"/>
  <c r="AP72" i="1" s="1"/>
  <c r="AP73" i="1" s="1"/>
  <c r="AP74" i="1" s="1"/>
  <c r="AP75" i="1" s="1"/>
  <c r="AP76" i="1" s="1"/>
  <c r="AP77" i="1" s="1"/>
  <c r="AP78" i="1" s="1"/>
  <c r="AP79" i="1" s="1"/>
  <c r="AP80" i="1" s="1"/>
  <c r="AP81" i="1" s="1"/>
  <c r="AP82" i="1" s="1"/>
  <c r="AP83" i="1" s="1"/>
  <c r="AP84" i="1" s="1"/>
  <c r="AP85" i="1" s="1"/>
  <c r="AP86" i="1" s="1"/>
  <c r="AP87" i="1" s="1"/>
  <c r="AP88" i="1" s="1"/>
  <c r="AP89" i="1" s="1"/>
  <c r="AP90" i="1" s="1"/>
  <c r="AP91" i="1" s="1"/>
  <c r="AP92" i="1" s="1"/>
  <c r="AP93" i="1" s="1"/>
  <c r="AP94" i="1" s="1"/>
  <c r="AP95" i="1" s="1"/>
  <c r="AP96" i="1" s="1"/>
  <c r="AP97" i="1" s="1"/>
  <c r="AP98" i="1" s="1"/>
  <c r="AP99" i="1" s="1"/>
  <c r="AP100" i="1" s="1"/>
  <c r="AP101" i="1" s="1"/>
  <c r="AP102" i="1" s="1"/>
  <c r="AP103" i="1" s="1"/>
  <c r="AP104" i="1" s="1"/>
  <c r="AP105" i="1" s="1"/>
  <c r="AP106" i="1" s="1"/>
  <c r="AP107" i="1" s="1"/>
  <c r="AP108" i="1" s="1"/>
  <c r="AP109" i="1" s="1"/>
  <c r="AP110" i="1" s="1"/>
  <c r="AP111" i="1" s="1"/>
  <c r="AP112" i="1" s="1"/>
  <c r="AP113" i="1" s="1"/>
  <c r="AP114" i="1" s="1"/>
  <c r="AP115" i="1" s="1"/>
  <c r="AP116" i="1" s="1"/>
  <c r="AP117" i="1" s="1"/>
  <c r="AP118" i="1" s="1"/>
  <c r="AP119" i="1" s="1"/>
  <c r="AP120" i="1" s="1"/>
  <c r="AP121" i="1" s="1"/>
  <c r="AP122" i="1" s="1"/>
  <c r="AP123" i="1" s="1"/>
  <c r="AP124" i="1" s="1"/>
  <c r="AP125" i="1" s="1"/>
  <c r="AP126" i="1" s="1"/>
  <c r="AP127" i="1" s="1"/>
  <c r="AP128" i="1" s="1"/>
  <c r="AP129" i="1" s="1"/>
  <c r="AP130" i="1" s="1"/>
  <c r="AP131" i="1" s="1"/>
  <c r="AP132" i="1" s="1"/>
  <c r="AP133" i="1" s="1"/>
  <c r="AP134" i="1" s="1"/>
  <c r="AP135" i="1" s="1"/>
  <c r="AP136" i="1" s="1"/>
  <c r="AP137" i="1" s="1"/>
  <c r="AP138" i="1" s="1"/>
  <c r="AP139" i="1" s="1"/>
  <c r="AP140" i="1" s="1"/>
  <c r="AP141" i="1" s="1"/>
  <c r="AP142" i="1" s="1"/>
  <c r="AP143" i="1" s="1"/>
  <c r="AP144" i="1" s="1"/>
  <c r="AP145" i="1" s="1"/>
  <c r="AP146" i="1" s="1"/>
  <c r="AP147" i="1" s="1"/>
  <c r="AP148" i="1" s="1"/>
  <c r="AP149" i="1" s="1"/>
  <c r="AP150" i="1" s="1"/>
  <c r="AP151" i="1" s="1"/>
  <c r="AP152" i="1" s="1"/>
  <c r="AP153" i="1" s="1"/>
  <c r="AP154" i="1" s="1"/>
  <c r="AP155" i="1" s="1"/>
  <c r="AP156" i="1" s="1"/>
  <c r="AP157" i="1" s="1"/>
  <c r="AP158" i="1" s="1"/>
  <c r="AP159" i="1" s="1"/>
  <c r="AP160" i="1" s="1"/>
  <c r="AP161" i="1" s="1"/>
  <c r="AP162" i="1" s="1"/>
  <c r="AP163" i="1" s="1"/>
  <c r="AP164" i="1" s="1"/>
  <c r="AP165" i="1" s="1"/>
  <c r="AP166" i="1" s="1"/>
  <c r="AP167" i="1" s="1"/>
  <c r="AP168" i="1" s="1"/>
  <c r="AP169" i="1" s="1"/>
  <c r="AP170" i="1" s="1"/>
  <c r="AP171" i="1" s="1"/>
  <c r="AP172" i="1" s="1"/>
  <c r="AP173" i="1" s="1"/>
  <c r="AP174" i="1" s="1"/>
  <c r="AP175" i="1" s="1"/>
  <c r="AP176" i="1" s="1"/>
  <c r="AP177" i="1" s="1"/>
  <c r="AP178" i="1" s="1"/>
  <c r="AP179" i="1" s="1"/>
  <c r="AP180" i="1" s="1"/>
  <c r="AP181" i="1" s="1"/>
  <c r="AP182" i="1" s="1"/>
  <c r="AP183" i="1" s="1"/>
  <c r="AP184" i="1" s="1"/>
  <c r="AP185" i="1" s="1"/>
  <c r="AP186" i="1" s="1"/>
  <c r="AP187" i="1" s="1"/>
  <c r="AP188" i="1" s="1"/>
  <c r="AP189" i="1" s="1"/>
  <c r="AP190" i="1" s="1"/>
  <c r="AP191" i="1" s="1"/>
  <c r="AP192" i="1" s="1"/>
  <c r="AP193" i="1" s="1"/>
  <c r="AP194" i="1" s="1"/>
  <c r="AP195" i="1" s="1"/>
  <c r="AP196" i="1" s="1"/>
  <c r="AP197" i="1" s="1"/>
  <c r="AP198" i="1" s="1"/>
  <c r="AP199" i="1" s="1"/>
  <c r="AP200" i="1" s="1"/>
  <c r="AP201" i="1" s="1"/>
  <c r="AP202" i="1" s="1"/>
  <c r="AP203" i="1" s="1"/>
  <c r="AP204" i="1" s="1"/>
  <c r="AP205" i="1" s="1"/>
  <c r="AP206" i="1" s="1"/>
  <c r="AP207" i="1" s="1"/>
  <c r="AP208" i="1" s="1"/>
  <c r="AP209" i="1" s="1"/>
  <c r="AP210" i="1" s="1"/>
  <c r="AP211" i="1" s="1"/>
  <c r="AP212" i="1" s="1"/>
  <c r="AP213" i="1" s="1"/>
  <c r="AP214" i="1" s="1"/>
  <c r="AP215" i="1" s="1"/>
  <c r="AP216" i="1" s="1"/>
  <c r="AP217" i="1" s="1"/>
  <c r="AP218" i="1" s="1"/>
  <c r="AP219" i="1" s="1"/>
  <c r="AP220" i="1" s="1"/>
  <c r="AP221" i="1" s="1"/>
  <c r="AP222" i="1" s="1"/>
  <c r="AP223" i="1" s="1"/>
  <c r="AP224" i="1" s="1"/>
  <c r="AP225" i="1" s="1"/>
  <c r="AP226" i="1" s="1"/>
  <c r="AP227" i="1" s="1"/>
  <c r="AP228" i="1" s="1"/>
  <c r="AP30" i="1"/>
  <c r="AP29" i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3" i="2"/>
  <c r="U228" i="1" l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BC38" i="1"/>
  <c r="BB38" i="1"/>
  <c r="BA38" i="1"/>
  <c r="AZ38" i="1"/>
  <c r="AY38" i="1"/>
  <c r="AX38" i="1"/>
  <c r="AW38" i="1"/>
  <c r="AV38" i="1"/>
  <c r="AU38" i="1"/>
  <c r="AT38" i="1"/>
  <c r="AS38" i="1"/>
  <c r="BA37" i="1"/>
  <c r="AZ37" i="1"/>
  <c r="AY37" i="1"/>
  <c r="AX37" i="1"/>
  <c r="AW37" i="1"/>
  <c r="AV37" i="1"/>
  <c r="AU37" i="1"/>
  <c r="AT37" i="1"/>
  <c r="AS37" i="1"/>
  <c r="AZ36" i="1"/>
  <c r="AY36" i="1"/>
  <c r="AX36" i="1"/>
  <c r="AW36" i="1"/>
  <c r="AV36" i="1"/>
  <c r="AU36" i="1"/>
  <c r="AT36" i="1"/>
  <c r="AS36" i="1"/>
  <c r="AZ35" i="1"/>
  <c r="AY35" i="1"/>
  <c r="AX35" i="1"/>
  <c r="AW35" i="1"/>
  <c r="AV35" i="1"/>
  <c r="AU35" i="1"/>
  <c r="AT35" i="1"/>
  <c r="AS35" i="1"/>
  <c r="AY34" i="1"/>
  <c r="AX34" i="1"/>
  <c r="AW34" i="1"/>
  <c r="AV34" i="1"/>
  <c r="AU34" i="1"/>
  <c r="AT34" i="1"/>
  <c r="AS34" i="1"/>
  <c r="AW33" i="1"/>
  <c r="AV33" i="1"/>
  <c r="AU33" i="1"/>
  <c r="AT33" i="1"/>
  <c r="AS33" i="1"/>
  <c r="AV32" i="1"/>
  <c r="AU32" i="1"/>
  <c r="AT32" i="1"/>
  <c r="AS32" i="1"/>
  <c r="AV31" i="1"/>
  <c r="AU31" i="1"/>
  <c r="AT31" i="1"/>
  <c r="AS31" i="1"/>
  <c r="AU30" i="1"/>
  <c r="AT30" i="1"/>
  <c r="AS30" i="1"/>
  <c r="AR31" i="1"/>
  <c r="AR32" i="1"/>
  <c r="AR33" i="1" s="1"/>
  <c r="AR34" i="1" s="1"/>
  <c r="AR35" i="1" s="1"/>
  <c r="AR36" i="1" s="1"/>
  <c r="AR37" i="1" s="1"/>
  <c r="AR38" i="1" s="1"/>
  <c r="AR39" i="1" s="1"/>
  <c r="AR40" i="1" s="1"/>
  <c r="AR41" i="1" s="1"/>
  <c r="AR42" i="1" s="1"/>
  <c r="AR43" i="1" s="1"/>
  <c r="AR44" i="1" s="1"/>
  <c r="AR45" i="1" s="1"/>
  <c r="AR46" i="1" s="1"/>
  <c r="AR47" i="1" s="1"/>
  <c r="AR48" i="1" s="1"/>
  <c r="AR30" i="1"/>
  <c r="AT27" i="1"/>
  <c r="BJ45" i="1" s="1"/>
  <c r="AS27" i="1"/>
  <c r="AT28" i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BJ28" i="1" s="1"/>
  <c r="BK28" i="1" s="1"/>
  <c r="BL28" i="1" s="1"/>
  <c r="AW32" i="1" l="1"/>
  <c r="BA36" i="1"/>
  <c r="BE40" i="1"/>
  <c r="BI44" i="1"/>
  <c r="AT29" i="1"/>
  <c r="AX33" i="1"/>
  <c r="BB37" i="1"/>
  <c r="BF41" i="1"/>
  <c r="O228" i="1"/>
  <c r="T228" i="1" s="1"/>
  <c r="O227" i="1"/>
  <c r="T227" i="1" s="1"/>
  <c r="O226" i="1"/>
  <c r="T226" i="1" s="1"/>
  <c r="O225" i="1"/>
  <c r="T225" i="1" s="1"/>
  <c r="O224" i="1"/>
  <c r="T224" i="1" s="1"/>
  <c r="O223" i="1"/>
  <c r="T223" i="1" s="1"/>
  <c r="O222" i="1"/>
  <c r="T222" i="1" s="1"/>
  <c r="O221" i="1"/>
  <c r="T221" i="1" s="1"/>
  <c r="O220" i="1"/>
  <c r="T220" i="1" s="1"/>
  <c r="O219" i="1"/>
  <c r="T219" i="1" s="1"/>
  <c r="O218" i="1"/>
  <c r="T218" i="1" s="1"/>
  <c r="O217" i="1"/>
  <c r="T217" i="1" s="1"/>
  <c r="O216" i="1"/>
  <c r="T216" i="1" s="1"/>
  <c r="O215" i="1"/>
  <c r="T215" i="1" s="1"/>
  <c r="O214" i="1"/>
  <c r="T214" i="1" s="1"/>
  <c r="O213" i="1"/>
  <c r="T213" i="1" s="1"/>
  <c r="O212" i="1"/>
  <c r="T212" i="1" s="1"/>
  <c r="O211" i="1"/>
  <c r="T211" i="1" s="1"/>
  <c r="O210" i="1"/>
  <c r="T210" i="1" s="1"/>
  <c r="O209" i="1"/>
  <c r="T209" i="1" s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O208" i="1"/>
  <c r="T208" i="1" s="1"/>
  <c r="O207" i="1"/>
  <c r="T207" i="1" s="1"/>
  <c r="O206" i="1"/>
  <c r="T206" i="1" s="1"/>
  <c r="O205" i="1"/>
  <c r="T205" i="1" s="1"/>
  <c r="O204" i="1"/>
  <c r="T204" i="1" s="1"/>
  <c r="O203" i="1"/>
  <c r="T203" i="1" s="1"/>
  <c r="O202" i="1"/>
  <c r="T202" i="1" s="1"/>
  <c r="O201" i="1"/>
  <c r="T201" i="1" s="1"/>
  <c r="O200" i="1"/>
  <c r="T200" i="1" s="1"/>
  <c r="O199" i="1"/>
  <c r="T199" i="1" s="1"/>
  <c r="O198" i="1"/>
  <c r="T198" i="1" s="1"/>
  <c r="O197" i="1"/>
  <c r="T197" i="1" s="1"/>
  <c r="O196" i="1"/>
  <c r="T196" i="1" s="1"/>
  <c r="O195" i="1"/>
  <c r="T195" i="1" s="1"/>
  <c r="O194" i="1"/>
  <c r="T194" i="1" s="1"/>
  <c r="O193" i="1"/>
  <c r="T193" i="1" s="1"/>
  <c r="O192" i="1"/>
  <c r="T192" i="1" s="1"/>
  <c r="O191" i="1"/>
  <c r="T191" i="1" s="1"/>
  <c r="O190" i="1"/>
  <c r="T190" i="1" s="1"/>
  <c r="O189" i="1"/>
  <c r="T189" i="1" s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O188" i="1"/>
  <c r="T188" i="1" s="1"/>
  <c r="O187" i="1"/>
  <c r="T187" i="1" s="1"/>
  <c r="O186" i="1"/>
  <c r="T186" i="1" s="1"/>
  <c r="O185" i="1"/>
  <c r="T185" i="1" s="1"/>
  <c r="O184" i="1"/>
  <c r="T184" i="1" s="1"/>
  <c r="O183" i="1"/>
  <c r="T183" i="1" s="1"/>
  <c r="O182" i="1"/>
  <c r="T182" i="1" s="1"/>
  <c r="O181" i="1"/>
  <c r="T181" i="1" s="1"/>
  <c r="O180" i="1"/>
  <c r="T180" i="1" s="1"/>
  <c r="O179" i="1"/>
  <c r="T179" i="1" s="1"/>
  <c r="O178" i="1"/>
  <c r="T178" i="1" s="1"/>
  <c r="O177" i="1"/>
  <c r="T177" i="1" s="1"/>
  <c r="O176" i="1"/>
  <c r="T176" i="1" s="1"/>
  <c r="O175" i="1"/>
  <c r="T175" i="1" s="1"/>
  <c r="O174" i="1"/>
  <c r="T174" i="1" s="1"/>
  <c r="O173" i="1"/>
  <c r="T173" i="1" s="1"/>
  <c r="O172" i="1"/>
  <c r="T172" i="1" s="1"/>
  <c r="O171" i="1"/>
  <c r="T171" i="1" s="1"/>
  <c r="O170" i="1"/>
  <c r="T170" i="1" s="1"/>
  <c r="O169" i="1"/>
  <c r="T169" i="1" s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O168" i="1"/>
  <c r="T168" i="1" s="1"/>
  <c r="O167" i="1"/>
  <c r="T167" i="1" s="1"/>
  <c r="O166" i="1"/>
  <c r="T166" i="1" s="1"/>
  <c r="O165" i="1"/>
  <c r="T165" i="1" s="1"/>
  <c r="O164" i="1"/>
  <c r="T164" i="1" s="1"/>
  <c r="O163" i="1"/>
  <c r="T163" i="1" s="1"/>
  <c r="O162" i="1"/>
  <c r="T162" i="1" s="1"/>
  <c r="O161" i="1"/>
  <c r="T161" i="1" s="1"/>
  <c r="O160" i="1"/>
  <c r="T160" i="1" s="1"/>
  <c r="O159" i="1"/>
  <c r="T159" i="1" s="1"/>
  <c r="O158" i="1"/>
  <c r="T158" i="1" s="1"/>
  <c r="O157" i="1"/>
  <c r="T157" i="1" s="1"/>
  <c r="O156" i="1"/>
  <c r="T156" i="1" s="1"/>
  <c r="O155" i="1"/>
  <c r="T155" i="1" s="1"/>
  <c r="O154" i="1"/>
  <c r="T154" i="1" s="1"/>
  <c r="O153" i="1"/>
  <c r="T153" i="1" s="1"/>
  <c r="O152" i="1"/>
  <c r="T152" i="1" s="1"/>
  <c r="O151" i="1"/>
  <c r="T151" i="1" s="1"/>
  <c r="O150" i="1"/>
  <c r="T150" i="1" s="1"/>
  <c r="O149" i="1"/>
  <c r="T149" i="1" s="1"/>
  <c r="O148" i="1"/>
  <c r="T148" i="1" s="1"/>
  <c r="O147" i="1"/>
  <c r="T147" i="1" s="1"/>
  <c r="O146" i="1"/>
  <c r="T146" i="1" s="1"/>
  <c r="O145" i="1"/>
  <c r="T145" i="1" s="1"/>
  <c r="O144" i="1"/>
  <c r="T144" i="1" s="1"/>
  <c r="O143" i="1"/>
  <c r="T143" i="1" s="1"/>
  <c r="O142" i="1"/>
  <c r="T142" i="1" s="1"/>
  <c r="O141" i="1"/>
  <c r="T141" i="1" s="1"/>
  <c r="O140" i="1"/>
  <c r="T140" i="1" s="1"/>
  <c r="O139" i="1"/>
  <c r="T139" i="1" s="1"/>
  <c r="O138" i="1"/>
  <c r="T138" i="1" s="1"/>
  <c r="O137" i="1"/>
  <c r="T137" i="1" s="1"/>
  <c r="O136" i="1"/>
  <c r="T136" i="1" s="1"/>
  <c r="O135" i="1"/>
  <c r="T135" i="1" s="1"/>
  <c r="O134" i="1"/>
  <c r="T134" i="1" s="1"/>
  <c r="O133" i="1"/>
  <c r="T133" i="1" s="1"/>
  <c r="O132" i="1"/>
  <c r="T132" i="1" s="1"/>
  <c r="O131" i="1"/>
  <c r="T131" i="1" s="1"/>
  <c r="O130" i="1"/>
  <c r="T130" i="1" s="1"/>
  <c r="O129" i="1"/>
  <c r="T129" i="1" s="1"/>
  <c r="O128" i="1"/>
  <c r="T128" i="1" s="1"/>
  <c r="O127" i="1"/>
  <c r="T127" i="1" s="1"/>
  <c r="O126" i="1"/>
  <c r="T126" i="1" s="1"/>
  <c r="O125" i="1"/>
  <c r="T125" i="1" s="1"/>
  <c r="O124" i="1"/>
  <c r="T124" i="1" s="1"/>
  <c r="O123" i="1"/>
  <c r="T123" i="1" s="1"/>
  <c r="O122" i="1"/>
  <c r="T122" i="1" s="1"/>
  <c r="O121" i="1"/>
  <c r="T121" i="1" s="1"/>
  <c r="O120" i="1"/>
  <c r="T120" i="1" s="1"/>
  <c r="O119" i="1"/>
  <c r="T119" i="1" s="1"/>
  <c r="O118" i="1"/>
  <c r="T118" i="1" s="1"/>
  <c r="O117" i="1"/>
  <c r="T117" i="1" s="1"/>
  <c r="O116" i="1"/>
  <c r="T116" i="1" s="1"/>
  <c r="O115" i="1"/>
  <c r="T115" i="1" s="1"/>
  <c r="O114" i="1"/>
  <c r="T114" i="1" s="1"/>
  <c r="O113" i="1"/>
  <c r="T113" i="1" s="1"/>
  <c r="O112" i="1"/>
  <c r="T112" i="1" s="1"/>
  <c r="O111" i="1"/>
  <c r="T111" i="1" s="1"/>
  <c r="O110" i="1"/>
  <c r="T110" i="1" s="1"/>
  <c r="O109" i="1"/>
  <c r="T109" i="1" s="1"/>
  <c r="O108" i="1"/>
  <c r="T108" i="1" s="1"/>
  <c r="O107" i="1"/>
  <c r="T107" i="1" s="1"/>
  <c r="O106" i="1"/>
  <c r="T106" i="1" s="1"/>
  <c r="O105" i="1"/>
  <c r="T105" i="1" s="1"/>
  <c r="O104" i="1"/>
  <c r="T104" i="1" s="1"/>
  <c r="O103" i="1"/>
  <c r="T103" i="1" s="1"/>
  <c r="O102" i="1"/>
  <c r="T102" i="1" s="1"/>
  <c r="O101" i="1"/>
  <c r="T101" i="1" s="1"/>
  <c r="O100" i="1"/>
  <c r="T100" i="1" s="1"/>
  <c r="O99" i="1"/>
  <c r="T99" i="1" s="1"/>
  <c r="O98" i="1"/>
  <c r="T98" i="1" s="1"/>
  <c r="O97" i="1"/>
  <c r="T97" i="1" s="1"/>
  <c r="O96" i="1"/>
  <c r="T96" i="1" s="1"/>
  <c r="O95" i="1"/>
  <c r="T95" i="1" s="1"/>
  <c r="O94" i="1"/>
  <c r="T94" i="1" s="1"/>
  <c r="O93" i="1"/>
  <c r="T93" i="1" s="1"/>
  <c r="O92" i="1"/>
  <c r="T92" i="1" s="1"/>
  <c r="O91" i="1"/>
  <c r="T91" i="1" s="1"/>
  <c r="O90" i="1"/>
  <c r="T90" i="1" s="1"/>
  <c r="O89" i="1"/>
  <c r="T89" i="1" s="1"/>
  <c r="O88" i="1"/>
  <c r="T88" i="1" s="1"/>
  <c r="O87" i="1"/>
  <c r="T87" i="1" s="1"/>
  <c r="O86" i="1"/>
  <c r="T86" i="1" s="1"/>
  <c r="O85" i="1"/>
  <c r="T85" i="1" s="1"/>
  <c r="O84" i="1"/>
  <c r="T84" i="1" s="1"/>
  <c r="O83" i="1"/>
  <c r="T83" i="1" s="1"/>
  <c r="O82" i="1"/>
  <c r="T82" i="1" s="1"/>
  <c r="O81" i="1"/>
  <c r="T81" i="1" s="1"/>
  <c r="O80" i="1"/>
  <c r="T80" i="1" s="1"/>
  <c r="O79" i="1"/>
  <c r="T79" i="1" s="1"/>
  <c r="O78" i="1"/>
  <c r="T78" i="1" s="1"/>
  <c r="O77" i="1"/>
  <c r="T77" i="1" s="1"/>
  <c r="O76" i="1"/>
  <c r="T76" i="1" s="1"/>
  <c r="O75" i="1"/>
  <c r="T75" i="1" s="1"/>
  <c r="O74" i="1"/>
  <c r="T74" i="1" s="1"/>
  <c r="O73" i="1"/>
  <c r="T73" i="1" s="1"/>
  <c r="O72" i="1"/>
  <c r="T72" i="1" s="1"/>
  <c r="O71" i="1"/>
  <c r="T71" i="1" s="1"/>
  <c r="O70" i="1"/>
  <c r="T70" i="1" s="1"/>
  <c r="O69" i="1"/>
  <c r="T69" i="1" s="1"/>
  <c r="O68" i="1"/>
  <c r="T68" i="1" s="1"/>
  <c r="O67" i="1"/>
  <c r="T67" i="1" s="1"/>
  <c r="O66" i="1"/>
  <c r="T66" i="1" s="1"/>
  <c r="O65" i="1"/>
  <c r="T65" i="1" s="1"/>
  <c r="O64" i="1"/>
  <c r="T64" i="1" s="1"/>
  <c r="O63" i="1"/>
  <c r="T63" i="1" s="1"/>
  <c r="O62" i="1"/>
  <c r="T62" i="1" s="1"/>
  <c r="O61" i="1"/>
  <c r="T61" i="1" s="1"/>
  <c r="O60" i="1"/>
  <c r="T60" i="1" s="1"/>
  <c r="O59" i="1"/>
  <c r="T59" i="1" s="1"/>
  <c r="O58" i="1"/>
  <c r="T58" i="1" s="1"/>
  <c r="O57" i="1"/>
  <c r="T57" i="1" s="1"/>
  <c r="O56" i="1"/>
  <c r="T56" i="1" s="1"/>
  <c r="O55" i="1"/>
  <c r="T55" i="1" s="1"/>
  <c r="O54" i="1"/>
  <c r="T54" i="1" s="1"/>
  <c r="O53" i="1"/>
  <c r="T53" i="1" s="1"/>
  <c r="O52" i="1"/>
  <c r="T52" i="1" s="1"/>
  <c r="O51" i="1"/>
  <c r="T51" i="1" s="1"/>
  <c r="O50" i="1"/>
  <c r="T50" i="1" s="1"/>
  <c r="O49" i="1"/>
  <c r="T49" i="1" s="1"/>
  <c r="O29" i="1"/>
  <c r="T29" i="1" s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2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U29" i="1" s="1"/>
  <c r="K30" i="1"/>
  <c r="K31" i="1" s="1"/>
  <c r="O31" i="1" s="1"/>
  <c r="T31" i="1" s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U3" i="1" s="1"/>
  <c r="V28" i="1"/>
  <c r="T4" i="1"/>
  <c r="U4" i="1" s="1"/>
  <c r="U22" i="1" s="1"/>
  <c r="V1" i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V228" i="1" l="1"/>
  <c r="V224" i="1"/>
  <c r="V220" i="1"/>
  <c r="V216" i="1"/>
  <c r="V212" i="1"/>
  <c r="V208" i="1"/>
  <c r="V204" i="1"/>
  <c r="V200" i="1"/>
  <c r="V196" i="1"/>
  <c r="V192" i="1"/>
  <c r="V188" i="1"/>
  <c r="V184" i="1"/>
  <c r="V180" i="1"/>
  <c r="V176" i="1"/>
  <c r="V172" i="1"/>
  <c r="V168" i="1"/>
  <c r="V164" i="1"/>
  <c r="V160" i="1"/>
  <c r="V156" i="1"/>
  <c r="V152" i="1"/>
  <c r="V148" i="1"/>
  <c r="V144" i="1"/>
  <c r="V140" i="1"/>
  <c r="V136" i="1"/>
  <c r="V132" i="1"/>
  <c r="V128" i="1"/>
  <c r="V124" i="1"/>
  <c r="V120" i="1"/>
  <c r="V116" i="1"/>
  <c r="V112" i="1"/>
  <c r="V108" i="1"/>
  <c r="V104" i="1"/>
  <c r="V100" i="1"/>
  <c r="V96" i="1"/>
  <c r="V92" i="1"/>
  <c r="V88" i="1"/>
  <c r="V84" i="1"/>
  <c r="V80" i="1"/>
  <c r="V76" i="1"/>
  <c r="V72" i="1"/>
  <c r="V68" i="1"/>
  <c r="V64" i="1"/>
  <c r="V60" i="1"/>
  <c r="V52" i="1"/>
  <c r="V48" i="1"/>
  <c r="V44" i="1"/>
  <c r="V40" i="1"/>
  <c r="V36" i="1"/>
  <c r="V32" i="1"/>
  <c r="V83" i="1"/>
  <c r="V55" i="1"/>
  <c r="V43" i="1"/>
  <c r="V35" i="1"/>
  <c r="V41" i="1"/>
  <c r="V223" i="1"/>
  <c r="V191" i="1"/>
  <c r="V179" i="1"/>
  <c r="V171" i="1"/>
  <c r="V163" i="1"/>
  <c r="V159" i="1"/>
  <c r="V151" i="1"/>
  <c r="V143" i="1"/>
  <c r="V135" i="1"/>
  <c r="V127" i="1"/>
  <c r="V119" i="1"/>
  <c r="V111" i="1"/>
  <c r="V107" i="1"/>
  <c r="V99" i="1"/>
  <c r="V95" i="1"/>
  <c r="V87" i="1"/>
  <c r="V79" i="1"/>
  <c r="V71" i="1"/>
  <c r="V67" i="1"/>
  <c r="V59" i="1"/>
  <c r="V51" i="1"/>
  <c r="V39" i="1"/>
  <c r="V49" i="1"/>
  <c r="V227" i="1"/>
  <c r="V219" i="1"/>
  <c r="V215" i="1"/>
  <c r="V211" i="1"/>
  <c r="V207" i="1"/>
  <c r="V203" i="1"/>
  <c r="V199" i="1"/>
  <c r="V195" i="1"/>
  <c r="V187" i="1"/>
  <c r="V183" i="1"/>
  <c r="V175" i="1"/>
  <c r="V167" i="1"/>
  <c r="V155" i="1"/>
  <c r="V147" i="1"/>
  <c r="V139" i="1"/>
  <c r="V131" i="1"/>
  <c r="V123" i="1"/>
  <c r="V115" i="1"/>
  <c r="V103" i="1"/>
  <c r="V91" i="1"/>
  <c r="V75" i="1"/>
  <c r="V63" i="1"/>
  <c r="V47" i="1"/>
  <c r="V31" i="1"/>
  <c r="V37" i="1"/>
  <c r="V214" i="1"/>
  <c r="V86" i="1"/>
  <c r="V62" i="1"/>
  <c r="V50" i="1"/>
  <c r="V42" i="1"/>
  <c r="V34" i="1"/>
  <c r="V33" i="1"/>
  <c r="V226" i="1"/>
  <c r="V222" i="1"/>
  <c r="V218" i="1"/>
  <c r="V210" i="1"/>
  <c r="V206" i="1"/>
  <c r="V202" i="1"/>
  <c r="V198" i="1"/>
  <c r="V194" i="1"/>
  <c r="V190" i="1"/>
  <c r="V186" i="1"/>
  <c r="V182" i="1"/>
  <c r="V178" i="1"/>
  <c r="V174" i="1"/>
  <c r="V170" i="1"/>
  <c r="V166" i="1"/>
  <c r="V162" i="1"/>
  <c r="V158" i="1"/>
  <c r="V154" i="1"/>
  <c r="V150" i="1"/>
  <c r="V146" i="1"/>
  <c r="V142" i="1"/>
  <c r="V138" i="1"/>
  <c r="V134" i="1"/>
  <c r="V130" i="1"/>
  <c r="V126" i="1"/>
  <c r="V122" i="1"/>
  <c r="V118" i="1"/>
  <c r="V114" i="1"/>
  <c r="V110" i="1"/>
  <c r="V106" i="1"/>
  <c r="V102" i="1"/>
  <c r="V98" i="1"/>
  <c r="V94" i="1"/>
  <c r="V90" i="1"/>
  <c r="V82" i="1"/>
  <c r="V78" i="1"/>
  <c r="V74" i="1"/>
  <c r="V70" i="1"/>
  <c r="V66" i="1"/>
  <c r="V58" i="1"/>
  <c r="V54" i="1"/>
  <c r="V46" i="1"/>
  <c r="V38" i="1"/>
  <c r="V30" i="1"/>
  <c r="V29" i="1"/>
  <c r="V221" i="1"/>
  <c r="V225" i="1"/>
  <c r="V217" i="1"/>
  <c r="V213" i="1"/>
  <c r="V209" i="1"/>
  <c r="V205" i="1"/>
  <c r="V201" i="1"/>
  <c r="V197" i="1"/>
  <c r="V193" i="1"/>
  <c r="V189" i="1"/>
  <c r="V185" i="1"/>
  <c r="V181" i="1"/>
  <c r="V177" i="1"/>
  <c r="V173" i="1"/>
  <c r="V169" i="1"/>
  <c r="V165" i="1"/>
  <c r="V161" i="1"/>
  <c r="V157" i="1"/>
  <c r="V153" i="1"/>
  <c r="V149" i="1"/>
  <c r="V145" i="1"/>
  <c r="V141" i="1"/>
  <c r="V137" i="1"/>
  <c r="V133" i="1"/>
  <c r="V129" i="1"/>
  <c r="V125" i="1"/>
  <c r="V121" i="1"/>
  <c r="V117" i="1"/>
  <c r="V113" i="1"/>
  <c r="V109" i="1"/>
  <c r="V105" i="1"/>
  <c r="V101" i="1"/>
  <c r="V97" i="1"/>
  <c r="V93" i="1"/>
  <c r="V89" i="1"/>
  <c r="V85" i="1"/>
  <c r="V81" i="1"/>
  <c r="V77" i="1"/>
  <c r="V73" i="1"/>
  <c r="V69" i="1"/>
  <c r="V65" i="1"/>
  <c r="V61" i="1"/>
  <c r="V57" i="1"/>
  <c r="V53" i="1"/>
  <c r="V45" i="1"/>
  <c r="V56" i="1"/>
  <c r="AH3" i="1"/>
  <c r="BG27" i="1" s="1"/>
  <c r="O30" i="1"/>
  <c r="T30" i="1" s="1"/>
  <c r="W3" i="1"/>
  <c r="AV27" i="1" s="1"/>
  <c r="AE3" i="1"/>
  <c r="BD27" i="1" s="1"/>
  <c r="M30" i="1"/>
  <c r="AB3" i="1"/>
  <c r="BA27" i="1" s="1"/>
  <c r="AF3" i="1"/>
  <c r="BE27" i="1" s="1"/>
  <c r="AJ3" i="1"/>
  <c r="BI27" i="1" s="1"/>
  <c r="AN3" i="1"/>
  <c r="X3" i="1"/>
  <c r="AW27" i="1" s="1"/>
  <c r="AM3" i="1"/>
  <c r="BL27" i="1" s="1"/>
  <c r="BL29" i="1" s="1"/>
  <c r="Y3" i="1"/>
  <c r="AX27" i="1" s="1"/>
  <c r="AC3" i="1"/>
  <c r="BB27" i="1" s="1"/>
  <c r="AG3" i="1"/>
  <c r="BF27" i="1" s="1"/>
  <c r="AK3" i="1"/>
  <c r="BJ27" i="1" s="1"/>
  <c r="Z3" i="1"/>
  <c r="AY27" i="1" s="1"/>
  <c r="K32" i="1"/>
  <c r="M31" i="1"/>
  <c r="W28" i="1"/>
  <c r="AL3" i="1"/>
  <c r="BK27" i="1" s="1"/>
  <c r="AD3" i="1"/>
  <c r="BC27" i="1" s="1"/>
  <c r="V3" i="1"/>
  <c r="AU27" i="1" s="1"/>
  <c r="AI3" i="1"/>
  <c r="BH27" i="1" s="1"/>
  <c r="AA3" i="1"/>
  <c r="AZ27" i="1" s="1"/>
  <c r="V4" i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BJ39" i="1" l="1"/>
  <c r="BF35" i="1"/>
  <c r="BB31" i="1"/>
  <c r="BI38" i="1"/>
  <c r="BE34" i="1"/>
  <c r="BA30" i="1"/>
  <c r="BK40" i="1"/>
  <c r="BD33" i="1"/>
  <c r="BL41" i="1"/>
  <c r="BH37" i="1"/>
  <c r="BG36" i="1"/>
  <c r="BC32" i="1"/>
  <c r="AZ29" i="1"/>
  <c r="BK29" i="1"/>
  <c r="BL30" i="1"/>
  <c r="BJ40" i="1"/>
  <c r="BF36" i="1"/>
  <c r="BB32" i="1"/>
  <c r="BI39" i="1"/>
  <c r="BE35" i="1"/>
  <c r="BA31" i="1"/>
  <c r="BL42" i="1"/>
  <c r="AY29" i="1"/>
  <c r="BG37" i="1"/>
  <c r="BD34" i="1"/>
  <c r="BK41" i="1"/>
  <c r="AZ30" i="1"/>
  <c r="BH38" i="1"/>
  <c r="BC33" i="1"/>
  <c r="BJ41" i="1"/>
  <c r="BF37" i="1"/>
  <c r="BB33" i="1"/>
  <c r="AX29" i="1"/>
  <c r="BI40" i="1"/>
  <c r="BE36" i="1"/>
  <c r="BA32" i="1"/>
  <c r="BD35" i="1"/>
  <c r="AY30" i="1"/>
  <c r="BC34" i="1"/>
  <c r="AZ31" i="1"/>
  <c r="BK42" i="1"/>
  <c r="BH39" i="1"/>
  <c r="BL43" i="1"/>
  <c r="BG38" i="1"/>
  <c r="BJ30" i="1"/>
  <c r="BI29" i="1"/>
  <c r="BL32" i="1"/>
  <c r="BK31" i="1"/>
  <c r="BJ35" i="1"/>
  <c r="BF31" i="1"/>
  <c r="BI34" i="1"/>
  <c r="BE30" i="1"/>
  <c r="BG32" i="1"/>
  <c r="BD29" i="1"/>
  <c r="BH33" i="1"/>
  <c r="BL37" i="1"/>
  <c r="BK36" i="1"/>
  <c r="BJ31" i="1"/>
  <c r="BI30" i="1"/>
  <c r="BL33" i="1"/>
  <c r="BK32" i="1"/>
  <c r="BH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6" i="1"/>
  <c r="W152" i="1"/>
  <c r="W148" i="1"/>
  <c r="W144" i="1"/>
  <c r="W140" i="1"/>
  <c r="W136" i="1"/>
  <c r="W132" i="1"/>
  <c r="W128" i="1"/>
  <c r="W124" i="1"/>
  <c r="W120" i="1"/>
  <c r="W116" i="1"/>
  <c r="W112" i="1"/>
  <c r="W108" i="1"/>
  <c r="W102" i="1"/>
  <c r="W98" i="1"/>
  <c r="W94" i="1"/>
  <c r="W90" i="1"/>
  <c r="W85" i="1"/>
  <c r="W81" i="1"/>
  <c r="W77" i="1"/>
  <c r="W73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146" i="1"/>
  <c r="W138" i="1"/>
  <c r="W130" i="1"/>
  <c r="W126" i="1"/>
  <c r="W118" i="1"/>
  <c r="W110" i="1"/>
  <c r="W104" i="1"/>
  <c r="W96" i="1"/>
  <c r="W87" i="1"/>
  <c r="W79" i="1"/>
  <c r="W71" i="1"/>
  <c r="W159" i="1"/>
  <c r="W155" i="1"/>
  <c r="W151" i="1"/>
  <c r="W147" i="1"/>
  <c r="W143" i="1"/>
  <c r="W139" i="1"/>
  <c r="W135" i="1"/>
  <c r="W131" i="1"/>
  <c r="W127" i="1"/>
  <c r="W123" i="1"/>
  <c r="W119" i="1"/>
  <c r="W115" i="1"/>
  <c r="W111" i="1"/>
  <c r="W107" i="1"/>
  <c r="W105" i="1"/>
  <c r="W101" i="1"/>
  <c r="W97" i="1"/>
  <c r="W93" i="1"/>
  <c r="W89" i="1"/>
  <c r="W86" i="1"/>
  <c r="W82" i="1"/>
  <c r="W78" i="1"/>
  <c r="W74" i="1"/>
  <c r="W70" i="1"/>
  <c r="W158" i="1"/>
  <c r="W154" i="1"/>
  <c r="W150" i="1"/>
  <c r="W142" i="1"/>
  <c r="W134" i="1"/>
  <c r="W122" i="1"/>
  <c r="W114" i="1"/>
  <c r="W106" i="1"/>
  <c r="W100" i="1"/>
  <c r="W92" i="1"/>
  <c r="W83" i="1"/>
  <c r="W75" i="1"/>
  <c r="W153" i="1"/>
  <c r="W137" i="1"/>
  <c r="W121" i="1"/>
  <c r="W99" i="1"/>
  <c r="W76" i="1"/>
  <c r="W145" i="1"/>
  <c r="W129" i="1"/>
  <c r="W113" i="1"/>
  <c r="W149" i="1"/>
  <c r="W133" i="1"/>
  <c r="W117" i="1"/>
  <c r="W80" i="1"/>
  <c r="W157" i="1"/>
  <c r="W141" i="1"/>
  <c r="W125" i="1"/>
  <c r="W109" i="1"/>
  <c r="W103" i="1"/>
  <c r="W88" i="1"/>
  <c r="W72" i="1"/>
  <c r="W91" i="1"/>
  <c r="W84" i="1"/>
  <c r="W95" i="1"/>
  <c r="BJ29" i="1"/>
  <c r="BL31" i="1"/>
  <c r="BK30" i="1"/>
  <c r="BJ34" i="1"/>
  <c r="BF30" i="1"/>
  <c r="BI33" i="1"/>
  <c r="BE29" i="1"/>
  <c r="BG31" i="1"/>
  <c r="BL36" i="1"/>
  <c r="BK35" i="1"/>
  <c r="BH32" i="1"/>
  <c r="BJ43" i="1"/>
  <c r="BF39" i="1"/>
  <c r="BB35" i="1"/>
  <c r="AX31" i="1"/>
  <c r="AW30" i="1"/>
  <c r="BI42" i="1"/>
  <c r="BE38" i="1"/>
  <c r="BA34" i="1"/>
  <c r="BH41" i="1"/>
  <c r="AY32" i="1"/>
  <c r="AZ33" i="1"/>
  <c r="BD37" i="1"/>
  <c r="BC36" i="1"/>
  <c r="BL45" i="1"/>
  <c r="BK44" i="1"/>
  <c r="AV29" i="1"/>
  <c r="BG40" i="1"/>
  <c r="BJ44" i="1"/>
  <c r="BF40" i="1"/>
  <c r="BB36" i="1"/>
  <c r="AX32" i="1"/>
  <c r="BI43" i="1"/>
  <c r="BE39" i="1"/>
  <c r="BA35" i="1"/>
  <c r="AW31" i="1"/>
  <c r="BC37" i="1"/>
  <c r="AZ34" i="1"/>
  <c r="BK45" i="1"/>
  <c r="BH42" i="1"/>
  <c r="AU29" i="1"/>
  <c r="BD38" i="1"/>
  <c r="AY33" i="1"/>
  <c r="BL46" i="1"/>
  <c r="BG41" i="1"/>
  <c r="AV30" i="1"/>
  <c r="BJ33" i="1"/>
  <c r="BF29" i="1"/>
  <c r="BI32" i="1"/>
  <c r="BL35" i="1"/>
  <c r="BG30" i="1"/>
  <c r="BK34" i="1"/>
  <c r="BH31" i="1"/>
  <c r="BJ42" i="1"/>
  <c r="BF38" i="1"/>
  <c r="BB34" i="1"/>
  <c r="AX30" i="1"/>
  <c r="BI41" i="1"/>
  <c r="BE37" i="1"/>
  <c r="BA33" i="1"/>
  <c r="AW29" i="1"/>
  <c r="BL44" i="1"/>
  <c r="AY31" i="1"/>
  <c r="BG39" i="1"/>
  <c r="AZ32" i="1"/>
  <c r="BH40" i="1"/>
  <c r="BC35" i="1"/>
  <c r="BD36" i="1"/>
  <c r="BK43" i="1"/>
  <c r="BJ38" i="1"/>
  <c r="BF34" i="1"/>
  <c r="BB30" i="1"/>
  <c r="BA29" i="1"/>
  <c r="BI37" i="1"/>
  <c r="BE33" i="1"/>
  <c r="BK39" i="1"/>
  <c r="BH36" i="1"/>
  <c r="BC31" i="1"/>
  <c r="BD32" i="1"/>
  <c r="BL40" i="1"/>
  <c r="BG35" i="1"/>
  <c r="BJ36" i="1"/>
  <c r="BF32" i="1"/>
  <c r="BI35" i="1"/>
  <c r="BE31" i="1"/>
  <c r="BK37" i="1"/>
  <c r="BH34" i="1"/>
  <c r="BD30" i="1"/>
  <c r="BC29" i="1"/>
  <c r="BL38" i="1"/>
  <c r="BG33" i="1"/>
  <c r="BJ37" i="1"/>
  <c r="BF33" i="1"/>
  <c r="BB29" i="1"/>
  <c r="BI36" i="1"/>
  <c r="BE32" i="1"/>
  <c r="BK38" i="1"/>
  <c r="BH35" i="1"/>
  <c r="BC30" i="1"/>
  <c r="BG34" i="1"/>
  <c r="BD31" i="1"/>
  <c r="BL39" i="1"/>
  <c r="BJ32" i="1"/>
  <c r="BI31" i="1"/>
  <c r="BG29" i="1"/>
  <c r="BK33" i="1"/>
  <c r="BL34" i="1"/>
  <c r="BH30" i="1"/>
  <c r="V22" i="1"/>
  <c r="AC5" i="1"/>
  <c r="AM5" i="1"/>
  <c r="Z5" i="1"/>
  <c r="AK5" i="1"/>
  <c r="X5" i="1"/>
  <c r="AI5" i="1"/>
  <c r="AD5" i="1"/>
  <c r="Y5" i="1"/>
  <c r="AJ5" i="1"/>
  <c r="AL5" i="1"/>
  <c r="AE5" i="1"/>
  <c r="V5" i="1"/>
  <c r="AG5" i="1"/>
  <c r="AB5" i="1"/>
  <c r="AH5" i="1"/>
  <c r="U5" i="1"/>
  <c r="AF5" i="1"/>
  <c r="W5" i="1"/>
  <c r="AA5" i="1"/>
  <c r="M32" i="1"/>
  <c r="O32" i="1"/>
  <c r="T32" i="1" s="1"/>
  <c r="K33" i="1"/>
  <c r="K34" i="1" s="1"/>
  <c r="X28" i="1"/>
  <c r="Q4" i="1"/>
  <c r="B39" i="1" s="1"/>
  <c r="X228" i="1" l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8" i="1"/>
  <c r="X194" i="1"/>
  <c r="X190" i="1"/>
  <c r="X186" i="1"/>
  <c r="X182" i="1"/>
  <c r="X178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99" i="1"/>
  <c r="X195" i="1"/>
  <c r="X191" i="1"/>
  <c r="X187" i="1"/>
  <c r="X183" i="1"/>
  <c r="X179" i="1"/>
  <c r="X175" i="1"/>
  <c r="X197" i="1"/>
  <c r="X189" i="1"/>
  <c r="X181" i="1"/>
  <c r="X192" i="1"/>
  <c r="X184" i="1"/>
  <c r="X176" i="1"/>
  <c r="X196" i="1"/>
  <c r="X18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177" i="1"/>
  <c r="X105" i="1"/>
  <c r="X101" i="1"/>
  <c r="X97" i="1"/>
  <c r="X93" i="1"/>
  <c r="X89" i="1"/>
  <c r="X185" i="1"/>
  <c r="X99" i="1"/>
  <c r="X91" i="1"/>
  <c r="X193" i="1"/>
  <c r="X188" i="1"/>
  <c r="X104" i="1"/>
  <c r="X100" i="1"/>
  <c r="X96" i="1"/>
  <c r="X92" i="1"/>
  <c r="X103" i="1"/>
  <c r="X95" i="1"/>
  <c r="X94" i="1"/>
  <c r="X65" i="1"/>
  <c r="X61" i="1"/>
  <c r="X57" i="1"/>
  <c r="X53" i="1"/>
  <c r="X49" i="1"/>
  <c r="X45" i="1"/>
  <c r="X41" i="1"/>
  <c r="X37" i="1"/>
  <c r="X33" i="1"/>
  <c r="X30" i="1"/>
  <c r="X102" i="1"/>
  <c r="X63" i="1"/>
  <c r="X55" i="1"/>
  <c r="X47" i="1"/>
  <c r="X39" i="1"/>
  <c r="X68" i="1"/>
  <c r="X60" i="1"/>
  <c r="X52" i="1"/>
  <c r="X44" i="1"/>
  <c r="X36" i="1"/>
  <c r="X98" i="1"/>
  <c r="X66" i="1"/>
  <c r="X62" i="1"/>
  <c r="X58" i="1"/>
  <c r="X54" i="1"/>
  <c r="X50" i="1"/>
  <c r="X46" i="1"/>
  <c r="X42" i="1"/>
  <c r="X38" i="1"/>
  <c r="X34" i="1"/>
  <c r="X31" i="1"/>
  <c r="X67" i="1"/>
  <c r="X59" i="1"/>
  <c r="X51" i="1"/>
  <c r="X43" i="1"/>
  <c r="X35" i="1"/>
  <c r="X90" i="1"/>
  <c r="X64" i="1"/>
  <c r="X56" i="1"/>
  <c r="X48" i="1"/>
  <c r="X40" i="1"/>
  <c r="X32" i="1"/>
  <c r="X29" i="1"/>
  <c r="W22" i="1"/>
  <c r="U21" i="1"/>
  <c r="U25" i="1" s="1"/>
  <c r="U20" i="1"/>
  <c r="U24" i="1" s="1"/>
  <c r="W21" i="1"/>
  <c r="W20" i="1"/>
  <c r="AL20" i="1"/>
  <c r="AL21" i="1"/>
  <c r="AB21" i="1"/>
  <c r="AB20" i="1"/>
  <c r="AI21" i="1"/>
  <c r="AI20" i="1"/>
  <c r="AF21" i="1"/>
  <c r="AF20" i="1"/>
  <c r="AE21" i="1"/>
  <c r="AE20" i="1"/>
  <c r="AA21" i="1"/>
  <c r="AA20" i="1"/>
  <c r="X21" i="1"/>
  <c r="X20" i="1"/>
  <c r="AC21" i="1"/>
  <c r="AC20" i="1"/>
  <c r="AM21" i="1"/>
  <c r="AM20" i="1"/>
  <c r="AJ21" i="1"/>
  <c r="AJ20" i="1"/>
  <c r="AN21" i="1"/>
  <c r="AN20" i="1"/>
  <c r="V20" i="1"/>
  <c r="V24" i="1" s="1"/>
  <c r="V21" i="1"/>
  <c r="V25" i="1" s="1"/>
  <c r="Z20" i="1"/>
  <c r="Z21" i="1"/>
  <c r="AG21" i="1"/>
  <c r="AG20" i="1"/>
  <c r="AH20" i="1"/>
  <c r="AH21" i="1"/>
  <c r="AK21" i="1"/>
  <c r="AK20" i="1"/>
  <c r="Y21" i="1"/>
  <c r="Y20" i="1"/>
  <c r="AD20" i="1"/>
  <c r="AD21" i="1"/>
  <c r="M34" i="1"/>
  <c r="O34" i="1"/>
  <c r="T34" i="1" s="1"/>
  <c r="M33" i="1"/>
  <c r="O33" i="1"/>
  <c r="T33" i="1" s="1"/>
  <c r="Y28" i="1"/>
  <c r="K35" i="1"/>
  <c r="Y227" i="1" l="1"/>
  <c r="Y225" i="1"/>
  <c r="Y223" i="1"/>
  <c r="Y221" i="1"/>
  <c r="Y219" i="1"/>
  <c r="Y217" i="1"/>
  <c r="Y215" i="1"/>
  <c r="Y213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5" i="1"/>
  <c r="Y191" i="1"/>
  <c r="Y187" i="1"/>
  <c r="Y183" i="1"/>
  <c r="Y179" i="1"/>
  <c r="Y175" i="1"/>
  <c r="Y228" i="1"/>
  <c r="Y226" i="1"/>
  <c r="Y224" i="1"/>
  <c r="Y222" i="1"/>
  <c r="Y220" i="1"/>
  <c r="Y218" i="1"/>
  <c r="Y216" i="1"/>
  <c r="Y214" i="1"/>
  <c r="Y212" i="1"/>
  <c r="Y196" i="1"/>
  <c r="Y192" i="1"/>
  <c r="Y188" i="1"/>
  <c r="Y184" i="1"/>
  <c r="Y180" i="1"/>
  <c r="Y176" i="1"/>
  <c r="Y172" i="1"/>
  <c r="Y170" i="1"/>
  <c r="Y168" i="1"/>
  <c r="Y166" i="1"/>
  <c r="Y164" i="1"/>
  <c r="Y162" i="1"/>
  <c r="Y160" i="1"/>
  <c r="Y198" i="1"/>
  <c r="Y193" i="1"/>
  <c r="Y190" i="1"/>
  <c r="Y185" i="1"/>
  <c r="Y182" i="1"/>
  <c r="Y177" i="1"/>
  <c r="Y174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194" i="1"/>
  <c r="Y178" i="1"/>
  <c r="Y86" i="1"/>
  <c r="Y82" i="1"/>
  <c r="Y78" i="1"/>
  <c r="Y74" i="1"/>
  <c r="Y70" i="1"/>
  <c r="Y181" i="1"/>
  <c r="Y88" i="1"/>
  <c r="Y80" i="1"/>
  <c r="Y72" i="1"/>
  <c r="Y68" i="1"/>
  <c r="Y67" i="1"/>
  <c r="Y66" i="1"/>
  <c r="Y65" i="1"/>
  <c r="Y63" i="1"/>
  <c r="Y61" i="1"/>
  <c r="Y60" i="1"/>
  <c r="Y59" i="1"/>
  <c r="Y58" i="1"/>
  <c r="Y55" i="1"/>
  <c r="Y54" i="1"/>
  <c r="Y52" i="1"/>
  <c r="Y51" i="1"/>
  <c r="Y50" i="1"/>
  <c r="Y48" i="1"/>
  <c r="Y47" i="1"/>
  <c r="Y46" i="1"/>
  <c r="Y44" i="1"/>
  <c r="Y42" i="1"/>
  <c r="Y41" i="1"/>
  <c r="Y38" i="1"/>
  <c r="Y37" i="1"/>
  <c r="Y35" i="1"/>
  <c r="Y34" i="1"/>
  <c r="Y33" i="1"/>
  <c r="Y32" i="1"/>
  <c r="Y189" i="1"/>
  <c r="Y186" i="1"/>
  <c r="Y173" i="1"/>
  <c r="Y169" i="1"/>
  <c r="Y165" i="1"/>
  <c r="Y161" i="1"/>
  <c r="Y87" i="1"/>
  <c r="Y83" i="1"/>
  <c r="Y79" i="1"/>
  <c r="Y75" i="1"/>
  <c r="Y71" i="1"/>
  <c r="Y84" i="1"/>
  <c r="Y76" i="1"/>
  <c r="Y64" i="1"/>
  <c r="Y62" i="1"/>
  <c r="Y57" i="1"/>
  <c r="Y56" i="1"/>
  <c r="Y53" i="1"/>
  <c r="Y49" i="1"/>
  <c r="Y45" i="1"/>
  <c r="Y43" i="1"/>
  <c r="Y40" i="1"/>
  <c r="Y39" i="1"/>
  <c r="Y36" i="1"/>
  <c r="Y197" i="1"/>
  <c r="Y167" i="1"/>
  <c r="Y85" i="1"/>
  <c r="Y69" i="1"/>
  <c r="Y31" i="1"/>
  <c r="Y29" i="1"/>
  <c r="Y163" i="1"/>
  <c r="Y171" i="1"/>
  <c r="Y81" i="1"/>
  <c r="Y77" i="1"/>
  <c r="Y73" i="1"/>
  <c r="Y30" i="1"/>
  <c r="W24" i="1"/>
  <c r="W25" i="1"/>
  <c r="X22" i="1"/>
  <c r="M35" i="1"/>
  <c r="O35" i="1"/>
  <c r="T35" i="1" s="1"/>
  <c r="Z28" i="1"/>
  <c r="K36" i="1"/>
  <c r="Z227" i="1" l="1"/>
  <c r="Z225" i="1"/>
  <c r="Z223" i="1"/>
  <c r="Z221" i="1"/>
  <c r="Z219" i="1"/>
  <c r="Z217" i="1"/>
  <c r="Z215" i="1"/>
  <c r="Z213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228" i="1"/>
  <c r="Z226" i="1"/>
  <c r="Z224" i="1"/>
  <c r="Z222" i="1"/>
  <c r="Z220" i="1"/>
  <c r="Z218" i="1"/>
  <c r="Z216" i="1"/>
  <c r="Z214" i="1"/>
  <c r="Z212" i="1"/>
  <c r="Z199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73" i="1"/>
  <c r="Z171" i="1"/>
  <c r="Z169" i="1"/>
  <c r="Z167" i="1"/>
  <c r="Z165" i="1"/>
  <c r="Z163" i="1"/>
  <c r="Z161" i="1"/>
  <c r="Z172" i="1"/>
  <c r="Z170" i="1"/>
  <c r="Z168" i="1"/>
  <c r="Z166" i="1"/>
  <c r="Z164" i="1"/>
  <c r="Z162" i="1"/>
  <c r="Z160" i="1"/>
  <c r="Z104" i="1"/>
  <c r="Z100" i="1"/>
  <c r="Z96" i="1"/>
  <c r="Z92" i="1"/>
  <c r="Z87" i="1"/>
  <c r="Z83" i="1"/>
  <c r="Z79" i="1"/>
  <c r="Z75" i="1"/>
  <c r="Z71" i="1"/>
  <c r="Z102" i="1"/>
  <c r="Z98" i="1"/>
  <c r="Z94" i="1"/>
  <c r="Z85" i="1"/>
  <c r="Z77" i="1"/>
  <c r="Z69" i="1"/>
  <c r="Z103" i="1"/>
  <c r="Z99" i="1"/>
  <c r="Z95" i="1"/>
  <c r="Z91" i="1"/>
  <c r="Z88" i="1"/>
  <c r="Z84" i="1"/>
  <c r="Z80" i="1"/>
  <c r="Z76" i="1"/>
  <c r="Z72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90" i="1"/>
  <c r="Z81" i="1"/>
  <c r="Z73" i="1"/>
  <c r="Z105" i="1"/>
  <c r="Z89" i="1"/>
  <c r="Z82" i="1"/>
  <c r="Z97" i="1"/>
  <c r="Z101" i="1"/>
  <c r="Z86" i="1"/>
  <c r="Z70" i="1"/>
  <c r="Z93" i="1"/>
  <c r="Z78" i="1"/>
  <c r="Z74" i="1"/>
  <c r="X25" i="1"/>
  <c r="X24" i="1"/>
  <c r="Y22" i="1"/>
  <c r="M36" i="1"/>
  <c r="O36" i="1"/>
  <c r="T36" i="1" s="1"/>
  <c r="AA28" i="1"/>
  <c r="K37" i="1"/>
  <c r="AA228" i="1" l="1"/>
  <c r="AA227" i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159" i="1"/>
  <c r="AA155" i="1"/>
  <c r="AA151" i="1"/>
  <c r="AA147" i="1"/>
  <c r="AA143" i="1"/>
  <c r="AA139" i="1"/>
  <c r="AA135" i="1"/>
  <c r="AA131" i="1"/>
  <c r="AA127" i="1"/>
  <c r="AA123" i="1"/>
  <c r="AA119" i="1"/>
  <c r="AA115" i="1"/>
  <c r="AA111" i="1"/>
  <c r="AA107" i="1"/>
  <c r="AA88" i="1"/>
  <c r="AA84" i="1"/>
  <c r="AA80" i="1"/>
  <c r="AA76" i="1"/>
  <c r="AA72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145" i="1"/>
  <c r="AA137" i="1"/>
  <c r="AA129" i="1"/>
  <c r="AA125" i="1"/>
  <c r="AA117" i="1"/>
  <c r="AA109" i="1"/>
  <c r="AA82" i="1"/>
  <c r="AA74" i="1"/>
  <c r="AA158" i="1"/>
  <c r="AA154" i="1"/>
  <c r="AA150" i="1"/>
  <c r="AA146" i="1"/>
  <c r="AA142" i="1"/>
  <c r="AA138" i="1"/>
  <c r="AA134" i="1"/>
  <c r="AA130" i="1"/>
  <c r="AA126" i="1"/>
  <c r="AA122" i="1"/>
  <c r="AA118" i="1"/>
  <c r="AA114" i="1"/>
  <c r="AA110" i="1"/>
  <c r="AA106" i="1"/>
  <c r="AA85" i="1"/>
  <c r="AA81" i="1"/>
  <c r="AA77" i="1"/>
  <c r="AA73" i="1"/>
  <c r="AA69" i="1"/>
  <c r="AA157" i="1"/>
  <c r="AA153" i="1"/>
  <c r="AA149" i="1"/>
  <c r="AA141" i="1"/>
  <c r="AA133" i="1"/>
  <c r="AA121" i="1"/>
  <c r="AA113" i="1"/>
  <c r="AA86" i="1"/>
  <c r="AA78" i="1"/>
  <c r="AA70" i="1"/>
  <c r="AA152" i="1"/>
  <c r="AA136" i="1"/>
  <c r="AA120" i="1"/>
  <c r="AA79" i="1"/>
  <c r="AA87" i="1"/>
  <c r="AA71" i="1"/>
  <c r="AA156" i="1"/>
  <c r="AA140" i="1"/>
  <c r="AA124" i="1"/>
  <c r="AA108" i="1"/>
  <c r="AA75" i="1"/>
  <c r="AA144" i="1"/>
  <c r="AA128" i="1"/>
  <c r="AA112" i="1"/>
  <c r="AA148" i="1"/>
  <c r="AA132" i="1"/>
  <c r="AA116" i="1"/>
  <c r="AA83" i="1"/>
  <c r="Y25" i="1"/>
  <c r="Y24" i="1"/>
  <c r="Z22" i="1"/>
  <c r="M37" i="1"/>
  <c r="O37" i="1"/>
  <c r="T37" i="1" s="1"/>
  <c r="AB28" i="1"/>
  <c r="K38" i="1"/>
  <c r="AB228" i="1" l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6" i="1"/>
  <c r="AB192" i="1"/>
  <c r="AB188" i="1"/>
  <c r="AB184" i="1"/>
  <c r="AB180" i="1"/>
  <c r="AB176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97" i="1"/>
  <c r="AB193" i="1"/>
  <c r="AB189" i="1"/>
  <c r="AB185" i="1"/>
  <c r="AB181" i="1"/>
  <c r="AB177" i="1"/>
  <c r="AB198" i="1"/>
  <c r="AB190" i="1"/>
  <c r="AB182" i="1"/>
  <c r="AB174" i="1"/>
  <c r="AB195" i="1"/>
  <c r="AB187" i="1"/>
  <c r="AB17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186" i="1"/>
  <c r="AB178" i="1"/>
  <c r="AB158" i="1"/>
  <c r="AB154" i="1"/>
  <c r="AB150" i="1"/>
  <c r="AB146" i="1"/>
  <c r="AB142" i="1"/>
  <c r="AB138" i="1"/>
  <c r="AB134" i="1"/>
  <c r="AB130" i="1"/>
  <c r="AB126" i="1"/>
  <c r="AB122" i="1"/>
  <c r="AB118" i="1"/>
  <c r="AB114" i="1"/>
  <c r="AB110" i="1"/>
  <c r="AB106" i="1"/>
  <c r="AB103" i="1"/>
  <c r="AB99" i="1"/>
  <c r="AB95" i="1"/>
  <c r="AB91" i="1"/>
  <c r="AB183" i="1"/>
  <c r="AB175" i="1"/>
  <c r="AB144" i="1"/>
  <c r="AB136" i="1"/>
  <c r="AB128" i="1"/>
  <c r="AB124" i="1"/>
  <c r="AB116" i="1"/>
  <c r="AB108" i="1"/>
  <c r="AB101" i="1"/>
  <c r="AB97" i="1"/>
  <c r="AB93" i="1"/>
  <c r="AB194" i="1"/>
  <c r="AB157" i="1"/>
  <c r="AB153" i="1"/>
  <c r="AB149" i="1"/>
  <c r="AB145" i="1"/>
  <c r="AB141" i="1"/>
  <c r="AB137" i="1"/>
  <c r="AB133" i="1"/>
  <c r="AB129" i="1"/>
  <c r="AB125" i="1"/>
  <c r="AB121" i="1"/>
  <c r="AB117" i="1"/>
  <c r="AB113" i="1"/>
  <c r="AB109" i="1"/>
  <c r="AB102" i="1"/>
  <c r="AB98" i="1"/>
  <c r="AB94" i="1"/>
  <c r="AB90" i="1"/>
  <c r="AB156" i="1"/>
  <c r="AB152" i="1"/>
  <c r="AB148" i="1"/>
  <c r="AB140" i="1"/>
  <c r="AB132" i="1"/>
  <c r="AB120" i="1"/>
  <c r="AB112" i="1"/>
  <c r="AB105" i="1"/>
  <c r="AB89" i="1"/>
  <c r="AB151" i="1"/>
  <c r="AB135" i="1"/>
  <c r="AB119" i="1"/>
  <c r="AB104" i="1"/>
  <c r="AB66" i="1"/>
  <c r="AB62" i="1"/>
  <c r="AB58" i="1"/>
  <c r="AB54" i="1"/>
  <c r="AB50" i="1"/>
  <c r="AB46" i="1"/>
  <c r="AB42" i="1"/>
  <c r="AB38" i="1"/>
  <c r="AB34" i="1"/>
  <c r="AB143" i="1"/>
  <c r="AB127" i="1"/>
  <c r="AB111" i="1"/>
  <c r="AB64" i="1"/>
  <c r="AB56" i="1"/>
  <c r="AB48" i="1"/>
  <c r="AB40" i="1"/>
  <c r="AB32" i="1"/>
  <c r="AB30" i="1"/>
  <c r="AB147" i="1"/>
  <c r="AB131" i="1"/>
  <c r="AB115" i="1"/>
  <c r="AB61" i="1"/>
  <c r="AB53" i="1"/>
  <c r="AB45" i="1"/>
  <c r="AB37" i="1"/>
  <c r="AB155" i="1"/>
  <c r="AB139" i="1"/>
  <c r="AB123" i="1"/>
  <c r="AB107" i="1"/>
  <c r="AB92" i="1"/>
  <c r="AB67" i="1"/>
  <c r="AB63" i="1"/>
  <c r="AB59" i="1"/>
  <c r="AB55" i="1"/>
  <c r="AB51" i="1"/>
  <c r="AB47" i="1"/>
  <c r="AB43" i="1"/>
  <c r="AB39" i="1"/>
  <c r="AB35" i="1"/>
  <c r="AB29" i="1"/>
  <c r="AB191" i="1"/>
  <c r="AB159" i="1"/>
  <c r="AB96" i="1"/>
  <c r="AB68" i="1"/>
  <c r="AB60" i="1"/>
  <c r="AB52" i="1"/>
  <c r="AB44" i="1"/>
  <c r="AB36" i="1"/>
  <c r="AB100" i="1"/>
  <c r="AB65" i="1"/>
  <c r="AB57" i="1"/>
  <c r="AB49" i="1"/>
  <c r="AB41" i="1"/>
  <c r="AB33" i="1"/>
  <c r="AB31" i="1"/>
  <c r="Z24" i="1"/>
  <c r="Z25" i="1"/>
  <c r="AA22" i="1"/>
  <c r="M38" i="1"/>
  <c r="O38" i="1"/>
  <c r="T38" i="1" s="1"/>
  <c r="AC28" i="1"/>
  <c r="K39" i="1"/>
  <c r="AC228" i="1" l="1"/>
  <c r="AC226" i="1"/>
  <c r="AC224" i="1"/>
  <c r="AC222" i="1"/>
  <c r="AC220" i="1"/>
  <c r="AC218" i="1"/>
  <c r="AC216" i="1"/>
  <c r="AC214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227" i="1"/>
  <c r="AC225" i="1"/>
  <c r="AC223" i="1"/>
  <c r="AC221" i="1"/>
  <c r="AC219" i="1"/>
  <c r="AC217" i="1"/>
  <c r="AC215" i="1"/>
  <c r="AC213" i="1"/>
  <c r="AC197" i="1"/>
  <c r="AC193" i="1"/>
  <c r="AC189" i="1"/>
  <c r="AC185" i="1"/>
  <c r="AC181" i="1"/>
  <c r="AC177" i="1"/>
  <c r="AC198" i="1"/>
  <c r="AC194" i="1"/>
  <c r="AC190" i="1"/>
  <c r="AC186" i="1"/>
  <c r="AC182" i="1"/>
  <c r="AC178" i="1"/>
  <c r="AC174" i="1"/>
  <c r="AC195" i="1"/>
  <c r="AC192" i="1"/>
  <c r="AC187" i="1"/>
  <c r="AC184" i="1"/>
  <c r="AC179" i="1"/>
  <c r="AC176" i="1"/>
  <c r="AC173" i="1"/>
  <c r="AC171" i="1"/>
  <c r="AC169" i="1"/>
  <c r="AC167" i="1"/>
  <c r="AC165" i="1"/>
  <c r="AC163" i="1"/>
  <c r="AC161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191" i="1"/>
  <c r="AC175" i="1"/>
  <c r="AC188" i="1"/>
  <c r="AC170" i="1"/>
  <c r="AC166" i="1"/>
  <c r="AC162" i="1"/>
  <c r="AC85" i="1"/>
  <c r="AC81" i="1"/>
  <c r="AC77" i="1"/>
  <c r="AC73" i="1"/>
  <c r="AC69" i="1"/>
  <c r="AC168" i="1"/>
  <c r="AC160" i="1"/>
  <c r="AC83" i="1"/>
  <c r="AC75" i="1"/>
  <c r="AC64" i="1"/>
  <c r="AC62" i="1"/>
  <c r="AC57" i="1"/>
  <c r="AC54" i="1"/>
  <c r="AC52" i="1"/>
  <c r="AC51" i="1"/>
  <c r="AC49" i="1"/>
  <c r="AC47" i="1"/>
  <c r="AC46" i="1"/>
  <c r="AC45" i="1"/>
  <c r="AC43" i="1"/>
  <c r="AC40" i="1"/>
  <c r="AC39" i="1"/>
  <c r="AC36" i="1"/>
  <c r="AC34" i="1"/>
  <c r="AC33" i="1"/>
  <c r="AC32" i="1"/>
  <c r="AC183" i="1"/>
  <c r="AC86" i="1"/>
  <c r="AC82" i="1"/>
  <c r="AC78" i="1"/>
  <c r="AC74" i="1"/>
  <c r="AC70" i="1"/>
  <c r="AC180" i="1"/>
  <c r="AC172" i="1"/>
  <c r="AC164" i="1"/>
  <c r="AC87" i="1"/>
  <c r="AC79" i="1"/>
  <c r="AC71" i="1"/>
  <c r="AC68" i="1"/>
  <c r="AC67" i="1"/>
  <c r="AC66" i="1"/>
  <c r="AC65" i="1"/>
  <c r="AC63" i="1"/>
  <c r="AC61" i="1"/>
  <c r="AC60" i="1"/>
  <c r="AC59" i="1"/>
  <c r="AC58" i="1"/>
  <c r="AC56" i="1"/>
  <c r="AC55" i="1"/>
  <c r="AC53" i="1"/>
  <c r="AC50" i="1"/>
  <c r="AC48" i="1"/>
  <c r="AC44" i="1"/>
  <c r="AC42" i="1"/>
  <c r="AC41" i="1"/>
  <c r="AC38" i="1"/>
  <c r="AC37" i="1"/>
  <c r="AC35" i="1"/>
  <c r="AC88" i="1"/>
  <c r="AC72" i="1"/>
  <c r="AC29" i="1"/>
  <c r="AC31" i="1"/>
  <c r="AC196" i="1"/>
  <c r="AC84" i="1"/>
  <c r="AC30" i="1"/>
  <c r="AC80" i="1"/>
  <c r="AC76" i="1"/>
  <c r="AA24" i="1"/>
  <c r="AA25" i="1"/>
  <c r="AB22" i="1"/>
  <c r="M39" i="1"/>
  <c r="O39" i="1"/>
  <c r="T39" i="1" s="1"/>
  <c r="AD28" i="1"/>
  <c r="K40" i="1"/>
  <c r="AD228" i="1" l="1"/>
  <c r="AD226" i="1"/>
  <c r="AD224" i="1"/>
  <c r="AD222" i="1"/>
  <c r="AD220" i="1"/>
  <c r="AD218" i="1"/>
  <c r="AD216" i="1"/>
  <c r="AD214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227" i="1"/>
  <c r="AD225" i="1"/>
  <c r="AD223" i="1"/>
  <c r="AD221" i="1"/>
  <c r="AD219" i="1"/>
  <c r="AD217" i="1"/>
  <c r="AD215" i="1"/>
  <c r="AD213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72" i="1"/>
  <c r="AD170" i="1"/>
  <c r="AD168" i="1"/>
  <c r="AD166" i="1"/>
  <c r="AD164" i="1"/>
  <c r="AD162" i="1"/>
  <c r="AD160" i="1"/>
  <c r="AD173" i="1"/>
  <c r="AD169" i="1"/>
  <c r="AD165" i="1"/>
  <c r="AD161" i="1"/>
  <c r="AD102" i="1"/>
  <c r="AD98" i="1"/>
  <c r="AD94" i="1"/>
  <c r="AD90" i="1"/>
  <c r="AD86" i="1"/>
  <c r="AD82" i="1"/>
  <c r="AD78" i="1"/>
  <c r="AD74" i="1"/>
  <c r="AD70" i="1"/>
  <c r="AD171" i="1"/>
  <c r="AD163" i="1"/>
  <c r="AD100" i="1"/>
  <c r="AD92" i="1"/>
  <c r="AD84" i="1"/>
  <c r="AD76" i="1"/>
  <c r="AD105" i="1"/>
  <c r="AD101" i="1"/>
  <c r="AD97" i="1"/>
  <c r="AD93" i="1"/>
  <c r="AD89" i="1"/>
  <c r="AD87" i="1"/>
  <c r="AD83" i="1"/>
  <c r="AD79" i="1"/>
  <c r="AD75" i="1"/>
  <c r="AD71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167" i="1"/>
  <c r="AD104" i="1"/>
  <c r="AD96" i="1"/>
  <c r="AD88" i="1"/>
  <c r="AD80" i="1"/>
  <c r="AD72" i="1"/>
  <c r="AD103" i="1"/>
  <c r="AD81" i="1"/>
  <c r="AD95" i="1"/>
  <c r="AD73" i="1"/>
  <c r="AD99" i="1"/>
  <c r="AD91" i="1"/>
  <c r="AD77" i="1"/>
  <c r="AD85" i="1"/>
  <c r="AD69" i="1"/>
  <c r="AB25" i="1"/>
  <c r="AB24" i="1"/>
  <c r="AC22" i="1"/>
  <c r="M40" i="1"/>
  <c r="O40" i="1"/>
  <c r="T40" i="1" s="1"/>
  <c r="AE28" i="1"/>
  <c r="K41" i="1"/>
  <c r="AE228" i="1" l="1"/>
  <c r="AE227" i="1"/>
  <c r="AE226" i="1"/>
  <c r="AE225" i="1"/>
  <c r="AE224" i="1"/>
  <c r="AE223" i="1"/>
  <c r="AE222" i="1"/>
  <c r="AE221" i="1"/>
  <c r="AE220" i="1"/>
  <c r="AE219" i="1"/>
  <c r="AE218" i="1"/>
  <c r="AE217" i="1"/>
  <c r="AE216" i="1"/>
  <c r="AE215" i="1"/>
  <c r="AE214" i="1"/>
  <c r="AE213" i="1"/>
  <c r="AE212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7" i="1"/>
  <c r="AE153" i="1"/>
  <c r="AE149" i="1"/>
  <c r="AE145" i="1"/>
  <c r="AE141" i="1"/>
  <c r="AE137" i="1"/>
  <c r="AE133" i="1"/>
  <c r="AE129" i="1"/>
  <c r="AE125" i="1"/>
  <c r="AE121" i="1"/>
  <c r="AE117" i="1"/>
  <c r="AE113" i="1"/>
  <c r="AE109" i="1"/>
  <c r="AE105" i="1"/>
  <c r="AE101" i="1"/>
  <c r="AE97" i="1"/>
  <c r="AE93" i="1"/>
  <c r="AE89" i="1"/>
  <c r="AE87" i="1"/>
  <c r="AE83" i="1"/>
  <c r="AE79" i="1"/>
  <c r="AE75" i="1"/>
  <c r="AE71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147" i="1"/>
  <c r="AE139" i="1"/>
  <c r="AE131" i="1"/>
  <c r="AE127" i="1"/>
  <c r="AE119" i="1"/>
  <c r="AE111" i="1"/>
  <c r="AE103" i="1"/>
  <c r="AE95" i="1"/>
  <c r="AE81" i="1"/>
  <c r="AE73" i="1"/>
  <c r="AE156" i="1"/>
  <c r="AE152" i="1"/>
  <c r="AE148" i="1"/>
  <c r="AE144" i="1"/>
  <c r="AE140" i="1"/>
  <c r="AE136" i="1"/>
  <c r="AE132" i="1"/>
  <c r="AE128" i="1"/>
  <c r="AE124" i="1"/>
  <c r="AE120" i="1"/>
  <c r="AE116" i="1"/>
  <c r="AE112" i="1"/>
  <c r="AE108" i="1"/>
  <c r="AE104" i="1"/>
  <c r="AE100" i="1"/>
  <c r="AE96" i="1"/>
  <c r="AE92" i="1"/>
  <c r="AE88" i="1"/>
  <c r="AE84" i="1"/>
  <c r="AE80" i="1"/>
  <c r="AE76" i="1"/>
  <c r="AE72" i="1"/>
  <c r="AE159" i="1"/>
  <c r="AE155" i="1"/>
  <c r="AE151" i="1"/>
  <c r="AE143" i="1"/>
  <c r="AE135" i="1"/>
  <c r="AE123" i="1"/>
  <c r="AE115" i="1"/>
  <c r="AE107" i="1"/>
  <c r="AE99" i="1"/>
  <c r="AE91" i="1"/>
  <c r="AE85" i="1"/>
  <c r="AE77" i="1"/>
  <c r="AE69" i="1"/>
  <c r="AE209" i="1"/>
  <c r="AE205" i="1"/>
  <c r="AE201" i="1"/>
  <c r="AE154" i="1"/>
  <c r="AE138" i="1"/>
  <c r="AE122" i="1"/>
  <c r="AE106" i="1"/>
  <c r="AE98" i="1"/>
  <c r="AE78" i="1"/>
  <c r="AE207" i="1"/>
  <c r="AE199" i="1"/>
  <c r="AE90" i="1"/>
  <c r="AE208" i="1"/>
  <c r="AE150" i="1"/>
  <c r="AE94" i="1"/>
  <c r="AE82" i="1"/>
  <c r="AE210" i="1"/>
  <c r="AE206" i="1"/>
  <c r="AE202" i="1"/>
  <c r="AE158" i="1"/>
  <c r="AE142" i="1"/>
  <c r="AE126" i="1"/>
  <c r="AE110" i="1"/>
  <c r="AE102" i="1"/>
  <c r="AE74" i="1"/>
  <c r="AE211" i="1"/>
  <c r="AE203" i="1"/>
  <c r="AE146" i="1"/>
  <c r="AE130" i="1"/>
  <c r="AE114" i="1"/>
  <c r="AE86" i="1"/>
  <c r="AE70" i="1"/>
  <c r="AE204" i="1"/>
  <c r="AE200" i="1"/>
  <c r="AE134" i="1"/>
  <c r="AE118" i="1"/>
  <c r="AC25" i="1"/>
  <c r="AC24" i="1"/>
  <c r="AD22" i="1"/>
  <c r="M41" i="1"/>
  <c r="O41" i="1"/>
  <c r="T41" i="1" s="1"/>
  <c r="AF28" i="1"/>
  <c r="K42" i="1"/>
  <c r="AF228" i="1" l="1"/>
  <c r="AF227" i="1"/>
  <c r="AF226" i="1"/>
  <c r="AF225" i="1"/>
  <c r="AF224" i="1"/>
  <c r="AF223" i="1"/>
  <c r="AF222" i="1"/>
  <c r="AF221" i="1"/>
  <c r="AF220" i="1"/>
  <c r="AF219" i="1"/>
  <c r="AF218" i="1"/>
  <c r="AF217" i="1"/>
  <c r="AF216" i="1"/>
  <c r="AF215" i="1"/>
  <c r="AF214" i="1"/>
  <c r="AF213" i="1"/>
  <c r="AF212" i="1"/>
  <c r="AF198" i="1"/>
  <c r="AF194" i="1"/>
  <c r="AF190" i="1"/>
  <c r="AF186" i="1"/>
  <c r="AF182" i="1"/>
  <c r="AF178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95" i="1"/>
  <c r="AF191" i="1"/>
  <c r="AF187" i="1"/>
  <c r="AF183" i="1"/>
  <c r="AF179" i="1"/>
  <c r="AF175" i="1"/>
  <c r="AF193" i="1"/>
  <c r="AF185" i="1"/>
  <c r="AF177" i="1"/>
  <c r="AF196" i="1"/>
  <c r="AF188" i="1"/>
  <c r="AF180" i="1"/>
  <c r="AF18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192" i="1"/>
  <c r="AF211" i="1"/>
  <c r="AF209" i="1"/>
  <c r="AF207" i="1"/>
  <c r="AF206" i="1"/>
  <c r="AF204" i="1"/>
  <c r="AF202" i="1"/>
  <c r="AF200" i="1"/>
  <c r="AF197" i="1"/>
  <c r="AF181" i="1"/>
  <c r="AF210" i="1"/>
  <c r="AF208" i="1"/>
  <c r="AF205" i="1"/>
  <c r="AF203" i="1"/>
  <c r="AF201" i="1"/>
  <c r="AF199" i="1"/>
  <c r="AF184" i="1"/>
  <c r="AF67" i="1"/>
  <c r="AF63" i="1"/>
  <c r="AF59" i="1"/>
  <c r="AF55" i="1"/>
  <c r="AF51" i="1"/>
  <c r="AF47" i="1"/>
  <c r="AF43" i="1"/>
  <c r="AF39" i="1"/>
  <c r="AF35" i="1"/>
  <c r="AF30" i="1"/>
  <c r="AF176" i="1"/>
  <c r="AF61" i="1"/>
  <c r="AF53" i="1"/>
  <c r="AF45" i="1"/>
  <c r="AF37" i="1"/>
  <c r="AF66" i="1"/>
  <c r="AF58" i="1"/>
  <c r="AF50" i="1"/>
  <c r="AF42" i="1"/>
  <c r="AF34" i="1"/>
  <c r="AF68" i="1"/>
  <c r="AF64" i="1"/>
  <c r="AF60" i="1"/>
  <c r="AF56" i="1"/>
  <c r="AF52" i="1"/>
  <c r="AF48" i="1"/>
  <c r="AF44" i="1"/>
  <c r="AF40" i="1"/>
  <c r="AF36" i="1"/>
  <c r="AF32" i="1"/>
  <c r="AF31" i="1"/>
  <c r="AF65" i="1"/>
  <c r="AF57" i="1"/>
  <c r="AF49" i="1"/>
  <c r="AF41" i="1"/>
  <c r="AF33" i="1"/>
  <c r="AF62" i="1"/>
  <c r="AF54" i="1"/>
  <c r="AF46" i="1"/>
  <c r="AF38" i="1"/>
  <c r="AF29" i="1"/>
  <c r="AD24" i="1"/>
  <c r="AD25" i="1"/>
  <c r="AE22" i="1"/>
  <c r="M42" i="1"/>
  <c r="O42" i="1"/>
  <c r="T42" i="1" s="1"/>
  <c r="AG28" i="1"/>
  <c r="K43" i="1"/>
  <c r="AG227" i="1" l="1"/>
  <c r="AG225" i="1"/>
  <c r="AG223" i="1"/>
  <c r="AG221" i="1"/>
  <c r="AG219" i="1"/>
  <c r="AG217" i="1"/>
  <c r="AG215" i="1"/>
  <c r="AG213" i="1"/>
  <c r="AG211" i="1"/>
  <c r="AG210" i="1"/>
  <c r="AG209" i="1"/>
  <c r="AG208" i="1"/>
  <c r="AG207" i="1"/>
  <c r="AG206" i="1"/>
  <c r="AG205" i="1"/>
  <c r="AG204" i="1"/>
  <c r="AG203" i="1"/>
  <c r="AG202" i="1"/>
  <c r="AG201" i="1"/>
  <c r="AG200" i="1"/>
  <c r="AG199" i="1"/>
  <c r="AG228" i="1"/>
  <c r="AG226" i="1"/>
  <c r="AG224" i="1"/>
  <c r="AG222" i="1"/>
  <c r="AG220" i="1"/>
  <c r="AG218" i="1"/>
  <c r="AG216" i="1"/>
  <c r="AG214" i="1"/>
  <c r="AG212" i="1"/>
  <c r="AG195" i="1"/>
  <c r="AG191" i="1"/>
  <c r="AG187" i="1"/>
  <c r="AG183" i="1"/>
  <c r="AG179" i="1"/>
  <c r="AG175" i="1"/>
  <c r="AG196" i="1"/>
  <c r="AG192" i="1"/>
  <c r="AG188" i="1"/>
  <c r="AG184" i="1"/>
  <c r="AG180" i="1"/>
  <c r="AG176" i="1"/>
  <c r="AG172" i="1"/>
  <c r="AG170" i="1"/>
  <c r="AG168" i="1"/>
  <c r="AG166" i="1"/>
  <c r="AG164" i="1"/>
  <c r="AG162" i="1"/>
  <c r="AG160" i="1"/>
  <c r="AG197" i="1"/>
  <c r="AG194" i="1"/>
  <c r="AG189" i="1"/>
  <c r="AG186" i="1"/>
  <c r="AG181" i="1"/>
  <c r="AG178" i="1"/>
  <c r="AG158" i="1"/>
  <c r="AG157" i="1"/>
  <c r="AG156" i="1"/>
  <c r="AG155" i="1"/>
  <c r="AG154" i="1"/>
  <c r="AG153" i="1"/>
  <c r="AG152" i="1"/>
  <c r="AG151" i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9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AG92" i="1"/>
  <c r="AG91" i="1"/>
  <c r="AG90" i="1"/>
  <c r="AG89" i="1"/>
  <c r="AG88" i="1"/>
  <c r="AG193" i="1"/>
  <c r="AG177" i="1"/>
  <c r="AG173" i="1"/>
  <c r="AG171" i="1"/>
  <c r="AG169" i="1"/>
  <c r="AG167" i="1"/>
  <c r="AG165" i="1"/>
  <c r="AG163" i="1"/>
  <c r="AG161" i="1"/>
  <c r="AG159" i="1"/>
  <c r="AG84" i="1"/>
  <c r="AG80" i="1"/>
  <c r="AG76" i="1"/>
  <c r="AG72" i="1"/>
  <c r="AG86" i="1"/>
  <c r="AG78" i="1"/>
  <c r="AG70" i="1"/>
  <c r="AG68" i="1"/>
  <c r="AG67" i="1"/>
  <c r="AG66" i="1"/>
  <c r="AG65" i="1"/>
  <c r="AG64" i="1"/>
  <c r="AG63" i="1"/>
  <c r="AG61" i="1"/>
  <c r="AG60" i="1"/>
  <c r="AG59" i="1"/>
  <c r="AG58" i="1"/>
  <c r="AG55" i="1"/>
  <c r="AG54" i="1"/>
  <c r="AG52" i="1"/>
  <c r="AG51" i="1"/>
  <c r="AG49" i="1"/>
  <c r="AG47" i="1"/>
  <c r="AG46" i="1"/>
  <c r="AG45" i="1"/>
  <c r="AG43" i="1"/>
  <c r="AG41" i="1"/>
  <c r="AG40" i="1"/>
  <c r="AG37" i="1"/>
  <c r="AG36" i="1"/>
  <c r="AG34" i="1"/>
  <c r="AG33" i="1"/>
  <c r="AG32" i="1"/>
  <c r="AG185" i="1"/>
  <c r="AG174" i="1"/>
  <c r="AG85" i="1"/>
  <c r="AG81" i="1"/>
  <c r="AG77" i="1"/>
  <c r="AG73" i="1"/>
  <c r="AG69" i="1"/>
  <c r="AG190" i="1"/>
  <c r="AG182" i="1"/>
  <c r="AG82" i="1"/>
  <c r="AG74" i="1"/>
  <c r="AG62" i="1"/>
  <c r="AG57" i="1"/>
  <c r="AG56" i="1"/>
  <c r="AG53" i="1"/>
  <c r="AG50" i="1"/>
  <c r="AG48" i="1"/>
  <c r="AG44" i="1"/>
  <c r="AG42" i="1"/>
  <c r="AG39" i="1"/>
  <c r="AG38" i="1"/>
  <c r="AG35" i="1"/>
  <c r="AG75" i="1"/>
  <c r="AG31" i="1"/>
  <c r="AG83" i="1"/>
  <c r="AG29" i="1"/>
  <c r="AG198" i="1"/>
  <c r="AG87" i="1"/>
  <c r="AG71" i="1"/>
  <c r="AG79" i="1"/>
  <c r="AG30" i="1"/>
  <c r="AE24" i="1"/>
  <c r="AE25" i="1"/>
  <c r="AF22" i="1"/>
  <c r="M43" i="1"/>
  <c r="O43" i="1"/>
  <c r="T43" i="1" s="1"/>
  <c r="AH28" i="1"/>
  <c r="K44" i="1"/>
  <c r="AH227" i="1" l="1"/>
  <c r="AH225" i="1"/>
  <c r="AH223" i="1"/>
  <c r="AH221" i="1"/>
  <c r="AH219" i="1"/>
  <c r="AH217" i="1"/>
  <c r="AH215" i="1"/>
  <c r="AH213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228" i="1"/>
  <c r="AH226" i="1"/>
  <c r="AH224" i="1"/>
  <c r="AH222" i="1"/>
  <c r="AH220" i="1"/>
  <c r="AH218" i="1"/>
  <c r="AH216" i="1"/>
  <c r="AH214" i="1"/>
  <c r="AH212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71" i="1"/>
  <c r="AH169" i="1"/>
  <c r="AH167" i="1"/>
  <c r="AH165" i="1"/>
  <c r="AH163" i="1"/>
  <c r="AH161" i="1"/>
  <c r="AH159" i="1"/>
  <c r="AH104" i="1"/>
  <c r="AH100" i="1"/>
  <c r="AH96" i="1"/>
  <c r="AH92" i="1"/>
  <c r="AH88" i="1"/>
  <c r="AH85" i="1"/>
  <c r="AH81" i="1"/>
  <c r="AH77" i="1"/>
  <c r="AH73" i="1"/>
  <c r="AH69" i="1"/>
  <c r="AH90" i="1"/>
  <c r="AH87" i="1"/>
  <c r="AH79" i="1"/>
  <c r="AH71" i="1"/>
  <c r="AH172" i="1"/>
  <c r="AH168" i="1"/>
  <c r="AH164" i="1"/>
  <c r="AH160" i="1"/>
  <c r="AH103" i="1"/>
  <c r="AH99" i="1"/>
  <c r="AH95" i="1"/>
  <c r="AH91" i="1"/>
  <c r="AH86" i="1"/>
  <c r="AH82" i="1"/>
  <c r="AH78" i="1"/>
  <c r="AH74" i="1"/>
  <c r="AH70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102" i="1"/>
  <c r="AH98" i="1"/>
  <c r="AH94" i="1"/>
  <c r="AH83" i="1"/>
  <c r="AH75" i="1"/>
  <c r="AH170" i="1"/>
  <c r="AH93" i="1"/>
  <c r="AH84" i="1"/>
  <c r="AH76" i="1"/>
  <c r="AH89" i="1"/>
  <c r="AH72" i="1"/>
  <c r="AH97" i="1"/>
  <c r="AH80" i="1"/>
  <c r="AH162" i="1"/>
  <c r="AH101" i="1"/>
  <c r="AH166" i="1"/>
  <c r="AF25" i="1"/>
  <c r="AF24" i="1"/>
  <c r="AG22" i="1"/>
  <c r="M44" i="1"/>
  <c r="O44" i="1"/>
  <c r="T44" i="1" s="1"/>
  <c r="AI28" i="1"/>
  <c r="K45" i="1"/>
  <c r="AI228" i="1" l="1"/>
  <c r="AI227" i="1"/>
  <c r="AI226" i="1"/>
  <c r="AI225" i="1"/>
  <c r="AI224" i="1"/>
  <c r="AI223" i="1"/>
  <c r="AI222" i="1"/>
  <c r="AI221" i="1"/>
  <c r="AI220" i="1"/>
  <c r="AI219" i="1"/>
  <c r="AI218" i="1"/>
  <c r="AI217" i="1"/>
  <c r="AI216" i="1"/>
  <c r="AI215" i="1"/>
  <c r="AI214" i="1"/>
  <c r="AI213" i="1"/>
  <c r="AI212" i="1"/>
  <c r="AI198" i="1"/>
  <c r="AI197" i="1"/>
  <c r="AI196" i="1"/>
  <c r="AI195" i="1"/>
  <c r="AI194" i="1"/>
  <c r="AI193" i="1"/>
  <c r="AI192" i="1"/>
  <c r="AI191" i="1"/>
  <c r="AI190" i="1"/>
  <c r="AI189" i="1"/>
  <c r="AI188" i="1"/>
  <c r="AI187" i="1"/>
  <c r="AI186" i="1"/>
  <c r="AI185" i="1"/>
  <c r="AI184" i="1"/>
  <c r="AI183" i="1"/>
  <c r="AI182" i="1"/>
  <c r="AI181" i="1"/>
  <c r="AI180" i="1"/>
  <c r="AI179" i="1"/>
  <c r="AI178" i="1"/>
  <c r="AI177" i="1"/>
  <c r="AI176" i="1"/>
  <c r="AI175" i="1"/>
  <c r="AI174" i="1"/>
  <c r="AI211" i="1"/>
  <c r="AI210" i="1"/>
  <c r="AI209" i="1"/>
  <c r="AI208" i="1"/>
  <c r="AI207" i="1"/>
  <c r="AI206" i="1"/>
  <c r="AI205" i="1"/>
  <c r="AI204" i="1"/>
  <c r="AI203" i="1"/>
  <c r="AI202" i="1"/>
  <c r="AI201" i="1"/>
  <c r="AI200" i="1"/>
  <c r="AI199" i="1"/>
  <c r="AI172" i="1"/>
  <c r="AI171" i="1"/>
  <c r="AI170" i="1"/>
  <c r="AI169" i="1"/>
  <c r="AI168" i="1"/>
  <c r="AI167" i="1"/>
  <c r="AI166" i="1"/>
  <c r="AI165" i="1"/>
  <c r="AI164" i="1"/>
  <c r="AI163" i="1"/>
  <c r="AI162" i="1"/>
  <c r="AI161" i="1"/>
  <c r="AI160" i="1"/>
  <c r="AI159" i="1"/>
  <c r="AI173" i="1"/>
  <c r="AI156" i="1"/>
  <c r="AI152" i="1"/>
  <c r="AI148" i="1"/>
  <c r="AI144" i="1"/>
  <c r="AI140" i="1"/>
  <c r="AI136" i="1"/>
  <c r="AI132" i="1"/>
  <c r="AI128" i="1"/>
  <c r="AI124" i="1"/>
  <c r="AI120" i="1"/>
  <c r="AI116" i="1"/>
  <c r="AI112" i="1"/>
  <c r="AI108" i="1"/>
  <c r="AI103" i="1"/>
  <c r="AI99" i="1"/>
  <c r="AI95" i="1"/>
  <c r="AI91" i="1"/>
  <c r="AI86" i="1"/>
  <c r="AI82" i="1"/>
  <c r="AI78" i="1"/>
  <c r="AI74" i="1"/>
  <c r="AI70" i="1"/>
  <c r="AI68" i="1"/>
  <c r="AI67" i="1"/>
  <c r="AI66" i="1"/>
  <c r="AI65" i="1"/>
  <c r="AI64" i="1"/>
  <c r="AI63" i="1"/>
  <c r="AI62" i="1"/>
  <c r="AI61" i="1"/>
  <c r="AI60" i="1"/>
  <c r="AI59" i="1"/>
  <c r="AI58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158" i="1"/>
  <c r="AI154" i="1"/>
  <c r="AI150" i="1"/>
  <c r="AI142" i="1"/>
  <c r="AI134" i="1"/>
  <c r="AI122" i="1"/>
  <c r="AI114" i="1"/>
  <c r="AI106" i="1"/>
  <c r="AI89" i="1"/>
  <c r="AI80" i="1"/>
  <c r="AI72" i="1"/>
  <c r="AI155" i="1"/>
  <c r="AI151" i="1"/>
  <c r="AI147" i="1"/>
  <c r="AI143" i="1"/>
  <c r="AI139" i="1"/>
  <c r="AI135" i="1"/>
  <c r="AI131" i="1"/>
  <c r="AI127" i="1"/>
  <c r="AI123" i="1"/>
  <c r="AI119" i="1"/>
  <c r="AI115" i="1"/>
  <c r="AI111" i="1"/>
  <c r="AI107" i="1"/>
  <c r="AI102" i="1"/>
  <c r="AI98" i="1"/>
  <c r="AI94" i="1"/>
  <c r="AI90" i="1"/>
  <c r="AI87" i="1"/>
  <c r="AI83" i="1"/>
  <c r="AI79" i="1"/>
  <c r="AI75" i="1"/>
  <c r="AI71" i="1"/>
  <c r="AI146" i="1"/>
  <c r="AI138" i="1"/>
  <c r="AI130" i="1"/>
  <c r="AI126" i="1"/>
  <c r="AI118" i="1"/>
  <c r="AI110" i="1"/>
  <c r="AI101" i="1"/>
  <c r="AI97" i="1"/>
  <c r="AI93" i="1"/>
  <c r="AI84" i="1"/>
  <c r="AI76" i="1"/>
  <c r="AI157" i="1"/>
  <c r="AI141" i="1"/>
  <c r="AI125" i="1"/>
  <c r="AI109" i="1"/>
  <c r="AI92" i="1"/>
  <c r="AI77" i="1"/>
  <c r="AI149" i="1"/>
  <c r="AI133" i="1"/>
  <c r="AI117" i="1"/>
  <c r="AI100" i="1"/>
  <c r="AI85" i="1"/>
  <c r="AI69" i="1"/>
  <c r="AI137" i="1"/>
  <c r="AI121" i="1"/>
  <c r="AI104" i="1"/>
  <c r="AI145" i="1"/>
  <c r="AI129" i="1"/>
  <c r="AI113" i="1"/>
  <c r="AI96" i="1"/>
  <c r="AI73" i="1"/>
  <c r="AI153" i="1"/>
  <c r="AI105" i="1"/>
  <c r="AI88" i="1"/>
  <c r="AI81" i="1"/>
  <c r="AG25" i="1"/>
  <c r="AG24" i="1"/>
  <c r="AH22" i="1"/>
  <c r="M45" i="1"/>
  <c r="O45" i="1"/>
  <c r="T45" i="1" s="1"/>
  <c r="AJ28" i="1"/>
  <c r="K46" i="1"/>
  <c r="O46" i="1" s="1"/>
  <c r="T46" i="1" s="1"/>
  <c r="AJ228" i="1" l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6" i="1"/>
  <c r="AJ192" i="1"/>
  <c r="AJ188" i="1"/>
  <c r="AJ184" i="1"/>
  <c r="AJ180" i="1"/>
  <c r="AJ176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97" i="1"/>
  <c r="AJ193" i="1"/>
  <c r="AJ189" i="1"/>
  <c r="AJ185" i="1"/>
  <c r="AJ181" i="1"/>
  <c r="AJ177" i="1"/>
  <c r="AJ173" i="1"/>
  <c r="AJ194" i="1"/>
  <c r="AJ186" i="1"/>
  <c r="AJ178" i="1"/>
  <c r="AJ191" i="1"/>
  <c r="AJ183" i="1"/>
  <c r="AJ175" i="1"/>
  <c r="AJ195" i="1"/>
  <c r="AJ190" i="1"/>
  <c r="AJ179" i="1"/>
  <c r="AJ174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155" i="1"/>
  <c r="AJ151" i="1"/>
  <c r="AJ147" i="1"/>
  <c r="AJ143" i="1"/>
  <c r="AJ139" i="1"/>
  <c r="AJ135" i="1"/>
  <c r="AJ131" i="1"/>
  <c r="AJ127" i="1"/>
  <c r="AJ123" i="1"/>
  <c r="AJ119" i="1"/>
  <c r="AJ115" i="1"/>
  <c r="AJ111" i="1"/>
  <c r="AJ107" i="1"/>
  <c r="AJ102" i="1"/>
  <c r="AJ98" i="1"/>
  <c r="AJ94" i="1"/>
  <c r="AJ90" i="1"/>
  <c r="AJ198" i="1"/>
  <c r="AJ157" i="1"/>
  <c r="AJ153" i="1"/>
  <c r="AJ149" i="1"/>
  <c r="AJ141" i="1"/>
  <c r="AJ133" i="1"/>
  <c r="AJ121" i="1"/>
  <c r="AJ113" i="1"/>
  <c r="AJ105" i="1"/>
  <c r="AJ104" i="1"/>
  <c r="AJ96" i="1"/>
  <c r="AJ88" i="1"/>
  <c r="AJ187" i="1"/>
  <c r="AJ182" i="1"/>
  <c r="AJ158" i="1"/>
  <c r="AJ154" i="1"/>
  <c r="AJ150" i="1"/>
  <c r="AJ146" i="1"/>
  <c r="AJ142" i="1"/>
  <c r="AJ138" i="1"/>
  <c r="AJ134" i="1"/>
  <c r="AJ130" i="1"/>
  <c r="AJ126" i="1"/>
  <c r="AJ122" i="1"/>
  <c r="AJ118" i="1"/>
  <c r="AJ114" i="1"/>
  <c r="AJ110" i="1"/>
  <c r="AJ106" i="1"/>
  <c r="AJ101" i="1"/>
  <c r="AJ97" i="1"/>
  <c r="AJ93" i="1"/>
  <c r="AJ89" i="1"/>
  <c r="AJ145" i="1"/>
  <c r="AJ137" i="1"/>
  <c r="AJ129" i="1"/>
  <c r="AJ125" i="1"/>
  <c r="AJ117" i="1"/>
  <c r="AJ109" i="1"/>
  <c r="AJ100" i="1"/>
  <c r="AJ92" i="1"/>
  <c r="AJ156" i="1"/>
  <c r="AJ140" i="1"/>
  <c r="AJ124" i="1"/>
  <c r="AJ108" i="1"/>
  <c r="AJ91" i="1"/>
  <c r="AJ68" i="1"/>
  <c r="AJ64" i="1"/>
  <c r="AJ60" i="1"/>
  <c r="AJ56" i="1"/>
  <c r="AJ52" i="1"/>
  <c r="AJ48" i="1"/>
  <c r="AJ44" i="1"/>
  <c r="AJ40" i="1"/>
  <c r="AJ36" i="1"/>
  <c r="AJ32" i="1"/>
  <c r="AJ66" i="1"/>
  <c r="AJ58" i="1"/>
  <c r="AJ50" i="1"/>
  <c r="AJ42" i="1"/>
  <c r="AJ34" i="1"/>
  <c r="AJ152" i="1"/>
  <c r="AJ63" i="1"/>
  <c r="AJ55" i="1"/>
  <c r="AJ47" i="1"/>
  <c r="AJ39" i="1"/>
  <c r="AJ31" i="1"/>
  <c r="AJ144" i="1"/>
  <c r="AJ128" i="1"/>
  <c r="AJ112" i="1"/>
  <c r="AJ95" i="1"/>
  <c r="AJ65" i="1"/>
  <c r="AJ61" i="1"/>
  <c r="AJ57" i="1"/>
  <c r="AJ53" i="1"/>
  <c r="AJ49" i="1"/>
  <c r="AJ45" i="1"/>
  <c r="AJ41" i="1"/>
  <c r="AJ37" i="1"/>
  <c r="AJ33" i="1"/>
  <c r="AJ29" i="1"/>
  <c r="AJ148" i="1"/>
  <c r="AJ132" i="1"/>
  <c r="AJ116" i="1"/>
  <c r="AJ99" i="1"/>
  <c r="AJ62" i="1"/>
  <c r="AJ54" i="1"/>
  <c r="AJ46" i="1"/>
  <c r="AJ38" i="1"/>
  <c r="AJ30" i="1"/>
  <c r="AJ136" i="1"/>
  <c r="AJ120" i="1"/>
  <c r="AJ103" i="1"/>
  <c r="AJ67" i="1"/>
  <c r="AJ59" i="1"/>
  <c r="AJ51" i="1"/>
  <c r="AJ43" i="1"/>
  <c r="AJ35" i="1"/>
  <c r="AH24" i="1"/>
  <c r="AH25" i="1"/>
  <c r="AI22" i="1"/>
  <c r="AK28" i="1"/>
  <c r="K47" i="1"/>
  <c r="O47" i="1" s="1"/>
  <c r="T47" i="1" s="1"/>
  <c r="M46" i="1"/>
  <c r="AK228" i="1" l="1"/>
  <c r="AK226" i="1"/>
  <c r="AK224" i="1"/>
  <c r="AK222" i="1"/>
  <c r="AK220" i="1"/>
  <c r="AK218" i="1"/>
  <c r="AK216" i="1"/>
  <c r="AK214" i="1"/>
  <c r="AK212" i="1"/>
  <c r="AK211" i="1"/>
  <c r="AK210" i="1"/>
  <c r="AK209" i="1"/>
  <c r="AK208" i="1"/>
  <c r="AK207" i="1"/>
  <c r="AK206" i="1"/>
  <c r="AK205" i="1"/>
  <c r="AK204" i="1"/>
  <c r="AK203" i="1"/>
  <c r="AK202" i="1"/>
  <c r="AK201" i="1"/>
  <c r="AK200" i="1"/>
  <c r="AK199" i="1"/>
  <c r="AK197" i="1"/>
  <c r="AK193" i="1"/>
  <c r="AK189" i="1"/>
  <c r="AK185" i="1"/>
  <c r="AK181" i="1"/>
  <c r="AK177" i="1"/>
  <c r="AK173" i="1"/>
  <c r="AK227" i="1"/>
  <c r="AK225" i="1"/>
  <c r="AK223" i="1"/>
  <c r="AK221" i="1"/>
  <c r="AK219" i="1"/>
  <c r="AK217" i="1"/>
  <c r="AK215" i="1"/>
  <c r="AK213" i="1"/>
  <c r="AK198" i="1"/>
  <c r="AK194" i="1"/>
  <c r="AK190" i="1"/>
  <c r="AK186" i="1"/>
  <c r="AK182" i="1"/>
  <c r="AK178" i="1"/>
  <c r="AK174" i="1"/>
  <c r="AK196" i="1"/>
  <c r="AK191" i="1"/>
  <c r="AK188" i="1"/>
  <c r="AK183" i="1"/>
  <c r="AK180" i="1"/>
  <c r="AK175" i="1"/>
  <c r="AK171" i="1"/>
  <c r="AK169" i="1"/>
  <c r="AK167" i="1"/>
  <c r="AK165" i="1"/>
  <c r="AK163" i="1"/>
  <c r="AK161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192" i="1"/>
  <c r="AK176" i="1"/>
  <c r="AK187" i="1"/>
  <c r="AK172" i="1"/>
  <c r="AK168" i="1"/>
  <c r="AK164" i="1"/>
  <c r="AK160" i="1"/>
  <c r="AK87" i="1"/>
  <c r="AK83" i="1"/>
  <c r="AK79" i="1"/>
  <c r="AK75" i="1"/>
  <c r="AK71" i="1"/>
  <c r="AK166" i="1"/>
  <c r="AK85" i="1"/>
  <c r="AK77" i="1"/>
  <c r="AK69" i="1"/>
  <c r="AK62" i="1"/>
  <c r="AK57" i="1"/>
  <c r="AK56" i="1"/>
  <c r="AK54" i="1"/>
  <c r="AK52" i="1"/>
  <c r="AK51" i="1"/>
  <c r="AK49" i="1"/>
  <c r="AK47" i="1"/>
  <c r="AK46" i="1"/>
  <c r="AK45" i="1"/>
  <c r="AK43" i="1"/>
  <c r="AK41" i="1"/>
  <c r="AK40" i="1"/>
  <c r="AK37" i="1"/>
  <c r="AK36" i="1"/>
  <c r="AK34" i="1"/>
  <c r="AK33" i="1"/>
  <c r="AK32" i="1"/>
  <c r="AK31" i="1"/>
  <c r="AK184" i="1"/>
  <c r="AK179" i="1"/>
  <c r="AK84" i="1"/>
  <c r="AK80" i="1"/>
  <c r="AK76" i="1"/>
  <c r="AK72" i="1"/>
  <c r="AK195" i="1"/>
  <c r="AK170" i="1"/>
  <c r="AK162" i="1"/>
  <c r="AK81" i="1"/>
  <c r="AK73" i="1"/>
  <c r="AK68" i="1"/>
  <c r="AK67" i="1"/>
  <c r="AK66" i="1"/>
  <c r="AK65" i="1"/>
  <c r="AK64" i="1"/>
  <c r="AK63" i="1"/>
  <c r="AK61" i="1"/>
  <c r="AK60" i="1"/>
  <c r="AK59" i="1"/>
  <c r="AK58" i="1"/>
  <c r="AK55" i="1"/>
  <c r="AK53" i="1"/>
  <c r="AK50" i="1"/>
  <c r="AK48" i="1"/>
  <c r="AK44" i="1"/>
  <c r="AK42" i="1"/>
  <c r="AK39" i="1"/>
  <c r="AK38" i="1"/>
  <c r="AK35" i="1"/>
  <c r="AK74" i="1"/>
  <c r="AK29" i="1"/>
  <c r="AK78" i="1"/>
  <c r="AK86" i="1"/>
  <c r="AK70" i="1"/>
  <c r="AK30" i="1"/>
  <c r="AK82" i="1"/>
  <c r="AI24" i="1"/>
  <c r="AI25" i="1"/>
  <c r="AJ22" i="1"/>
  <c r="K48" i="1"/>
  <c r="O48" i="1" s="1"/>
  <c r="T48" i="1" s="1"/>
  <c r="B44" i="1" s="1"/>
  <c r="M47" i="1"/>
  <c r="AL28" i="1"/>
  <c r="AL228" i="1" l="1"/>
  <c r="AL226" i="1"/>
  <c r="AL224" i="1"/>
  <c r="AL222" i="1"/>
  <c r="AL220" i="1"/>
  <c r="AL218" i="1"/>
  <c r="AL216" i="1"/>
  <c r="AL214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227" i="1"/>
  <c r="AL225" i="1"/>
  <c r="AL223" i="1"/>
  <c r="AL221" i="1"/>
  <c r="AL219" i="1"/>
  <c r="AL217" i="1"/>
  <c r="AL215" i="1"/>
  <c r="AL213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72" i="1"/>
  <c r="AL170" i="1"/>
  <c r="AL168" i="1"/>
  <c r="AL166" i="1"/>
  <c r="AL164" i="1"/>
  <c r="AL162" i="1"/>
  <c r="AL160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4" i="1"/>
  <c r="AL80" i="1"/>
  <c r="AL76" i="1"/>
  <c r="AL72" i="1"/>
  <c r="AL82" i="1"/>
  <c r="AL74" i="1"/>
  <c r="AL171" i="1"/>
  <c r="AL167" i="1"/>
  <c r="AL163" i="1"/>
  <c r="AL159" i="1"/>
  <c r="AL85" i="1"/>
  <c r="AL81" i="1"/>
  <c r="AL77" i="1"/>
  <c r="AL73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86" i="1"/>
  <c r="AL78" i="1"/>
  <c r="AL70" i="1"/>
  <c r="AL87" i="1"/>
  <c r="AL71" i="1"/>
  <c r="AL165" i="1"/>
  <c r="AL79" i="1"/>
  <c r="AL169" i="1"/>
  <c r="AL75" i="1"/>
  <c r="AL161" i="1"/>
  <c r="AL83" i="1"/>
  <c r="AJ25" i="1"/>
  <c r="AJ24" i="1"/>
  <c r="AK22" i="1"/>
  <c r="AK12" i="1"/>
  <c r="AM28" i="1"/>
  <c r="M48" i="1"/>
  <c r="AF14" i="1"/>
  <c r="AG13" i="1"/>
  <c r="AH11" i="1"/>
  <c r="AI14" i="1"/>
  <c r="AJ12" i="1"/>
  <c r="AM228" i="1" l="1"/>
  <c r="AM227" i="1"/>
  <c r="AM226" i="1"/>
  <c r="AM225" i="1"/>
  <c r="AM224" i="1"/>
  <c r="AM223" i="1"/>
  <c r="AM222" i="1"/>
  <c r="AM221" i="1"/>
  <c r="AM220" i="1"/>
  <c r="AM219" i="1"/>
  <c r="AM218" i="1"/>
  <c r="AM217" i="1"/>
  <c r="AM216" i="1"/>
  <c r="AM215" i="1"/>
  <c r="AM214" i="1"/>
  <c r="AM213" i="1"/>
  <c r="AM212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211" i="1"/>
  <c r="AM210" i="1"/>
  <c r="AM209" i="1"/>
  <c r="AM208" i="1"/>
  <c r="AM207" i="1"/>
  <c r="AM206" i="1"/>
  <c r="AM205" i="1"/>
  <c r="AM204" i="1"/>
  <c r="AM203" i="1"/>
  <c r="AM202" i="1"/>
  <c r="AM201" i="1"/>
  <c r="AM200" i="1"/>
  <c r="AM199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4" i="1"/>
  <c r="AM150" i="1"/>
  <c r="AM146" i="1"/>
  <c r="AM142" i="1"/>
  <c r="AM138" i="1"/>
  <c r="AM134" i="1"/>
  <c r="AM130" i="1"/>
  <c r="AM126" i="1"/>
  <c r="AM122" i="1"/>
  <c r="AM118" i="1"/>
  <c r="AM114" i="1"/>
  <c r="AM110" i="1"/>
  <c r="AM106" i="1"/>
  <c r="AM101" i="1"/>
  <c r="AM97" i="1"/>
  <c r="AM93" i="1"/>
  <c r="AM89" i="1"/>
  <c r="AM85" i="1"/>
  <c r="AM81" i="1"/>
  <c r="AM77" i="1"/>
  <c r="AM73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156" i="1"/>
  <c r="AM152" i="1"/>
  <c r="AM148" i="1"/>
  <c r="AM140" i="1"/>
  <c r="AM132" i="1"/>
  <c r="AM120" i="1"/>
  <c r="AM112" i="1"/>
  <c r="AM99" i="1"/>
  <c r="AM91" i="1"/>
  <c r="AM83" i="1"/>
  <c r="AM75" i="1"/>
  <c r="AM157" i="1"/>
  <c r="AM153" i="1"/>
  <c r="AM149" i="1"/>
  <c r="AM145" i="1"/>
  <c r="AM141" i="1"/>
  <c r="AM137" i="1"/>
  <c r="AM133" i="1"/>
  <c r="AM129" i="1"/>
  <c r="AM125" i="1"/>
  <c r="AM121" i="1"/>
  <c r="AM117" i="1"/>
  <c r="AM113" i="1"/>
  <c r="AM109" i="1"/>
  <c r="AM105" i="1"/>
  <c r="AM104" i="1"/>
  <c r="AM100" i="1"/>
  <c r="AM96" i="1"/>
  <c r="AM92" i="1"/>
  <c r="AM88" i="1"/>
  <c r="AM86" i="1"/>
  <c r="AM82" i="1"/>
  <c r="AM78" i="1"/>
  <c r="AM74" i="1"/>
  <c r="AM70" i="1"/>
  <c r="AM144" i="1"/>
  <c r="AM136" i="1"/>
  <c r="AM128" i="1"/>
  <c r="AM124" i="1"/>
  <c r="AM116" i="1"/>
  <c r="AM108" i="1"/>
  <c r="AM103" i="1"/>
  <c r="AM95" i="1"/>
  <c r="AM87" i="1"/>
  <c r="AM79" i="1"/>
  <c r="AM71" i="1"/>
  <c r="AM155" i="1"/>
  <c r="AM139" i="1"/>
  <c r="AM123" i="1"/>
  <c r="AM107" i="1"/>
  <c r="AM102" i="1"/>
  <c r="AM80" i="1"/>
  <c r="AM147" i="1"/>
  <c r="AM131" i="1"/>
  <c r="AM115" i="1"/>
  <c r="AM135" i="1"/>
  <c r="AM119" i="1"/>
  <c r="AM84" i="1"/>
  <c r="AM143" i="1"/>
  <c r="AM127" i="1"/>
  <c r="AM111" i="1"/>
  <c r="AM90" i="1"/>
  <c r="AM76" i="1"/>
  <c r="AM94" i="1"/>
  <c r="AM72" i="1"/>
  <c r="AM151" i="1"/>
  <c r="AM98" i="1"/>
  <c r="AK25" i="1"/>
  <c r="AK24" i="1"/>
  <c r="AL22" i="1"/>
  <c r="AJ10" i="1"/>
  <c r="AJ11" i="1"/>
  <c r="AK9" i="1"/>
  <c r="AK15" i="1"/>
  <c r="AK8" i="1"/>
  <c r="AH9" i="1"/>
  <c r="AJ15" i="1"/>
  <c r="AH10" i="1"/>
  <c r="AI15" i="1"/>
  <c r="AJ6" i="1"/>
  <c r="AF11" i="1"/>
  <c r="AG6" i="1"/>
  <c r="AG7" i="1"/>
  <c r="AC8" i="1"/>
  <c r="AC12" i="1"/>
  <c r="AC11" i="1"/>
  <c r="AC7" i="1"/>
  <c r="AC9" i="1"/>
  <c r="AC15" i="1"/>
  <c r="AC6" i="1"/>
  <c r="AC14" i="1"/>
  <c r="AC10" i="1"/>
  <c r="AC13" i="1"/>
  <c r="Y8" i="1"/>
  <c r="Y9" i="1"/>
  <c r="Y7" i="1"/>
  <c r="Y6" i="1"/>
  <c r="Y11" i="1"/>
  <c r="Y13" i="1"/>
  <c r="Y10" i="1"/>
  <c r="Y12" i="1"/>
  <c r="Y15" i="1"/>
  <c r="Y14" i="1"/>
  <c r="AF12" i="1"/>
  <c r="AJ8" i="1"/>
  <c r="AH6" i="1"/>
  <c r="AJ14" i="1"/>
  <c r="AK14" i="1"/>
  <c r="AK11" i="1"/>
  <c r="AI9" i="1"/>
  <c r="AH14" i="1"/>
  <c r="AJ9" i="1"/>
  <c r="AH12" i="1"/>
  <c r="AH15" i="1"/>
  <c r="AJ13" i="1"/>
  <c r="AJ7" i="1"/>
  <c r="Z9" i="1"/>
  <c r="Z11" i="1"/>
  <c r="Z10" i="1"/>
  <c r="Z6" i="1"/>
  <c r="Z13" i="1"/>
  <c r="Z12" i="1"/>
  <c r="Z8" i="1"/>
  <c r="Z14" i="1"/>
  <c r="Z7" i="1"/>
  <c r="Z15" i="1"/>
  <c r="U10" i="1"/>
  <c r="U8" i="1"/>
  <c r="U13" i="1"/>
  <c r="U11" i="1"/>
  <c r="U7" i="1"/>
  <c r="U14" i="1"/>
  <c r="U12" i="1"/>
  <c r="U6" i="1"/>
  <c r="U9" i="1"/>
  <c r="U15" i="1"/>
  <c r="AB6" i="1"/>
  <c r="AB15" i="1"/>
  <c r="AB7" i="1"/>
  <c r="AB8" i="1"/>
  <c r="AB12" i="1"/>
  <c r="AB11" i="1"/>
  <c r="AB9" i="1"/>
  <c r="AB14" i="1"/>
  <c r="AB10" i="1"/>
  <c r="AB13" i="1"/>
  <c r="AI8" i="1"/>
  <c r="AG11" i="1"/>
  <c r="AI10" i="1"/>
  <c r="AK10" i="1"/>
  <c r="AK7" i="1"/>
  <c r="AG15" i="1"/>
  <c r="AH7" i="1"/>
  <c r="AG9" i="1"/>
  <c r="AI12" i="1"/>
  <c r="AI7" i="1"/>
  <c r="AG10" i="1"/>
  <c r="AD9" i="1"/>
  <c r="AD6" i="1"/>
  <c r="AD7" i="1"/>
  <c r="AD11" i="1"/>
  <c r="AD12" i="1"/>
  <c r="AD14" i="1"/>
  <c r="AD13" i="1"/>
  <c r="AD10" i="1"/>
  <c r="AD8" i="1"/>
  <c r="AD15" i="1"/>
  <c r="AF7" i="1"/>
  <c r="AF13" i="1"/>
  <c r="AF10" i="1"/>
  <c r="AF9" i="1"/>
  <c r="AF8" i="1"/>
  <c r="AF6" i="1"/>
  <c r="AF15" i="1"/>
  <c r="X8" i="1"/>
  <c r="X12" i="1"/>
  <c r="X15" i="1"/>
  <c r="X10" i="1"/>
  <c r="X14" i="1"/>
  <c r="X7" i="1"/>
  <c r="X9" i="1"/>
  <c r="X6" i="1"/>
  <c r="X11" i="1"/>
  <c r="X13" i="1"/>
  <c r="W9" i="1"/>
  <c r="W13" i="1"/>
  <c r="W15" i="1"/>
  <c r="W7" i="1"/>
  <c r="W11" i="1"/>
  <c r="W12" i="1"/>
  <c r="W8" i="1"/>
  <c r="W6" i="1"/>
  <c r="W10" i="1"/>
  <c r="W14" i="1"/>
  <c r="AL9" i="1"/>
  <c r="AL13" i="1"/>
  <c r="AL8" i="1"/>
  <c r="AL12" i="1"/>
  <c r="AL7" i="1"/>
  <c r="AL11" i="1"/>
  <c r="AL15" i="1"/>
  <c r="AL6" i="1"/>
  <c r="AL10" i="1"/>
  <c r="AL14" i="1"/>
  <c r="AE6" i="1"/>
  <c r="AE13" i="1"/>
  <c r="AE7" i="1"/>
  <c r="AE15" i="1"/>
  <c r="AE8" i="1"/>
  <c r="AE10" i="1"/>
  <c r="AE11" i="1"/>
  <c r="AE14" i="1"/>
  <c r="AE12" i="1"/>
  <c r="AE9" i="1"/>
  <c r="AA6" i="1"/>
  <c r="AA13" i="1"/>
  <c r="AA14" i="1"/>
  <c r="AA10" i="1"/>
  <c r="AA8" i="1"/>
  <c r="AA15" i="1"/>
  <c r="AA9" i="1"/>
  <c r="AA11" i="1"/>
  <c r="AA12" i="1"/>
  <c r="AA7" i="1"/>
  <c r="V13" i="1"/>
  <c r="V11" i="1"/>
  <c r="V6" i="1"/>
  <c r="V15" i="1"/>
  <c r="V9" i="1"/>
  <c r="V8" i="1"/>
  <c r="V14" i="1"/>
  <c r="V10" i="1"/>
  <c r="V12" i="1"/>
  <c r="V7" i="1"/>
  <c r="AI11" i="1"/>
  <c r="AG12" i="1"/>
  <c r="AI13" i="1"/>
  <c r="AK13" i="1"/>
  <c r="AK6" i="1"/>
  <c r="AG14" i="1"/>
  <c r="AI6" i="1"/>
  <c r="AG8" i="1"/>
  <c r="AH8" i="1"/>
  <c r="AH13" i="1"/>
  <c r="AN28" i="1"/>
  <c r="AN228" i="1" l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4" i="1"/>
  <c r="AN190" i="1"/>
  <c r="AN186" i="1"/>
  <c r="AN182" i="1"/>
  <c r="AN178" i="1"/>
  <c r="AN174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95" i="1"/>
  <c r="AN191" i="1"/>
  <c r="AN187" i="1"/>
  <c r="AN183" i="1"/>
  <c r="AN179" i="1"/>
  <c r="AN175" i="1"/>
  <c r="AN197" i="1"/>
  <c r="AN189" i="1"/>
  <c r="AN181" i="1"/>
  <c r="AN173" i="1"/>
  <c r="AN192" i="1"/>
  <c r="AN184" i="1"/>
  <c r="AN176" i="1"/>
  <c r="AN188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193" i="1"/>
  <c r="AN185" i="1"/>
  <c r="AN104" i="1"/>
  <c r="AN100" i="1"/>
  <c r="AN96" i="1"/>
  <c r="AN92" i="1"/>
  <c r="AN88" i="1"/>
  <c r="AN196" i="1"/>
  <c r="AN102" i="1"/>
  <c r="AN98" i="1"/>
  <c r="AN94" i="1"/>
  <c r="AN180" i="1"/>
  <c r="AN103" i="1"/>
  <c r="AN99" i="1"/>
  <c r="AN95" i="1"/>
  <c r="AN91" i="1"/>
  <c r="AN90" i="1"/>
  <c r="AN97" i="1"/>
  <c r="AN65" i="1"/>
  <c r="AN61" i="1"/>
  <c r="AN57" i="1"/>
  <c r="AN53" i="1"/>
  <c r="AN49" i="1"/>
  <c r="AN45" i="1"/>
  <c r="AN41" i="1"/>
  <c r="AN37" i="1"/>
  <c r="AN33" i="1"/>
  <c r="AN30" i="1"/>
  <c r="AN67" i="1"/>
  <c r="AN59" i="1"/>
  <c r="AN51" i="1"/>
  <c r="AN43" i="1"/>
  <c r="AN35" i="1"/>
  <c r="AN93" i="1"/>
  <c r="AN64" i="1"/>
  <c r="AN56" i="1"/>
  <c r="AN48" i="1"/>
  <c r="AN40" i="1"/>
  <c r="AN32" i="1"/>
  <c r="AN101" i="1"/>
  <c r="AN66" i="1"/>
  <c r="AN62" i="1"/>
  <c r="AN58" i="1"/>
  <c r="AN54" i="1"/>
  <c r="AN50" i="1"/>
  <c r="AN46" i="1"/>
  <c r="AN42" i="1"/>
  <c r="AN38" i="1"/>
  <c r="AN34" i="1"/>
  <c r="AN89" i="1"/>
  <c r="AN63" i="1"/>
  <c r="AN55" i="1"/>
  <c r="AN47" i="1"/>
  <c r="AN39" i="1"/>
  <c r="AN31" i="1"/>
  <c r="AN177" i="1"/>
  <c r="AN68" i="1"/>
  <c r="AN60" i="1"/>
  <c r="AN52" i="1"/>
  <c r="AN44" i="1"/>
  <c r="AN36" i="1"/>
  <c r="AN29" i="1"/>
  <c r="AL25" i="1"/>
  <c r="AL24" i="1"/>
  <c r="AM22" i="1"/>
  <c r="AI16" i="1"/>
  <c r="AI17" i="1" s="1"/>
  <c r="AK16" i="1"/>
  <c r="AK17" i="1" s="1"/>
  <c r="AL16" i="1"/>
  <c r="AL17" i="1" s="1"/>
  <c r="X16" i="1"/>
  <c r="X17" i="1" s="1"/>
  <c r="U16" i="1"/>
  <c r="AH16" i="1"/>
  <c r="AH17" i="1" s="1"/>
  <c r="AC16" i="1"/>
  <c r="AC17" i="1" s="1"/>
  <c r="AG16" i="1"/>
  <c r="AG17" i="1" s="1"/>
  <c r="AM6" i="1"/>
  <c r="AM10" i="1"/>
  <c r="AM14" i="1"/>
  <c r="AM9" i="1"/>
  <c r="AM13" i="1"/>
  <c r="AM8" i="1"/>
  <c r="AM12" i="1"/>
  <c r="AM7" i="1"/>
  <c r="AM11" i="1"/>
  <c r="AM15" i="1"/>
  <c r="AE16" i="1"/>
  <c r="AE17" i="1" s="1"/>
  <c r="AF16" i="1"/>
  <c r="AF17" i="1" s="1"/>
  <c r="AB16" i="1"/>
  <c r="AB17" i="1" s="1"/>
  <c r="Y16" i="1"/>
  <c r="Y17" i="1" s="1"/>
  <c r="W16" i="1"/>
  <c r="W17" i="1" s="1"/>
  <c r="Z16" i="1"/>
  <c r="Z17" i="1" s="1"/>
  <c r="AJ16" i="1"/>
  <c r="AJ17" i="1" s="1"/>
  <c r="V16" i="1"/>
  <c r="V17" i="1" s="1"/>
  <c r="AA16" i="1"/>
  <c r="AA17" i="1" s="1"/>
  <c r="AD16" i="1"/>
  <c r="AD17" i="1" s="1"/>
  <c r="R175" i="1"/>
  <c r="S175" i="1" s="1"/>
  <c r="R176" i="1"/>
  <c r="S176" i="1" s="1"/>
  <c r="R172" i="1"/>
  <c r="S172" i="1" s="1"/>
  <c r="R173" i="1"/>
  <c r="S173" i="1" s="1"/>
  <c r="R174" i="1"/>
  <c r="S174" i="1" s="1"/>
  <c r="R190" i="1"/>
  <c r="S190" i="1" s="1"/>
  <c r="R188" i="1"/>
  <c r="S188" i="1" s="1"/>
  <c r="R192" i="1"/>
  <c r="S192" i="1" s="1"/>
  <c r="R218" i="1"/>
  <c r="S218" i="1" s="1"/>
  <c r="R226" i="1"/>
  <c r="S226" i="1" s="1"/>
  <c r="R182" i="1"/>
  <c r="S182" i="1" s="1"/>
  <c r="R209" i="1"/>
  <c r="R213" i="1"/>
  <c r="S213" i="1" s="1"/>
  <c r="R194" i="1"/>
  <c r="S194" i="1" s="1"/>
  <c r="R216" i="1"/>
  <c r="S216" i="1" s="1"/>
  <c r="R191" i="1"/>
  <c r="S191" i="1" s="1"/>
  <c r="R219" i="1"/>
  <c r="S219" i="1" s="1"/>
  <c r="R220" i="1"/>
  <c r="S220" i="1" s="1"/>
  <c r="R181" i="1"/>
  <c r="S181" i="1" s="1"/>
  <c r="R227" i="1"/>
  <c r="S227" i="1" s="1"/>
  <c r="R186" i="1"/>
  <c r="S186" i="1" s="1"/>
  <c r="R217" i="1"/>
  <c r="S217" i="1" s="1"/>
  <c r="R225" i="1"/>
  <c r="S225" i="1" s="1"/>
  <c r="R210" i="1"/>
  <c r="S210" i="1" s="1"/>
  <c r="R179" i="1"/>
  <c r="S179" i="1" s="1"/>
  <c r="R184" i="1"/>
  <c r="S184" i="1" s="1"/>
  <c r="R215" i="1"/>
  <c r="S215" i="1" s="1"/>
  <c r="R185" i="1"/>
  <c r="S185" i="1" s="1"/>
  <c r="R197" i="1"/>
  <c r="S197" i="1" s="1"/>
  <c r="R199" i="1"/>
  <c r="S199" i="1" s="1"/>
  <c r="R207" i="1"/>
  <c r="S207" i="1" s="1"/>
  <c r="R195" i="1"/>
  <c r="S195" i="1" s="1"/>
  <c r="R187" i="1"/>
  <c r="S187" i="1" s="1"/>
  <c r="R224" i="1"/>
  <c r="S224" i="1" s="1"/>
  <c r="R189" i="1"/>
  <c r="R222" i="1"/>
  <c r="S222" i="1" s="1"/>
  <c r="R193" i="1"/>
  <c r="S193" i="1" s="1"/>
  <c r="R212" i="1"/>
  <c r="S212" i="1" s="1"/>
  <c r="R214" i="1"/>
  <c r="S214" i="1" s="1"/>
  <c r="R203" i="1"/>
  <c r="S203" i="1" s="1"/>
  <c r="R204" i="1"/>
  <c r="S204" i="1" s="1"/>
  <c r="R208" i="1"/>
  <c r="S208" i="1" s="1"/>
  <c r="R183" i="1"/>
  <c r="S183" i="1" s="1"/>
  <c r="R223" i="1"/>
  <c r="S223" i="1" s="1"/>
  <c r="R171" i="1"/>
  <c r="S171" i="1" s="1"/>
  <c r="R211" i="1"/>
  <c r="S211" i="1" s="1"/>
  <c r="R221" i="1"/>
  <c r="S221" i="1" s="1"/>
  <c r="R196" i="1"/>
  <c r="S196" i="1" s="1"/>
  <c r="R201" i="1"/>
  <c r="S201" i="1" s="1"/>
  <c r="R202" i="1"/>
  <c r="S202" i="1" s="1"/>
  <c r="R228" i="1"/>
  <c r="S228" i="1" s="1"/>
  <c r="R177" i="1"/>
  <c r="S177" i="1" s="1"/>
  <c r="R200" i="1"/>
  <c r="S200" i="1" s="1"/>
  <c r="R206" i="1"/>
  <c r="S206" i="1" s="1"/>
  <c r="R169" i="1"/>
  <c r="R170" i="1"/>
  <c r="S170" i="1" s="1"/>
  <c r="R180" i="1"/>
  <c r="S180" i="1" s="1"/>
  <c r="R198" i="1"/>
  <c r="S198" i="1" s="1"/>
  <c r="R205" i="1"/>
  <c r="S205" i="1" s="1"/>
  <c r="R178" i="1"/>
  <c r="S178" i="1" s="1"/>
  <c r="R168" i="1"/>
  <c r="S168" i="1" s="1"/>
  <c r="R167" i="1"/>
  <c r="S167" i="1" s="1"/>
  <c r="R166" i="1"/>
  <c r="S166" i="1" s="1"/>
  <c r="R165" i="1"/>
  <c r="S165" i="1" s="1"/>
  <c r="R164" i="1"/>
  <c r="S164" i="1" s="1"/>
  <c r="R163" i="1"/>
  <c r="S163" i="1" s="1"/>
  <c r="R162" i="1"/>
  <c r="S162" i="1" s="1"/>
  <c r="R161" i="1"/>
  <c r="S161" i="1" s="1"/>
  <c r="R160" i="1"/>
  <c r="S160" i="1" s="1"/>
  <c r="R159" i="1"/>
  <c r="S159" i="1" s="1"/>
  <c r="R158" i="1"/>
  <c r="S158" i="1" s="1"/>
  <c r="R157" i="1"/>
  <c r="S157" i="1" s="1"/>
  <c r="R156" i="1"/>
  <c r="S156" i="1" s="1"/>
  <c r="R155" i="1"/>
  <c r="S155" i="1" s="1"/>
  <c r="R154" i="1"/>
  <c r="S154" i="1" s="1"/>
  <c r="R153" i="1"/>
  <c r="S153" i="1" s="1"/>
  <c r="R152" i="1"/>
  <c r="S152" i="1" s="1"/>
  <c r="R151" i="1"/>
  <c r="S151" i="1" s="1"/>
  <c r="R150" i="1"/>
  <c r="S150" i="1" s="1"/>
  <c r="R149" i="1"/>
  <c r="R148" i="1"/>
  <c r="S148" i="1" s="1"/>
  <c r="R147" i="1"/>
  <c r="S147" i="1" s="1"/>
  <c r="R146" i="1"/>
  <c r="S146" i="1" s="1"/>
  <c r="R144" i="1"/>
  <c r="S144" i="1" s="1"/>
  <c r="R140" i="1"/>
  <c r="S140" i="1" s="1"/>
  <c r="R145" i="1"/>
  <c r="S145" i="1" s="1"/>
  <c r="R141" i="1"/>
  <c r="S141" i="1" s="1"/>
  <c r="R137" i="1"/>
  <c r="S137" i="1" s="1"/>
  <c r="R133" i="1"/>
  <c r="S133" i="1" s="1"/>
  <c r="R138" i="1"/>
  <c r="S138" i="1" s="1"/>
  <c r="R136" i="1"/>
  <c r="S136" i="1" s="1"/>
  <c r="R131" i="1"/>
  <c r="S131" i="1" s="1"/>
  <c r="R129" i="1"/>
  <c r="R125" i="1"/>
  <c r="S125" i="1" s="1"/>
  <c r="R139" i="1"/>
  <c r="S139" i="1" s="1"/>
  <c r="R132" i="1"/>
  <c r="S132" i="1" s="1"/>
  <c r="R126" i="1"/>
  <c r="S126" i="1" s="1"/>
  <c r="R122" i="1"/>
  <c r="S122" i="1" s="1"/>
  <c r="R142" i="1"/>
  <c r="S142" i="1" s="1"/>
  <c r="R123" i="1"/>
  <c r="S123" i="1" s="1"/>
  <c r="R121" i="1"/>
  <c r="S121" i="1" s="1"/>
  <c r="R119" i="1"/>
  <c r="S119" i="1" s="1"/>
  <c r="R117" i="1"/>
  <c r="S117" i="1" s="1"/>
  <c r="R115" i="1"/>
  <c r="S115" i="1" s="1"/>
  <c r="R113" i="1"/>
  <c r="S113" i="1" s="1"/>
  <c r="R111" i="1"/>
  <c r="S111" i="1" s="1"/>
  <c r="R109" i="1"/>
  <c r="R107" i="1"/>
  <c r="S107" i="1" s="1"/>
  <c r="R105" i="1"/>
  <c r="S105" i="1" s="1"/>
  <c r="R103" i="1"/>
  <c r="S103" i="1" s="1"/>
  <c r="R102" i="1"/>
  <c r="S102" i="1" s="1"/>
  <c r="R101" i="1"/>
  <c r="S101" i="1" s="1"/>
  <c r="R100" i="1"/>
  <c r="S100" i="1" s="1"/>
  <c r="R99" i="1"/>
  <c r="S99" i="1" s="1"/>
  <c r="R98" i="1"/>
  <c r="S98" i="1" s="1"/>
  <c r="R97" i="1"/>
  <c r="S97" i="1" s="1"/>
  <c r="R96" i="1"/>
  <c r="S96" i="1" s="1"/>
  <c r="R95" i="1"/>
  <c r="S95" i="1" s="1"/>
  <c r="R94" i="1"/>
  <c r="S94" i="1" s="1"/>
  <c r="R93" i="1"/>
  <c r="S93" i="1" s="1"/>
  <c r="R92" i="1"/>
  <c r="S92" i="1" s="1"/>
  <c r="R91" i="1"/>
  <c r="S91" i="1" s="1"/>
  <c r="R90" i="1"/>
  <c r="S90" i="1" s="1"/>
  <c r="R89" i="1"/>
  <c r="R88" i="1"/>
  <c r="S88" i="1" s="1"/>
  <c r="R87" i="1"/>
  <c r="S87" i="1" s="1"/>
  <c r="R86" i="1"/>
  <c r="S86" i="1" s="1"/>
  <c r="R85" i="1"/>
  <c r="S85" i="1" s="1"/>
  <c r="R84" i="1"/>
  <c r="S84" i="1" s="1"/>
  <c r="R83" i="1"/>
  <c r="S83" i="1" s="1"/>
  <c r="R82" i="1"/>
  <c r="S82" i="1" s="1"/>
  <c r="R81" i="1"/>
  <c r="S81" i="1" s="1"/>
  <c r="R80" i="1"/>
  <c r="S80" i="1" s="1"/>
  <c r="R79" i="1"/>
  <c r="S79" i="1" s="1"/>
  <c r="R78" i="1"/>
  <c r="S78" i="1" s="1"/>
  <c r="R77" i="1"/>
  <c r="S77" i="1" s="1"/>
  <c r="R76" i="1"/>
  <c r="S76" i="1" s="1"/>
  <c r="R143" i="1"/>
  <c r="S143" i="1" s="1"/>
  <c r="R135" i="1"/>
  <c r="S135" i="1" s="1"/>
  <c r="R130" i="1"/>
  <c r="S130" i="1" s="1"/>
  <c r="R124" i="1"/>
  <c r="S124" i="1" s="1"/>
  <c r="R127" i="1"/>
  <c r="S127" i="1" s="1"/>
  <c r="R120" i="1"/>
  <c r="S120" i="1" s="1"/>
  <c r="R116" i="1"/>
  <c r="S116" i="1" s="1"/>
  <c r="R112" i="1"/>
  <c r="S112" i="1" s="1"/>
  <c r="R108" i="1"/>
  <c r="S108" i="1" s="1"/>
  <c r="R104" i="1"/>
  <c r="S104" i="1" s="1"/>
  <c r="R75" i="1"/>
  <c r="S75" i="1" s="1"/>
  <c r="R71" i="1"/>
  <c r="S71" i="1" s="1"/>
  <c r="R67" i="1"/>
  <c r="S67" i="1" s="1"/>
  <c r="R63" i="1"/>
  <c r="S63" i="1" s="1"/>
  <c r="R59" i="1"/>
  <c r="S59" i="1" s="1"/>
  <c r="R55" i="1"/>
  <c r="S55" i="1" s="1"/>
  <c r="R128" i="1"/>
  <c r="S128" i="1" s="1"/>
  <c r="R72" i="1"/>
  <c r="S72" i="1" s="1"/>
  <c r="R68" i="1"/>
  <c r="S68" i="1" s="1"/>
  <c r="R64" i="1"/>
  <c r="S64" i="1" s="1"/>
  <c r="R60" i="1"/>
  <c r="S60" i="1" s="1"/>
  <c r="R56" i="1"/>
  <c r="S56" i="1" s="1"/>
  <c r="R52" i="1"/>
  <c r="S52" i="1" s="1"/>
  <c r="R51" i="1"/>
  <c r="S51" i="1" s="1"/>
  <c r="R50" i="1"/>
  <c r="S50" i="1" s="1"/>
  <c r="R49" i="1"/>
  <c r="R134" i="1"/>
  <c r="S134" i="1" s="1"/>
  <c r="R118" i="1"/>
  <c r="S118" i="1" s="1"/>
  <c r="R114" i="1"/>
  <c r="S114" i="1" s="1"/>
  <c r="R110" i="1"/>
  <c r="S110" i="1" s="1"/>
  <c r="R106" i="1"/>
  <c r="S106" i="1" s="1"/>
  <c r="R73" i="1"/>
  <c r="S73" i="1" s="1"/>
  <c r="R69" i="1"/>
  <c r="R65" i="1"/>
  <c r="S65" i="1" s="1"/>
  <c r="R61" i="1"/>
  <c r="S61" i="1" s="1"/>
  <c r="R57" i="1"/>
  <c r="S57" i="1" s="1"/>
  <c r="R53" i="1"/>
  <c r="S53" i="1" s="1"/>
  <c r="R74" i="1"/>
  <c r="S74" i="1" s="1"/>
  <c r="R70" i="1"/>
  <c r="S70" i="1" s="1"/>
  <c r="R66" i="1"/>
  <c r="S66" i="1" s="1"/>
  <c r="R62" i="1"/>
  <c r="S62" i="1" s="1"/>
  <c r="R58" i="1"/>
  <c r="S58" i="1" s="1"/>
  <c r="R47" i="1"/>
  <c r="S47" i="1" s="1"/>
  <c r="R32" i="1"/>
  <c r="S32" i="1" s="1"/>
  <c r="R48" i="1"/>
  <c r="S48" i="1" s="1"/>
  <c r="R54" i="1"/>
  <c r="S54" i="1" s="1"/>
  <c r="R31" i="1"/>
  <c r="S31" i="1" s="1"/>
  <c r="R30" i="1"/>
  <c r="S30" i="1" s="1"/>
  <c r="R33" i="1"/>
  <c r="S33" i="1" s="1"/>
  <c r="R34" i="1"/>
  <c r="S34" i="1" s="1"/>
  <c r="R35" i="1"/>
  <c r="S35" i="1" s="1"/>
  <c r="R36" i="1"/>
  <c r="S36" i="1" s="1"/>
  <c r="R37" i="1"/>
  <c r="S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S43" i="1" s="1"/>
  <c r="R44" i="1"/>
  <c r="S44" i="1" s="1"/>
  <c r="R45" i="1"/>
  <c r="S45" i="1" s="1"/>
  <c r="R46" i="1"/>
  <c r="S46" i="1" s="1"/>
  <c r="U26" i="1" l="1" a="1"/>
  <c r="AM24" i="1"/>
  <c r="AM25" i="1"/>
  <c r="AN22" i="1"/>
  <c r="U17" i="1"/>
  <c r="U18" i="1" s="1"/>
  <c r="U19" i="1" s="1"/>
  <c r="U23" i="1"/>
  <c r="Q7" i="1"/>
  <c r="S49" i="1"/>
  <c r="O7" i="1" s="1"/>
  <c r="Q10" i="1"/>
  <c r="S109" i="1"/>
  <c r="O10" i="1" s="1"/>
  <c r="Q13" i="1"/>
  <c r="S169" i="1"/>
  <c r="O13" i="1" s="1"/>
  <c r="Q14" i="1"/>
  <c r="S189" i="1"/>
  <c r="O14" i="1" s="1"/>
  <c r="Q8" i="1"/>
  <c r="S69" i="1"/>
  <c r="O8" i="1" s="1"/>
  <c r="S89" i="1"/>
  <c r="O9" i="1" s="1"/>
  <c r="Q9" i="1"/>
  <c r="Q12" i="1"/>
  <c r="S149" i="1"/>
  <c r="O12" i="1" s="1"/>
  <c r="Q15" i="1"/>
  <c r="S209" i="1"/>
  <c r="O15" i="1" s="1"/>
  <c r="Q11" i="1"/>
  <c r="S129" i="1"/>
  <c r="O11" i="1" s="1"/>
  <c r="AM16" i="1"/>
  <c r="AM17" i="1" s="1"/>
  <c r="R29" i="1"/>
  <c r="AN7" i="1"/>
  <c r="AN11" i="1"/>
  <c r="AN15" i="1"/>
  <c r="AN6" i="1"/>
  <c r="AN10" i="1"/>
  <c r="AN14" i="1"/>
  <c r="AN9" i="1"/>
  <c r="AN13" i="1"/>
  <c r="AN8" i="1"/>
  <c r="AN12" i="1"/>
  <c r="U26" i="1" l="1"/>
  <c r="AK26" i="1"/>
  <c r="AE26" i="1"/>
  <c r="V26" i="1"/>
  <c r="AI26" i="1"/>
  <c r="Y26" i="1"/>
  <c r="AD26" i="1"/>
  <c r="AM26" i="1"/>
  <c r="Z26" i="1"/>
  <c r="X26" i="1"/>
  <c r="AC26" i="1"/>
  <c r="AH26" i="1"/>
  <c r="AB26" i="1"/>
  <c r="AL26" i="1"/>
  <c r="AF26" i="1"/>
  <c r="AG26" i="1"/>
  <c r="W26" i="1"/>
  <c r="AJ26" i="1"/>
  <c r="AA26" i="1"/>
  <c r="AN26" i="1"/>
  <c r="V18" i="1"/>
  <c r="V19" i="1" s="1"/>
  <c r="AN25" i="1"/>
  <c r="AN24" i="1"/>
  <c r="V23" i="1"/>
  <c r="S29" i="1"/>
  <c r="B40" i="1"/>
  <c r="Q6" i="1"/>
  <c r="AN16" i="1"/>
  <c r="AN17" i="1" s="1"/>
  <c r="W18" i="1" l="1"/>
  <c r="X18" i="1" s="1"/>
  <c r="W23" i="1"/>
  <c r="B41" i="1"/>
  <c r="B43" i="1" s="1"/>
  <c r="O6" i="1"/>
  <c r="O16" i="1" s="1"/>
  <c r="Q16" i="1"/>
  <c r="W19" i="1" l="1"/>
  <c r="X23" i="1"/>
  <c r="Y18" i="1"/>
  <c r="X19" i="1"/>
  <c r="D34" i="1"/>
  <c r="D36" i="1"/>
  <c r="D35" i="1"/>
  <c r="D33" i="1"/>
  <c r="D37" i="1"/>
  <c r="Y23" i="1" l="1"/>
  <c r="Z18" i="1"/>
  <c r="Y19" i="1"/>
  <c r="Z23" i="1" l="1"/>
  <c r="AA18" i="1"/>
  <c r="Z19" i="1"/>
  <c r="AA23" i="1" l="1"/>
  <c r="AB18" i="1"/>
  <c r="AA19" i="1"/>
  <c r="AB23" i="1" l="1"/>
  <c r="AC18" i="1"/>
  <c r="AB19" i="1"/>
  <c r="AC23" i="1" l="1"/>
  <c r="AD18" i="1"/>
  <c r="AC19" i="1"/>
  <c r="AD23" i="1" l="1"/>
  <c r="AE18" i="1"/>
  <c r="AD19" i="1"/>
  <c r="AE23" i="1" l="1"/>
  <c r="AF18" i="1"/>
  <c r="AE19" i="1"/>
  <c r="AF23" i="1" l="1"/>
  <c r="AG18" i="1"/>
  <c r="AF19" i="1"/>
  <c r="AG23" i="1" l="1"/>
  <c r="AH18" i="1"/>
  <c r="AG19" i="1"/>
  <c r="AH23" i="1" l="1"/>
  <c r="AI18" i="1"/>
  <c r="AH19" i="1"/>
  <c r="AI23" i="1" l="1"/>
  <c r="AJ18" i="1"/>
  <c r="AI19" i="1"/>
  <c r="AJ23" i="1" l="1"/>
  <c r="AK18" i="1"/>
  <c r="AJ19" i="1"/>
  <c r="AK23" i="1" l="1"/>
  <c r="AL18" i="1"/>
  <c r="AK19" i="1"/>
  <c r="AL23" i="1" l="1"/>
  <c r="AL19" i="1"/>
  <c r="AM18" i="1"/>
  <c r="AM23" i="1" l="1"/>
  <c r="AM19" i="1"/>
  <c r="AN18" i="1"/>
  <c r="AN23" i="1" l="1"/>
  <c r="AN19" i="1"/>
  <c r="G32" i="1" l="1"/>
  <c r="F32" i="1"/>
</calcChain>
</file>

<file path=xl/sharedStrings.xml><?xml version="1.0" encoding="utf-8"?>
<sst xmlns="http://schemas.openxmlformats.org/spreadsheetml/2006/main" count="519" uniqueCount="77">
  <si>
    <t>Term</t>
  </si>
  <si>
    <t>T=0Y</t>
  </si>
  <si>
    <t>What</t>
  </si>
  <si>
    <t>Liabilities</t>
  </si>
  <si>
    <t>Expected payments</t>
  </si>
  <si>
    <t>Size</t>
  </si>
  <si>
    <t>Market</t>
  </si>
  <si>
    <t>Risk Free Rate</t>
  </si>
  <si>
    <t>Risk free Disc.Factor</t>
  </si>
  <si>
    <t>Survival per Y</t>
  </si>
  <si>
    <t>NPV</t>
  </si>
  <si>
    <t>Proxy modelling</t>
  </si>
  <si>
    <t>Universe</t>
  </si>
  <si>
    <t>Bonds</t>
  </si>
  <si>
    <t>Cpn</t>
  </si>
  <si>
    <t>Sovereign</t>
  </si>
  <si>
    <t>Rating</t>
  </si>
  <si>
    <t>AAA</t>
  </si>
  <si>
    <t>Corporate</t>
  </si>
  <si>
    <t>Corp : AAA</t>
  </si>
  <si>
    <t>Corp : AA</t>
  </si>
  <si>
    <t>Corp : A</t>
  </si>
  <si>
    <t>Corp : BBB</t>
  </si>
  <si>
    <t>Corp : BB</t>
  </si>
  <si>
    <t>Corp : B</t>
  </si>
  <si>
    <t>Risk Free</t>
  </si>
  <si>
    <t>AA</t>
  </si>
  <si>
    <t>A</t>
  </si>
  <si>
    <t>BBB</t>
  </si>
  <si>
    <t>BB</t>
  </si>
  <si>
    <t>B</t>
  </si>
  <si>
    <t>VARIABLE</t>
  </si>
  <si>
    <t>Capital</t>
  </si>
  <si>
    <t>Illiquid : A</t>
  </si>
  <si>
    <t>Illiquid : AA</t>
  </si>
  <si>
    <t>Illiquid : BBB</t>
  </si>
  <si>
    <t>Spread assumptions per year</t>
  </si>
  <si>
    <t>Capital per tenor</t>
  </si>
  <si>
    <t>Illiquid</t>
  </si>
  <si>
    <t>Portfolio</t>
  </si>
  <si>
    <t>Total</t>
  </si>
  <si>
    <t>Mismatch</t>
  </si>
  <si>
    <t>Cashflow shortfall</t>
  </si>
  <si>
    <t>For optimisation</t>
  </si>
  <si>
    <t>Funding (gap)/surplus</t>
  </si>
  <si>
    <t>Max</t>
  </si>
  <si>
    <t>Min</t>
  </si>
  <si>
    <t>LowerB</t>
  </si>
  <si>
    <t>UpperB</t>
  </si>
  <si>
    <t>Value</t>
  </si>
  <si>
    <t>Rating: BBB</t>
  </si>
  <si>
    <t>Rating: below BBB</t>
  </si>
  <si>
    <t>Liabilities NPV</t>
  </si>
  <si>
    <t>Asset NPV</t>
  </si>
  <si>
    <t>Capital loading</t>
  </si>
  <si>
    <t>To maximize</t>
  </si>
  <si>
    <t>Yield</t>
  </si>
  <si>
    <t>MV per 1mn</t>
  </si>
  <si>
    <t>MV final</t>
  </si>
  <si>
    <t>Capital final</t>
  </si>
  <si>
    <t>As % of NPV</t>
  </si>
  <si>
    <t>Liabilities Accumulated</t>
  </si>
  <si>
    <t>Assets accumulated</t>
  </si>
  <si>
    <t>Cum Assets : Min</t>
  </si>
  <si>
    <t>Cum Assets : Max</t>
  </si>
  <si>
    <t>NPV over time</t>
  </si>
  <si>
    <t>Cost per 1mn</t>
  </si>
  <si>
    <t>Check (shortcut)</t>
  </si>
  <si>
    <t>Assets cum : Shortcut</t>
  </si>
  <si>
    <t>Acc matrix</t>
  </si>
  <si>
    <t>Corner</t>
  </si>
  <si>
    <t>Scipy</t>
  </si>
  <si>
    <t>LP</t>
  </si>
  <si>
    <t>Excel</t>
  </si>
  <si>
    <t>Test</t>
  </si>
  <si>
    <t>Bond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</si>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</sst>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%"/>
    <numFmt numFmtId="165" formatCode="0.000%"/>
    <numFmt numFmtId="166" formatCode="#,##0_ ;[Red]\-#,##0\ "/>
    <numFmt numFmtId="167" formatCode="0.0000%"/>
    <numFmt numFmtId="168" formatCode="0.000000"/>
    <numFmt numFmtId="169" formatCode="#,##0.000000000_ ;[Red]\-#,##0.0000000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0" fontId="0" fillId="2" borderId="0" xfId="0" applyNumberForma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0" fillId="8" borderId="2" xfId="0" applyNumberFormat="1" applyFill="1" applyBorder="1" applyAlignment="1">
      <alignment horizontal="center"/>
    </xf>
    <xf numFmtId="10" fontId="0" fillId="10" borderId="2" xfId="0" applyNumberFormat="1" applyFill="1" applyBorder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9" borderId="2" xfId="0" applyNumberForma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166" fontId="0" fillId="2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10" fontId="0" fillId="9" borderId="3" xfId="1" applyNumberFormat="1" applyFont="1" applyFill="1" applyBorder="1" applyAlignment="1">
      <alignment horizontal="center"/>
    </xf>
    <xf numFmtId="164" fontId="0" fillId="12" borderId="3" xfId="0" applyNumberFormat="1" applyFill="1" applyBorder="1" applyAlignment="1">
      <alignment horizontal="center"/>
    </xf>
    <xf numFmtId="10" fontId="0" fillId="7" borderId="3" xfId="0" applyNumberFormat="1" applyFill="1" applyBorder="1" applyAlignment="1">
      <alignment horizontal="center"/>
    </xf>
    <xf numFmtId="165" fontId="0" fillId="7" borderId="3" xfId="0" applyNumberFormat="1" applyFill="1" applyBorder="1" applyAlignment="1">
      <alignment horizontal="center"/>
    </xf>
    <xf numFmtId="10" fontId="0" fillId="12" borderId="4" xfId="0" applyNumberFormat="1" applyFill="1" applyBorder="1" applyAlignment="1">
      <alignment horizontal="center"/>
    </xf>
    <xf numFmtId="3" fontId="4" fillId="2" borderId="0" xfId="0" applyNumberFormat="1" applyFont="1" applyFill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167" fontId="0" fillId="2" borderId="2" xfId="1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3" fontId="0" fillId="4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8" fontId="0" fillId="2" borderId="0" xfId="0" applyNumberFormat="1" applyFill="1" applyAlignment="1">
      <alignment horizontal="center"/>
    </xf>
    <xf numFmtId="169" fontId="0" fillId="2" borderId="0" xfId="0" applyNumberFormat="1" applyFill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3" fillId="15" borderId="1" xfId="0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center"/>
    </xf>
    <xf numFmtId="167" fontId="0" fillId="2" borderId="0" xfId="1" applyNumberFormat="1" applyFont="1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0" fontId="3" fillId="16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Funding</a:t>
            </a:r>
            <a:r>
              <a:rPr lang="en-GB" baseline="0"/>
              <a:t> Gap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Example!$U$18:$AN$18</c:f>
              <c:numCache>
                <c:formatCode>#,##0_ ;[Red]\-#,##0\ </c:formatCode>
                <c:ptCount val="20"/>
                <c:pt idx="0">
                  <c:v>-1295457.6769434214</c:v>
                </c:pt>
                <c:pt idx="1">
                  <c:v>935295.23836729303</c:v>
                </c:pt>
                <c:pt idx="2">
                  <c:v>-8985374.752244452</c:v>
                </c:pt>
                <c:pt idx="3">
                  <c:v>-7936802.1866179183</c:v>
                </c:pt>
                <c:pt idx="4">
                  <c:v>-6992338.5328785125</c:v>
                </c:pt>
                <c:pt idx="5">
                  <c:v>-6141564.6167473355</c:v>
                </c:pt>
                <c:pt idx="6">
                  <c:v>-5375112.9223248903</c:v>
                </c:pt>
                <c:pt idx="7">
                  <c:v>-4684541.7664534794</c:v>
                </c:pt>
                <c:pt idx="8">
                  <c:v>-4062264.8379448503</c:v>
                </c:pt>
                <c:pt idx="9">
                  <c:v>-3501442.554937073</c:v>
                </c:pt>
                <c:pt idx="10">
                  <c:v>-2995938.0964142596</c:v>
                </c:pt>
                <c:pt idx="11">
                  <c:v>-2540194.7733772141</c:v>
                </c:pt>
                <c:pt idx="12">
                  <c:v>-2129249.2327270238</c:v>
                </c:pt>
                <c:pt idx="13">
                  <c:v>-1758615.1788411597</c:v>
                </c:pt>
                <c:pt idx="14">
                  <c:v>-1424256.8976935181</c:v>
                </c:pt>
                <c:pt idx="15">
                  <c:v>-1122540.5617972626</c:v>
                </c:pt>
                <c:pt idx="16">
                  <c:v>-850198.8388196344</c:v>
                </c:pt>
                <c:pt idx="17">
                  <c:v>-604293.2505971588</c:v>
                </c:pt>
                <c:pt idx="18">
                  <c:v>-382169.62679099082</c:v>
                </c:pt>
                <c:pt idx="19">
                  <c:v>-181446.60033419682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E-4F00-BB69-E62F091CA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077952"/>
        <c:axId val="138841504"/>
      </c:barChart>
      <c:catAx>
        <c:axId val="336077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41504"/>
        <c:crosses val="autoZero"/>
        <c:auto val="1"/>
        <c:lblAlgn val="ctr"/>
        <c:lblOffset val="100"/>
        <c:noMultiLvlLbl val="0"/>
      </c:catAx>
      <c:valAx>
        <c:axId val="13884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07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Cashflow mismatch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Example!$I$4</c:f>
              <c:strCache>
                <c:ptCount val="1"/>
                <c:pt idx="0">
                  <c:v>Expected payments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Example!$U$4:$AN$4</c:f>
              <c:numCache>
                <c:formatCode>#,##0</c:formatCode>
                <c:ptCount val="20"/>
                <c:pt idx="0">
                  <c:v>90000000</c:v>
                </c:pt>
                <c:pt idx="1">
                  <c:v>81000000</c:v>
                </c:pt>
                <c:pt idx="2">
                  <c:v>72900000</c:v>
                </c:pt>
                <c:pt idx="3">
                  <c:v>65610000</c:v>
                </c:pt>
                <c:pt idx="4">
                  <c:v>59049000</c:v>
                </c:pt>
                <c:pt idx="5">
                  <c:v>53144100</c:v>
                </c:pt>
                <c:pt idx="6">
                  <c:v>47829690</c:v>
                </c:pt>
                <c:pt idx="7">
                  <c:v>43046721</c:v>
                </c:pt>
                <c:pt idx="8">
                  <c:v>38742048.899999999</c:v>
                </c:pt>
                <c:pt idx="9">
                  <c:v>34867844.009999998</c:v>
                </c:pt>
                <c:pt idx="10">
                  <c:v>31381059.608999997</c:v>
                </c:pt>
                <c:pt idx="11">
                  <c:v>28242953.6481</c:v>
                </c:pt>
                <c:pt idx="12">
                  <c:v>25418658.283289999</c:v>
                </c:pt>
                <c:pt idx="13">
                  <c:v>22876792.454960998</c:v>
                </c:pt>
                <c:pt idx="14">
                  <c:v>20589113.2094649</c:v>
                </c:pt>
                <c:pt idx="15">
                  <c:v>18530201.888518412</c:v>
                </c:pt>
                <c:pt idx="16">
                  <c:v>16677181.699666571</c:v>
                </c:pt>
                <c:pt idx="17">
                  <c:v>15009463.529699914</c:v>
                </c:pt>
                <c:pt idx="18">
                  <c:v>13508517.176729923</c:v>
                </c:pt>
                <c:pt idx="19">
                  <c:v>12157665.459056931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24-451D-AD2D-9699815D5C8F}"/>
            </c:ext>
          </c:extLst>
        </c:ser>
        <c:ser>
          <c:idx val="1"/>
          <c:order val="1"/>
          <c:tx>
            <c:strRef>
              <c:f>Example!$H$6</c:f>
              <c:strCache>
                <c:ptCount val="1"/>
                <c:pt idx="0">
                  <c:v>Portfolio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Example!$U$16:$AN$16</c:f>
              <c:numCache>
                <c:formatCode>#,##0</c:formatCode>
                <c:ptCount val="20"/>
                <c:pt idx="0">
                  <c:v>88704542.323056579</c:v>
                </c:pt>
                <c:pt idx="1">
                  <c:v>83237230.203695431</c:v>
                </c:pt>
                <c:pt idx="2">
                  <c:v>62974653.533196419</c:v>
                </c:pt>
                <c:pt idx="3">
                  <c:v>66703499.439387754</c:v>
                </c:pt>
                <c:pt idx="4">
                  <c:v>60033147.664672494</c:v>
                </c:pt>
                <c:pt idx="5">
                  <c:v>54029835.608795568</c:v>
                </c:pt>
                <c:pt idx="6">
                  <c:v>48626849.517506182</c:v>
                </c:pt>
                <c:pt idx="7">
                  <c:v>43764167.720483035</c:v>
                </c:pt>
                <c:pt idx="8">
                  <c:v>39387748.537340894</c:v>
                </c:pt>
                <c:pt idx="9">
                  <c:v>35448977.617197499</c:v>
                </c:pt>
                <c:pt idx="10">
                  <c:v>31904071.280297495</c:v>
                </c:pt>
                <c:pt idx="11">
                  <c:v>28713676.661619116</c:v>
                </c:pt>
                <c:pt idx="12">
                  <c:v>25842304.797807075</c:v>
                </c:pt>
                <c:pt idx="13">
                  <c:v>23258072.755010497</c:v>
                </c:pt>
                <c:pt idx="14">
                  <c:v>20932264.566506747</c:v>
                </c:pt>
                <c:pt idx="15">
                  <c:v>18839039.508903135</c:v>
                </c:pt>
                <c:pt idx="16">
                  <c:v>16955136.125453185</c:v>
                </c:pt>
                <c:pt idx="17">
                  <c:v>15259620.112116488</c:v>
                </c:pt>
                <c:pt idx="18">
                  <c:v>13733662.266789077</c:v>
                </c:pt>
                <c:pt idx="19">
                  <c:v>12360299.33364768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24-451D-AD2D-9699815D5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184720"/>
        <c:axId val="152185552"/>
      </c:barChart>
      <c:catAx>
        <c:axId val="152184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85552"/>
        <c:crosses val="autoZero"/>
        <c:auto val="1"/>
        <c:lblAlgn val="ctr"/>
        <c:lblOffset val="100"/>
        <c:noMultiLvlLbl val="0"/>
      </c:catAx>
      <c:valAx>
        <c:axId val="1521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8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45</xdr:row>
      <xdr:rowOff>161925</xdr:rowOff>
    </xdr:from>
    <xdr:to>
      <xdr:col>6</xdr:col>
      <xdr:colOff>266700</xdr:colOff>
      <xdr:row>60</xdr:row>
      <xdr:rowOff>47625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476250</xdr:colOff>
      <xdr:row>61</xdr:row>
      <xdr:rowOff>28575</xdr:rowOff>
    </xdr:from>
    <xdr:to>
      <xdr:col>6</xdr:col>
      <xdr:colOff>257175</xdr:colOff>
      <xdr:row>75</xdr:row>
      <xdr:rowOff>104775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29"/>
  <sheetViews>
    <sheetView tabSelected="1" topLeftCell="AM13" zoomScaleNormal="100" workbookViewId="0">
      <selection activeCell="BL52" sqref="BL52"/>
    </sheetView>
  </sheetViews>
  <sheetFormatPr defaultColWidth="9.140625" defaultRowHeight="15" x14ac:dyDescent="0.25"/>
  <cols>
    <col min="1" max="1" width="23.42578125" style="3" customWidth="1"/>
    <col min="2" max="2" width="11.85546875" style="3" customWidth="1"/>
    <col min="3" max="3" width="9.140625" style="3"/>
    <col min="4" max="4" width="18" style="3" bestFit="1" customWidth="1"/>
    <col min="5" max="5" width="9.140625" style="3"/>
    <col min="6" max="6" width="12.28515625" style="3" customWidth="1"/>
    <col min="7" max="7" width="10.140625" style="3" customWidth="1"/>
    <col min="8" max="8" width="11.85546875" style="3" customWidth="1"/>
    <col min="9" max="9" width="23" style="3" customWidth="1"/>
    <col min="10" max="15" width="13.85546875" style="3" customWidth="1"/>
    <col min="16" max="19" width="13" style="3" customWidth="1"/>
    <col min="20" max="20" width="18.28515625" style="3" customWidth="1"/>
    <col min="21" max="41" width="12" style="3" customWidth="1"/>
    <col min="42" max="16384" width="9.140625" style="3"/>
  </cols>
  <sheetData>
    <row r="1" spans="1:41" x14ac:dyDescent="0.25">
      <c r="A1" s="6" t="s">
        <v>11</v>
      </c>
      <c r="H1" s="1" t="s">
        <v>2</v>
      </c>
      <c r="I1" s="2"/>
      <c r="J1" s="2"/>
      <c r="K1" s="2"/>
      <c r="L1" s="1" t="s">
        <v>16</v>
      </c>
      <c r="M1" s="2"/>
      <c r="N1" s="2"/>
      <c r="O1" s="1" t="s">
        <v>32</v>
      </c>
      <c r="P1" s="1" t="s">
        <v>5</v>
      </c>
      <c r="Q1" s="1" t="s">
        <v>10</v>
      </c>
      <c r="R1" s="1"/>
      <c r="S1" s="1"/>
      <c r="T1" s="1" t="s">
        <v>1</v>
      </c>
      <c r="U1" s="2">
        <v>1</v>
      </c>
      <c r="V1" s="2">
        <f>1+U1</f>
        <v>2</v>
      </c>
      <c r="W1" s="2">
        <f t="shared" ref="W1:AN1" si="0">1+V1</f>
        <v>3</v>
      </c>
      <c r="X1" s="2">
        <f t="shared" si="0"/>
        <v>4</v>
      </c>
      <c r="Y1" s="2">
        <f t="shared" si="0"/>
        <v>5</v>
      </c>
      <c r="Z1" s="2">
        <f t="shared" si="0"/>
        <v>6</v>
      </c>
      <c r="AA1" s="2">
        <f t="shared" si="0"/>
        <v>7</v>
      </c>
      <c r="AB1" s="2">
        <f t="shared" si="0"/>
        <v>8</v>
      </c>
      <c r="AC1" s="2">
        <f t="shared" si="0"/>
        <v>9</v>
      </c>
      <c r="AD1" s="2">
        <f t="shared" si="0"/>
        <v>10</v>
      </c>
      <c r="AE1" s="2">
        <f t="shared" si="0"/>
        <v>11</v>
      </c>
      <c r="AF1" s="2">
        <f t="shared" si="0"/>
        <v>12</v>
      </c>
      <c r="AG1" s="2">
        <f t="shared" si="0"/>
        <v>13</v>
      </c>
      <c r="AH1" s="2">
        <f t="shared" si="0"/>
        <v>14</v>
      </c>
      <c r="AI1" s="2">
        <f t="shared" si="0"/>
        <v>15</v>
      </c>
      <c r="AJ1" s="2">
        <f t="shared" si="0"/>
        <v>16</v>
      </c>
      <c r="AK1" s="2">
        <f t="shared" si="0"/>
        <v>17</v>
      </c>
      <c r="AL1" s="2">
        <f t="shared" si="0"/>
        <v>18</v>
      </c>
      <c r="AM1" s="2">
        <f t="shared" si="0"/>
        <v>19</v>
      </c>
      <c r="AN1" s="2">
        <f t="shared" si="0"/>
        <v>20</v>
      </c>
      <c r="AO1" s="8"/>
    </row>
    <row r="2" spans="1:41" x14ac:dyDescent="0.25">
      <c r="A2" s="12" t="s">
        <v>25</v>
      </c>
      <c r="B2" s="28">
        <v>5.0000000000000001E-3</v>
      </c>
      <c r="H2" s="6" t="s">
        <v>6</v>
      </c>
      <c r="I2" s="6" t="s">
        <v>7</v>
      </c>
      <c r="J2" s="6"/>
      <c r="K2" s="6"/>
      <c r="L2" s="6"/>
      <c r="M2" s="6"/>
      <c r="N2" s="6"/>
      <c r="O2" s="6"/>
      <c r="P2" s="6"/>
      <c r="Q2" s="7"/>
      <c r="R2" s="7"/>
      <c r="S2" s="7"/>
      <c r="T2" s="6"/>
      <c r="U2" s="8">
        <f>$B$2</f>
        <v>5.0000000000000001E-3</v>
      </c>
      <c r="V2" s="8">
        <f t="shared" ref="V2:AN2" si="1">$B$2</f>
        <v>5.0000000000000001E-3</v>
      </c>
      <c r="W2" s="8">
        <f t="shared" si="1"/>
        <v>5.0000000000000001E-3</v>
      </c>
      <c r="X2" s="8">
        <f t="shared" si="1"/>
        <v>5.0000000000000001E-3</v>
      </c>
      <c r="Y2" s="8">
        <f t="shared" si="1"/>
        <v>5.0000000000000001E-3</v>
      </c>
      <c r="Z2" s="8">
        <f t="shared" si="1"/>
        <v>5.0000000000000001E-3</v>
      </c>
      <c r="AA2" s="8">
        <f t="shared" si="1"/>
        <v>5.0000000000000001E-3</v>
      </c>
      <c r="AB2" s="8">
        <f t="shared" si="1"/>
        <v>5.0000000000000001E-3</v>
      </c>
      <c r="AC2" s="8">
        <f t="shared" si="1"/>
        <v>5.0000000000000001E-3</v>
      </c>
      <c r="AD2" s="8">
        <f t="shared" si="1"/>
        <v>5.0000000000000001E-3</v>
      </c>
      <c r="AE2" s="8">
        <f t="shared" si="1"/>
        <v>5.0000000000000001E-3</v>
      </c>
      <c r="AF2" s="8">
        <f t="shared" si="1"/>
        <v>5.0000000000000001E-3</v>
      </c>
      <c r="AG2" s="8">
        <f t="shared" si="1"/>
        <v>5.0000000000000001E-3</v>
      </c>
      <c r="AH2" s="8">
        <f t="shared" si="1"/>
        <v>5.0000000000000001E-3</v>
      </c>
      <c r="AI2" s="8">
        <f t="shared" si="1"/>
        <v>5.0000000000000001E-3</v>
      </c>
      <c r="AJ2" s="8">
        <f t="shared" si="1"/>
        <v>5.0000000000000001E-3</v>
      </c>
      <c r="AK2" s="8">
        <f t="shared" si="1"/>
        <v>5.0000000000000001E-3</v>
      </c>
      <c r="AL2" s="8">
        <f t="shared" si="1"/>
        <v>5.0000000000000001E-3</v>
      </c>
      <c r="AM2" s="8">
        <f t="shared" si="1"/>
        <v>5.0000000000000001E-3</v>
      </c>
      <c r="AN2" s="8">
        <f t="shared" si="1"/>
        <v>5.0000000000000001E-3</v>
      </c>
      <c r="AO2" s="8"/>
    </row>
    <row r="3" spans="1:41" x14ac:dyDescent="0.25">
      <c r="A3" s="12" t="s">
        <v>9</v>
      </c>
      <c r="B3" s="28">
        <v>0.9</v>
      </c>
      <c r="H3" s="10"/>
      <c r="I3" s="9" t="s">
        <v>8</v>
      </c>
      <c r="J3" s="9"/>
      <c r="K3" s="9"/>
      <c r="L3" s="9"/>
      <c r="M3" s="9"/>
      <c r="N3" s="9"/>
      <c r="O3" s="9"/>
      <c r="P3" s="9"/>
      <c r="Q3" s="10"/>
      <c r="R3" s="10"/>
      <c r="S3" s="10"/>
      <c r="T3" s="17">
        <v>1</v>
      </c>
      <c r="U3" s="11">
        <f>(1+U2)^-U$1</f>
        <v>0.99502487562189068</v>
      </c>
      <c r="V3" s="11">
        <f t="shared" ref="V3:AN3" si="2">(1+V2)^-V$1</f>
        <v>0.99007450310635903</v>
      </c>
      <c r="W3" s="11">
        <f t="shared" si="2"/>
        <v>0.98514875930981005</v>
      </c>
      <c r="X3" s="11">
        <f t="shared" si="2"/>
        <v>0.9802475217013038</v>
      </c>
      <c r="Y3" s="11">
        <f t="shared" si="2"/>
        <v>0.97537066835950648</v>
      </c>
      <c r="Z3" s="11">
        <f t="shared" si="2"/>
        <v>0.97051807796965839</v>
      </c>
      <c r="AA3" s="11">
        <f t="shared" si="2"/>
        <v>0.96568962982055562</v>
      </c>
      <c r="AB3" s="11">
        <f t="shared" si="2"/>
        <v>0.96088520380154796</v>
      </c>
      <c r="AC3" s="11">
        <f t="shared" si="2"/>
        <v>0.95610468039955032</v>
      </c>
      <c r="AD3" s="11">
        <f t="shared" si="2"/>
        <v>0.95134794069607009</v>
      </c>
      <c r="AE3" s="11">
        <f t="shared" si="2"/>
        <v>0.94661486636424896</v>
      </c>
      <c r="AF3" s="11">
        <f t="shared" si="2"/>
        <v>0.94190533966591972</v>
      </c>
      <c r="AG3" s="11">
        <f t="shared" si="2"/>
        <v>0.93721924344867635</v>
      </c>
      <c r="AH3" s="11">
        <f t="shared" si="2"/>
        <v>0.93255646114296176</v>
      </c>
      <c r="AI3" s="11">
        <f t="shared" si="2"/>
        <v>0.92791687675916612</v>
      </c>
      <c r="AJ3" s="11">
        <f t="shared" si="2"/>
        <v>0.92330037488474248</v>
      </c>
      <c r="AK3" s="11">
        <f t="shared" si="2"/>
        <v>0.9187068406813359</v>
      </c>
      <c r="AL3" s="11">
        <f t="shared" si="2"/>
        <v>0.91413615988192654</v>
      </c>
      <c r="AM3" s="11">
        <f t="shared" si="2"/>
        <v>0.90958821878798668</v>
      </c>
      <c r="AN3" s="11">
        <f t="shared" si="2"/>
        <v>0.90506290426665348</v>
      </c>
      <c r="AO3" s="8"/>
    </row>
    <row r="4" spans="1:41" x14ac:dyDescent="0.25">
      <c r="A4" s="12" t="s">
        <v>14</v>
      </c>
      <c r="B4" s="28">
        <v>0.02</v>
      </c>
      <c r="H4" s="4" t="s">
        <v>3</v>
      </c>
      <c r="I4" s="6" t="s">
        <v>4</v>
      </c>
      <c r="J4" s="6"/>
      <c r="K4" s="6"/>
      <c r="L4" s="6"/>
      <c r="M4" s="6"/>
      <c r="N4" s="6"/>
      <c r="O4" s="6"/>
      <c r="P4" s="33">
        <v>100000000</v>
      </c>
      <c r="Q4" s="33">
        <f>SUMPRODUCT($U$3:$AN$3,$U$4:$AN$4)</f>
        <v>762827554.20448852</v>
      </c>
      <c r="R4" s="33"/>
      <c r="S4" s="33"/>
      <c r="T4" s="33">
        <f>P4</f>
        <v>100000000</v>
      </c>
      <c r="U4" s="33">
        <f t="shared" ref="U4:AN4" si="3">T4*$B$3</f>
        <v>90000000</v>
      </c>
      <c r="V4" s="33">
        <f t="shared" si="3"/>
        <v>81000000</v>
      </c>
      <c r="W4" s="33">
        <f t="shared" si="3"/>
        <v>72900000</v>
      </c>
      <c r="X4" s="33">
        <f t="shared" si="3"/>
        <v>65610000</v>
      </c>
      <c r="Y4" s="33">
        <f t="shared" si="3"/>
        <v>59049000</v>
      </c>
      <c r="Z4" s="33">
        <f t="shared" si="3"/>
        <v>53144100</v>
      </c>
      <c r="AA4" s="33">
        <f t="shared" si="3"/>
        <v>47829690</v>
      </c>
      <c r="AB4" s="33">
        <f t="shared" si="3"/>
        <v>43046721</v>
      </c>
      <c r="AC4" s="33">
        <f t="shared" si="3"/>
        <v>38742048.899999999</v>
      </c>
      <c r="AD4" s="33">
        <f t="shared" si="3"/>
        <v>34867844.009999998</v>
      </c>
      <c r="AE4" s="33">
        <f t="shared" si="3"/>
        <v>31381059.608999997</v>
      </c>
      <c r="AF4" s="33">
        <f t="shared" si="3"/>
        <v>28242953.6481</v>
      </c>
      <c r="AG4" s="33">
        <f t="shared" si="3"/>
        <v>25418658.283289999</v>
      </c>
      <c r="AH4" s="33">
        <f t="shared" si="3"/>
        <v>22876792.454960998</v>
      </c>
      <c r="AI4" s="33">
        <f t="shared" si="3"/>
        <v>20589113.2094649</v>
      </c>
      <c r="AJ4" s="33">
        <f t="shared" si="3"/>
        <v>18530201.888518412</v>
      </c>
      <c r="AK4" s="33">
        <f t="shared" si="3"/>
        <v>16677181.699666571</v>
      </c>
      <c r="AL4" s="33">
        <f t="shared" si="3"/>
        <v>15009463.529699914</v>
      </c>
      <c r="AM4" s="33">
        <f t="shared" si="3"/>
        <v>13508517.176729923</v>
      </c>
      <c r="AN4" s="33">
        <f t="shared" si="3"/>
        <v>12157665.459056931</v>
      </c>
      <c r="AO4" s="33"/>
    </row>
    <row r="5" spans="1:41" x14ac:dyDescent="0.25">
      <c r="H5" s="9"/>
      <c r="I5" s="9" t="s">
        <v>65</v>
      </c>
      <c r="J5" s="9"/>
      <c r="K5" s="9"/>
      <c r="L5" s="9"/>
      <c r="M5" s="9"/>
      <c r="N5" s="9"/>
      <c r="O5" s="9"/>
      <c r="P5" s="14"/>
      <c r="Q5" s="14"/>
      <c r="R5" s="14"/>
      <c r="S5" s="14"/>
      <c r="T5" s="14">
        <f>SUMPRODUCT(U$3:$AN$3,U$4:$AN$4)/T$3</f>
        <v>762827554.20448852</v>
      </c>
      <c r="U5" s="14">
        <f>SUMPRODUCT(V$3:$AN$3,V$4:$AN$4)/U$3</f>
        <v>676641691.97551084</v>
      </c>
      <c r="V5" s="14">
        <f>SUMPRODUCT(W$3:$AN$3,W$4:$AN$4)/V$3</f>
        <v>599024900.43538845</v>
      </c>
      <c r="W5" s="14">
        <f>SUMPRODUCT(X$3:$AN$3,X$4:$AN$4)/W$3</f>
        <v>529120024.93756545</v>
      </c>
      <c r="X5" s="14">
        <f>SUMPRODUCT(Y$3:$AN$3,Y$4:$AN$4)/X$3</f>
        <v>466155625.06225312</v>
      </c>
      <c r="Y5" s="14">
        <f>SUMPRODUCT(Z$3:$AN$3,Z$4:$AN$4)/Y$3</f>
        <v>409437403.18756425</v>
      </c>
      <c r="Z5" s="14">
        <f>SUMPRODUCT(AA$3:$AN$3,AA$4:$AN$4)/Z$3</f>
        <v>358340490.20350194</v>
      </c>
      <c r="AA5" s="14">
        <f>SUMPRODUCT(AB$3:$AN$3,AB$4:$AN$4)/AA$3</f>
        <v>312302502.6545195</v>
      </c>
      <c r="AB5" s="14">
        <f>SUMPRODUCT(AC$3:$AN$3,AC$4:$AN$4)/AB$3</f>
        <v>270817294.16779208</v>
      </c>
      <c r="AC5" s="14">
        <f>SUMPRODUCT(AD$3:$AN$3,AD$4:$AN$4)/AC$3</f>
        <v>233429331.73863104</v>
      </c>
      <c r="AD5" s="14">
        <f>SUMPRODUCT(AE$3:$AN$3,AE$4:$AN$4)/AD$3</f>
        <v>199728634.38732415</v>
      </c>
      <c r="AE5" s="14">
        <f>SUMPRODUCT(AF$3:$AN$3,AF$4:$AN$4)/AE$3</f>
        <v>169346217.95026076</v>
      </c>
      <c r="AF5" s="14">
        <f>SUMPRODUCT(AG$3:$AN$3,AG$4:$AN$4)/AF$3</f>
        <v>141949995.39191198</v>
      </c>
      <c r="AG5" s="14">
        <f>SUMPRODUCT(AH$3:$AN$3,AH$4:$AN$4)/AG$3</f>
        <v>117241087.08558153</v>
      </c>
      <c r="AH5" s="14">
        <f>SUMPRODUCT(AI$3:$AN$3,AI$4:$AN$4)/AH$3</f>
        <v>94950500.066048443</v>
      </c>
      <c r="AI5" s="14">
        <f>SUMPRODUCT(AJ$3:$AN$3,AJ$4:$AN$4)/AI$3</f>
        <v>74836139.35691376</v>
      </c>
      <c r="AJ5" s="14">
        <f>SUMPRODUCT(AK$3:$AN$3,AK$4:$AN$4)/AJ$3</f>
        <v>56680118.165179893</v>
      </c>
      <c r="AK5" s="14">
        <f>SUMPRODUCT(AL$3:$AN$3,AL$4:$AN$4)/AK$3</f>
        <v>40286337.056339234</v>
      </c>
      <c r="AL5" s="14">
        <f>SUMPRODUCT(AM$3:$AN$3,AM$4:$AN$4)/AL$3</f>
        <v>25478305.211920995</v>
      </c>
      <c r="AM5" s="14">
        <f>SUMPRODUCT(AN$3:$AN$3,AN$4:$AN$4)/AM$3</f>
        <v>12097179.561250677</v>
      </c>
      <c r="AN5" s="14"/>
      <c r="AO5" s="33"/>
    </row>
    <row r="6" spans="1:41" x14ac:dyDescent="0.25">
      <c r="A6" s="20" t="s">
        <v>36</v>
      </c>
      <c r="H6" s="4" t="s">
        <v>39</v>
      </c>
      <c r="I6" s="4" t="s">
        <v>15</v>
      </c>
      <c r="L6" s="3" t="s">
        <v>17</v>
      </c>
      <c r="O6" s="5">
        <f t="shared" ref="O6:O15" si="4">SUMIFS($S$29:$S$228,$I$29:$I$228,$I6,$L$29:$L$228,$L6)</f>
        <v>7609.2749401537912</v>
      </c>
      <c r="Q6" s="5">
        <f t="shared" ref="Q6:Q15" si="5">SUMIFS($R$29:$R$228,$I$29:$I$228,$I6,$L$29:$L$228,$L6)</f>
        <v>76069919.065218136</v>
      </c>
      <c r="R6" s="5"/>
      <c r="S6" s="5"/>
      <c r="U6" s="5">
        <f t="shared" ref="U6:AD15" si="6">SUMPRODUCT(U$29:U$228,$N$29:$N$228,1*($I$29:$I$228=$I6),1*($L$29:$L$228=$L6))</f>
        <v>76448093.367416918</v>
      </c>
      <c r="V6" s="5">
        <f t="shared" si="6"/>
        <v>137.99999999967304</v>
      </c>
      <c r="W6" s="5">
        <f t="shared" si="6"/>
        <v>136.0000000005769</v>
      </c>
      <c r="X6" s="5">
        <f t="shared" si="6"/>
        <v>134.00000000000523</v>
      </c>
      <c r="Y6" s="5">
        <f t="shared" si="6"/>
        <v>131.9999999999668</v>
      </c>
      <c r="Z6" s="5">
        <f t="shared" si="6"/>
        <v>129.99999999993338</v>
      </c>
      <c r="AA6" s="5">
        <f t="shared" si="6"/>
        <v>127.99999999999221</v>
      </c>
      <c r="AB6" s="5">
        <f t="shared" si="6"/>
        <v>126.0000000000007</v>
      </c>
      <c r="AC6" s="5">
        <f t="shared" si="6"/>
        <v>124.00000000000213</v>
      </c>
      <c r="AD6" s="5">
        <f t="shared" si="6"/>
        <v>122.00000000000895</v>
      </c>
      <c r="AE6" s="5">
        <f t="shared" ref="AE6:AN15" si="7">SUMPRODUCT(AE$29:AE$228,$N$29:$N$228,1*($I$29:$I$228=$I6),1*($L$29:$L$228=$L6))</f>
        <v>119.99999999999942</v>
      </c>
      <c r="AF6" s="5">
        <f t="shared" si="7"/>
        <v>117.99999999999859</v>
      </c>
      <c r="AG6" s="5">
        <f t="shared" si="7"/>
        <v>115.99999999999999</v>
      </c>
      <c r="AH6" s="5">
        <f t="shared" si="7"/>
        <v>114.00000000000011</v>
      </c>
      <c r="AI6" s="5">
        <f t="shared" si="7"/>
        <v>112.00000000000556</v>
      </c>
      <c r="AJ6" s="5">
        <f t="shared" si="7"/>
        <v>109.99999999999939</v>
      </c>
      <c r="AK6" s="5">
        <f t="shared" si="7"/>
        <v>108.00000000000037</v>
      </c>
      <c r="AL6" s="5">
        <f t="shared" si="7"/>
        <v>106.00000000000188</v>
      </c>
      <c r="AM6" s="5">
        <f t="shared" si="7"/>
        <v>103.99999999999959</v>
      </c>
      <c r="AN6" s="5">
        <f t="shared" si="7"/>
        <v>102.00000000000199</v>
      </c>
      <c r="AO6" s="5"/>
    </row>
    <row r="7" spans="1:41" x14ac:dyDescent="0.25">
      <c r="A7" s="12" t="s">
        <v>15</v>
      </c>
      <c r="B7" s="28">
        <v>0</v>
      </c>
      <c r="I7" s="4" t="s">
        <v>18</v>
      </c>
      <c r="L7" s="3" t="s">
        <v>17</v>
      </c>
      <c r="O7" s="5">
        <f t="shared" si="4"/>
        <v>426584.48653145583</v>
      </c>
      <c r="Q7" s="5">
        <f t="shared" si="5"/>
        <v>419679618.5821684</v>
      </c>
      <c r="R7" s="5"/>
      <c r="S7" s="5"/>
      <c r="U7" s="5">
        <f t="shared" si="6"/>
        <v>7838525.2611965435</v>
      </c>
      <c r="V7" s="5">
        <f t="shared" si="6"/>
        <v>78819184.50925231</v>
      </c>
      <c r="W7" s="5">
        <f t="shared" si="6"/>
        <v>58556625.838753305</v>
      </c>
      <c r="X7" s="5">
        <f t="shared" si="6"/>
        <v>62285489.74494464</v>
      </c>
      <c r="Y7" s="5">
        <f t="shared" si="6"/>
        <v>55615155.970229372</v>
      </c>
      <c r="Z7" s="5">
        <f t="shared" si="6"/>
        <v>49611861.914352447</v>
      </c>
      <c r="AA7" s="5">
        <f t="shared" si="6"/>
        <v>44208893.823063061</v>
      </c>
      <c r="AB7" s="5">
        <f t="shared" si="6"/>
        <v>39346230.026039913</v>
      </c>
      <c r="AC7" s="5">
        <f t="shared" si="6"/>
        <v>34969828.842897773</v>
      </c>
      <c r="AD7" s="5">
        <f t="shared" si="6"/>
        <v>122.00000000000362</v>
      </c>
      <c r="AE7" s="5">
        <f t="shared" si="7"/>
        <v>119.99999999995066</v>
      </c>
      <c r="AF7" s="5">
        <f t="shared" si="7"/>
        <v>117.99999999999946</v>
      </c>
      <c r="AG7" s="5">
        <f t="shared" si="7"/>
        <v>116.00000000000071</v>
      </c>
      <c r="AH7" s="5">
        <f t="shared" si="7"/>
        <v>114.00000000000048</v>
      </c>
      <c r="AI7" s="5">
        <f t="shared" si="7"/>
        <v>112.00000000000531</v>
      </c>
      <c r="AJ7" s="5">
        <f t="shared" si="7"/>
        <v>110.00000000002262</v>
      </c>
      <c r="AK7" s="5">
        <f t="shared" si="7"/>
        <v>107.99999999999831</v>
      </c>
      <c r="AL7" s="5">
        <f t="shared" si="7"/>
        <v>106.00000000000057</v>
      </c>
      <c r="AM7" s="5">
        <f t="shared" si="7"/>
        <v>103.99999999999923</v>
      </c>
      <c r="AN7" s="5">
        <f t="shared" si="7"/>
        <v>101.999999999998</v>
      </c>
      <c r="AO7" s="5"/>
    </row>
    <row r="8" spans="1:41" x14ac:dyDescent="0.25">
      <c r="A8" s="12" t="s">
        <v>19</v>
      </c>
      <c r="B8" s="28">
        <v>1E-4</v>
      </c>
      <c r="I8" s="4" t="s">
        <v>18</v>
      </c>
      <c r="L8" s="3" t="s">
        <v>26</v>
      </c>
      <c r="O8" s="5">
        <f t="shared" si="4"/>
        <v>24.207513121434101</v>
      </c>
      <c r="Q8" s="5">
        <f t="shared" si="5"/>
        <v>2243.5637882966907</v>
      </c>
      <c r="R8" s="5"/>
      <c r="S8" s="5"/>
      <c r="U8" s="5">
        <f t="shared" si="6"/>
        <v>140.00000000000608</v>
      </c>
      <c r="V8" s="5">
        <f t="shared" si="6"/>
        <v>138.00000000008956</v>
      </c>
      <c r="W8" s="5">
        <f t="shared" si="6"/>
        <v>135.99999999997647</v>
      </c>
      <c r="X8" s="5">
        <f t="shared" si="6"/>
        <v>133.99999999999997</v>
      </c>
      <c r="Y8" s="5">
        <f t="shared" si="6"/>
        <v>132.00000000000719</v>
      </c>
      <c r="Z8" s="5">
        <f t="shared" si="6"/>
        <v>130.00000000000469</v>
      </c>
      <c r="AA8" s="5">
        <f t="shared" si="6"/>
        <v>128.00000000011138</v>
      </c>
      <c r="AB8" s="5">
        <f t="shared" si="6"/>
        <v>126.00000000009996</v>
      </c>
      <c r="AC8" s="5">
        <f t="shared" si="6"/>
        <v>124.00000000009742</v>
      </c>
      <c r="AD8" s="5">
        <f t="shared" si="6"/>
        <v>121.99999999997719</v>
      </c>
      <c r="AE8" s="5">
        <f t="shared" si="7"/>
        <v>119.99999999998587</v>
      </c>
      <c r="AF8" s="5">
        <f t="shared" si="7"/>
        <v>117.9999999999975</v>
      </c>
      <c r="AG8" s="5">
        <f t="shared" si="7"/>
        <v>115.9999999999926</v>
      </c>
      <c r="AH8" s="5">
        <f t="shared" si="7"/>
        <v>113.99999999999966</v>
      </c>
      <c r="AI8" s="5">
        <f t="shared" si="7"/>
        <v>112.00000000000239</v>
      </c>
      <c r="AJ8" s="5">
        <f t="shared" si="7"/>
        <v>109.99999999999986</v>
      </c>
      <c r="AK8" s="5">
        <f t="shared" si="7"/>
        <v>107.99999999999442</v>
      </c>
      <c r="AL8" s="5">
        <f t="shared" si="7"/>
        <v>106.00000000000132</v>
      </c>
      <c r="AM8" s="5">
        <f t="shared" si="7"/>
        <v>103.99999999999137</v>
      </c>
      <c r="AN8" s="5">
        <f t="shared" si="7"/>
        <v>102.00000000000522</v>
      </c>
      <c r="AO8" s="5"/>
    </row>
    <row r="9" spans="1:41" x14ac:dyDescent="0.25">
      <c r="A9" s="12" t="s">
        <v>20</v>
      </c>
      <c r="B9" s="28">
        <v>2.0000000000000001E-4</v>
      </c>
      <c r="I9" s="4" t="s">
        <v>18</v>
      </c>
      <c r="L9" s="3" t="s">
        <v>27</v>
      </c>
      <c r="O9" s="5">
        <f t="shared" si="4"/>
        <v>116.65556313728707</v>
      </c>
      <c r="Q9" s="5">
        <f t="shared" si="5"/>
        <v>2186.3086577306062</v>
      </c>
      <c r="R9" s="5"/>
      <c r="S9" s="5"/>
      <c r="U9" s="5">
        <f t="shared" si="6"/>
        <v>140.00000000000364</v>
      </c>
      <c r="V9" s="5">
        <f t="shared" si="6"/>
        <v>137.9999999999967</v>
      </c>
      <c r="W9" s="5">
        <f t="shared" si="6"/>
        <v>135.99999999999579</v>
      </c>
      <c r="X9" s="5">
        <f t="shared" si="6"/>
        <v>133.99999999999886</v>
      </c>
      <c r="Y9" s="5">
        <f t="shared" si="6"/>
        <v>132.00000000000543</v>
      </c>
      <c r="Z9" s="5">
        <f t="shared" si="6"/>
        <v>130.00000000000108</v>
      </c>
      <c r="AA9" s="5">
        <f t="shared" si="6"/>
        <v>128.00000000001447</v>
      </c>
      <c r="AB9" s="5">
        <f t="shared" si="6"/>
        <v>125.99999999999712</v>
      </c>
      <c r="AC9" s="5">
        <f t="shared" si="6"/>
        <v>124.00000000000564</v>
      </c>
      <c r="AD9" s="5">
        <f t="shared" si="6"/>
        <v>122.00000000000207</v>
      </c>
      <c r="AE9" s="5">
        <f t="shared" si="7"/>
        <v>120.00000000000222</v>
      </c>
      <c r="AF9" s="5">
        <f t="shared" si="7"/>
        <v>117.99999999999724</v>
      </c>
      <c r="AG9" s="5">
        <f t="shared" si="7"/>
        <v>115.99999999999986</v>
      </c>
      <c r="AH9" s="5">
        <f t="shared" si="7"/>
        <v>114.00000000000045</v>
      </c>
      <c r="AI9" s="5">
        <f t="shared" si="7"/>
        <v>112.00000000000036</v>
      </c>
      <c r="AJ9" s="5">
        <f t="shared" si="7"/>
        <v>110.00000000000148</v>
      </c>
      <c r="AK9" s="5">
        <f t="shared" si="7"/>
        <v>107.99999999999987</v>
      </c>
      <c r="AL9" s="5">
        <f t="shared" si="7"/>
        <v>106.00000000000369</v>
      </c>
      <c r="AM9" s="5">
        <f t="shared" si="7"/>
        <v>103.99999999999814</v>
      </c>
      <c r="AN9" s="5">
        <f t="shared" si="7"/>
        <v>102.00000000000301</v>
      </c>
      <c r="AO9" s="5"/>
    </row>
    <row r="10" spans="1:41" x14ac:dyDescent="0.25">
      <c r="A10" s="12" t="s">
        <v>21</v>
      </c>
      <c r="B10" s="28">
        <v>4.0000000000000002E-4</v>
      </c>
      <c r="I10" s="4" t="s">
        <v>18</v>
      </c>
      <c r="L10" s="3" t="s">
        <v>28</v>
      </c>
      <c r="O10" s="5">
        <f t="shared" si="4"/>
        <v>173.72933150070679</v>
      </c>
      <c r="Q10" s="5">
        <f t="shared" si="5"/>
        <v>2079.9485191243043</v>
      </c>
      <c r="R10" s="5"/>
      <c r="S10" s="5"/>
      <c r="U10" s="5">
        <f t="shared" si="6"/>
        <v>140.00000000000188</v>
      </c>
      <c r="V10" s="5">
        <f t="shared" si="6"/>
        <v>138.00000000000739</v>
      </c>
      <c r="W10" s="5">
        <f t="shared" si="6"/>
        <v>136.0000000000484</v>
      </c>
      <c r="X10" s="5">
        <f t="shared" si="6"/>
        <v>133.9999999999977</v>
      </c>
      <c r="Y10" s="5">
        <f t="shared" si="6"/>
        <v>131.99999999999736</v>
      </c>
      <c r="Z10" s="5">
        <f t="shared" si="6"/>
        <v>130.00000000004655</v>
      </c>
      <c r="AA10" s="5">
        <f t="shared" si="6"/>
        <v>128.00000000000608</v>
      </c>
      <c r="AB10" s="5">
        <f t="shared" si="6"/>
        <v>125.99999999999802</v>
      </c>
      <c r="AC10" s="5">
        <f t="shared" si="6"/>
        <v>124.00000000000126</v>
      </c>
      <c r="AD10" s="5">
        <f t="shared" si="6"/>
        <v>121.99999999999233</v>
      </c>
      <c r="AE10" s="5">
        <f t="shared" si="7"/>
        <v>120.00000000000101</v>
      </c>
      <c r="AF10" s="5">
        <f t="shared" si="7"/>
        <v>117.99999999999999</v>
      </c>
      <c r="AG10" s="5">
        <f t="shared" si="7"/>
        <v>116.00000000000007</v>
      </c>
      <c r="AH10" s="5">
        <f t="shared" si="7"/>
        <v>114.00000000000006</v>
      </c>
      <c r="AI10" s="5">
        <f t="shared" si="7"/>
        <v>112.00000000000128</v>
      </c>
      <c r="AJ10" s="5">
        <f t="shared" si="7"/>
        <v>110.00000000000098</v>
      </c>
      <c r="AK10" s="5">
        <f t="shared" si="7"/>
        <v>107.99999999999986</v>
      </c>
      <c r="AL10" s="5">
        <f t="shared" si="7"/>
        <v>105.99999999999739</v>
      </c>
      <c r="AM10" s="5">
        <f t="shared" si="7"/>
        <v>104.00000000000024</v>
      </c>
      <c r="AN10" s="5">
        <f t="shared" si="7"/>
        <v>102.00000000000335</v>
      </c>
      <c r="AO10" s="5"/>
    </row>
    <row r="11" spans="1:41" x14ac:dyDescent="0.25">
      <c r="A11" s="12" t="s">
        <v>22</v>
      </c>
      <c r="B11" s="28">
        <v>8.0000000000000004E-4</v>
      </c>
      <c r="I11" s="4" t="s">
        <v>18</v>
      </c>
      <c r="L11" s="3" t="s">
        <v>29</v>
      </c>
      <c r="O11" s="5">
        <f t="shared" si="4"/>
        <v>231.29309500526628</v>
      </c>
      <c r="Q11" s="5">
        <f t="shared" si="5"/>
        <v>1916.7011714197106</v>
      </c>
      <c r="R11" s="5"/>
      <c r="S11" s="5"/>
      <c r="U11" s="5">
        <f t="shared" si="6"/>
        <v>139.99999999999983</v>
      </c>
      <c r="V11" s="5">
        <f t="shared" si="6"/>
        <v>137.99999999999974</v>
      </c>
      <c r="W11" s="5">
        <f t="shared" si="6"/>
        <v>135.99999999999864</v>
      </c>
      <c r="X11" s="5">
        <f t="shared" si="6"/>
        <v>134.00000000000571</v>
      </c>
      <c r="Y11" s="5">
        <f t="shared" si="6"/>
        <v>131.99999999999642</v>
      </c>
      <c r="Z11" s="5">
        <f t="shared" si="6"/>
        <v>129.99999999999994</v>
      </c>
      <c r="AA11" s="5">
        <f t="shared" si="6"/>
        <v>127.9999999999982</v>
      </c>
      <c r="AB11" s="5">
        <f t="shared" si="6"/>
        <v>125.99999999998762</v>
      </c>
      <c r="AC11" s="5">
        <f t="shared" si="6"/>
        <v>124.00000000000004</v>
      </c>
      <c r="AD11" s="5">
        <f t="shared" si="6"/>
        <v>122.0000000000028</v>
      </c>
      <c r="AE11" s="5">
        <f t="shared" si="7"/>
        <v>120.0000000000086</v>
      </c>
      <c r="AF11" s="5">
        <f t="shared" si="7"/>
        <v>117.99999999999633</v>
      </c>
      <c r="AG11" s="5">
        <f t="shared" si="7"/>
        <v>116.00000000000554</v>
      </c>
      <c r="AH11" s="5">
        <f t="shared" si="7"/>
        <v>113.99999999999979</v>
      </c>
      <c r="AI11" s="5">
        <f t="shared" si="7"/>
        <v>112.00000000000146</v>
      </c>
      <c r="AJ11" s="5">
        <f t="shared" si="7"/>
        <v>109.99999999999481</v>
      </c>
      <c r="AK11" s="5">
        <f t="shared" si="7"/>
        <v>107.99999999999918</v>
      </c>
      <c r="AL11" s="5">
        <f t="shared" si="7"/>
        <v>105.99999999999514</v>
      </c>
      <c r="AM11" s="5">
        <f t="shared" si="7"/>
        <v>103.99999999999872</v>
      </c>
      <c r="AN11" s="5">
        <f t="shared" si="7"/>
        <v>102</v>
      </c>
      <c r="AO11" s="5"/>
    </row>
    <row r="12" spans="1:41" x14ac:dyDescent="0.25">
      <c r="A12" s="12" t="s">
        <v>23</v>
      </c>
      <c r="B12" s="28">
        <v>1.5E-3</v>
      </c>
      <c r="I12" s="4" t="s">
        <v>18</v>
      </c>
      <c r="L12" s="3" t="s">
        <v>30</v>
      </c>
      <c r="O12" s="5">
        <f t="shared" si="4"/>
        <v>444.56843523488715</v>
      </c>
      <c r="Q12" s="5">
        <f t="shared" si="5"/>
        <v>1815.2546346895988</v>
      </c>
      <c r="R12" s="5"/>
      <c r="S12" s="5"/>
      <c r="U12" s="5">
        <f t="shared" si="6"/>
        <v>140.00000000000131</v>
      </c>
      <c r="V12" s="5">
        <f t="shared" si="6"/>
        <v>138.0000000000062</v>
      </c>
      <c r="W12" s="5">
        <f t="shared" si="6"/>
        <v>136.00000000001705</v>
      </c>
      <c r="X12" s="5">
        <f t="shared" si="6"/>
        <v>134.00000000001054</v>
      </c>
      <c r="Y12" s="5">
        <f t="shared" si="6"/>
        <v>132.00000000000119</v>
      </c>
      <c r="Z12" s="5">
        <f t="shared" si="6"/>
        <v>129.99999999999318</v>
      </c>
      <c r="AA12" s="5">
        <f t="shared" si="6"/>
        <v>128.00000000000995</v>
      </c>
      <c r="AB12" s="5">
        <f t="shared" si="6"/>
        <v>126.00000000000246</v>
      </c>
      <c r="AC12" s="5">
        <f t="shared" si="6"/>
        <v>124.00000000001997</v>
      </c>
      <c r="AD12" s="5">
        <f t="shared" si="6"/>
        <v>121.99999999998586</v>
      </c>
      <c r="AE12" s="5">
        <f t="shared" si="7"/>
        <v>120.00000000000331</v>
      </c>
      <c r="AF12" s="5">
        <f t="shared" si="7"/>
        <v>118.00000000001303</v>
      </c>
      <c r="AG12" s="5">
        <f t="shared" si="7"/>
        <v>116.00000000000584</v>
      </c>
      <c r="AH12" s="5">
        <f t="shared" si="7"/>
        <v>114.00000000000007</v>
      </c>
      <c r="AI12" s="5">
        <f t="shared" si="7"/>
        <v>112.00000000000084</v>
      </c>
      <c r="AJ12" s="5">
        <f t="shared" si="7"/>
        <v>110.00000000000081</v>
      </c>
      <c r="AK12" s="5">
        <f t="shared" si="7"/>
        <v>108.00000000000109</v>
      </c>
      <c r="AL12" s="5">
        <f t="shared" si="7"/>
        <v>106.0000000000009</v>
      </c>
      <c r="AM12" s="5">
        <f t="shared" si="7"/>
        <v>104</v>
      </c>
      <c r="AN12" s="5">
        <f t="shared" si="7"/>
        <v>102</v>
      </c>
      <c r="AO12" s="5"/>
    </row>
    <row r="13" spans="1:41" x14ac:dyDescent="0.25">
      <c r="A13" s="12" t="s">
        <v>24</v>
      </c>
      <c r="B13" s="28">
        <v>2E-3</v>
      </c>
      <c r="I13" s="4" t="s">
        <v>38</v>
      </c>
      <c r="L13" s="3" t="s">
        <v>26</v>
      </c>
      <c r="O13" s="5">
        <f t="shared" si="4"/>
        <v>68.732140735270576</v>
      </c>
      <c r="Q13" s="5">
        <f t="shared" si="5"/>
        <v>2158.7319033991898</v>
      </c>
      <c r="R13" s="5"/>
      <c r="S13" s="5"/>
      <c r="U13" s="5">
        <f t="shared" si="6"/>
        <v>139.9999999999917</v>
      </c>
      <c r="V13" s="5">
        <f t="shared" si="6"/>
        <v>137.99999999996854</v>
      </c>
      <c r="W13" s="5">
        <f t="shared" si="6"/>
        <v>135.99999999999054</v>
      </c>
      <c r="X13" s="5">
        <f t="shared" si="6"/>
        <v>133.99999999999216</v>
      </c>
      <c r="Y13" s="5">
        <f t="shared" si="6"/>
        <v>131.99999999999599</v>
      </c>
      <c r="Z13" s="5">
        <f t="shared" si="6"/>
        <v>129.9999999999973</v>
      </c>
      <c r="AA13" s="5">
        <f t="shared" si="6"/>
        <v>127.9999999999896</v>
      </c>
      <c r="AB13" s="5">
        <f t="shared" si="6"/>
        <v>126.00000000000144</v>
      </c>
      <c r="AC13" s="5">
        <f t="shared" si="6"/>
        <v>123.99999999999541</v>
      </c>
      <c r="AD13" s="5">
        <f t="shared" si="6"/>
        <v>121.99999999999815</v>
      </c>
      <c r="AE13" s="5">
        <f t="shared" si="7"/>
        <v>119.99999999994681</v>
      </c>
      <c r="AF13" s="5">
        <f t="shared" si="7"/>
        <v>117.99999999999976</v>
      </c>
      <c r="AG13" s="5">
        <f t="shared" si="7"/>
        <v>115.99999999999456</v>
      </c>
      <c r="AH13" s="5">
        <f t="shared" si="7"/>
        <v>113.99999999965219</v>
      </c>
      <c r="AI13" s="5">
        <f t="shared" si="7"/>
        <v>112.00000000000041</v>
      </c>
      <c r="AJ13" s="5">
        <f t="shared" si="7"/>
        <v>109.99999999999918</v>
      </c>
      <c r="AK13" s="5">
        <f t="shared" si="7"/>
        <v>108.00000000002518</v>
      </c>
      <c r="AL13" s="5">
        <f t="shared" si="7"/>
        <v>105.99999999999849</v>
      </c>
      <c r="AM13" s="5">
        <f t="shared" si="7"/>
        <v>103.99999999998811</v>
      </c>
      <c r="AN13" s="5">
        <f t="shared" si="7"/>
        <v>102.00000000000081</v>
      </c>
      <c r="AO13" s="5"/>
    </row>
    <row r="14" spans="1:41" x14ac:dyDescent="0.25">
      <c r="A14" s="12" t="s">
        <v>34</v>
      </c>
      <c r="B14" s="28">
        <v>5.0000000000000001E-4</v>
      </c>
      <c r="I14" s="4" t="s">
        <v>38</v>
      </c>
      <c r="L14" s="3" t="s">
        <v>27</v>
      </c>
      <c r="O14" s="5">
        <f t="shared" si="4"/>
        <v>125.83091753636064</v>
      </c>
      <c r="Q14" s="5">
        <f t="shared" si="5"/>
        <v>2030.5165749883342</v>
      </c>
      <c r="R14" s="5"/>
      <c r="S14" s="5"/>
      <c r="U14" s="5">
        <f t="shared" si="6"/>
        <v>140.00000000002277</v>
      </c>
      <c r="V14" s="5">
        <f t="shared" si="6"/>
        <v>138.0000000000062</v>
      </c>
      <c r="W14" s="5">
        <f t="shared" si="6"/>
        <v>136.00000000000489</v>
      </c>
      <c r="X14" s="5">
        <f t="shared" si="6"/>
        <v>133.99999999999449</v>
      </c>
      <c r="Y14" s="5">
        <f t="shared" si="6"/>
        <v>132.00000000000608</v>
      </c>
      <c r="Z14" s="5">
        <f t="shared" si="6"/>
        <v>130.00000000000588</v>
      </c>
      <c r="AA14" s="5">
        <f t="shared" si="6"/>
        <v>128.00000000003212</v>
      </c>
      <c r="AB14" s="5">
        <f t="shared" si="6"/>
        <v>126.00000000001069</v>
      </c>
      <c r="AC14" s="5">
        <f t="shared" si="6"/>
        <v>124.00000000000526</v>
      </c>
      <c r="AD14" s="5">
        <f t="shared" si="6"/>
        <v>121.99999999997935</v>
      </c>
      <c r="AE14" s="5">
        <f t="shared" si="7"/>
        <v>120.00000000004033</v>
      </c>
      <c r="AF14" s="5">
        <f t="shared" si="7"/>
        <v>118.00000000017327</v>
      </c>
      <c r="AG14" s="5">
        <f t="shared" si="7"/>
        <v>115.99999999998113</v>
      </c>
      <c r="AH14" s="5">
        <f t="shared" si="7"/>
        <v>114.00000000001292</v>
      </c>
      <c r="AI14" s="5">
        <f t="shared" si="7"/>
        <v>112.00000000011705</v>
      </c>
      <c r="AJ14" s="5">
        <f t="shared" si="7"/>
        <v>109.99999999999245</v>
      </c>
      <c r="AK14" s="5">
        <f t="shared" si="7"/>
        <v>107.99999999998164</v>
      </c>
      <c r="AL14" s="5">
        <f t="shared" si="7"/>
        <v>105.99999999999984</v>
      </c>
      <c r="AM14" s="5">
        <f t="shared" si="7"/>
        <v>103.9999999999992</v>
      </c>
      <c r="AN14" s="5">
        <f t="shared" si="7"/>
        <v>102.00000000000205</v>
      </c>
      <c r="AO14" s="5"/>
    </row>
    <row r="15" spans="1:41" x14ac:dyDescent="0.25">
      <c r="A15" s="12" t="s">
        <v>33</v>
      </c>
      <c r="B15" s="28">
        <v>1E-3</v>
      </c>
      <c r="I15" s="9" t="s">
        <v>38</v>
      </c>
      <c r="J15" s="10"/>
      <c r="K15" s="10"/>
      <c r="L15" s="10" t="s">
        <v>28</v>
      </c>
      <c r="M15" s="10"/>
      <c r="N15" s="10"/>
      <c r="O15" s="14">
        <f t="shared" si="4"/>
        <v>25398187.696010198</v>
      </c>
      <c r="P15" s="10"/>
      <c r="Q15" s="14">
        <f t="shared" si="5"/>
        <v>203719131.36502582</v>
      </c>
      <c r="R15" s="14"/>
      <c r="S15" s="14"/>
      <c r="T15" s="10"/>
      <c r="U15" s="14">
        <f t="shared" si="6"/>
        <v>4416943.6944431178</v>
      </c>
      <c r="V15" s="14">
        <f t="shared" si="6"/>
        <v>4416941.6944431178</v>
      </c>
      <c r="W15" s="14">
        <f t="shared" si="6"/>
        <v>4416939.6944431178</v>
      </c>
      <c r="X15" s="14">
        <f t="shared" si="6"/>
        <v>4416937.6944431178</v>
      </c>
      <c r="Y15" s="14">
        <f t="shared" si="6"/>
        <v>4416935.6944431178</v>
      </c>
      <c r="Z15" s="14">
        <f t="shared" si="6"/>
        <v>4416933.6944431178</v>
      </c>
      <c r="AA15" s="14">
        <f t="shared" si="6"/>
        <v>4416931.6944431178</v>
      </c>
      <c r="AB15" s="14">
        <f t="shared" si="6"/>
        <v>4416929.6944431178</v>
      </c>
      <c r="AC15" s="14">
        <f t="shared" si="6"/>
        <v>4416927.6944431178</v>
      </c>
      <c r="AD15" s="14">
        <f t="shared" si="6"/>
        <v>35447879.617197499</v>
      </c>
      <c r="AE15" s="14">
        <f t="shared" si="7"/>
        <v>31902991.280297495</v>
      </c>
      <c r="AF15" s="14">
        <f t="shared" si="7"/>
        <v>28712614.661619116</v>
      </c>
      <c r="AG15" s="14">
        <f t="shared" si="7"/>
        <v>25841260.797807075</v>
      </c>
      <c r="AH15" s="14">
        <f t="shared" si="7"/>
        <v>23257046.755010497</v>
      </c>
      <c r="AI15" s="14">
        <f t="shared" si="7"/>
        <v>20931256.566506747</v>
      </c>
      <c r="AJ15" s="14">
        <f t="shared" si="7"/>
        <v>18838049.508903135</v>
      </c>
      <c r="AK15" s="14">
        <f t="shared" si="7"/>
        <v>16954164.125453185</v>
      </c>
      <c r="AL15" s="14">
        <f t="shared" si="7"/>
        <v>15258666.112116488</v>
      </c>
      <c r="AM15" s="14">
        <f t="shared" si="7"/>
        <v>13732726.266789077</v>
      </c>
      <c r="AN15" s="14">
        <f t="shared" si="7"/>
        <v>12359381.33364768</v>
      </c>
      <c r="AO15" s="33"/>
    </row>
    <row r="16" spans="1:41" x14ac:dyDescent="0.25">
      <c r="A16" s="12" t="s">
        <v>35</v>
      </c>
      <c r="B16" s="28">
        <v>1.5E-3</v>
      </c>
      <c r="H16" s="10"/>
      <c r="I16" s="9" t="s">
        <v>40</v>
      </c>
      <c r="J16" s="10"/>
      <c r="K16" s="10"/>
      <c r="L16" s="10"/>
      <c r="M16" s="10"/>
      <c r="N16" s="10"/>
      <c r="O16" s="14">
        <f>SUM(O6:O15)</f>
        <v>25833566.474478081</v>
      </c>
      <c r="P16" s="10"/>
      <c r="Q16" s="14">
        <f>SUM(Q6:Q15)</f>
        <v>699483100.03766191</v>
      </c>
      <c r="R16" s="14"/>
      <c r="S16" s="14"/>
      <c r="T16" s="14"/>
      <c r="U16" s="37">
        <f t="shared" ref="U16:AN16" si="8">SUM(U6:U15)</f>
        <v>88704542.323056579</v>
      </c>
      <c r="V16" s="37">
        <f t="shared" si="8"/>
        <v>83237230.203695431</v>
      </c>
      <c r="W16" s="37">
        <f t="shared" si="8"/>
        <v>62974653.533196419</v>
      </c>
      <c r="X16" s="37">
        <f t="shared" si="8"/>
        <v>66703499.439387754</v>
      </c>
      <c r="Y16" s="37">
        <f t="shared" si="8"/>
        <v>60033147.664672494</v>
      </c>
      <c r="Z16" s="37">
        <f t="shared" si="8"/>
        <v>54029835.608795568</v>
      </c>
      <c r="AA16" s="37">
        <f t="shared" si="8"/>
        <v>48626849.517506182</v>
      </c>
      <c r="AB16" s="37">
        <f t="shared" si="8"/>
        <v>43764167.720483035</v>
      </c>
      <c r="AC16" s="37">
        <f t="shared" si="8"/>
        <v>39387748.537340894</v>
      </c>
      <c r="AD16" s="37">
        <f t="shared" si="8"/>
        <v>35448977.617197499</v>
      </c>
      <c r="AE16" s="37">
        <f t="shared" si="8"/>
        <v>31904071.280297495</v>
      </c>
      <c r="AF16" s="37">
        <f t="shared" si="8"/>
        <v>28713676.661619116</v>
      </c>
      <c r="AG16" s="37">
        <f t="shared" si="8"/>
        <v>25842304.797807075</v>
      </c>
      <c r="AH16" s="37">
        <f t="shared" si="8"/>
        <v>23258072.755010497</v>
      </c>
      <c r="AI16" s="37">
        <f t="shared" si="8"/>
        <v>20932264.566506747</v>
      </c>
      <c r="AJ16" s="37">
        <f t="shared" si="8"/>
        <v>18839039.508903135</v>
      </c>
      <c r="AK16" s="37">
        <f t="shared" si="8"/>
        <v>16955136.125453185</v>
      </c>
      <c r="AL16" s="37">
        <f t="shared" si="8"/>
        <v>15259620.112116488</v>
      </c>
      <c r="AM16" s="37">
        <f t="shared" si="8"/>
        <v>13733662.266789077</v>
      </c>
      <c r="AN16" s="37">
        <f t="shared" si="8"/>
        <v>12360299.33364768</v>
      </c>
      <c r="AO16" s="59"/>
    </row>
    <row r="17" spans="1:69" x14ac:dyDescent="0.25">
      <c r="H17" s="4" t="s">
        <v>41</v>
      </c>
      <c r="I17" s="4" t="s">
        <v>42</v>
      </c>
      <c r="U17" s="21">
        <f>U16-U$4</f>
        <v>-1295457.6769434214</v>
      </c>
      <c r="V17" s="21">
        <f t="shared" ref="V17:AN17" si="9">V16-V$4</f>
        <v>2237230.2036954314</v>
      </c>
      <c r="W17" s="21">
        <f t="shared" si="9"/>
        <v>-9925346.4668035805</v>
      </c>
      <c r="X17" s="21">
        <f t="shared" si="9"/>
        <v>1093499.4393877536</v>
      </c>
      <c r="Y17" s="21">
        <f t="shared" si="9"/>
        <v>984147.66467249393</v>
      </c>
      <c r="Z17" s="21">
        <f t="shared" si="9"/>
        <v>885735.60879556835</v>
      </c>
      <c r="AA17" s="21">
        <f t="shared" si="9"/>
        <v>797159.51750618219</v>
      </c>
      <c r="AB17" s="21">
        <f t="shared" si="9"/>
        <v>717446.72048303485</v>
      </c>
      <c r="AC17" s="21">
        <f t="shared" si="9"/>
        <v>645699.63734089583</v>
      </c>
      <c r="AD17" s="21">
        <f t="shared" si="9"/>
        <v>581133.60719750077</v>
      </c>
      <c r="AE17" s="21">
        <f t="shared" si="9"/>
        <v>523011.67129749805</v>
      </c>
      <c r="AF17" s="21">
        <f t="shared" si="9"/>
        <v>470723.01351911575</v>
      </c>
      <c r="AG17" s="21">
        <f t="shared" si="9"/>
        <v>423646.51451707631</v>
      </c>
      <c r="AH17" s="21">
        <f t="shared" si="9"/>
        <v>381280.30004949868</v>
      </c>
      <c r="AI17" s="21">
        <f t="shared" si="9"/>
        <v>343151.35704184696</v>
      </c>
      <c r="AJ17" s="21">
        <f t="shared" si="9"/>
        <v>308837.62038472295</v>
      </c>
      <c r="AK17" s="21">
        <f t="shared" si="9"/>
        <v>277954.42578661442</v>
      </c>
      <c r="AL17" s="21">
        <f t="shared" si="9"/>
        <v>250156.58241657354</v>
      </c>
      <c r="AM17" s="21">
        <f t="shared" si="9"/>
        <v>225145.09005915374</v>
      </c>
      <c r="AN17" s="21">
        <f t="shared" si="9"/>
        <v>202633.87459074892</v>
      </c>
      <c r="AO17" s="21"/>
    </row>
    <row r="18" spans="1:69" x14ac:dyDescent="0.25">
      <c r="A18" s="4" t="s">
        <v>37</v>
      </c>
      <c r="I18" s="4" t="s">
        <v>44</v>
      </c>
      <c r="T18" s="22">
        <v>0</v>
      </c>
      <c r="U18" s="21">
        <f t="shared" ref="U18:AN18" si="10">T18*T3/U3+U17</f>
        <v>-1295457.6769434214</v>
      </c>
      <c r="V18" s="21">
        <f t="shared" si="10"/>
        <v>935295.23836729303</v>
      </c>
      <c r="W18" s="21">
        <f t="shared" si="10"/>
        <v>-8985374.752244452</v>
      </c>
      <c r="X18" s="21">
        <f t="shared" si="10"/>
        <v>-7936802.1866179183</v>
      </c>
      <c r="Y18" s="21">
        <f t="shared" si="10"/>
        <v>-6992338.5328785125</v>
      </c>
      <c r="Z18" s="21">
        <f t="shared" si="10"/>
        <v>-6141564.6167473355</v>
      </c>
      <c r="AA18" s="21">
        <f t="shared" si="10"/>
        <v>-5375112.9223248903</v>
      </c>
      <c r="AB18" s="21">
        <f t="shared" si="10"/>
        <v>-4684541.7664534794</v>
      </c>
      <c r="AC18" s="21">
        <f t="shared" si="10"/>
        <v>-4062264.8379448503</v>
      </c>
      <c r="AD18" s="21">
        <f t="shared" si="10"/>
        <v>-3501442.554937073</v>
      </c>
      <c r="AE18" s="21">
        <f t="shared" si="10"/>
        <v>-2995938.0964142596</v>
      </c>
      <c r="AF18" s="21">
        <f t="shared" si="10"/>
        <v>-2540194.7733772141</v>
      </c>
      <c r="AG18" s="21">
        <f t="shared" si="10"/>
        <v>-2129249.2327270238</v>
      </c>
      <c r="AH18" s="21">
        <f t="shared" si="10"/>
        <v>-1758615.1788411597</v>
      </c>
      <c r="AI18" s="21">
        <f t="shared" si="10"/>
        <v>-1424256.8976935181</v>
      </c>
      <c r="AJ18" s="21">
        <f t="shared" si="10"/>
        <v>-1122540.5617972626</v>
      </c>
      <c r="AK18" s="21">
        <f t="shared" si="10"/>
        <v>-850198.8388196344</v>
      </c>
      <c r="AL18" s="21">
        <f t="shared" si="10"/>
        <v>-604293.2505971588</v>
      </c>
      <c r="AM18" s="21">
        <f t="shared" si="10"/>
        <v>-382169.62679099082</v>
      </c>
      <c r="AN18" s="21">
        <f t="shared" si="10"/>
        <v>-181446.60033419682</v>
      </c>
      <c r="AO18" s="21"/>
    </row>
    <row r="19" spans="1:69" x14ac:dyDescent="0.25">
      <c r="A19" s="12" t="s">
        <v>15</v>
      </c>
      <c r="B19" s="29">
        <v>1E-4</v>
      </c>
      <c r="I19" s="9" t="s">
        <v>60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9" t="s">
        <v>60</v>
      </c>
      <c r="U19" s="38">
        <f>U18/T$5</f>
        <v>-1.6982313627807845E-3</v>
      </c>
      <c r="V19" s="38">
        <f t="shared" ref="V19:AN19" si="11">V18/U$5</f>
        <v>1.3822607289193517E-3</v>
      </c>
      <c r="W19" s="38">
        <f t="shared" si="11"/>
        <v>-1.500000207956902E-2</v>
      </c>
      <c r="X19" s="38">
        <f t="shared" si="11"/>
        <v>-1.5000003425601661E-2</v>
      </c>
      <c r="Y19" s="38">
        <f t="shared" si="11"/>
        <v>-1.5000008917504139E-2</v>
      </c>
      <c r="Z19" s="38">
        <f t="shared" si="11"/>
        <v>-1.5000008716677676E-2</v>
      </c>
      <c r="AA19" s="38">
        <f t="shared" si="11"/>
        <v>-1.5000015541845015E-2</v>
      </c>
      <c r="AB19" s="38">
        <f t="shared" si="11"/>
        <v>-1.5000013533787437E-2</v>
      </c>
      <c r="AC19" s="38">
        <f t="shared" si="11"/>
        <v>-1.5000020033535842E-2</v>
      </c>
      <c r="AD19" s="38">
        <f t="shared" si="11"/>
        <v>-1.5000011047701624E-2</v>
      </c>
      <c r="AE19" s="38">
        <f t="shared" si="11"/>
        <v>-1.5000042961313102E-2</v>
      </c>
      <c r="AF19" s="38">
        <f t="shared" si="11"/>
        <v>-1.50000088819421E-2</v>
      </c>
      <c r="AG19" s="38">
        <f t="shared" si="11"/>
        <v>-1.4999995081707089E-2</v>
      </c>
      <c r="AH19" s="38">
        <f t="shared" si="11"/>
        <v>-1.4999990383554169E-2</v>
      </c>
      <c r="AI19" s="38">
        <f t="shared" si="11"/>
        <v>-1.4999993646192405E-2</v>
      </c>
      <c r="AJ19" s="38">
        <f t="shared" si="11"/>
        <v>-1.4999979574621874E-2</v>
      </c>
      <c r="AK19" s="38">
        <f t="shared" si="11"/>
        <v>-1.4999948241849895E-2</v>
      </c>
      <c r="AL19" s="38">
        <f t="shared" si="11"/>
        <v>-1.4999955189573895E-2</v>
      </c>
      <c r="AM19" s="38">
        <f t="shared" si="11"/>
        <v>-1.4999805662590862E-2</v>
      </c>
      <c r="AN19" s="38">
        <f t="shared" si="11"/>
        <v>-1.499908300240505E-2</v>
      </c>
      <c r="AO19" s="60"/>
    </row>
    <row r="20" spans="1:69" x14ac:dyDescent="0.25">
      <c r="A20" s="12" t="s">
        <v>19</v>
      </c>
      <c r="B20" s="29">
        <v>2.0000000000000001E-4</v>
      </c>
      <c r="I20" s="4" t="s">
        <v>46</v>
      </c>
      <c r="T20" s="4" t="s">
        <v>46</v>
      </c>
      <c r="U20" s="21">
        <f t="shared" ref="U20:AN20" si="12">T$5*$B$32</f>
        <v>-11442413.313067328</v>
      </c>
      <c r="V20" s="21">
        <f t="shared" si="12"/>
        <v>-10149625.379632663</v>
      </c>
      <c r="W20" s="21">
        <f t="shared" si="12"/>
        <v>-8985373.5065308269</v>
      </c>
      <c r="X20" s="21">
        <f t="shared" si="12"/>
        <v>-7936800.3740634816</v>
      </c>
      <c r="Y20" s="21">
        <f t="shared" si="12"/>
        <v>-6992334.3759337962</v>
      </c>
      <c r="Z20" s="21">
        <f t="shared" si="12"/>
        <v>-6141561.047813464</v>
      </c>
      <c r="AA20" s="21">
        <f t="shared" si="12"/>
        <v>-5375107.3530525286</v>
      </c>
      <c r="AB20" s="21">
        <f t="shared" si="12"/>
        <v>-4684537.5398177924</v>
      </c>
      <c r="AC20" s="21">
        <f t="shared" si="12"/>
        <v>-4062259.4125168812</v>
      </c>
      <c r="AD20" s="21">
        <f t="shared" si="12"/>
        <v>-3501439.9760794654</v>
      </c>
      <c r="AE20" s="21">
        <f t="shared" si="12"/>
        <v>-2995929.5158098624</v>
      </c>
      <c r="AF20" s="21">
        <f t="shared" si="12"/>
        <v>-2540193.2692539115</v>
      </c>
      <c r="AG20" s="21">
        <f t="shared" si="12"/>
        <v>-2129249.9308786797</v>
      </c>
      <c r="AH20" s="21">
        <f t="shared" si="12"/>
        <v>-1758616.3062837229</v>
      </c>
      <c r="AI20" s="21">
        <f t="shared" si="12"/>
        <v>-1424257.5009907265</v>
      </c>
      <c r="AJ20" s="21">
        <f t="shared" si="12"/>
        <v>-1122542.0903537064</v>
      </c>
      <c r="AK20" s="21">
        <f t="shared" si="12"/>
        <v>-850201.7724776984</v>
      </c>
      <c r="AL20" s="21">
        <f t="shared" si="12"/>
        <v>-604295.05584508844</v>
      </c>
      <c r="AM20" s="21">
        <f t="shared" si="12"/>
        <v>-382174.5781788149</v>
      </c>
      <c r="AN20" s="21">
        <f t="shared" si="12"/>
        <v>-181457.69341876014</v>
      </c>
      <c r="AO20" s="21"/>
    </row>
    <row r="21" spans="1:69" x14ac:dyDescent="0.25">
      <c r="A21" s="12" t="s">
        <v>20</v>
      </c>
      <c r="B21" s="29">
        <v>1E-3</v>
      </c>
      <c r="I21" s="9" t="s">
        <v>45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9" t="s">
        <v>45</v>
      </c>
      <c r="U21" s="36">
        <f t="shared" ref="U21:AN21" si="13">T$5*$C$32</f>
        <v>11442413.313067328</v>
      </c>
      <c r="V21" s="36">
        <f t="shared" si="13"/>
        <v>10149625.379632663</v>
      </c>
      <c r="W21" s="36">
        <f t="shared" si="13"/>
        <v>8985373.5065308269</v>
      </c>
      <c r="X21" s="36">
        <f t="shared" si="13"/>
        <v>7936800.3740634816</v>
      </c>
      <c r="Y21" s="36">
        <f t="shared" si="13"/>
        <v>6992334.3759337962</v>
      </c>
      <c r="Z21" s="36">
        <f t="shared" si="13"/>
        <v>6141561.047813464</v>
      </c>
      <c r="AA21" s="36">
        <f t="shared" si="13"/>
        <v>5375107.3530525286</v>
      </c>
      <c r="AB21" s="36">
        <f t="shared" si="13"/>
        <v>4684537.5398177924</v>
      </c>
      <c r="AC21" s="36">
        <f t="shared" si="13"/>
        <v>4062259.4125168812</v>
      </c>
      <c r="AD21" s="36">
        <f t="shared" si="13"/>
        <v>3501439.9760794654</v>
      </c>
      <c r="AE21" s="36">
        <f t="shared" si="13"/>
        <v>2995929.5158098624</v>
      </c>
      <c r="AF21" s="36">
        <f t="shared" si="13"/>
        <v>2540193.2692539115</v>
      </c>
      <c r="AG21" s="36">
        <f t="shared" si="13"/>
        <v>2129249.9308786797</v>
      </c>
      <c r="AH21" s="36">
        <f t="shared" si="13"/>
        <v>1758616.3062837229</v>
      </c>
      <c r="AI21" s="36">
        <f t="shared" si="13"/>
        <v>1424257.5009907265</v>
      </c>
      <c r="AJ21" s="36">
        <f t="shared" si="13"/>
        <v>1122542.0903537064</v>
      </c>
      <c r="AK21" s="36">
        <f t="shared" si="13"/>
        <v>850201.7724776984</v>
      </c>
      <c r="AL21" s="36">
        <f t="shared" si="13"/>
        <v>604295.05584508844</v>
      </c>
      <c r="AM21" s="36">
        <f t="shared" si="13"/>
        <v>382174.5781788149</v>
      </c>
      <c r="AN21" s="36">
        <f t="shared" si="13"/>
        <v>181457.69341876014</v>
      </c>
      <c r="AO21" s="61"/>
    </row>
    <row r="22" spans="1:69" x14ac:dyDescent="0.25">
      <c r="A22" s="12" t="s">
        <v>21</v>
      </c>
      <c r="B22" s="29">
        <v>5.0000000000000001E-3</v>
      </c>
      <c r="I22" s="4" t="s">
        <v>61</v>
      </c>
      <c r="T22" s="4" t="s">
        <v>61</v>
      </c>
      <c r="U22" s="5">
        <f>U4</f>
        <v>90000000</v>
      </c>
      <c r="V22" s="5">
        <f>U22*U$3/V$3+V4</f>
        <v>171450000</v>
      </c>
      <c r="W22" s="5">
        <f t="shared" ref="W22:AN22" si="14">V22*V$3/W$3+W4</f>
        <v>245207250</v>
      </c>
      <c r="X22" s="5">
        <f t="shared" si="14"/>
        <v>312043286.24999994</v>
      </c>
      <c r="Y22" s="5">
        <f t="shared" si="14"/>
        <v>372652502.68124986</v>
      </c>
      <c r="Z22" s="5">
        <f t="shared" si="14"/>
        <v>427659865.19465607</v>
      </c>
      <c r="AA22" s="5">
        <f t="shared" si="14"/>
        <v>477627854.52062935</v>
      </c>
      <c r="AB22" s="5">
        <f t="shared" si="14"/>
        <v>523062714.79323244</v>
      </c>
      <c r="AC22" s="5">
        <f t="shared" si="14"/>
        <v>564420077.26719856</v>
      </c>
      <c r="AD22" s="5">
        <f t="shared" si="14"/>
        <v>602110021.66353452</v>
      </c>
      <c r="AE22" s="5">
        <f t="shared" si="14"/>
        <v>636501631.3808521</v>
      </c>
      <c r="AF22" s="5">
        <f t="shared" si="14"/>
        <v>667927093.1858561</v>
      </c>
      <c r="AG22" s="5">
        <f t="shared" si="14"/>
        <v>696685386.9350754</v>
      </c>
      <c r="AH22" s="5">
        <f t="shared" si="14"/>
        <v>723045606.32471156</v>
      </c>
      <c r="AI22" s="5">
        <f t="shared" si="14"/>
        <v>747249947.56579995</v>
      </c>
      <c r="AJ22" s="5">
        <f t="shared" si="14"/>
        <v>769516399.19214737</v>
      </c>
      <c r="AK22" s="5">
        <f t="shared" si="14"/>
        <v>790041162.88777471</v>
      </c>
      <c r="AL22" s="5">
        <f t="shared" si="14"/>
        <v>809000832.23191333</v>
      </c>
      <c r="AM22" s="5">
        <f t="shared" si="14"/>
        <v>826554353.56980276</v>
      </c>
      <c r="AN22" s="5">
        <f t="shared" si="14"/>
        <v>842844790.7967087</v>
      </c>
      <c r="AO22" s="5"/>
    </row>
    <row r="23" spans="1:69" x14ac:dyDescent="0.25">
      <c r="A23" s="12" t="s">
        <v>22</v>
      </c>
      <c r="B23" s="29">
        <v>8.0000000000000002E-3</v>
      </c>
      <c r="I23" s="9" t="s">
        <v>62</v>
      </c>
      <c r="J23" s="10"/>
      <c r="K23" s="10"/>
      <c r="L23" s="10"/>
      <c r="M23" s="10"/>
      <c r="N23" s="10"/>
      <c r="O23" s="10"/>
      <c r="P23" s="10"/>
      <c r="Q23" s="10"/>
      <c r="R23" s="10"/>
      <c r="S23" s="14"/>
      <c r="T23" s="9" t="s">
        <v>62</v>
      </c>
      <c r="U23" s="37">
        <f>U16</f>
        <v>88704542.323056579</v>
      </c>
      <c r="V23" s="37">
        <f t="shared" ref="V23:AN23" si="15">U23*U$3/V$3+V16</f>
        <v>172385295.23836729</v>
      </c>
      <c r="W23" s="37">
        <f t="shared" si="15"/>
        <v>236221875.24775556</v>
      </c>
      <c r="X23" s="37">
        <f t="shared" si="15"/>
        <v>304106484.06338203</v>
      </c>
      <c r="Y23" s="37">
        <f t="shared" si="15"/>
        <v>365660164.14837134</v>
      </c>
      <c r="Z23" s="37">
        <f t="shared" si="15"/>
        <v>421518300.57790869</v>
      </c>
      <c r="AA23" s="37">
        <f t="shared" si="15"/>
        <v>472252741.59830445</v>
      </c>
      <c r="AB23" s="37">
        <f t="shared" si="15"/>
        <v>518378173.02677894</v>
      </c>
      <c r="AC23" s="37">
        <f t="shared" si="15"/>
        <v>560357812.4292537</v>
      </c>
      <c r="AD23" s="37">
        <f t="shared" si="15"/>
        <v>598608579.1085974</v>
      </c>
      <c r="AE23" s="37">
        <f t="shared" si="15"/>
        <v>633505693.28443789</v>
      </c>
      <c r="AF23" s="37">
        <f t="shared" si="15"/>
        <v>665386898.41247892</v>
      </c>
      <c r="AG23" s="37">
        <f t="shared" si="15"/>
        <v>694556137.70234847</v>
      </c>
      <c r="AH23" s="37">
        <f t="shared" si="15"/>
        <v>721286991.14587045</v>
      </c>
      <c r="AI23" s="37">
        <f t="shared" si="15"/>
        <v>745825690.66810644</v>
      </c>
      <c r="AJ23" s="37">
        <f t="shared" si="15"/>
        <v>768393858.63035011</v>
      </c>
      <c r="AK23" s="37">
        <f t="shared" si="15"/>
        <v>789190964.04895496</v>
      </c>
      <c r="AL23" s="37">
        <f t="shared" si="15"/>
        <v>808396538.98131597</v>
      </c>
      <c r="AM23" s="37">
        <f t="shared" si="15"/>
        <v>826172183.94301152</v>
      </c>
      <c r="AN23" s="37">
        <f t="shared" si="15"/>
        <v>842663344.1963743</v>
      </c>
      <c r="AO23" s="59"/>
    </row>
    <row r="24" spans="1:69" x14ac:dyDescent="0.25">
      <c r="A24" s="12" t="s">
        <v>23</v>
      </c>
      <c r="B24" s="29">
        <v>1.2E-2</v>
      </c>
      <c r="I24" s="4" t="s">
        <v>63</v>
      </c>
      <c r="T24" s="4" t="s">
        <v>63</v>
      </c>
      <c r="U24" s="5">
        <f>U$22+U20</f>
        <v>78557586.686932668</v>
      </c>
      <c r="V24" s="5">
        <f t="shared" ref="V24:AN24" si="16">V$22+V20</f>
        <v>161300374.62036735</v>
      </c>
      <c r="W24" s="5">
        <f t="shared" si="16"/>
        <v>236221876.49346918</v>
      </c>
      <c r="X24" s="5">
        <f t="shared" si="16"/>
        <v>304106485.87593645</v>
      </c>
      <c r="Y24" s="5">
        <f t="shared" si="16"/>
        <v>365660168.30531609</v>
      </c>
      <c r="Z24" s="5">
        <f t="shared" si="16"/>
        <v>421518304.1468426</v>
      </c>
      <c r="AA24" s="5">
        <f t="shared" si="16"/>
        <v>472252747.16757679</v>
      </c>
      <c r="AB24" s="5">
        <f t="shared" si="16"/>
        <v>518378177.25341463</v>
      </c>
      <c r="AC24" s="5">
        <f t="shared" si="16"/>
        <v>560357817.85468173</v>
      </c>
      <c r="AD24" s="5">
        <f t="shared" si="16"/>
        <v>598608581.68745506</v>
      </c>
      <c r="AE24" s="5">
        <f t="shared" si="16"/>
        <v>633505701.86504221</v>
      </c>
      <c r="AF24" s="5">
        <f t="shared" si="16"/>
        <v>665386899.91660213</v>
      </c>
      <c r="AG24" s="5">
        <f t="shared" si="16"/>
        <v>694556137.00419676</v>
      </c>
      <c r="AH24" s="5">
        <f t="shared" si="16"/>
        <v>721286990.01842785</v>
      </c>
      <c r="AI24" s="5">
        <f t="shared" si="16"/>
        <v>745825690.0648092</v>
      </c>
      <c r="AJ24" s="5">
        <f t="shared" si="16"/>
        <v>768393857.10179365</v>
      </c>
      <c r="AK24" s="5">
        <f t="shared" si="16"/>
        <v>789190961.11529696</v>
      </c>
      <c r="AL24" s="5">
        <f t="shared" si="16"/>
        <v>808396537.17606819</v>
      </c>
      <c r="AM24" s="5">
        <f t="shared" si="16"/>
        <v>826172178.991624</v>
      </c>
      <c r="AN24" s="5">
        <f t="shared" si="16"/>
        <v>842663333.10328996</v>
      </c>
      <c r="AO24" s="5"/>
    </row>
    <row r="25" spans="1:69" x14ac:dyDescent="0.25">
      <c r="A25" s="12" t="s">
        <v>24</v>
      </c>
      <c r="B25" s="29">
        <v>2.5000000000000001E-2</v>
      </c>
      <c r="I25" s="9" t="s">
        <v>64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9" t="s">
        <v>64</v>
      </c>
      <c r="U25" s="14">
        <f>U$22+U21</f>
        <v>101442413.31306733</v>
      </c>
      <c r="V25" s="14">
        <f t="shared" ref="V25:AN25" si="17">V$22+V21</f>
        <v>181599625.37963265</v>
      </c>
      <c r="W25" s="14">
        <f t="shared" si="17"/>
        <v>254192623.50653082</v>
      </c>
      <c r="X25" s="14">
        <f t="shared" si="17"/>
        <v>319980086.62406343</v>
      </c>
      <c r="Y25" s="14">
        <f t="shared" si="17"/>
        <v>379644837.05718362</v>
      </c>
      <c r="Z25" s="14">
        <f t="shared" si="17"/>
        <v>433801426.24246955</v>
      </c>
      <c r="AA25" s="14">
        <f t="shared" si="17"/>
        <v>483002961.8736819</v>
      </c>
      <c r="AB25" s="14">
        <f t="shared" si="17"/>
        <v>527747252.33305025</v>
      </c>
      <c r="AC25" s="14">
        <f t="shared" si="17"/>
        <v>568482336.67971539</v>
      </c>
      <c r="AD25" s="14">
        <f t="shared" si="17"/>
        <v>605611461.63961399</v>
      </c>
      <c r="AE25" s="14">
        <f t="shared" si="17"/>
        <v>639497560.896662</v>
      </c>
      <c r="AF25" s="14">
        <f t="shared" si="17"/>
        <v>670467286.45511007</v>
      </c>
      <c r="AG25" s="14">
        <f t="shared" si="17"/>
        <v>698814636.86595404</v>
      </c>
      <c r="AH25" s="14">
        <f t="shared" si="17"/>
        <v>724804222.63099527</v>
      </c>
      <c r="AI25" s="14">
        <f t="shared" si="17"/>
        <v>748674205.0667907</v>
      </c>
      <c r="AJ25" s="14">
        <f t="shared" si="17"/>
        <v>770638941.2825011</v>
      </c>
      <c r="AK25" s="14">
        <f t="shared" si="17"/>
        <v>790891364.66025245</v>
      </c>
      <c r="AL25" s="14">
        <f t="shared" si="17"/>
        <v>809605127.28775847</v>
      </c>
      <c r="AM25" s="14">
        <f t="shared" si="17"/>
        <v>826936528.14798152</v>
      </c>
      <c r="AN25" s="14">
        <f t="shared" si="17"/>
        <v>843026248.49012744</v>
      </c>
      <c r="AO25" s="33"/>
    </row>
    <row r="26" spans="1:69" x14ac:dyDescent="0.25">
      <c r="A26" s="12" t="s">
        <v>34</v>
      </c>
      <c r="B26" s="29">
        <v>3.0000000000000001E-3</v>
      </c>
      <c r="I26" s="4" t="s">
        <v>68</v>
      </c>
      <c r="T26" s="4" t="s">
        <v>68</v>
      </c>
      <c r="U26" s="52">
        <f t="array" aca="1" ref="U26:AN26" ca="1">MMULT(TRANSPOSE($N$29:$N$228),MMULT($U$29:$AN$228,$AS$29:$BL$48))</f>
        <v>88704542.323056594</v>
      </c>
      <c r="V26" s="52">
        <f ca="1"/>
        <v>172385295.23836589</v>
      </c>
      <c r="W26" s="52">
        <f ca="1"/>
        <v>236221875.24775669</v>
      </c>
      <c r="X26" s="52">
        <f ca="1"/>
        <v>304106484.06338507</v>
      </c>
      <c r="Y26" s="52">
        <f ca="1"/>
        <v>365660164.14836985</v>
      </c>
      <c r="Z26" s="52">
        <f ca="1"/>
        <v>421518300.57791144</v>
      </c>
      <c r="AA26" s="52">
        <f ca="1"/>
        <v>472252741.59830618</v>
      </c>
      <c r="AB26" s="52">
        <f ca="1"/>
        <v>518378173.026775</v>
      </c>
      <c r="AC26" s="52">
        <f ca="1"/>
        <v>560357812.42925251</v>
      </c>
      <c r="AD26" s="52">
        <f ca="1"/>
        <v>598608579.10859954</v>
      </c>
      <c r="AE26" s="52">
        <f ca="1"/>
        <v>633505693.28443933</v>
      </c>
      <c r="AF26" s="52">
        <f ca="1"/>
        <v>665386898.41247916</v>
      </c>
      <c r="AG26" s="52">
        <f ca="1"/>
        <v>694556137.70234895</v>
      </c>
      <c r="AH26" s="52">
        <f ca="1"/>
        <v>721286991.14587176</v>
      </c>
      <c r="AI26" s="52">
        <f ca="1"/>
        <v>745825690.66810656</v>
      </c>
      <c r="AJ26" s="52">
        <f ca="1"/>
        <v>768393858.6303494</v>
      </c>
      <c r="AK26" s="52">
        <f ca="1"/>
        <v>789190964.04895341</v>
      </c>
      <c r="AL26" s="52">
        <f ca="1"/>
        <v>808396538.98131597</v>
      </c>
      <c r="AM26" s="52">
        <f ca="1"/>
        <v>826172183.94300878</v>
      </c>
      <c r="AN26" s="52">
        <f ca="1"/>
        <v>842663344.1963737</v>
      </c>
      <c r="AO26" s="52"/>
      <c r="AS26" s="20" t="s">
        <v>69</v>
      </c>
    </row>
    <row r="27" spans="1:69" x14ac:dyDescent="0.25">
      <c r="A27" s="12" t="s">
        <v>33</v>
      </c>
      <c r="B27" s="29">
        <v>6.0000000000000001E-3</v>
      </c>
      <c r="N27" s="62" t="s">
        <v>73</v>
      </c>
      <c r="T27" s="5"/>
      <c r="U27" s="21"/>
      <c r="V27" s="21"/>
      <c r="W27" s="54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52"/>
      <c r="AR27" s="4" t="s">
        <v>70</v>
      </c>
      <c r="AS27" s="53">
        <f t="shared" ref="AS27:BL27" si="18">$T$3/T$3</f>
        <v>1</v>
      </c>
      <c r="AT27" s="53">
        <f t="shared" si="18"/>
        <v>1.0049999999999999</v>
      </c>
      <c r="AU27" s="53">
        <f t="shared" si="18"/>
        <v>1.0100249999999997</v>
      </c>
      <c r="AV27" s="53">
        <f t="shared" si="18"/>
        <v>1.0150751249999996</v>
      </c>
      <c r="AW27" s="53">
        <f t="shared" si="18"/>
        <v>1.0201505006249993</v>
      </c>
      <c r="AX27" s="53">
        <f t="shared" si="18"/>
        <v>1.0252512531281242</v>
      </c>
      <c r="AY27" s="53">
        <f t="shared" si="18"/>
        <v>1.0303775093937646</v>
      </c>
      <c r="AZ27" s="53">
        <f t="shared" si="18"/>
        <v>1.0355293969407333</v>
      </c>
      <c r="BA27" s="53">
        <f t="shared" si="18"/>
        <v>1.0407070439254369</v>
      </c>
      <c r="BB27" s="53">
        <f t="shared" si="18"/>
        <v>1.045910579145064</v>
      </c>
      <c r="BC27" s="53">
        <f t="shared" si="18"/>
        <v>1.0511401320407892</v>
      </c>
      <c r="BD27" s="53">
        <f t="shared" si="18"/>
        <v>1.056395832700993</v>
      </c>
      <c r="BE27" s="53">
        <f t="shared" si="18"/>
        <v>1.0616778118644976</v>
      </c>
      <c r="BF27" s="53">
        <f t="shared" si="18"/>
        <v>1.06698620092382</v>
      </c>
      <c r="BG27" s="53">
        <f t="shared" si="18"/>
        <v>1.0723211319284389</v>
      </c>
      <c r="BH27" s="53">
        <f t="shared" si="18"/>
        <v>1.0776827375880809</v>
      </c>
      <c r="BI27" s="53">
        <f t="shared" si="18"/>
        <v>1.0830711512760212</v>
      </c>
      <c r="BJ27" s="53">
        <f t="shared" si="18"/>
        <v>1.0884865070324012</v>
      </c>
      <c r="BK27" s="53">
        <f t="shared" si="18"/>
        <v>1.0939289395675629</v>
      </c>
      <c r="BL27" s="53">
        <f t="shared" si="18"/>
        <v>1.0993985842654006</v>
      </c>
    </row>
    <row r="28" spans="1:69" x14ac:dyDescent="0.25">
      <c r="A28" s="12" t="s">
        <v>35</v>
      </c>
      <c r="B28" s="29">
        <v>8.9999999999999993E-3</v>
      </c>
      <c r="H28" s="1" t="s">
        <v>12</v>
      </c>
      <c r="I28" s="2"/>
      <c r="J28" s="1" t="s">
        <v>14</v>
      </c>
      <c r="K28" s="1" t="s">
        <v>0</v>
      </c>
      <c r="L28" s="1" t="s">
        <v>16</v>
      </c>
      <c r="M28" s="1" t="s">
        <v>56</v>
      </c>
      <c r="N28" s="1" t="s">
        <v>31</v>
      </c>
      <c r="O28" s="1" t="s">
        <v>32</v>
      </c>
      <c r="P28" s="1" t="s">
        <v>5</v>
      </c>
      <c r="Q28" s="1" t="s">
        <v>57</v>
      </c>
      <c r="R28" s="1" t="s">
        <v>58</v>
      </c>
      <c r="S28" s="1" t="s">
        <v>59</v>
      </c>
      <c r="T28" s="1" t="s">
        <v>66</v>
      </c>
      <c r="U28" s="2">
        <v>1</v>
      </c>
      <c r="V28" s="2">
        <f>1+U28</f>
        <v>2</v>
      </c>
      <c r="W28" s="2">
        <f t="shared" ref="W28:AN28" si="19">1+V28</f>
        <v>3</v>
      </c>
      <c r="X28" s="2">
        <f t="shared" si="19"/>
        <v>4</v>
      </c>
      <c r="Y28" s="2">
        <f t="shared" si="19"/>
        <v>5</v>
      </c>
      <c r="Z28" s="2">
        <f t="shared" si="19"/>
        <v>6</v>
      </c>
      <c r="AA28" s="2">
        <f t="shared" si="19"/>
        <v>7</v>
      </c>
      <c r="AB28" s="2">
        <f t="shared" si="19"/>
        <v>8</v>
      </c>
      <c r="AC28" s="2">
        <f t="shared" si="19"/>
        <v>9</v>
      </c>
      <c r="AD28" s="2">
        <f t="shared" si="19"/>
        <v>10</v>
      </c>
      <c r="AE28" s="2">
        <f t="shared" si="19"/>
        <v>11</v>
      </c>
      <c r="AF28" s="2">
        <f t="shared" si="19"/>
        <v>12</v>
      </c>
      <c r="AG28" s="2">
        <f t="shared" si="19"/>
        <v>13</v>
      </c>
      <c r="AH28" s="2">
        <f t="shared" si="19"/>
        <v>14</v>
      </c>
      <c r="AI28" s="2">
        <f t="shared" si="19"/>
        <v>15</v>
      </c>
      <c r="AJ28" s="2">
        <f t="shared" si="19"/>
        <v>16</v>
      </c>
      <c r="AK28" s="2">
        <f t="shared" si="19"/>
        <v>17</v>
      </c>
      <c r="AL28" s="2">
        <f t="shared" si="19"/>
        <v>18</v>
      </c>
      <c r="AM28" s="2">
        <f t="shared" si="19"/>
        <v>19</v>
      </c>
      <c r="AN28" s="2">
        <f t="shared" si="19"/>
        <v>20</v>
      </c>
      <c r="AO28" s="52"/>
      <c r="AP28" s="2" t="s">
        <v>76</v>
      </c>
      <c r="AR28" s="48"/>
      <c r="AS28" s="45">
        <v>1</v>
      </c>
      <c r="AT28" s="46">
        <f>1+AS28</f>
        <v>2</v>
      </c>
      <c r="AU28" s="46">
        <f t="shared" ref="AU28" si="20">1+AT28</f>
        <v>3</v>
      </c>
      <c r="AV28" s="46">
        <f t="shared" ref="AV28" si="21">1+AU28</f>
        <v>4</v>
      </c>
      <c r="AW28" s="46">
        <f t="shared" ref="AW28" si="22">1+AV28</f>
        <v>5</v>
      </c>
      <c r="AX28" s="46">
        <f t="shared" ref="AX28" si="23">1+AW28</f>
        <v>6</v>
      </c>
      <c r="AY28" s="46">
        <f t="shared" ref="AY28" si="24">1+AX28</f>
        <v>7</v>
      </c>
      <c r="AZ28" s="46">
        <f t="shared" ref="AZ28" si="25">1+AY28</f>
        <v>8</v>
      </c>
      <c r="BA28" s="46">
        <f t="shared" ref="BA28" si="26">1+AZ28</f>
        <v>9</v>
      </c>
      <c r="BB28" s="46">
        <f t="shared" ref="BB28" si="27">1+BA28</f>
        <v>10</v>
      </c>
      <c r="BC28" s="46">
        <f t="shared" ref="BC28" si="28">1+BB28</f>
        <v>11</v>
      </c>
      <c r="BD28" s="46">
        <f t="shared" ref="BD28" si="29">1+BC28</f>
        <v>12</v>
      </c>
      <c r="BE28" s="46">
        <f t="shared" ref="BE28" si="30">1+BD28</f>
        <v>13</v>
      </c>
      <c r="BF28" s="46">
        <f t="shared" ref="BF28" si="31">1+BE28</f>
        <v>14</v>
      </c>
      <c r="BG28" s="46">
        <f t="shared" ref="BG28" si="32">1+BF28</f>
        <v>15</v>
      </c>
      <c r="BH28" s="46">
        <f t="shared" ref="BH28" si="33">1+BG28</f>
        <v>16</v>
      </c>
      <c r="BI28" s="46">
        <f t="shared" ref="BI28" si="34">1+BH28</f>
        <v>17</v>
      </c>
      <c r="BJ28" s="46">
        <f t="shared" ref="BJ28" si="35">1+BI28</f>
        <v>18</v>
      </c>
      <c r="BK28" s="46">
        <f t="shared" ref="BK28" si="36">1+BJ28</f>
        <v>19</v>
      </c>
      <c r="BL28" s="47">
        <f t="shared" ref="BL28" si="37">1+BK28</f>
        <v>20</v>
      </c>
    </row>
    <row r="29" spans="1:69" x14ac:dyDescent="0.25">
      <c r="H29" s="4" t="s">
        <v>13</v>
      </c>
      <c r="I29" s="4" t="s">
        <v>15</v>
      </c>
      <c r="J29" s="15">
        <f>$B$4</f>
        <v>0.02</v>
      </c>
      <c r="K29" s="3">
        <v>1</v>
      </c>
      <c r="L29" s="3" t="s">
        <v>17</v>
      </c>
      <c r="M29" s="15">
        <f t="shared" ref="M29:M48" si="38">$B$2+$B$7*$K29</f>
        <v>5.0000000000000001E-3</v>
      </c>
      <c r="N29" s="18">
        <f>VLOOKUP($AP29,Solutions!$A:$E,MATCH(Example!$N$27,Solutions!$A$1:$E$1,FALSE),FALSE)</f>
        <v>74.94907388962443</v>
      </c>
      <c r="O29" s="15">
        <f t="shared" ref="O29:O48" si="39">$K29*B$19</f>
        <v>1E-4</v>
      </c>
      <c r="P29" s="5">
        <v>1000000</v>
      </c>
      <c r="Q29" s="31">
        <v>1014925.3731343285</v>
      </c>
      <c r="R29" s="5">
        <f>Q29*N29</f>
        <v>76067716.783499435</v>
      </c>
      <c r="S29" s="5">
        <f>R29*O29</f>
        <v>7606.7716783499436</v>
      </c>
      <c r="T29" s="5">
        <f>Q29*(1+O29*$B$42)</f>
        <v>1015077.6119402988</v>
      </c>
      <c r="U29" s="5">
        <f t="shared" ref="U29:AJ29" si="40">$P29*((U$28&lt;=$K29)*$J29+(U$28=$K29)*1)</f>
        <v>1020000</v>
      </c>
      <c r="V29" s="5">
        <f t="shared" si="40"/>
        <v>0</v>
      </c>
      <c r="W29" s="5">
        <f t="shared" si="40"/>
        <v>0</v>
      </c>
      <c r="X29" s="5">
        <f t="shared" si="40"/>
        <v>0</v>
      </c>
      <c r="Y29" s="5">
        <f t="shared" si="40"/>
        <v>0</v>
      </c>
      <c r="Z29" s="5">
        <f t="shared" si="40"/>
        <v>0</v>
      </c>
      <c r="AA29" s="5">
        <f t="shared" si="40"/>
        <v>0</v>
      </c>
      <c r="AB29" s="5">
        <f t="shared" si="40"/>
        <v>0</v>
      </c>
      <c r="AC29" s="5">
        <f t="shared" si="40"/>
        <v>0</v>
      </c>
      <c r="AD29" s="5">
        <f t="shared" si="40"/>
        <v>0</v>
      </c>
      <c r="AE29" s="5">
        <f t="shared" si="40"/>
        <v>0</v>
      </c>
      <c r="AF29" s="5">
        <f t="shared" si="40"/>
        <v>0</v>
      </c>
      <c r="AG29" s="5">
        <f t="shared" si="40"/>
        <v>0</v>
      </c>
      <c r="AH29" s="5">
        <f t="shared" si="40"/>
        <v>0</v>
      </c>
      <c r="AI29" s="5">
        <f t="shared" si="40"/>
        <v>0</v>
      </c>
      <c r="AJ29" s="5">
        <f t="shared" si="40"/>
        <v>0</v>
      </c>
      <c r="AK29" s="5">
        <f t="shared" ref="AK29:AN29" si="41">$P29*((AK$28&lt;=$K29)*$J29+(AK$28=$K29)*1)</f>
        <v>0</v>
      </c>
      <c r="AL29" s="5">
        <f t="shared" si="41"/>
        <v>0</v>
      </c>
      <c r="AM29" s="5">
        <f t="shared" si="41"/>
        <v>0</v>
      </c>
      <c r="AN29" s="5">
        <f t="shared" si="41"/>
        <v>0</v>
      </c>
      <c r="AO29" s="52"/>
      <c r="AP29" s="3">
        <f>1</f>
        <v>1</v>
      </c>
      <c r="AR29" s="49">
        <v>1</v>
      </c>
      <c r="AS29" s="41">
        <f ca="1">IF(AS$28=$AR29,1,IF(AS$28&gt;$AR29,OFFSET($AR$27,0,AS$28-$AR29+1),0))</f>
        <v>1</v>
      </c>
      <c r="AT29" s="7">
        <f ca="1">IF(AT$28=$AR29,1,IF(AT$28&gt;$AR29,OFFSET($AR$27,0,AT$28-$AR29+1),0))</f>
        <v>1.0049999999999999</v>
      </c>
      <c r="AU29" s="7">
        <f t="shared" ref="AU29:BJ44" ca="1" si="42">IF(AU$28=$AR29,1,IF(AU$28&gt;$AR29,OFFSET($AR$27,0,AU$28-$AR29+1),0))</f>
        <v>1.0100249999999997</v>
      </c>
      <c r="AV29" s="7">
        <f t="shared" ca="1" si="42"/>
        <v>1.0150751249999996</v>
      </c>
      <c r="AW29" s="7">
        <f t="shared" ca="1" si="42"/>
        <v>1.0201505006249993</v>
      </c>
      <c r="AX29" s="7">
        <f t="shared" ca="1" si="42"/>
        <v>1.0252512531281242</v>
      </c>
      <c r="AY29" s="7">
        <f t="shared" ca="1" si="42"/>
        <v>1.0303775093937646</v>
      </c>
      <c r="AZ29" s="7">
        <f t="shared" ca="1" si="42"/>
        <v>1.0355293969407333</v>
      </c>
      <c r="BA29" s="7">
        <f t="shared" ca="1" si="42"/>
        <v>1.0407070439254369</v>
      </c>
      <c r="BB29" s="7">
        <f t="shared" ca="1" si="42"/>
        <v>1.045910579145064</v>
      </c>
      <c r="BC29" s="7">
        <f t="shared" ca="1" si="42"/>
        <v>1.0511401320407892</v>
      </c>
      <c r="BD29" s="7">
        <f t="shared" ca="1" si="42"/>
        <v>1.056395832700993</v>
      </c>
      <c r="BE29" s="7">
        <f t="shared" ca="1" si="42"/>
        <v>1.0616778118644976</v>
      </c>
      <c r="BF29" s="7">
        <f t="shared" ca="1" si="42"/>
        <v>1.06698620092382</v>
      </c>
      <c r="BG29" s="7">
        <f t="shared" ca="1" si="42"/>
        <v>1.0723211319284389</v>
      </c>
      <c r="BH29" s="7">
        <f t="shared" ca="1" si="42"/>
        <v>1.0776827375880809</v>
      </c>
      <c r="BI29" s="7">
        <f t="shared" ca="1" si="42"/>
        <v>1.0830711512760212</v>
      </c>
      <c r="BJ29" s="7">
        <f t="shared" ca="1" si="42"/>
        <v>1.0884865070324012</v>
      </c>
      <c r="BK29" s="7">
        <f t="shared" ref="BK29:BL48" ca="1" si="43">IF(BK$28=$AR29,1,IF(BK$28&gt;$AR29,OFFSET($AR$27,0,BK$28-$AR29+1),0))</f>
        <v>1.0939289395675629</v>
      </c>
      <c r="BL29" s="42">
        <f t="shared" ca="1" si="43"/>
        <v>1.0993985842654006</v>
      </c>
      <c r="BO29" s="3">
        <v>74.94907388962443</v>
      </c>
      <c r="BP29" s="3">
        <v>87.69</v>
      </c>
      <c r="BQ29" s="3">
        <v>66.27</v>
      </c>
    </row>
    <row r="30" spans="1:69" x14ac:dyDescent="0.25">
      <c r="I30" s="4" t="s">
        <v>15</v>
      </c>
      <c r="J30" s="15">
        <f t="shared" ref="J30:J93" si="44">$B$4</f>
        <v>0.02</v>
      </c>
      <c r="K30" s="3">
        <f>1+K29</f>
        <v>2</v>
      </c>
      <c r="L30" s="3" t="s">
        <v>17</v>
      </c>
      <c r="M30" s="15">
        <f t="shared" si="38"/>
        <v>5.0000000000000001E-3</v>
      </c>
      <c r="N30" s="18">
        <f>VLOOKUP($AP30,Solutions!$A:$E,MATCH(Example!$N$27,Solutions!$A$1:$E$1,FALSE),FALSE)</f>
        <v>9.9999999999669906E-5</v>
      </c>
      <c r="O30" s="15">
        <f t="shared" si="39"/>
        <v>2.0000000000000001E-4</v>
      </c>
      <c r="P30" s="5">
        <v>1000000</v>
      </c>
      <c r="Q30" s="31">
        <v>1029776.490680924</v>
      </c>
      <c r="R30" s="5">
        <f t="shared" ref="R30:R93" si="45">Q30*N30</f>
        <v>102.97764906775248</v>
      </c>
      <c r="S30" s="5">
        <f t="shared" ref="S30:S93" si="46">R30*O30</f>
        <v>2.0595529813550496E-2</v>
      </c>
      <c r="T30" s="5">
        <f t="shared" ref="T30:T93" si="47">Q30*(1+O30*$B$42)</f>
        <v>1030085.4236281283</v>
      </c>
      <c r="U30" s="5">
        <f t="shared" ref="U30:AN42" si="48">$P30*((U$28&lt;=$K30)*$J30+(U$28=$K30)*1)</f>
        <v>20000</v>
      </c>
      <c r="V30" s="5">
        <f t="shared" si="48"/>
        <v>1020000</v>
      </c>
      <c r="W30" s="5">
        <f t="shared" si="48"/>
        <v>0</v>
      </c>
      <c r="X30" s="5">
        <f t="shared" si="48"/>
        <v>0</v>
      </c>
      <c r="Y30" s="5">
        <f t="shared" si="48"/>
        <v>0</v>
      </c>
      <c r="Z30" s="5">
        <f t="shared" si="48"/>
        <v>0</v>
      </c>
      <c r="AA30" s="5">
        <f t="shared" si="48"/>
        <v>0</v>
      </c>
      <c r="AB30" s="5">
        <f t="shared" si="48"/>
        <v>0</v>
      </c>
      <c r="AC30" s="5">
        <f t="shared" si="48"/>
        <v>0</v>
      </c>
      <c r="AD30" s="5">
        <f t="shared" si="48"/>
        <v>0</v>
      </c>
      <c r="AE30" s="5">
        <f t="shared" si="48"/>
        <v>0</v>
      </c>
      <c r="AF30" s="5">
        <f t="shared" si="48"/>
        <v>0</v>
      </c>
      <c r="AG30" s="5">
        <f t="shared" si="48"/>
        <v>0</v>
      </c>
      <c r="AH30" s="5">
        <f t="shared" si="48"/>
        <v>0</v>
      </c>
      <c r="AI30" s="5">
        <f t="shared" si="48"/>
        <v>0</v>
      </c>
      <c r="AJ30" s="5">
        <f t="shared" si="48"/>
        <v>0</v>
      </c>
      <c r="AK30" s="5">
        <f t="shared" si="48"/>
        <v>0</v>
      </c>
      <c r="AL30" s="5">
        <f t="shared" si="48"/>
        <v>0</v>
      </c>
      <c r="AM30" s="5">
        <f t="shared" si="48"/>
        <v>0</v>
      </c>
      <c r="AN30" s="5">
        <f t="shared" si="48"/>
        <v>0</v>
      </c>
      <c r="AO30" s="52"/>
      <c r="AP30" s="3">
        <f>1+AP29</f>
        <v>2</v>
      </c>
      <c r="AR30" s="50">
        <f>1+AR29</f>
        <v>2</v>
      </c>
      <c r="AS30" s="41">
        <f t="shared" ref="AS29:AT44" ca="1" si="49">IF(AS$28=$AR30,1,IF(AS$28&gt;$AR30,OFFSET($AR$27,0,AS$28-$AR30+1),0))</f>
        <v>0</v>
      </c>
      <c r="AT30" s="7">
        <f t="shared" ca="1" si="49"/>
        <v>1</v>
      </c>
      <c r="AU30" s="7">
        <f t="shared" ca="1" si="42"/>
        <v>1.0049999999999999</v>
      </c>
      <c r="AV30" s="7">
        <f t="shared" ca="1" si="42"/>
        <v>1.0100249999999997</v>
      </c>
      <c r="AW30" s="7">
        <f t="shared" ca="1" si="42"/>
        <v>1.0150751249999996</v>
      </c>
      <c r="AX30" s="7">
        <f t="shared" ca="1" si="42"/>
        <v>1.0201505006249993</v>
      </c>
      <c r="AY30" s="7">
        <f t="shared" ca="1" si="42"/>
        <v>1.0252512531281242</v>
      </c>
      <c r="AZ30" s="7">
        <f t="shared" ca="1" si="42"/>
        <v>1.0303775093937646</v>
      </c>
      <c r="BA30" s="7">
        <f t="shared" ca="1" si="42"/>
        <v>1.0355293969407333</v>
      </c>
      <c r="BB30" s="7">
        <f t="shared" ca="1" si="42"/>
        <v>1.0407070439254369</v>
      </c>
      <c r="BC30" s="7">
        <f t="shared" ca="1" si="42"/>
        <v>1.045910579145064</v>
      </c>
      <c r="BD30" s="7">
        <f t="shared" ca="1" si="42"/>
        <v>1.0511401320407892</v>
      </c>
      <c r="BE30" s="7">
        <f t="shared" ca="1" si="42"/>
        <v>1.056395832700993</v>
      </c>
      <c r="BF30" s="7">
        <f t="shared" ca="1" si="42"/>
        <v>1.0616778118644976</v>
      </c>
      <c r="BG30" s="7">
        <f t="shared" ca="1" si="42"/>
        <v>1.06698620092382</v>
      </c>
      <c r="BH30" s="7">
        <f t="shared" ca="1" si="42"/>
        <v>1.0723211319284389</v>
      </c>
      <c r="BI30" s="7">
        <f t="shared" ca="1" si="42"/>
        <v>1.0776827375880809</v>
      </c>
      <c r="BJ30" s="7">
        <f t="shared" ca="1" si="42"/>
        <v>1.0830711512760212</v>
      </c>
      <c r="BK30" s="7">
        <f t="shared" ca="1" si="43"/>
        <v>1.0884865070324012</v>
      </c>
      <c r="BL30" s="42">
        <f t="shared" ca="1" si="43"/>
        <v>1.0939289395675629</v>
      </c>
      <c r="BO30" s="3">
        <v>9.9999999999669906E-5</v>
      </c>
      <c r="BP30" s="3">
        <v>0</v>
      </c>
      <c r="BQ30" s="3">
        <v>0</v>
      </c>
    </row>
    <row r="31" spans="1:69" x14ac:dyDescent="0.25">
      <c r="A31" s="4" t="s">
        <v>43</v>
      </c>
      <c r="B31" s="23" t="s">
        <v>47</v>
      </c>
      <c r="C31" s="23" t="s">
        <v>48</v>
      </c>
      <c r="D31" s="24" t="s">
        <v>49</v>
      </c>
      <c r="F31" s="34" t="s">
        <v>46</v>
      </c>
      <c r="G31" s="34" t="s">
        <v>45</v>
      </c>
      <c r="I31" s="4" t="s">
        <v>15</v>
      </c>
      <c r="J31" s="15">
        <f t="shared" si="44"/>
        <v>0.02</v>
      </c>
      <c r="K31" s="3">
        <f t="shared" ref="K31:K46" si="50">1+K30</f>
        <v>3</v>
      </c>
      <c r="L31" s="3" t="s">
        <v>17</v>
      </c>
      <c r="M31" s="15">
        <f t="shared" si="38"/>
        <v>5.0000000000000001E-3</v>
      </c>
      <c r="N31" s="18">
        <f>VLOOKUP($AP31,Solutions!$A:$E,MATCH(Example!$N$27,Solutions!$A$1:$E$1,FALSE),FALSE)</f>
        <v>1.0000000000056718E-4</v>
      </c>
      <c r="O31" s="15">
        <f t="shared" si="39"/>
        <v>3.0000000000000003E-4</v>
      </c>
      <c r="P31" s="5">
        <v>1000000</v>
      </c>
      <c r="Q31" s="31">
        <v>1044553.7220705712</v>
      </c>
      <c r="R31" s="5">
        <f t="shared" si="45"/>
        <v>104.45537220764956</v>
      </c>
      <c r="S31" s="5">
        <f t="shared" si="46"/>
        <v>3.1336611662294872E-2</v>
      </c>
      <c r="T31" s="5">
        <f t="shared" si="47"/>
        <v>1045023.771245503</v>
      </c>
      <c r="U31" s="5">
        <f t="shared" si="48"/>
        <v>20000</v>
      </c>
      <c r="V31" s="5">
        <f t="shared" si="48"/>
        <v>20000</v>
      </c>
      <c r="W31" s="5">
        <f t="shared" si="48"/>
        <v>1020000</v>
      </c>
      <c r="X31" s="5">
        <f t="shared" si="48"/>
        <v>0</v>
      </c>
      <c r="Y31" s="5">
        <f t="shared" si="48"/>
        <v>0</v>
      </c>
      <c r="Z31" s="5">
        <f t="shared" si="48"/>
        <v>0</v>
      </c>
      <c r="AA31" s="5">
        <f t="shared" si="48"/>
        <v>0</v>
      </c>
      <c r="AB31" s="5">
        <f t="shared" si="48"/>
        <v>0</v>
      </c>
      <c r="AC31" s="5">
        <f t="shared" si="48"/>
        <v>0</v>
      </c>
      <c r="AD31" s="5">
        <f t="shared" si="48"/>
        <v>0</v>
      </c>
      <c r="AE31" s="5">
        <f t="shared" si="48"/>
        <v>0</v>
      </c>
      <c r="AF31" s="5">
        <f t="shared" si="48"/>
        <v>0</v>
      </c>
      <c r="AG31" s="5">
        <f t="shared" si="48"/>
        <v>0</v>
      </c>
      <c r="AH31" s="5">
        <f t="shared" si="48"/>
        <v>0</v>
      </c>
      <c r="AI31" s="5">
        <f t="shared" si="48"/>
        <v>0</v>
      </c>
      <c r="AJ31" s="5">
        <f t="shared" si="48"/>
        <v>0</v>
      </c>
      <c r="AK31" s="5">
        <f t="shared" si="48"/>
        <v>0</v>
      </c>
      <c r="AL31" s="5">
        <f t="shared" si="48"/>
        <v>0</v>
      </c>
      <c r="AM31" s="5">
        <f t="shared" si="48"/>
        <v>0</v>
      </c>
      <c r="AN31" s="5">
        <f t="shared" si="48"/>
        <v>0</v>
      </c>
      <c r="AO31" s="52"/>
      <c r="AP31" s="3">
        <f t="shared" ref="AP31:AP94" si="51">1+AP30</f>
        <v>3</v>
      </c>
      <c r="AR31" s="50">
        <f t="shared" ref="AR31:AR48" si="52">1+AR30</f>
        <v>3</v>
      </c>
      <c r="AS31" s="41">
        <f t="shared" ca="1" si="49"/>
        <v>0</v>
      </c>
      <c r="AT31" s="7">
        <f t="shared" ca="1" si="49"/>
        <v>0</v>
      </c>
      <c r="AU31" s="7">
        <f t="shared" ca="1" si="42"/>
        <v>1</v>
      </c>
      <c r="AV31" s="7">
        <f t="shared" ca="1" si="42"/>
        <v>1.0049999999999999</v>
      </c>
      <c r="AW31" s="7">
        <f t="shared" ca="1" si="42"/>
        <v>1.0100249999999997</v>
      </c>
      <c r="AX31" s="7">
        <f t="shared" ca="1" si="42"/>
        <v>1.0150751249999996</v>
      </c>
      <c r="AY31" s="7">
        <f t="shared" ca="1" si="42"/>
        <v>1.0201505006249993</v>
      </c>
      <c r="AZ31" s="7">
        <f t="shared" ca="1" si="42"/>
        <v>1.0252512531281242</v>
      </c>
      <c r="BA31" s="7">
        <f t="shared" ca="1" si="42"/>
        <v>1.0303775093937646</v>
      </c>
      <c r="BB31" s="7">
        <f t="shared" ca="1" si="42"/>
        <v>1.0355293969407333</v>
      </c>
      <c r="BC31" s="7">
        <f t="shared" ca="1" si="42"/>
        <v>1.0407070439254369</v>
      </c>
      <c r="BD31" s="7">
        <f t="shared" ca="1" si="42"/>
        <v>1.045910579145064</v>
      </c>
      <c r="BE31" s="7">
        <f t="shared" ca="1" si="42"/>
        <v>1.0511401320407892</v>
      </c>
      <c r="BF31" s="7">
        <f t="shared" ca="1" si="42"/>
        <v>1.056395832700993</v>
      </c>
      <c r="BG31" s="7">
        <f t="shared" ca="1" si="42"/>
        <v>1.0616778118644976</v>
      </c>
      <c r="BH31" s="7">
        <f t="shared" ca="1" si="42"/>
        <v>1.06698620092382</v>
      </c>
      <c r="BI31" s="7">
        <f t="shared" ca="1" si="42"/>
        <v>1.0723211319284389</v>
      </c>
      <c r="BJ31" s="7">
        <f t="shared" ca="1" si="42"/>
        <v>1.0776827375880809</v>
      </c>
      <c r="BK31" s="7">
        <f t="shared" ca="1" si="43"/>
        <v>1.0830711512760212</v>
      </c>
      <c r="BL31" s="42">
        <f t="shared" ca="1" si="43"/>
        <v>1.0884865070324012</v>
      </c>
      <c r="BO31" s="3">
        <v>1.0000000000056718E-4</v>
      </c>
      <c r="BP31" s="3">
        <v>0</v>
      </c>
      <c r="BQ31" s="3">
        <v>0</v>
      </c>
    </row>
    <row r="32" spans="1:69" x14ac:dyDescent="0.25">
      <c r="A32" s="12" t="s">
        <v>44</v>
      </c>
      <c r="B32" s="30">
        <v>-1.4999999999999999E-2</v>
      </c>
      <c r="C32" s="30">
        <v>1.4999999999999999E-2</v>
      </c>
      <c r="F32" s="55">
        <f>MIN($U$19:$AN$19)</f>
        <v>-1.5000042961313102E-2</v>
      </c>
      <c r="G32" s="55">
        <f>MAX($U$19:$AN$19)</f>
        <v>1.3822607289193517E-3</v>
      </c>
      <c r="I32" s="4" t="s">
        <v>15</v>
      </c>
      <c r="J32" s="15">
        <f t="shared" si="44"/>
        <v>0.02</v>
      </c>
      <c r="K32" s="3">
        <f t="shared" si="50"/>
        <v>4</v>
      </c>
      <c r="L32" s="3" t="s">
        <v>17</v>
      </c>
      <c r="M32" s="15">
        <f t="shared" si="38"/>
        <v>5.0000000000000001E-3</v>
      </c>
      <c r="N32" s="18">
        <f>VLOOKUP($AP32,Solutions!$A:$E,MATCH(Example!$N$27,Solutions!$A$1:$E$1,FALSE),FALSE)</f>
        <v>1.0000000000000684E-4</v>
      </c>
      <c r="O32" s="15">
        <f t="shared" si="39"/>
        <v>4.0000000000000002E-4</v>
      </c>
      <c r="P32" s="5">
        <v>1000000</v>
      </c>
      <c r="Q32" s="31">
        <v>1059257.434896091</v>
      </c>
      <c r="R32" s="5">
        <f t="shared" si="45"/>
        <v>105.92574348961634</v>
      </c>
      <c r="S32" s="5">
        <f t="shared" si="46"/>
        <v>4.2370297395846537E-2</v>
      </c>
      <c r="T32" s="5">
        <f t="shared" si="47"/>
        <v>1059892.9893570286</v>
      </c>
      <c r="U32" s="5">
        <f t="shared" si="48"/>
        <v>20000</v>
      </c>
      <c r="V32" s="5">
        <f t="shared" si="48"/>
        <v>20000</v>
      </c>
      <c r="W32" s="5">
        <f t="shared" si="48"/>
        <v>20000</v>
      </c>
      <c r="X32" s="5">
        <f t="shared" si="48"/>
        <v>1020000</v>
      </c>
      <c r="Y32" s="5">
        <f t="shared" si="48"/>
        <v>0</v>
      </c>
      <c r="Z32" s="5">
        <f t="shared" si="48"/>
        <v>0</v>
      </c>
      <c r="AA32" s="5">
        <f t="shared" si="48"/>
        <v>0</v>
      </c>
      <c r="AB32" s="5">
        <f t="shared" si="48"/>
        <v>0</v>
      </c>
      <c r="AC32" s="5">
        <f t="shared" si="48"/>
        <v>0</v>
      </c>
      <c r="AD32" s="5">
        <f t="shared" si="48"/>
        <v>0</v>
      </c>
      <c r="AE32" s="5">
        <f t="shared" si="48"/>
        <v>0</v>
      </c>
      <c r="AF32" s="5">
        <f t="shared" si="48"/>
        <v>0</v>
      </c>
      <c r="AG32" s="5">
        <f t="shared" si="48"/>
        <v>0</v>
      </c>
      <c r="AH32" s="5">
        <f t="shared" si="48"/>
        <v>0</v>
      </c>
      <c r="AI32" s="5">
        <f t="shared" si="48"/>
        <v>0</v>
      </c>
      <c r="AJ32" s="5">
        <f t="shared" si="48"/>
        <v>0</v>
      </c>
      <c r="AK32" s="5">
        <f t="shared" si="48"/>
        <v>0</v>
      </c>
      <c r="AL32" s="5">
        <f t="shared" si="48"/>
        <v>0</v>
      </c>
      <c r="AM32" s="5">
        <f t="shared" si="48"/>
        <v>0</v>
      </c>
      <c r="AN32" s="5">
        <f t="shared" si="48"/>
        <v>0</v>
      </c>
      <c r="AO32" s="5"/>
      <c r="AP32" s="3">
        <f t="shared" si="51"/>
        <v>4</v>
      </c>
      <c r="AR32" s="50">
        <f t="shared" si="52"/>
        <v>4</v>
      </c>
      <c r="AS32" s="41">
        <f t="shared" ca="1" si="49"/>
        <v>0</v>
      </c>
      <c r="AT32" s="7">
        <f t="shared" ca="1" si="49"/>
        <v>0</v>
      </c>
      <c r="AU32" s="7">
        <f t="shared" ca="1" si="42"/>
        <v>0</v>
      </c>
      <c r="AV32" s="7">
        <f t="shared" ca="1" si="42"/>
        <v>1</v>
      </c>
      <c r="AW32" s="7">
        <f t="shared" ca="1" si="42"/>
        <v>1.0049999999999999</v>
      </c>
      <c r="AX32" s="7">
        <f t="shared" ca="1" si="42"/>
        <v>1.0100249999999997</v>
      </c>
      <c r="AY32" s="7">
        <f t="shared" ca="1" si="42"/>
        <v>1.0150751249999996</v>
      </c>
      <c r="AZ32" s="7">
        <f t="shared" ca="1" si="42"/>
        <v>1.0201505006249993</v>
      </c>
      <c r="BA32" s="7">
        <f t="shared" ca="1" si="42"/>
        <v>1.0252512531281242</v>
      </c>
      <c r="BB32" s="7">
        <f t="shared" ca="1" si="42"/>
        <v>1.0303775093937646</v>
      </c>
      <c r="BC32" s="7">
        <f t="shared" ca="1" si="42"/>
        <v>1.0355293969407333</v>
      </c>
      <c r="BD32" s="7">
        <f t="shared" ca="1" si="42"/>
        <v>1.0407070439254369</v>
      </c>
      <c r="BE32" s="7">
        <f t="shared" ca="1" si="42"/>
        <v>1.045910579145064</v>
      </c>
      <c r="BF32" s="7">
        <f t="shared" ca="1" si="42"/>
        <v>1.0511401320407892</v>
      </c>
      <c r="BG32" s="7">
        <f t="shared" ca="1" si="42"/>
        <v>1.056395832700993</v>
      </c>
      <c r="BH32" s="7">
        <f t="shared" ca="1" si="42"/>
        <v>1.0616778118644976</v>
      </c>
      <c r="BI32" s="7">
        <f t="shared" ca="1" si="42"/>
        <v>1.06698620092382</v>
      </c>
      <c r="BJ32" s="7">
        <f t="shared" ca="1" si="42"/>
        <v>1.0723211319284389</v>
      </c>
      <c r="BK32" s="7">
        <f t="shared" ca="1" si="43"/>
        <v>1.0776827375880809</v>
      </c>
      <c r="BL32" s="42">
        <f t="shared" ca="1" si="43"/>
        <v>1.0830711512760212</v>
      </c>
      <c r="BO32" s="3">
        <v>1.0000000000000684E-4</v>
      </c>
      <c r="BP32" s="3">
        <v>0</v>
      </c>
      <c r="BQ32" s="3">
        <v>0</v>
      </c>
    </row>
    <row r="33" spans="1:69" x14ac:dyDescent="0.25">
      <c r="A33" s="12" t="s">
        <v>15</v>
      </c>
      <c r="B33" s="27">
        <v>0.1</v>
      </c>
      <c r="C33" s="27">
        <v>0.3</v>
      </c>
      <c r="D33" s="13">
        <f>Q6/$Q$16</f>
        <v>0.10875161824656285</v>
      </c>
      <c r="I33" s="4" t="s">
        <v>15</v>
      </c>
      <c r="J33" s="15">
        <f t="shared" si="44"/>
        <v>0.02</v>
      </c>
      <c r="K33" s="3">
        <f t="shared" si="50"/>
        <v>5</v>
      </c>
      <c r="L33" s="3" t="s">
        <v>17</v>
      </c>
      <c r="M33" s="15">
        <f t="shared" si="38"/>
        <v>5.0000000000000001E-3</v>
      </c>
      <c r="N33" s="18">
        <f>VLOOKUP($AP33,Solutions!$A:$E,MATCH(Example!$N$27,Solutions!$A$1:$E$1,FALSE),FALSE)</f>
        <v>9.9999999999968549E-5</v>
      </c>
      <c r="O33" s="15">
        <f t="shared" si="39"/>
        <v>5.0000000000000001E-4</v>
      </c>
      <c r="P33" s="5">
        <v>1000000</v>
      </c>
      <c r="Q33" s="31">
        <v>1073887.9949214836</v>
      </c>
      <c r="R33" s="5">
        <f t="shared" si="45"/>
        <v>107.38879949211459</v>
      </c>
      <c r="S33" s="5">
        <f t="shared" si="46"/>
        <v>5.3694399746057296E-2</v>
      </c>
      <c r="T33" s="5">
        <f t="shared" si="47"/>
        <v>1074693.4109176747</v>
      </c>
      <c r="U33" s="5">
        <f t="shared" si="48"/>
        <v>20000</v>
      </c>
      <c r="V33" s="5">
        <f t="shared" si="48"/>
        <v>20000</v>
      </c>
      <c r="W33" s="5">
        <f t="shared" si="48"/>
        <v>20000</v>
      </c>
      <c r="X33" s="5">
        <f t="shared" si="48"/>
        <v>20000</v>
      </c>
      <c r="Y33" s="5">
        <f t="shared" si="48"/>
        <v>1020000</v>
      </c>
      <c r="Z33" s="5">
        <f t="shared" si="48"/>
        <v>0</v>
      </c>
      <c r="AA33" s="5">
        <f t="shared" si="48"/>
        <v>0</v>
      </c>
      <c r="AB33" s="5">
        <f t="shared" si="48"/>
        <v>0</v>
      </c>
      <c r="AC33" s="5">
        <f t="shared" si="48"/>
        <v>0</v>
      </c>
      <c r="AD33" s="5">
        <f t="shared" si="48"/>
        <v>0</v>
      </c>
      <c r="AE33" s="5">
        <f t="shared" si="48"/>
        <v>0</v>
      </c>
      <c r="AF33" s="5">
        <f t="shared" si="48"/>
        <v>0</v>
      </c>
      <c r="AG33" s="5">
        <f t="shared" si="48"/>
        <v>0</v>
      </c>
      <c r="AH33" s="5">
        <f t="shared" si="48"/>
        <v>0</v>
      </c>
      <c r="AI33" s="5">
        <f t="shared" si="48"/>
        <v>0</v>
      </c>
      <c r="AJ33" s="5">
        <f t="shared" si="48"/>
        <v>0</v>
      </c>
      <c r="AK33" s="5">
        <f t="shared" si="48"/>
        <v>0</v>
      </c>
      <c r="AL33" s="5">
        <f t="shared" si="48"/>
        <v>0</v>
      </c>
      <c r="AM33" s="5">
        <f t="shared" si="48"/>
        <v>0</v>
      </c>
      <c r="AN33" s="5">
        <f t="shared" si="48"/>
        <v>0</v>
      </c>
      <c r="AO33" s="5"/>
      <c r="AP33" s="3">
        <f t="shared" si="51"/>
        <v>5</v>
      </c>
      <c r="AR33" s="50">
        <f t="shared" si="52"/>
        <v>5</v>
      </c>
      <c r="AS33" s="41">
        <f t="shared" ca="1" si="49"/>
        <v>0</v>
      </c>
      <c r="AT33" s="7">
        <f t="shared" ca="1" si="49"/>
        <v>0</v>
      </c>
      <c r="AU33" s="7">
        <f t="shared" ca="1" si="42"/>
        <v>0</v>
      </c>
      <c r="AV33" s="7">
        <f t="shared" ca="1" si="42"/>
        <v>0</v>
      </c>
      <c r="AW33" s="7">
        <f t="shared" ca="1" si="42"/>
        <v>1</v>
      </c>
      <c r="AX33" s="7">
        <f t="shared" ca="1" si="42"/>
        <v>1.0049999999999999</v>
      </c>
      <c r="AY33" s="7">
        <f t="shared" ca="1" si="42"/>
        <v>1.0100249999999997</v>
      </c>
      <c r="AZ33" s="7">
        <f t="shared" ca="1" si="42"/>
        <v>1.0150751249999996</v>
      </c>
      <c r="BA33" s="7">
        <f t="shared" ca="1" si="42"/>
        <v>1.0201505006249993</v>
      </c>
      <c r="BB33" s="7">
        <f t="shared" ca="1" si="42"/>
        <v>1.0252512531281242</v>
      </c>
      <c r="BC33" s="7">
        <f t="shared" ca="1" si="42"/>
        <v>1.0303775093937646</v>
      </c>
      <c r="BD33" s="7">
        <f t="shared" ca="1" si="42"/>
        <v>1.0355293969407333</v>
      </c>
      <c r="BE33" s="7">
        <f t="shared" ca="1" si="42"/>
        <v>1.0407070439254369</v>
      </c>
      <c r="BF33" s="7">
        <f t="shared" ca="1" si="42"/>
        <v>1.045910579145064</v>
      </c>
      <c r="BG33" s="7">
        <f t="shared" ca="1" si="42"/>
        <v>1.0511401320407892</v>
      </c>
      <c r="BH33" s="7">
        <f t="shared" ca="1" si="42"/>
        <v>1.056395832700993</v>
      </c>
      <c r="BI33" s="7">
        <f t="shared" ca="1" si="42"/>
        <v>1.0616778118644976</v>
      </c>
      <c r="BJ33" s="7">
        <f t="shared" ca="1" si="42"/>
        <v>1.06698620092382</v>
      </c>
      <c r="BK33" s="7">
        <f t="shared" ca="1" si="43"/>
        <v>1.0723211319284389</v>
      </c>
      <c r="BL33" s="42">
        <f t="shared" ca="1" si="43"/>
        <v>1.0776827375880809</v>
      </c>
      <c r="BO33" s="3">
        <v>9.9999999999968549E-5</v>
      </c>
      <c r="BP33" s="3">
        <v>0</v>
      </c>
      <c r="BQ33" s="3">
        <v>0</v>
      </c>
    </row>
    <row r="34" spans="1:69" x14ac:dyDescent="0.25">
      <c r="A34" s="12" t="s">
        <v>18</v>
      </c>
      <c r="B34" s="27">
        <v>0</v>
      </c>
      <c r="C34" s="27">
        <v>0.6</v>
      </c>
      <c r="D34" s="13">
        <f>SUM(Q7:Q12)/$Q$16</f>
        <v>0.60000000048084423</v>
      </c>
      <c r="I34" s="4" t="s">
        <v>15</v>
      </c>
      <c r="J34" s="15">
        <f t="shared" si="44"/>
        <v>0.02</v>
      </c>
      <c r="K34" s="3">
        <f t="shared" si="50"/>
        <v>6</v>
      </c>
      <c r="L34" s="3" t="s">
        <v>17</v>
      </c>
      <c r="M34" s="15">
        <f t="shared" si="38"/>
        <v>5.0000000000000001E-3</v>
      </c>
      <c r="N34" s="18">
        <f>VLOOKUP($AP34,Solutions!$A:$E,MATCH(Example!$N$27,Solutions!$A$1:$E$1,FALSE),FALSE)</f>
        <v>9.9999999999934519E-5</v>
      </c>
      <c r="O34" s="15">
        <f t="shared" si="39"/>
        <v>6.0000000000000006E-4</v>
      </c>
      <c r="P34" s="5">
        <v>1000000</v>
      </c>
      <c r="Q34" s="31">
        <v>1088445.7660910285</v>
      </c>
      <c r="R34" s="5">
        <f t="shared" si="45"/>
        <v>108.84457660903158</v>
      </c>
      <c r="S34" s="5">
        <f t="shared" si="46"/>
        <v>6.5306745965418952E-2</v>
      </c>
      <c r="T34" s="5">
        <f t="shared" si="47"/>
        <v>1089425.3672805103</v>
      </c>
      <c r="U34" s="5">
        <f t="shared" si="48"/>
        <v>20000</v>
      </c>
      <c r="V34" s="5">
        <f t="shared" si="48"/>
        <v>20000</v>
      </c>
      <c r="W34" s="5">
        <f t="shared" si="48"/>
        <v>20000</v>
      </c>
      <c r="X34" s="5">
        <f t="shared" si="48"/>
        <v>20000</v>
      </c>
      <c r="Y34" s="5">
        <f t="shared" si="48"/>
        <v>20000</v>
      </c>
      <c r="Z34" s="5">
        <f t="shared" si="48"/>
        <v>1020000</v>
      </c>
      <c r="AA34" s="5">
        <f t="shared" si="48"/>
        <v>0</v>
      </c>
      <c r="AB34" s="5">
        <f t="shared" si="48"/>
        <v>0</v>
      </c>
      <c r="AC34" s="5">
        <f t="shared" si="48"/>
        <v>0</v>
      </c>
      <c r="AD34" s="5">
        <f t="shared" si="48"/>
        <v>0</v>
      </c>
      <c r="AE34" s="5">
        <f t="shared" si="48"/>
        <v>0</v>
      </c>
      <c r="AF34" s="5">
        <f t="shared" si="48"/>
        <v>0</v>
      </c>
      <c r="AG34" s="5">
        <f t="shared" si="48"/>
        <v>0</v>
      </c>
      <c r="AH34" s="5">
        <f t="shared" si="48"/>
        <v>0</v>
      </c>
      <c r="AI34" s="5">
        <f t="shared" si="48"/>
        <v>0</v>
      </c>
      <c r="AJ34" s="5">
        <f t="shared" si="48"/>
        <v>0</v>
      </c>
      <c r="AK34" s="5">
        <f t="shared" si="48"/>
        <v>0</v>
      </c>
      <c r="AL34" s="5">
        <f t="shared" si="48"/>
        <v>0</v>
      </c>
      <c r="AM34" s="5">
        <f t="shared" si="48"/>
        <v>0</v>
      </c>
      <c r="AN34" s="5">
        <f t="shared" si="48"/>
        <v>0</v>
      </c>
      <c r="AO34" s="5"/>
      <c r="AP34" s="3">
        <f t="shared" si="51"/>
        <v>6</v>
      </c>
      <c r="AR34" s="50">
        <f t="shared" si="52"/>
        <v>6</v>
      </c>
      <c r="AS34" s="41">
        <f t="shared" ca="1" si="49"/>
        <v>0</v>
      </c>
      <c r="AT34" s="7">
        <f t="shared" ca="1" si="49"/>
        <v>0</v>
      </c>
      <c r="AU34" s="7">
        <f t="shared" ca="1" si="42"/>
        <v>0</v>
      </c>
      <c r="AV34" s="7">
        <f t="shared" ca="1" si="42"/>
        <v>0</v>
      </c>
      <c r="AW34" s="7">
        <f t="shared" ca="1" si="42"/>
        <v>0</v>
      </c>
      <c r="AX34" s="7">
        <f t="shared" ca="1" si="42"/>
        <v>1</v>
      </c>
      <c r="AY34" s="7">
        <f t="shared" ca="1" si="42"/>
        <v>1.0049999999999999</v>
      </c>
      <c r="AZ34" s="7">
        <f t="shared" ca="1" si="42"/>
        <v>1.0100249999999997</v>
      </c>
      <c r="BA34" s="7">
        <f t="shared" ca="1" si="42"/>
        <v>1.0150751249999996</v>
      </c>
      <c r="BB34" s="7">
        <f t="shared" ca="1" si="42"/>
        <v>1.0201505006249993</v>
      </c>
      <c r="BC34" s="7">
        <f t="shared" ca="1" si="42"/>
        <v>1.0252512531281242</v>
      </c>
      <c r="BD34" s="7">
        <f t="shared" ca="1" si="42"/>
        <v>1.0303775093937646</v>
      </c>
      <c r="BE34" s="7">
        <f t="shared" ca="1" si="42"/>
        <v>1.0355293969407333</v>
      </c>
      <c r="BF34" s="7">
        <f t="shared" ca="1" si="42"/>
        <v>1.0407070439254369</v>
      </c>
      <c r="BG34" s="7">
        <f t="shared" ca="1" si="42"/>
        <v>1.045910579145064</v>
      </c>
      <c r="BH34" s="7">
        <f t="shared" ca="1" si="42"/>
        <v>1.0511401320407892</v>
      </c>
      <c r="BI34" s="7">
        <f t="shared" ca="1" si="42"/>
        <v>1.056395832700993</v>
      </c>
      <c r="BJ34" s="7">
        <f t="shared" ca="1" si="42"/>
        <v>1.0616778118644976</v>
      </c>
      <c r="BK34" s="7">
        <f t="shared" ca="1" si="43"/>
        <v>1.06698620092382</v>
      </c>
      <c r="BL34" s="42">
        <f t="shared" ca="1" si="43"/>
        <v>1.0723211319284389</v>
      </c>
      <c r="BO34" s="3">
        <v>9.9999999999934519E-5</v>
      </c>
      <c r="BP34" s="3">
        <v>0</v>
      </c>
      <c r="BQ34" s="3">
        <v>0</v>
      </c>
    </row>
    <row r="35" spans="1:69" x14ac:dyDescent="0.25">
      <c r="A35" s="12" t="s">
        <v>38</v>
      </c>
      <c r="B35" s="27">
        <v>0.1</v>
      </c>
      <c r="C35" s="27">
        <v>0.3</v>
      </c>
      <c r="D35" s="13">
        <f>SUM(Q13:Q15)/$Q$16</f>
        <v>0.29124838127259289</v>
      </c>
      <c r="I35" s="4" t="s">
        <v>15</v>
      </c>
      <c r="J35" s="15">
        <f t="shared" si="44"/>
        <v>0.02</v>
      </c>
      <c r="K35" s="3">
        <f t="shared" si="50"/>
        <v>7</v>
      </c>
      <c r="L35" s="3" t="s">
        <v>17</v>
      </c>
      <c r="M35" s="15">
        <f t="shared" si="38"/>
        <v>5.0000000000000001E-3</v>
      </c>
      <c r="N35" s="18">
        <f>VLOOKUP($AP35,Solutions!$A:$E,MATCH(Example!$N$27,Solutions!$A$1:$E$1,FALSE),FALSE)</f>
        <v>9.9999999999992036E-5</v>
      </c>
      <c r="O35" s="15">
        <f t="shared" si="39"/>
        <v>6.9999999999999999E-4</v>
      </c>
      <c r="P35" s="5">
        <v>1000000</v>
      </c>
      <c r="Q35" s="31">
        <v>1102931.1105383371</v>
      </c>
      <c r="R35" s="5">
        <f t="shared" si="45"/>
        <v>110.29311105382493</v>
      </c>
      <c r="S35" s="5">
        <f t="shared" si="46"/>
        <v>7.7205177737677447E-2</v>
      </c>
      <c r="T35" s="5">
        <f t="shared" si="47"/>
        <v>1104089.1882044023</v>
      </c>
      <c r="U35" s="5">
        <f t="shared" si="48"/>
        <v>20000</v>
      </c>
      <c r="V35" s="5">
        <f t="shared" si="48"/>
        <v>20000</v>
      </c>
      <c r="W35" s="5">
        <f t="shared" si="48"/>
        <v>20000</v>
      </c>
      <c r="X35" s="5">
        <f t="shared" si="48"/>
        <v>20000</v>
      </c>
      <c r="Y35" s="5">
        <f t="shared" si="48"/>
        <v>20000</v>
      </c>
      <c r="Z35" s="5">
        <f t="shared" si="48"/>
        <v>20000</v>
      </c>
      <c r="AA35" s="5">
        <f t="shared" si="48"/>
        <v>1020000</v>
      </c>
      <c r="AB35" s="5">
        <f t="shared" si="48"/>
        <v>0</v>
      </c>
      <c r="AC35" s="5">
        <f t="shared" si="48"/>
        <v>0</v>
      </c>
      <c r="AD35" s="5">
        <f t="shared" si="48"/>
        <v>0</v>
      </c>
      <c r="AE35" s="5">
        <f t="shared" si="48"/>
        <v>0</v>
      </c>
      <c r="AF35" s="5">
        <f t="shared" si="48"/>
        <v>0</v>
      </c>
      <c r="AG35" s="5">
        <f t="shared" si="48"/>
        <v>0</v>
      </c>
      <c r="AH35" s="5">
        <f t="shared" si="48"/>
        <v>0</v>
      </c>
      <c r="AI35" s="5">
        <f t="shared" si="48"/>
        <v>0</v>
      </c>
      <c r="AJ35" s="5">
        <f t="shared" si="48"/>
        <v>0</v>
      </c>
      <c r="AK35" s="5">
        <f t="shared" si="48"/>
        <v>0</v>
      </c>
      <c r="AL35" s="5">
        <f t="shared" si="48"/>
        <v>0</v>
      </c>
      <c r="AM35" s="5">
        <f t="shared" si="48"/>
        <v>0</v>
      </c>
      <c r="AN35" s="5">
        <f t="shared" si="48"/>
        <v>0</v>
      </c>
      <c r="AO35" s="5"/>
      <c r="AP35" s="3">
        <f t="shared" si="51"/>
        <v>7</v>
      </c>
      <c r="AR35" s="50">
        <f t="shared" si="52"/>
        <v>7</v>
      </c>
      <c r="AS35" s="41">
        <f t="shared" ca="1" si="49"/>
        <v>0</v>
      </c>
      <c r="AT35" s="7">
        <f t="shared" ca="1" si="49"/>
        <v>0</v>
      </c>
      <c r="AU35" s="7">
        <f t="shared" ca="1" si="42"/>
        <v>0</v>
      </c>
      <c r="AV35" s="7">
        <f t="shared" ca="1" si="42"/>
        <v>0</v>
      </c>
      <c r="AW35" s="7">
        <f t="shared" ca="1" si="42"/>
        <v>0</v>
      </c>
      <c r="AX35" s="7">
        <f t="shared" ca="1" si="42"/>
        <v>0</v>
      </c>
      <c r="AY35" s="7">
        <f t="shared" ca="1" si="42"/>
        <v>1</v>
      </c>
      <c r="AZ35" s="7">
        <f t="shared" ca="1" si="42"/>
        <v>1.0049999999999999</v>
      </c>
      <c r="BA35" s="7">
        <f t="shared" ca="1" si="42"/>
        <v>1.0100249999999997</v>
      </c>
      <c r="BB35" s="7">
        <f t="shared" ca="1" si="42"/>
        <v>1.0150751249999996</v>
      </c>
      <c r="BC35" s="7">
        <f t="shared" ca="1" si="42"/>
        <v>1.0201505006249993</v>
      </c>
      <c r="BD35" s="7">
        <f t="shared" ca="1" si="42"/>
        <v>1.0252512531281242</v>
      </c>
      <c r="BE35" s="7">
        <f t="shared" ca="1" si="42"/>
        <v>1.0303775093937646</v>
      </c>
      <c r="BF35" s="7">
        <f t="shared" ca="1" si="42"/>
        <v>1.0355293969407333</v>
      </c>
      <c r="BG35" s="7">
        <f t="shared" ca="1" si="42"/>
        <v>1.0407070439254369</v>
      </c>
      <c r="BH35" s="7">
        <f t="shared" ca="1" si="42"/>
        <v>1.045910579145064</v>
      </c>
      <c r="BI35" s="7">
        <f t="shared" ca="1" si="42"/>
        <v>1.0511401320407892</v>
      </c>
      <c r="BJ35" s="7">
        <f t="shared" ca="1" si="42"/>
        <v>1.056395832700993</v>
      </c>
      <c r="BK35" s="7">
        <f t="shared" ca="1" si="43"/>
        <v>1.0616778118644976</v>
      </c>
      <c r="BL35" s="42">
        <f t="shared" ca="1" si="43"/>
        <v>1.06698620092382</v>
      </c>
      <c r="BO35" s="3">
        <v>9.9999999999992036E-5</v>
      </c>
      <c r="BP35" s="3">
        <v>0</v>
      </c>
      <c r="BQ35" s="3">
        <v>0</v>
      </c>
    </row>
    <row r="36" spans="1:69" x14ac:dyDescent="0.25">
      <c r="A36" s="12" t="s">
        <v>50</v>
      </c>
      <c r="B36" s="27">
        <v>0</v>
      </c>
      <c r="C36" s="27">
        <v>0.4</v>
      </c>
      <c r="D36" s="13">
        <f>SUM(Q10,Q15)/$Q$16</f>
        <v>0.29124536576019644</v>
      </c>
      <c r="I36" s="4" t="s">
        <v>15</v>
      </c>
      <c r="J36" s="15">
        <f t="shared" si="44"/>
        <v>0.02</v>
      </c>
      <c r="K36" s="3">
        <f t="shared" si="50"/>
        <v>8</v>
      </c>
      <c r="L36" s="3" t="s">
        <v>17</v>
      </c>
      <c r="M36" s="15">
        <f t="shared" si="38"/>
        <v>5.0000000000000001E-3</v>
      </c>
      <c r="N36" s="18">
        <f>VLOOKUP($AP36,Solutions!$A:$E,MATCH(Example!$N$27,Solutions!$A$1:$E$1,FALSE),FALSE)</f>
        <v>1.0000000000000034E-4</v>
      </c>
      <c r="O36" s="15">
        <f t="shared" si="39"/>
        <v>8.0000000000000004E-4</v>
      </c>
      <c r="P36" s="5">
        <v>1000000</v>
      </c>
      <c r="Q36" s="31">
        <v>1117344.3885953606</v>
      </c>
      <c r="R36" s="5">
        <f t="shared" si="45"/>
        <v>111.73443885953644</v>
      </c>
      <c r="S36" s="5">
        <f t="shared" si="46"/>
        <v>8.938755108762915E-2</v>
      </c>
      <c r="T36" s="5">
        <f t="shared" si="47"/>
        <v>1118685.2018616751</v>
      </c>
      <c r="U36" s="5">
        <f t="shared" si="48"/>
        <v>20000</v>
      </c>
      <c r="V36" s="5">
        <f t="shared" si="48"/>
        <v>20000</v>
      </c>
      <c r="W36" s="5">
        <f t="shared" si="48"/>
        <v>20000</v>
      </c>
      <c r="X36" s="5">
        <f t="shared" si="48"/>
        <v>20000</v>
      </c>
      <c r="Y36" s="5">
        <f t="shared" si="48"/>
        <v>20000</v>
      </c>
      <c r="Z36" s="5">
        <f t="shared" si="48"/>
        <v>20000</v>
      </c>
      <c r="AA36" s="5">
        <f t="shared" si="48"/>
        <v>20000</v>
      </c>
      <c r="AB36" s="5">
        <f t="shared" si="48"/>
        <v>1020000</v>
      </c>
      <c r="AC36" s="5">
        <f t="shared" si="48"/>
        <v>0</v>
      </c>
      <c r="AD36" s="5">
        <f t="shared" si="48"/>
        <v>0</v>
      </c>
      <c r="AE36" s="5">
        <f t="shared" si="48"/>
        <v>0</v>
      </c>
      <c r="AF36" s="5">
        <f t="shared" si="48"/>
        <v>0</v>
      </c>
      <c r="AG36" s="5">
        <f t="shared" si="48"/>
        <v>0</v>
      </c>
      <c r="AH36" s="5">
        <f t="shared" si="48"/>
        <v>0</v>
      </c>
      <c r="AI36" s="5">
        <f t="shared" si="48"/>
        <v>0</v>
      </c>
      <c r="AJ36" s="5">
        <f t="shared" si="48"/>
        <v>0</v>
      </c>
      <c r="AK36" s="5">
        <f t="shared" si="48"/>
        <v>0</v>
      </c>
      <c r="AL36" s="5">
        <f t="shared" si="48"/>
        <v>0</v>
      </c>
      <c r="AM36" s="5">
        <f t="shared" si="48"/>
        <v>0</v>
      </c>
      <c r="AN36" s="5">
        <f t="shared" si="48"/>
        <v>0</v>
      </c>
      <c r="AO36" s="5"/>
      <c r="AP36" s="3">
        <f t="shared" si="51"/>
        <v>8</v>
      </c>
      <c r="AR36" s="50">
        <f t="shared" si="52"/>
        <v>8</v>
      </c>
      <c r="AS36" s="41">
        <f t="shared" ca="1" si="49"/>
        <v>0</v>
      </c>
      <c r="AT36" s="7">
        <f t="shared" ca="1" si="49"/>
        <v>0</v>
      </c>
      <c r="AU36" s="7">
        <f t="shared" ca="1" si="42"/>
        <v>0</v>
      </c>
      <c r="AV36" s="7">
        <f t="shared" ca="1" si="42"/>
        <v>0</v>
      </c>
      <c r="AW36" s="7">
        <f t="shared" ca="1" si="42"/>
        <v>0</v>
      </c>
      <c r="AX36" s="7">
        <f t="shared" ca="1" si="42"/>
        <v>0</v>
      </c>
      <c r="AY36" s="7">
        <f t="shared" ca="1" si="42"/>
        <v>0</v>
      </c>
      <c r="AZ36" s="7">
        <f t="shared" ca="1" si="42"/>
        <v>1</v>
      </c>
      <c r="BA36" s="7">
        <f t="shared" ca="1" si="42"/>
        <v>1.0049999999999999</v>
      </c>
      <c r="BB36" s="7">
        <f t="shared" ca="1" si="42"/>
        <v>1.0100249999999997</v>
      </c>
      <c r="BC36" s="7">
        <f t="shared" ca="1" si="42"/>
        <v>1.0150751249999996</v>
      </c>
      <c r="BD36" s="7">
        <f t="shared" ca="1" si="42"/>
        <v>1.0201505006249993</v>
      </c>
      <c r="BE36" s="7">
        <f t="shared" ca="1" si="42"/>
        <v>1.0252512531281242</v>
      </c>
      <c r="BF36" s="7">
        <f t="shared" ca="1" si="42"/>
        <v>1.0303775093937646</v>
      </c>
      <c r="BG36" s="7">
        <f t="shared" ca="1" si="42"/>
        <v>1.0355293969407333</v>
      </c>
      <c r="BH36" s="7">
        <f t="shared" ca="1" si="42"/>
        <v>1.0407070439254369</v>
      </c>
      <c r="BI36" s="7">
        <f t="shared" ca="1" si="42"/>
        <v>1.045910579145064</v>
      </c>
      <c r="BJ36" s="7">
        <f t="shared" ca="1" si="42"/>
        <v>1.0511401320407892</v>
      </c>
      <c r="BK36" s="7">
        <f t="shared" ca="1" si="43"/>
        <v>1.056395832700993</v>
      </c>
      <c r="BL36" s="42">
        <f t="shared" ca="1" si="43"/>
        <v>1.0616778118644976</v>
      </c>
      <c r="BO36" s="3">
        <v>1.0000000000000034E-4</v>
      </c>
      <c r="BP36" s="3">
        <v>0</v>
      </c>
      <c r="BQ36" s="3">
        <v>0</v>
      </c>
    </row>
    <row r="37" spans="1:69" x14ac:dyDescent="0.25">
      <c r="A37" s="12" t="s">
        <v>51</v>
      </c>
      <c r="B37" s="27">
        <v>0</v>
      </c>
      <c r="C37" s="27">
        <v>0.1</v>
      </c>
      <c r="D37" s="13">
        <f>SUM(Q11:Q12)/$Q$16</f>
        <v>5.3353051787932713E-6</v>
      </c>
      <c r="I37" s="4" t="s">
        <v>15</v>
      </c>
      <c r="J37" s="15">
        <f t="shared" si="44"/>
        <v>0.02</v>
      </c>
      <c r="K37" s="3">
        <f t="shared" si="50"/>
        <v>9</v>
      </c>
      <c r="L37" s="3" t="s">
        <v>17</v>
      </c>
      <c r="M37" s="15">
        <f t="shared" si="38"/>
        <v>5.0000000000000001E-3</v>
      </c>
      <c r="N37" s="18">
        <f>VLOOKUP($AP37,Solutions!$A:$E,MATCH(Example!$N$27,Solutions!$A$1:$E$1,FALSE),FALSE)</f>
        <v>1.0000000000000179E-4</v>
      </c>
      <c r="O37" s="15">
        <f t="shared" si="39"/>
        <v>9.0000000000000008E-4</v>
      </c>
      <c r="P37" s="5">
        <v>1000000</v>
      </c>
      <c r="Q37" s="31">
        <v>1131685.9588013536</v>
      </c>
      <c r="R37" s="5">
        <f t="shared" si="45"/>
        <v>113.16859588013739</v>
      </c>
      <c r="S37" s="5">
        <f t="shared" si="46"/>
        <v>0.10185173629212366</v>
      </c>
      <c r="T37" s="5">
        <f t="shared" si="47"/>
        <v>1133213.7348457354</v>
      </c>
      <c r="U37" s="5">
        <f t="shared" si="48"/>
        <v>20000</v>
      </c>
      <c r="V37" s="5">
        <f t="shared" si="48"/>
        <v>20000</v>
      </c>
      <c r="W37" s="5">
        <f t="shared" si="48"/>
        <v>20000</v>
      </c>
      <c r="X37" s="5">
        <f t="shared" si="48"/>
        <v>20000</v>
      </c>
      <c r="Y37" s="5">
        <f t="shared" si="48"/>
        <v>20000</v>
      </c>
      <c r="Z37" s="5">
        <f t="shared" si="48"/>
        <v>20000</v>
      </c>
      <c r="AA37" s="5">
        <f t="shared" si="48"/>
        <v>20000</v>
      </c>
      <c r="AB37" s="5">
        <f t="shared" si="48"/>
        <v>20000</v>
      </c>
      <c r="AC37" s="5">
        <f t="shared" si="48"/>
        <v>1020000</v>
      </c>
      <c r="AD37" s="5">
        <f t="shared" si="48"/>
        <v>0</v>
      </c>
      <c r="AE37" s="5">
        <f t="shared" si="48"/>
        <v>0</v>
      </c>
      <c r="AF37" s="5">
        <f t="shared" si="48"/>
        <v>0</v>
      </c>
      <c r="AG37" s="5">
        <f t="shared" si="48"/>
        <v>0</v>
      </c>
      <c r="AH37" s="5">
        <f t="shared" si="48"/>
        <v>0</v>
      </c>
      <c r="AI37" s="5">
        <f t="shared" si="48"/>
        <v>0</v>
      </c>
      <c r="AJ37" s="5">
        <f t="shared" si="48"/>
        <v>0</v>
      </c>
      <c r="AK37" s="5">
        <f t="shared" si="48"/>
        <v>0</v>
      </c>
      <c r="AL37" s="5">
        <f t="shared" si="48"/>
        <v>0</v>
      </c>
      <c r="AM37" s="5">
        <f t="shared" si="48"/>
        <v>0</v>
      </c>
      <c r="AN37" s="5">
        <f t="shared" si="48"/>
        <v>0</v>
      </c>
      <c r="AO37" s="5"/>
      <c r="AP37" s="3">
        <f t="shared" si="51"/>
        <v>9</v>
      </c>
      <c r="AR37" s="50">
        <f t="shared" si="52"/>
        <v>9</v>
      </c>
      <c r="AS37" s="41">
        <f t="shared" ca="1" si="49"/>
        <v>0</v>
      </c>
      <c r="AT37" s="7">
        <f t="shared" ca="1" si="49"/>
        <v>0</v>
      </c>
      <c r="AU37" s="7">
        <f t="shared" ca="1" si="42"/>
        <v>0</v>
      </c>
      <c r="AV37" s="7">
        <f t="shared" ca="1" si="42"/>
        <v>0</v>
      </c>
      <c r="AW37" s="7">
        <f t="shared" ca="1" si="42"/>
        <v>0</v>
      </c>
      <c r="AX37" s="7">
        <f t="shared" ca="1" si="42"/>
        <v>0</v>
      </c>
      <c r="AY37" s="7">
        <f t="shared" ca="1" si="42"/>
        <v>0</v>
      </c>
      <c r="AZ37" s="7">
        <f t="shared" ca="1" si="42"/>
        <v>0</v>
      </c>
      <c r="BA37" s="7">
        <f t="shared" ca="1" si="42"/>
        <v>1</v>
      </c>
      <c r="BB37" s="7">
        <f t="shared" ca="1" si="42"/>
        <v>1.0049999999999999</v>
      </c>
      <c r="BC37" s="7">
        <f t="shared" ca="1" si="42"/>
        <v>1.0100249999999997</v>
      </c>
      <c r="BD37" s="7">
        <f t="shared" ca="1" si="42"/>
        <v>1.0150751249999996</v>
      </c>
      <c r="BE37" s="7">
        <f t="shared" ca="1" si="42"/>
        <v>1.0201505006249993</v>
      </c>
      <c r="BF37" s="7">
        <f t="shared" ca="1" si="42"/>
        <v>1.0252512531281242</v>
      </c>
      <c r="BG37" s="7">
        <f t="shared" ca="1" si="42"/>
        <v>1.0303775093937646</v>
      </c>
      <c r="BH37" s="7">
        <f t="shared" ca="1" si="42"/>
        <v>1.0355293969407333</v>
      </c>
      <c r="BI37" s="7">
        <f t="shared" ca="1" si="42"/>
        <v>1.0407070439254369</v>
      </c>
      <c r="BJ37" s="7">
        <f t="shared" ca="1" si="42"/>
        <v>1.045910579145064</v>
      </c>
      <c r="BK37" s="7">
        <f t="shared" ca="1" si="43"/>
        <v>1.0511401320407892</v>
      </c>
      <c r="BL37" s="42">
        <f t="shared" ca="1" si="43"/>
        <v>1.056395832700993</v>
      </c>
      <c r="BO37" s="3">
        <v>1.0000000000000179E-4</v>
      </c>
      <c r="BP37" s="3">
        <v>0</v>
      </c>
      <c r="BQ37" s="3">
        <v>0</v>
      </c>
    </row>
    <row r="38" spans="1:69" x14ac:dyDescent="0.25">
      <c r="I38" s="4" t="s">
        <v>15</v>
      </c>
      <c r="J38" s="15">
        <f t="shared" si="44"/>
        <v>0.02</v>
      </c>
      <c r="K38" s="3">
        <f t="shared" si="50"/>
        <v>10</v>
      </c>
      <c r="L38" s="3" t="s">
        <v>17</v>
      </c>
      <c r="M38" s="15">
        <f t="shared" si="38"/>
        <v>5.0000000000000001E-3</v>
      </c>
      <c r="N38" s="18">
        <f>VLOOKUP($AP38,Solutions!$A:$E,MATCH(Example!$N$27,Solutions!$A$1:$E$1,FALSE),FALSE)</f>
        <v>1.0000000000000865E-4</v>
      </c>
      <c r="O38" s="15">
        <f t="shared" si="39"/>
        <v>1E-3</v>
      </c>
      <c r="P38" s="5">
        <v>1000000</v>
      </c>
      <c r="Q38" s="31">
        <v>1145956.177911795</v>
      </c>
      <c r="R38" s="5">
        <f t="shared" si="45"/>
        <v>114.59561779118941</v>
      </c>
      <c r="S38" s="5">
        <f t="shared" si="46"/>
        <v>0.11459561779118942</v>
      </c>
      <c r="T38" s="5">
        <f t="shared" si="47"/>
        <v>1147675.1121786628</v>
      </c>
      <c r="U38" s="5">
        <f t="shared" si="48"/>
        <v>20000</v>
      </c>
      <c r="V38" s="5">
        <f t="shared" si="48"/>
        <v>20000</v>
      </c>
      <c r="W38" s="5">
        <f t="shared" si="48"/>
        <v>20000</v>
      </c>
      <c r="X38" s="5">
        <f t="shared" si="48"/>
        <v>20000</v>
      </c>
      <c r="Y38" s="5">
        <f t="shared" si="48"/>
        <v>20000</v>
      </c>
      <c r="Z38" s="5">
        <f t="shared" si="48"/>
        <v>20000</v>
      </c>
      <c r="AA38" s="5">
        <f t="shared" si="48"/>
        <v>20000</v>
      </c>
      <c r="AB38" s="5">
        <f t="shared" si="48"/>
        <v>20000</v>
      </c>
      <c r="AC38" s="5">
        <f t="shared" si="48"/>
        <v>20000</v>
      </c>
      <c r="AD38" s="5">
        <f t="shared" si="48"/>
        <v>1020000</v>
      </c>
      <c r="AE38" s="5">
        <f t="shared" si="48"/>
        <v>0</v>
      </c>
      <c r="AF38" s="5">
        <f t="shared" si="48"/>
        <v>0</v>
      </c>
      <c r="AG38" s="5">
        <f t="shared" si="48"/>
        <v>0</v>
      </c>
      <c r="AH38" s="5">
        <f t="shared" si="48"/>
        <v>0</v>
      </c>
      <c r="AI38" s="5">
        <f t="shared" si="48"/>
        <v>0</v>
      </c>
      <c r="AJ38" s="5">
        <f t="shared" si="48"/>
        <v>0</v>
      </c>
      <c r="AK38" s="5">
        <f t="shared" si="48"/>
        <v>0</v>
      </c>
      <c r="AL38" s="5">
        <f t="shared" si="48"/>
        <v>0</v>
      </c>
      <c r="AM38" s="5">
        <f t="shared" si="48"/>
        <v>0</v>
      </c>
      <c r="AN38" s="5">
        <f t="shared" si="48"/>
        <v>0</v>
      </c>
      <c r="AO38" s="5"/>
      <c r="AP38" s="3">
        <f t="shared" si="51"/>
        <v>10</v>
      </c>
      <c r="AR38" s="50">
        <f t="shared" si="52"/>
        <v>10</v>
      </c>
      <c r="AS38" s="41">
        <f t="shared" ca="1" si="49"/>
        <v>0</v>
      </c>
      <c r="AT38" s="7">
        <f t="shared" ca="1" si="49"/>
        <v>0</v>
      </c>
      <c r="AU38" s="7">
        <f t="shared" ca="1" si="42"/>
        <v>0</v>
      </c>
      <c r="AV38" s="7">
        <f t="shared" ca="1" si="42"/>
        <v>0</v>
      </c>
      <c r="AW38" s="7">
        <f t="shared" ca="1" si="42"/>
        <v>0</v>
      </c>
      <c r="AX38" s="7">
        <f t="shared" ca="1" si="42"/>
        <v>0</v>
      </c>
      <c r="AY38" s="7">
        <f t="shared" ca="1" si="42"/>
        <v>0</v>
      </c>
      <c r="AZ38" s="7">
        <f t="shared" ca="1" si="42"/>
        <v>0</v>
      </c>
      <c r="BA38" s="7">
        <f t="shared" ca="1" si="42"/>
        <v>0</v>
      </c>
      <c r="BB38" s="7">
        <f t="shared" ca="1" si="42"/>
        <v>1</v>
      </c>
      <c r="BC38" s="7">
        <f t="shared" ca="1" si="42"/>
        <v>1.0049999999999999</v>
      </c>
      <c r="BD38" s="7">
        <f t="shared" ca="1" si="42"/>
        <v>1.0100249999999997</v>
      </c>
      <c r="BE38" s="7">
        <f t="shared" ca="1" si="42"/>
        <v>1.0150751249999996</v>
      </c>
      <c r="BF38" s="7">
        <f t="shared" ca="1" si="42"/>
        <v>1.0201505006249993</v>
      </c>
      <c r="BG38" s="7">
        <f t="shared" ca="1" si="42"/>
        <v>1.0252512531281242</v>
      </c>
      <c r="BH38" s="7">
        <f t="shared" ca="1" si="42"/>
        <v>1.0303775093937646</v>
      </c>
      <c r="BI38" s="7">
        <f t="shared" ca="1" si="42"/>
        <v>1.0355293969407333</v>
      </c>
      <c r="BJ38" s="7">
        <f t="shared" ca="1" si="42"/>
        <v>1.0407070439254369</v>
      </c>
      <c r="BK38" s="7">
        <f t="shared" ca="1" si="43"/>
        <v>1.045910579145064</v>
      </c>
      <c r="BL38" s="42">
        <f t="shared" ca="1" si="43"/>
        <v>1.0511401320407892</v>
      </c>
      <c r="BO38" s="3">
        <v>1.0000000000000865E-4</v>
      </c>
      <c r="BP38" s="3">
        <v>0</v>
      </c>
      <c r="BQ38" s="3">
        <v>0</v>
      </c>
    </row>
    <row r="39" spans="1:69" x14ac:dyDescent="0.25">
      <c r="A39" s="12" t="s">
        <v>52</v>
      </c>
      <c r="B39" s="25">
        <f>Q4</f>
        <v>762827554.20448852</v>
      </c>
      <c r="I39" s="4" t="s">
        <v>15</v>
      </c>
      <c r="J39" s="15">
        <f t="shared" si="44"/>
        <v>0.02</v>
      </c>
      <c r="K39" s="3">
        <f t="shared" si="50"/>
        <v>11</v>
      </c>
      <c r="L39" s="3" t="s">
        <v>17</v>
      </c>
      <c r="M39" s="15">
        <f t="shared" si="38"/>
        <v>5.0000000000000001E-3</v>
      </c>
      <c r="N39" s="18">
        <f>VLOOKUP($AP39,Solutions!$A:$E,MATCH(Example!$N$27,Solutions!$A$1:$E$1,FALSE),FALSE)</f>
        <v>9.9999999999999287E-5</v>
      </c>
      <c r="O39" s="15">
        <f t="shared" si="39"/>
        <v>1.1000000000000001E-3</v>
      </c>
      <c r="P39" s="5">
        <v>1000000</v>
      </c>
      <c r="Q39" s="31">
        <v>1160155.4009072587</v>
      </c>
      <c r="R39" s="5">
        <f t="shared" si="45"/>
        <v>116.01554009072504</v>
      </c>
      <c r="S39" s="5">
        <f t="shared" si="46"/>
        <v>0.12761709409979755</v>
      </c>
      <c r="T39" s="5">
        <f t="shared" si="47"/>
        <v>1162069.6573187555</v>
      </c>
      <c r="U39" s="5">
        <f t="shared" si="48"/>
        <v>20000</v>
      </c>
      <c r="V39" s="5">
        <f t="shared" si="48"/>
        <v>20000</v>
      </c>
      <c r="W39" s="5">
        <f t="shared" si="48"/>
        <v>20000</v>
      </c>
      <c r="X39" s="5">
        <f t="shared" si="48"/>
        <v>20000</v>
      </c>
      <c r="Y39" s="5">
        <f t="shared" si="48"/>
        <v>20000</v>
      </c>
      <c r="Z39" s="5">
        <f t="shared" si="48"/>
        <v>20000</v>
      </c>
      <c r="AA39" s="5">
        <f t="shared" si="48"/>
        <v>20000</v>
      </c>
      <c r="AB39" s="5">
        <f t="shared" si="48"/>
        <v>20000</v>
      </c>
      <c r="AC39" s="5">
        <f t="shared" si="48"/>
        <v>20000</v>
      </c>
      <c r="AD39" s="5">
        <f t="shared" si="48"/>
        <v>20000</v>
      </c>
      <c r="AE39" s="5">
        <f t="shared" si="48"/>
        <v>1020000</v>
      </c>
      <c r="AF39" s="5">
        <f t="shared" si="48"/>
        <v>0</v>
      </c>
      <c r="AG39" s="5">
        <f t="shared" si="48"/>
        <v>0</v>
      </c>
      <c r="AH39" s="5">
        <f t="shared" si="48"/>
        <v>0</v>
      </c>
      <c r="AI39" s="5">
        <f t="shared" si="48"/>
        <v>0</v>
      </c>
      <c r="AJ39" s="5">
        <f t="shared" si="48"/>
        <v>0</v>
      </c>
      <c r="AK39" s="5">
        <f t="shared" si="48"/>
        <v>0</v>
      </c>
      <c r="AL39" s="5">
        <f t="shared" si="48"/>
        <v>0</v>
      </c>
      <c r="AM39" s="5">
        <f t="shared" si="48"/>
        <v>0</v>
      </c>
      <c r="AN39" s="5">
        <f t="shared" si="48"/>
        <v>0</v>
      </c>
      <c r="AO39" s="5"/>
      <c r="AP39" s="3">
        <f t="shared" si="51"/>
        <v>11</v>
      </c>
      <c r="AR39" s="50">
        <f t="shared" si="52"/>
        <v>11</v>
      </c>
      <c r="AS39" s="41">
        <f t="shared" ca="1" si="49"/>
        <v>0</v>
      </c>
      <c r="AT39" s="7">
        <f t="shared" ca="1" si="49"/>
        <v>0</v>
      </c>
      <c r="AU39" s="7">
        <f t="shared" ca="1" si="42"/>
        <v>0</v>
      </c>
      <c r="AV39" s="7">
        <f t="shared" ca="1" si="42"/>
        <v>0</v>
      </c>
      <c r="AW39" s="7">
        <f t="shared" ca="1" si="42"/>
        <v>0</v>
      </c>
      <c r="AX39" s="7">
        <f t="shared" ca="1" si="42"/>
        <v>0</v>
      </c>
      <c r="AY39" s="7">
        <f t="shared" ca="1" si="42"/>
        <v>0</v>
      </c>
      <c r="AZ39" s="7">
        <f t="shared" ca="1" si="42"/>
        <v>0</v>
      </c>
      <c r="BA39" s="7">
        <f t="shared" ca="1" si="42"/>
        <v>0</v>
      </c>
      <c r="BB39" s="7">
        <f t="shared" ca="1" si="42"/>
        <v>0</v>
      </c>
      <c r="BC39" s="7">
        <f t="shared" ca="1" si="42"/>
        <v>1</v>
      </c>
      <c r="BD39" s="7">
        <f t="shared" ca="1" si="42"/>
        <v>1.0049999999999999</v>
      </c>
      <c r="BE39" s="7">
        <f t="shared" ca="1" si="42"/>
        <v>1.0100249999999997</v>
      </c>
      <c r="BF39" s="7">
        <f t="shared" ca="1" si="42"/>
        <v>1.0150751249999996</v>
      </c>
      <c r="BG39" s="7">
        <f t="shared" ca="1" si="42"/>
        <v>1.0201505006249993</v>
      </c>
      <c r="BH39" s="7">
        <f t="shared" ca="1" si="42"/>
        <v>1.0252512531281242</v>
      </c>
      <c r="BI39" s="7">
        <f t="shared" ca="1" si="42"/>
        <v>1.0303775093937646</v>
      </c>
      <c r="BJ39" s="7">
        <f t="shared" ca="1" si="42"/>
        <v>1.0355293969407333</v>
      </c>
      <c r="BK39" s="7">
        <f t="shared" ca="1" si="43"/>
        <v>1.0407070439254369</v>
      </c>
      <c r="BL39" s="42">
        <f t="shared" ca="1" si="43"/>
        <v>1.045910579145064</v>
      </c>
      <c r="BO39" s="3">
        <v>9.9999999999999287E-5</v>
      </c>
      <c r="BP39" s="3">
        <v>0</v>
      </c>
      <c r="BQ39" s="3">
        <v>0</v>
      </c>
    </row>
    <row r="40" spans="1:69" x14ac:dyDescent="0.25">
      <c r="A40" s="12" t="s">
        <v>53</v>
      </c>
      <c r="B40" s="25">
        <f>SUM($R$29:$R$228)</f>
        <v>699483100.03766215</v>
      </c>
      <c r="I40" s="4" t="s">
        <v>15</v>
      </c>
      <c r="J40" s="15">
        <f t="shared" si="44"/>
        <v>0.02</v>
      </c>
      <c r="K40" s="3">
        <f t="shared" si="50"/>
        <v>12</v>
      </c>
      <c r="L40" s="3" t="s">
        <v>17</v>
      </c>
      <c r="M40" s="15">
        <f t="shared" si="38"/>
        <v>5.0000000000000001E-3</v>
      </c>
      <c r="N40" s="18">
        <f>VLOOKUP($AP40,Solutions!$A:$E,MATCH(Example!$N$27,Solutions!$A$1:$E$1,FALSE),FALSE)</f>
        <v>9.999999999999846E-5</v>
      </c>
      <c r="O40" s="15">
        <f t="shared" si="39"/>
        <v>1.2000000000000001E-3</v>
      </c>
      <c r="P40" s="5">
        <v>1000000</v>
      </c>
      <c r="Q40" s="31">
        <v>1174283.9810022477</v>
      </c>
      <c r="R40" s="5">
        <f t="shared" si="45"/>
        <v>117.42839810022296</v>
      </c>
      <c r="S40" s="5">
        <f t="shared" si="46"/>
        <v>0.14091407772026757</v>
      </c>
      <c r="T40" s="5">
        <f t="shared" si="47"/>
        <v>1176397.6921680518</v>
      </c>
      <c r="U40" s="5">
        <f t="shared" si="48"/>
        <v>20000</v>
      </c>
      <c r="V40" s="5">
        <f t="shared" si="48"/>
        <v>20000</v>
      </c>
      <c r="W40" s="5">
        <f t="shared" si="48"/>
        <v>20000</v>
      </c>
      <c r="X40" s="5">
        <f t="shared" si="48"/>
        <v>20000</v>
      </c>
      <c r="Y40" s="5">
        <f t="shared" si="48"/>
        <v>20000</v>
      </c>
      <c r="Z40" s="5">
        <f t="shared" si="48"/>
        <v>20000</v>
      </c>
      <c r="AA40" s="5">
        <f t="shared" si="48"/>
        <v>20000</v>
      </c>
      <c r="AB40" s="5">
        <f t="shared" si="48"/>
        <v>20000</v>
      </c>
      <c r="AC40" s="5">
        <f t="shared" si="48"/>
        <v>20000</v>
      </c>
      <c r="AD40" s="5">
        <f t="shared" si="48"/>
        <v>20000</v>
      </c>
      <c r="AE40" s="5">
        <f t="shared" si="48"/>
        <v>20000</v>
      </c>
      <c r="AF40" s="5">
        <f t="shared" si="48"/>
        <v>1020000</v>
      </c>
      <c r="AG40" s="5">
        <f t="shared" si="48"/>
        <v>0</v>
      </c>
      <c r="AH40" s="5">
        <f t="shared" si="48"/>
        <v>0</v>
      </c>
      <c r="AI40" s="5">
        <f t="shared" si="48"/>
        <v>0</v>
      </c>
      <c r="AJ40" s="5">
        <f t="shared" si="48"/>
        <v>0</v>
      </c>
      <c r="AK40" s="5">
        <f t="shared" si="48"/>
        <v>0</v>
      </c>
      <c r="AL40" s="5">
        <f t="shared" si="48"/>
        <v>0</v>
      </c>
      <c r="AM40" s="5">
        <f t="shared" si="48"/>
        <v>0</v>
      </c>
      <c r="AN40" s="5">
        <f t="shared" si="48"/>
        <v>0</v>
      </c>
      <c r="AO40" s="5"/>
      <c r="AP40" s="3">
        <f t="shared" si="51"/>
        <v>12</v>
      </c>
      <c r="AR40" s="50">
        <f t="shared" si="52"/>
        <v>12</v>
      </c>
      <c r="AS40" s="41">
        <f t="shared" ca="1" si="49"/>
        <v>0</v>
      </c>
      <c r="AT40" s="7">
        <f t="shared" ca="1" si="49"/>
        <v>0</v>
      </c>
      <c r="AU40" s="7">
        <f t="shared" ca="1" si="42"/>
        <v>0</v>
      </c>
      <c r="AV40" s="7">
        <f t="shared" ca="1" si="42"/>
        <v>0</v>
      </c>
      <c r="AW40" s="7">
        <f t="shared" ca="1" si="42"/>
        <v>0</v>
      </c>
      <c r="AX40" s="7">
        <f t="shared" ca="1" si="42"/>
        <v>0</v>
      </c>
      <c r="AY40" s="7">
        <f t="shared" ca="1" si="42"/>
        <v>0</v>
      </c>
      <c r="AZ40" s="7">
        <f t="shared" ca="1" si="42"/>
        <v>0</v>
      </c>
      <c r="BA40" s="7">
        <f t="shared" ca="1" si="42"/>
        <v>0</v>
      </c>
      <c r="BB40" s="7">
        <f t="shared" ca="1" si="42"/>
        <v>0</v>
      </c>
      <c r="BC40" s="7">
        <f t="shared" ca="1" si="42"/>
        <v>0</v>
      </c>
      <c r="BD40" s="7">
        <f t="shared" ca="1" si="42"/>
        <v>1</v>
      </c>
      <c r="BE40" s="7">
        <f t="shared" ca="1" si="42"/>
        <v>1.0049999999999999</v>
      </c>
      <c r="BF40" s="7">
        <f t="shared" ca="1" si="42"/>
        <v>1.0100249999999997</v>
      </c>
      <c r="BG40" s="7">
        <f t="shared" ca="1" si="42"/>
        <v>1.0150751249999996</v>
      </c>
      <c r="BH40" s="7">
        <f t="shared" ca="1" si="42"/>
        <v>1.0201505006249993</v>
      </c>
      <c r="BI40" s="7">
        <f t="shared" ca="1" si="42"/>
        <v>1.0252512531281242</v>
      </c>
      <c r="BJ40" s="7">
        <f t="shared" ca="1" si="42"/>
        <v>1.0303775093937646</v>
      </c>
      <c r="BK40" s="7">
        <f t="shared" ca="1" si="43"/>
        <v>1.0355293969407333</v>
      </c>
      <c r="BL40" s="42">
        <f t="shared" ca="1" si="43"/>
        <v>1.0407070439254369</v>
      </c>
      <c r="BO40" s="3">
        <v>9.999999999999846E-5</v>
      </c>
      <c r="BP40" s="3">
        <v>0</v>
      </c>
      <c r="BQ40" s="3">
        <v>0</v>
      </c>
    </row>
    <row r="41" spans="1:69" x14ac:dyDescent="0.25">
      <c r="A41" s="12" t="s">
        <v>32</v>
      </c>
      <c r="B41" s="25">
        <f>SUM($S$29:$S$228)</f>
        <v>25833566.474478081</v>
      </c>
      <c r="I41" s="4" t="s">
        <v>15</v>
      </c>
      <c r="J41" s="15">
        <f t="shared" si="44"/>
        <v>0.02</v>
      </c>
      <c r="K41" s="3">
        <f t="shared" si="50"/>
        <v>13</v>
      </c>
      <c r="L41" s="3" t="s">
        <v>17</v>
      </c>
      <c r="M41" s="15">
        <f t="shared" si="38"/>
        <v>5.0000000000000001E-3</v>
      </c>
      <c r="N41" s="18">
        <f>VLOOKUP($AP41,Solutions!$A:$E,MATCH(Example!$N$27,Solutions!$A$1:$E$1,FALSE),FALSE)</f>
        <v>9.9999999999999815E-5</v>
      </c>
      <c r="O41" s="15">
        <f t="shared" si="39"/>
        <v>1.3000000000000002E-3</v>
      </c>
      <c r="P41" s="5">
        <v>1000000</v>
      </c>
      <c r="Q41" s="31">
        <v>1188342.2696539778</v>
      </c>
      <c r="R41" s="5">
        <f t="shared" si="45"/>
        <v>118.83422696539756</v>
      </c>
      <c r="S41" s="5">
        <f t="shared" si="46"/>
        <v>0.15448449505501685</v>
      </c>
      <c r="T41" s="5">
        <f t="shared" si="47"/>
        <v>1190659.5370798029</v>
      </c>
      <c r="U41" s="5">
        <f t="shared" si="48"/>
        <v>20000</v>
      </c>
      <c r="V41" s="5">
        <f t="shared" si="48"/>
        <v>20000</v>
      </c>
      <c r="W41" s="5">
        <f t="shared" si="48"/>
        <v>20000</v>
      </c>
      <c r="X41" s="5">
        <f t="shared" si="48"/>
        <v>20000</v>
      </c>
      <c r="Y41" s="5">
        <f t="shared" si="48"/>
        <v>20000</v>
      </c>
      <c r="Z41" s="5">
        <f t="shared" si="48"/>
        <v>20000</v>
      </c>
      <c r="AA41" s="5">
        <f t="shared" si="48"/>
        <v>20000</v>
      </c>
      <c r="AB41" s="5">
        <f t="shared" si="48"/>
        <v>20000</v>
      </c>
      <c r="AC41" s="5">
        <f t="shared" si="48"/>
        <v>20000</v>
      </c>
      <c r="AD41" s="5">
        <f t="shared" si="48"/>
        <v>20000</v>
      </c>
      <c r="AE41" s="5">
        <f t="shared" si="48"/>
        <v>20000</v>
      </c>
      <c r="AF41" s="5">
        <f t="shared" si="48"/>
        <v>20000</v>
      </c>
      <c r="AG41" s="5">
        <f t="shared" si="48"/>
        <v>1020000</v>
      </c>
      <c r="AH41" s="5">
        <f t="shared" si="48"/>
        <v>0</v>
      </c>
      <c r="AI41" s="5">
        <f t="shared" si="48"/>
        <v>0</v>
      </c>
      <c r="AJ41" s="5">
        <f t="shared" si="48"/>
        <v>0</v>
      </c>
      <c r="AK41" s="5">
        <f t="shared" si="48"/>
        <v>0</v>
      </c>
      <c r="AL41" s="5">
        <f t="shared" si="48"/>
        <v>0</v>
      </c>
      <c r="AM41" s="5">
        <f t="shared" si="48"/>
        <v>0</v>
      </c>
      <c r="AN41" s="5">
        <f t="shared" si="48"/>
        <v>0</v>
      </c>
      <c r="AO41" s="5"/>
      <c r="AP41" s="3">
        <f t="shared" si="51"/>
        <v>13</v>
      </c>
      <c r="AR41" s="50">
        <f t="shared" si="52"/>
        <v>13</v>
      </c>
      <c r="AS41" s="41">
        <f t="shared" ca="1" si="49"/>
        <v>0</v>
      </c>
      <c r="AT41" s="7">
        <f t="shared" ca="1" si="49"/>
        <v>0</v>
      </c>
      <c r="AU41" s="7">
        <f t="shared" ca="1" si="42"/>
        <v>0</v>
      </c>
      <c r="AV41" s="7">
        <f t="shared" ca="1" si="42"/>
        <v>0</v>
      </c>
      <c r="AW41" s="7">
        <f t="shared" ca="1" si="42"/>
        <v>0</v>
      </c>
      <c r="AX41" s="7">
        <f t="shared" ca="1" si="42"/>
        <v>0</v>
      </c>
      <c r="AY41" s="7">
        <f t="shared" ca="1" si="42"/>
        <v>0</v>
      </c>
      <c r="AZ41" s="7">
        <f t="shared" ca="1" si="42"/>
        <v>0</v>
      </c>
      <c r="BA41" s="7">
        <f t="shared" ca="1" si="42"/>
        <v>0</v>
      </c>
      <c r="BB41" s="7">
        <f t="shared" ca="1" si="42"/>
        <v>0</v>
      </c>
      <c r="BC41" s="7">
        <f t="shared" ca="1" si="42"/>
        <v>0</v>
      </c>
      <c r="BD41" s="7">
        <f t="shared" ca="1" si="42"/>
        <v>0</v>
      </c>
      <c r="BE41" s="7">
        <f t="shared" ca="1" si="42"/>
        <v>1</v>
      </c>
      <c r="BF41" s="7">
        <f t="shared" ca="1" si="42"/>
        <v>1.0049999999999999</v>
      </c>
      <c r="BG41" s="7">
        <f t="shared" ca="1" si="42"/>
        <v>1.0100249999999997</v>
      </c>
      <c r="BH41" s="7">
        <f t="shared" ca="1" si="42"/>
        <v>1.0150751249999996</v>
      </c>
      <c r="BI41" s="7">
        <f t="shared" ca="1" si="42"/>
        <v>1.0201505006249993</v>
      </c>
      <c r="BJ41" s="7">
        <f t="shared" ca="1" si="42"/>
        <v>1.0252512531281242</v>
      </c>
      <c r="BK41" s="7">
        <f t="shared" ca="1" si="43"/>
        <v>1.0303775093937646</v>
      </c>
      <c r="BL41" s="42">
        <f t="shared" ca="1" si="43"/>
        <v>1.0355293969407333</v>
      </c>
      <c r="BO41" s="3">
        <v>9.9999999999999815E-5</v>
      </c>
      <c r="BP41" s="3">
        <v>0</v>
      </c>
      <c r="BQ41" s="3">
        <v>0</v>
      </c>
    </row>
    <row r="42" spans="1:69" x14ac:dyDescent="0.25">
      <c r="A42" s="12" t="s">
        <v>54</v>
      </c>
      <c r="B42" s="26">
        <v>1.5</v>
      </c>
      <c r="D42" s="5"/>
      <c r="I42" s="4" t="s">
        <v>15</v>
      </c>
      <c r="J42" s="15">
        <f t="shared" si="44"/>
        <v>0.02</v>
      </c>
      <c r="K42" s="3">
        <f t="shared" si="50"/>
        <v>14</v>
      </c>
      <c r="L42" s="3" t="s">
        <v>17</v>
      </c>
      <c r="M42" s="15">
        <f t="shared" si="38"/>
        <v>5.0000000000000001E-3</v>
      </c>
      <c r="N42" s="18">
        <f>VLOOKUP($AP42,Solutions!$A:$E,MATCH(Example!$N$27,Solutions!$A$1:$E$1,FALSE),FALSE)</f>
        <v>9.9999999999999951E-5</v>
      </c>
      <c r="O42" s="15">
        <f t="shared" si="39"/>
        <v>1.4E-3</v>
      </c>
      <c r="P42" s="5">
        <v>1000000</v>
      </c>
      <c r="Q42" s="31">
        <v>1202330.6165711223</v>
      </c>
      <c r="R42" s="5">
        <f t="shared" si="45"/>
        <v>120.23306165711217</v>
      </c>
      <c r="S42" s="5">
        <f t="shared" si="46"/>
        <v>0.16832628631995705</v>
      </c>
      <c r="T42" s="5">
        <f t="shared" si="47"/>
        <v>1204855.5108659216</v>
      </c>
      <c r="U42" s="5">
        <f t="shared" si="48"/>
        <v>20000</v>
      </c>
      <c r="V42" s="5">
        <f t="shared" si="48"/>
        <v>20000</v>
      </c>
      <c r="W42" s="5">
        <f t="shared" si="48"/>
        <v>20000</v>
      </c>
      <c r="X42" s="5">
        <f t="shared" si="48"/>
        <v>20000</v>
      </c>
      <c r="Y42" s="5">
        <f t="shared" si="48"/>
        <v>20000</v>
      </c>
      <c r="Z42" s="5">
        <f t="shared" si="48"/>
        <v>20000</v>
      </c>
      <c r="AA42" s="5">
        <f t="shared" si="48"/>
        <v>20000</v>
      </c>
      <c r="AB42" s="5">
        <f t="shared" si="48"/>
        <v>20000</v>
      </c>
      <c r="AC42" s="5">
        <f t="shared" si="48"/>
        <v>20000</v>
      </c>
      <c r="AD42" s="5">
        <f t="shared" si="48"/>
        <v>20000</v>
      </c>
      <c r="AE42" s="5">
        <f t="shared" si="48"/>
        <v>20000</v>
      </c>
      <c r="AF42" s="5">
        <f t="shared" si="48"/>
        <v>20000</v>
      </c>
      <c r="AG42" s="5">
        <f t="shared" si="48"/>
        <v>20000</v>
      </c>
      <c r="AH42" s="5">
        <f t="shared" si="48"/>
        <v>1020000</v>
      </c>
      <c r="AI42" s="5">
        <f t="shared" si="48"/>
        <v>0</v>
      </c>
      <c r="AJ42" s="5">
        <f t="shared" ref="AJ42:AN42" si="53">$P42*((AJ$28&lt;=$K42)*$J42+(AJ$28=$K42)*1)</f>
        <v>0</v>
      </c>
      <c r="AK42" s="5">
        <f t="shared" si="53"/>
        <v>0</v>
      </c>
      <c r="AL42" s="5">
        <f t="shared" si="53"/>
        <v>0</v>
      </c>
      <c r="AM42" s="5">
        <f t="shared" si="53"/>
        <v>0</v>
      </c>
      <c r="AN42" s="5">
        <f t="shared" si="53"/>
        <v>0</v>
      </c>
      <c r="AO42" s="5"/>
      <c r="AP42" s="3">
        <f t="shared" si="51"/>
        <v>14</v>
      </c>
      <c r="AR42" s="50">
        <f t="shared" si="52"/>
        <v>14</v>
      </c>
      <c r="AS42" s="41">
        <f t="shared" ca="1" si="49"/>
        <v>0</v>
      </c>
      <c r="AT42" s="7">
        <f t="shared" ca="1" si="49"/>
        <v>0</v>
      </c>
      <c r="AU42" s="7">
        <f t="shared" ca="1" si="42"/>
        <v>0</v>
      </c>
      <c r="AV42" s="7">
        <f t="shared" ca="1" si="42"/>
        <v>0</v>
      </c>
      <c r="AW42" s="7">
        <f t="shared" ca="1" si="42"/>
        <v>0</v>
      </c>
      <c r="AX42" s="7">
        <f t="shared" ca="1" si="42"/>
        <v>0</v>
      </c>
      <c r="AY42" s="7">
        <f t="shared" ca="1" si="42"/>
        <v>0</v>
      </c>
      <c r="AZ42" s="7">
        <f t="shared" ca="1" si="42"/>
        <v>0</v>
      </c>
      <c r="BA42" s="7">
        <f t="shared" ca="1" si="42"/>
        <v>0</v>
      </c>
      <c r="BB42" s="7">
        <f t="shared" ca="1" si="42"/>
        <v>0</v>
      </c>
      <c r="BC42" s="7">
        <f t="shared" ca="1" si="42"/>
        <v>0</v>
      </c>
      <c r="BD42" s="7">
        <f t="shared" ca="1" si="42"/>
        <v>0</v>
      </c>
      <c r="BE42" s="7">
        <f t="shared" ca="1" si="42"/>
        <v>0</v>
      </c>
      <c r="BF42" s="7">
        <f t="shared" ca="1" si="42"/>
        <v>1</v>
      </c>
      <c r="BG42" s="7">
        <f t="shared" ca="1" si="42"/>
        <v>1.0049999999999999</v>
      </c>
      <c r="BH42" s="7">
        <f t="shared" ca="1" si="42"/>
        <v>1.0100249999999997</v>
      </c>
      <c r="BI42" s="7">
        <f t="shared" ca="1" si="42"/>
        <v>1.0150751249999996</v>
      </c>
      <c r="BJ42" s="7">
        <f t="shared" ca="1" si="42"/>
        <v>1.0201505006249993</v>
      </c>
      <c r="BK42" s="7">
        <f t="shared" ca="1" si="43"/>
        <v>1.0252512531281242</v>
      </c>
      <c r="BL42" s="42">
        <f t="shared" ca="1" si="43"/>
        <v>1.0303775093937646</v>
      </c>
      <c r="BO42" s="3">
        <v>9.9999999999999951E-5</v>
      </c>
      <c r="BP42" s="3">
        <v>0</v>
      </c>
      <c r="BQ42" s="3">
        <v>0</v>
      </c>
    </row>
    <row r="43" spans="1:69" x14ac:dyDescent="0.25">
      <c r="A43" s="12" t="s">
        <v>55</v>
      </c>
      <c r="B43" s="40">
        <f>B39-(B41*B42+B40)</f>
        <v>24594104.455109239</v>
      </c>
      <c r="I43" s="4" t="s">
        <v>15</v>
      </c>
      <c r="J43" s="15">
        <f t="shared" si="44"/>
        <v>0.02</v>
      </c>
      <c r="K43" s="3">
        <f t="shared" si="50"/>
        <v>15</v>
      </c>
      <c r="L43" s="3" t="s">
        <v>17</v>
      </c>
      <c r="M43" s="15">
        <f t="shared" si="38"/>
        <v>5.0000000000000001E-3</v>
      </c>
      <c r="N43" s="18">
        <f>VLOOKUP($AP43,Solutions!$A:$E,MATCH(Example!$N$27,Solutions!$A$1:$E$1,FALSE),FALSE)</f>
        <v>1.000000000000054E-4</v>
      </c>
      <c r="O43" s="15">
        <f t="shared" si="39"/>
        <v>1.5E-3</v>
      </c>
      <c r="P43" s="5">
        <v>1000000</v>
      </c>
      <c r="Q43" s="31">
        <v>1216249.3697225102</v>
      </c>
      <c r="R43" s="5">
        <f t="shared" si="45"/>
        <v>121.62493697225759</v>
      </c>
      <c r="S43" s="5">
        <f t="shared" si="46"/>
        <v>0.18243740545838638</v>
      </c>
      <c r="T43" s="5">
        <f t="shared" si="47"/>
        <v>1218985.930804386</v>
      </c>
      <c r="U43" s="5">
        <f t="shared" ref="U43:AN55" si="54">$P43*((U$28&lt;=$K43)*$J43+(U$28=$K43)*1)</f>
        <v>20000</v>
      </c>
      <c r="V43" s="5">
        <f t="shared" si="54"/>
        <v>20000</v>
      </c>
      <c r="W43" s="5">
        <f t="shared" si="54"/>
        <v>20000</v>
      </c>
      <c r="X43" s="5">
        <f t="shared" si="54"/>
        <v>20000</v>
      </c>
      <c r="Y43" s="5">
        <f t="shared" si="54"/>
        <v>20000</v>
      </c>
      <c r="Z43" s="5">
        <f t="shared" si="54"/>
        <v>20000</v>
      </c>
      <c r="AA43" s="5">
        <f t="shared" si="54"/>
        <v>20000</v>
      </c>
      <c r="AB43" s="5">
        <f t="shared" si="54"/>
        <v>20000</v>
      </c>
      <c r="AC43" s="5">
        <f t="shared" si="54"/>
        <v>20000</v>
      </c>
      <c r="AD43" s="5">
        <f t="shared" si="54"/>
        <v>20000</v>
      </c>
      <c r="AE43" s="5">
        <f t="shared" si="54"/>
        <v>20000</v>
      </c>
      <c r="AF43" s="5">
        <f t="shared" si="54"/>
        <v>20000</v>
      </c>
      <c r="AG43" s="5">
        <f t="shared" si="54"/>
        <v>20000</v>
      </c>
      <c r="AH43" s="5">
        <f t="shared" si="54"/>
        <v>20000</v>
      </c>
      <c r="AI43" s="5">
        <f t="shared" si="54"/>
        <v>1020000</v>
      </c>
      <c r="AJ43" s="5">
        <f t="shared" si="54"/>
        <v>0</v>
      </c>
      <c r="AK43" s="5">
        <f t="shared" si="54"/>
        <v>0</v>
      </c>
      <c r="AL43" s="5">
        <f t="shared" si="54"/>
        <v>0</v>
      </c>
      <c r="AM43" s="5">
        <f t="shared" si="54"/>
        <v>0</v>
      </c>
      <c r="AN43" s="5">
        <f t="shared" si="54"/>
        <v>0</v>
      </c>
      <c r="AO43" s="5"/>
      <c r="AP43" s="3">
        <f t="shared" si="51"/>
        <v>15</v>
      </c>
      <c r="AR43" s="50">
        <f t="shared" si="52"/>
        <v>15</v>
      </c>
      <c r="AS43" s="41">
        <f t="shared" ca="1" si="49"/>
        <v>0</v>
      </c>
      <c r="AT43" s="7">
        <f t="shared" ca="1" si="49"/>
        <v>0</v>
      </c>
      <c r="AU43" s="7">
        <f t="shared" ca="1" si="42"/>
        <v>0</v>
      </c>
      <c r="AV43" s="7">
        <f t="shared" ca="1" si="42"/>
        <v>0</v>
      </c>
      <c r="AW43" s="7">
        <f t="shared" ca="1" si="42"/>
        <v>0</v>
      </c>
      <c r="AX43" s="7">
        <f t="shared" ca="1" si="42"/>
        <v>0</v>
      </c>
      <c r="AY43" s="7">
        <f t="shared" ca="1" si="42"/>
        <v>0</v>
      </c>
      <c r="AZ43" s="7">
        <f t="shared" ca="1" si="42"/>
        <v>0</v>
      </c>
      <c r="BA43" s="7">
        <f t="shared" ca="1" si="42"/>
        <v>0</v>
      </c>
      <c r="BB43" s="7">
        <f t="shared" ca="1" si="42"/>
        <v>0</v>
      </c>
      <c r="BC43" s="7">
        <f t="shared" ca="1" si="42"/>
        <v>0</v>
      </c>
      <c r="BD43" s="7">
        <f t="shared" ca="1" si="42"/>
        <v>0</v>
      </c>
      <c r="BE43" s="7">
        <f t="shared" ca="1" si="42"/>
        <v>0</v>
      </c>
      <c r="BF43" s="7">
        <f t="shared" ca="1" si="42"/>
        <v>0</v>
      </c>
      <c r="BG43" s="7">
        <f t="shared" ca="1" si="42"/>
        <v>1</v>
      </c>
      <c r="BH43" s="7">
        <f t="shared" ca="1" si="42"/>
        <v>1.0049999999999999</v>
      </c>
      <c r="BI43" s="7">
        <f t="shared" ca="1" si="42"/>
        <v>1.0100249999999997</v>
      </c>
      <c r="BJ43" s="7">
        <f t="shared" ca="1" si="42"/>
        <v>1.0150751249999996</v>
      </c>
      <c r="BK43" s="7">
        <f t="shared" ca="1" si="43"/>
        <v>1.0201505006249993</v>
      </c>
      <c r="BL43" s="42">
        <f t="shared" ca="1" si="43"/>
        <v>1.0252512531281242</v>
      </c>
      <c r="BO43" s="3">
        <v>1.000000000000054E-4</v>
      </c>
      <c r="BP43" s="3">
        <v>0</v>
      </c>
      <c r="BQ43" s="3">
        <v>0</v>
      </c>
    </row>
    <row r="44" spans="1:69" x14ac:dyDescent="0.25">
      <c r="A44" s="39" t="s">
        <v>67</v>
      </c>
      <c r="B44" s="25">
        <f>$B$39-SUMPRODUCT($N$29:$N$228,$T$29:$T$228)</f>
        <v>24594104.455109119</v>
      </c>
      <c r="I44" s="4" t="s">
        <v>15</v>
      </c>
      <c r="J44" s="15">
        <f t="shared" si="44"/>
        <v>0.02</v>
      </c>
      <c r="K44" s="3">
        <f t="shared" si="50"/>
        <v>16</v>
      </c>
      <c r="L44" s="3" t="s">
        <v>17</v>
      </c>
      <c r="M44" s="15">
        <f t="shared" si="38"/>
        <v>5.0000000000000001E-3</v>
      </c>
      <c r="N44" s="18">
        <f>VLOOKUP($AP44,Solutions!$A:$E,MATCH(Example!$N$27,Solutions!$A$1:$E$1,FALSE),FALSE)</f>
        <v>9.9999999999999327E-5</v>
      </c>
      <c r="O44" s="15">
        <f t="shared" si="39"/>
        <v>1.6000000000000001E-3</v>
      </c>
      <c r="P44" s="5">
        <v>1000000</v>
      </c>
      <c r="Q44" s="31">
        <v>1230098.8753457812</v>
      </c>
      <c r="R44" s="5">
        <f t="shared" si="45"/>
        <v>123.00988753457729</v>
      </c>
      <c r="S44" s="5">
        <f t="shared" si="46"/>
        <v>0.19681582005532366</v>
      </c>
      <c r="T44" s="5">
        <f t="shared" si="47"/>
        <v>1233051.1126466109</v>
      </c>
      <c r="U44" s="5">
        <f t="shared" si="54"/>
        <v>20000</v>
      </c>
      <c r="V44" s="5">
        <f t="shared" si="54"/>
        <v>20000</v>
      </c>
      <c r="W44" s="5">
        <f t="shared" si="54"/>
        <v>20000</v>
      </c>
      <c r="X44" s="5">
        <f t="shared" si="54"/>
        <v>20000</v>
      </c>
      <c r="Y44" s="5">
        <f t="shared" si="54"/>
        <v>20000</v>
      </c>
      <c r="Z44" s="5">
        <f t="shared" si="54"/>
        <v>20000</v>
      </c>
      <c r="AA44" s="5">
        <f t="shared" si="54"/>
        <v>20000</v>
      </c>
      <c r="AB44" s="5">
        <f t="shared" si="54"/>
        <v>20000</v>
      </c>
      <c r="AC44" s="5">
        <f t="shared" si="54"/>
        <v>20000</v>
      </c>
      <c r="AD44" s="5">
        <f t="shared" si="54"/>
        <v>20000</v>
      </c>
      <c r="AE44" s="5">
        <f t="shared" si="54"/>
        <v>20000</v>
      </c>
      <c r="AF44" s="5">
        <f t="shared" si="54"/>
        <v>20000</v>
      </c>
      <c r="AG44" s="5">
        <f t="shared" si="54"/>
        <v>20000</v>
      </c>
      <c r="AH44" s="5">
        <f t="shared" si="54"/>
        <v>20000</v>
      </c>
      <c r="AI44" s="5">
        <f t="shared" si="54"/>
        <v>20000</v>
      </c>
      <c r="AJ44" s="5">
        <f t="shared" si="54"/>
        <v>1020000</v>
      </c>
      <c r="AK44" s="5">
        <f t="shared" si="54"/>
        <v>0</v>
      </c>
      <c r="AL44" s="5">
        <f t="shared" si="54"/>
        <v>0</v>
      </c>
      <c r="AM44" s="5">
        <f t="shared" si="54"/>
        <v>0</v>
      </c>
      <c r="AN44" s="5">
        <f t="shared" si="54"/>
        <v>0</v>
      </c>
      <c r="AO44" s="5"/>
      <c r="AP44" s="3">
        <f t="shared" si="51"/>
        <v>16</v>
      </c>
      <c r="AR44" s="50">
        <f t="shared" si="52"/>
        <v>16</v>
      </c>
      <c r="AS44" s="41">
        <f t="shared" ca="1" si="49"/>
        <v>0</v>
      </c>
      <c r="AT44" s="7">
        <f t="shared" ca="1" si="49"/>
        <v>0</v>
      </c>
      <c r="AU44" s="7">
        <f t="shared" ca="1" si="42"/>
        <v>0</v>
      </c>
      <c r="AV44" s="7">
        <f t="shared" ca="1" si="42"/>
        <v>0</v>
      </c>
      <c r="AW44" s="7">
        <f t="shared" ca="1" si="42"/>
        <v>0</v>
      </c>
      <c r="AX44" s="7">
        <f t="shared" ca="1" si="42"/>
        <v>0</v>
      </c>
      <c r="AY44" s="7">
        <f t="shared" ca="1" si="42"/>
        <v>0</v>
      </c>
      <c r="AZ44" s="7">
        <f t="shared" ca="1" si="42"/>
        <v>0</v>
      </c>
      <c r="BA44" s="7">
        <f t="shared" ca="1" si="42"/>
        <v>0</v>
      </c>
      <c r="BB44" s="7">
        <f t="shared" ca="1" si="42"/>
        <v>0</v>
      </c>
      <c r="BC44" s="7">
        <f t="shared" ca="1" si="42"/>
        <v>0</v>
      </c>
      <c r="BD44" s="7">
        <f t="shared" ca="1" si="42"/>
        <v>0</v>
      </c>
      <c r="BE44" s="7">
        <f t="shared" ca="1" si="42"/>
        <v>0</v>
      </c>
      <c r="BF44" s="7">
        <f t="shared" ca="1" si="42"/>
        <v>0</v>
      </c>
      <c r="BG44" s="7">
        <f t="shared" ca="1" si="42"/>
        <v>0</v>
      </c>
      <c r="BH44" s="7">
        <f t="shared" ca="1" si="42"/>
        <v>1</v>
      </c>
      <c r="BI44" s="7">
        <f t="shared" ca="1" si="42"/>
        <v>1.0049999999999999</v>
      </c>
      <c r="BJ44" s="7">
        <f t="shared" ref="BJ44:BJ48" ca="1" si="55">IF(BJ$28=$AR44,1,IF(BJ$28&gt;$AR44,OFFSET($AR$27,0,BJ$28-$AR44+1),0))</f>
        <v>1.0100249999999997</v>
      </c>
      <c r="BK44" s="7">
        <f t="shared" ca="1" si="43"/>
        <v>1.0150751249999996</v>
      </c>
      <c r="BL44" s="42">
        <f t="shared" ca="1" si="43"/>
        <v>1.0201505006249993</v>
      </c>
      <c r="BO44" s="3">
        <v>9.9999999999999327E-5</v>
      </c>
      <c r="BP44" s="3">
        <v>0</v>
      </c>
      <c r="BQ44" s="3">
        <v>0</v>
      </c>
    </row>
    <row r="45" spans="1:69" x14ac:dyDescent="0.25">
      <c r="I45" s="4" t="s">
        <v>15</v>
      </c>
      <c r="J45" s="15">
        <f t="shared" si="44"/>
        <v>0.02</v>
      </c>
      <c r="K45" s="3">
        <f t="shared" si="50"/>
        <v>17</v>
      </c>
      <c r="L45" s="3" t="s">
        <v>17</v>
      </c>
      <c r="M45" s="15">
        <f t="shared" si="38"/>
        <v>5.0000000000000001E-3</v>
      </c>
      <c r="N45" s="18">
        <f>VLOOKUP($AP45,Solutions!$A:$E,MATCH(Example!$N$27,Solutions!$A$1:$E$1,FALSE),FALSE)</f>
        <v>1.0000000000000029E-4</v>
      </c>
      <c r="O45" s="15">
        <f t="shared" si="39"/>
        <v>1.7000000000000001E-3</v>
      </c>
      <c r="P45" s="5">
        <v>1000000</v>
      </c>
      <c r="Q45" s="31">
        <v>1243879.4779560014</v>
      </c>
      <c r="R45" s="5">
        <f t="shared" si="45"/>
        <v>124.3879477956005</v>
      </c>
      <c r="S45" s="5">
        <f t="shared" si="46"/>
        <v>0.21145951125252085</v>
      </c>
      <c r="T45" s="5">
        <f t="shared" si="47"/>
        <v>1247051.3706247893</v>
      </c>
      <c r="U45" s="5">
        <f t="shared" si="54"/>
        <v>20000</v>
      </c>
      <c r="V45" s="5">
        <f t="shared" si="54"/>
        <v>20000</v>
      </c>
      <c r="W45" s="5">
        <f t="shared" si="54"/>
        <v>20000</v>
      </c>
      <c r="X45" s="5">
        <f t="shared" si="54"/>
        <v>20000</v>
      </c>
      <c r="Y45" s="5">
        <f t="shared" si="54"/>
        <v>20000</v>
      </c>
      <c r="Z45" s="5">
        <f t="shared" si="54"/>
        <v>20000</v>
      </c>
      <c r="AA45" s="5">
        <f t="shared" si="54"/>
        <v>20000</v>
      </c>
      <c r="AB45" s="5">
        <f t="shared" si="54"/>
        <v>20000</v>
      </c>
      <c r="AC45" s="5">
        <f t="shared" si="54"/>
        <v>20000</v>
      </c>
      <c r="AD45" s="5">
        <f t="shared" si="54"/>
        <v>20000</v>
      </c>
      <c r="AE45" s="5">
        <f t="shared" si="54"/>
        <v>20000</v>
      </c>
      <c r="AF45" s="5">
        <f t="shared" si="54"/>
        <v>20000</v>
      </c>
      <c r="AG45" s="5">
        <f t="shared" si="54"/>
        <v>20000</v>
      </c>
      <c r="AH45" s="5">
        <f t="shared" si="54"/>
        <v>20000</v>
      </c>
      <c r="AI45" s="5">
        <f t="shared" si="54"/>
        <v>20000</v>
      </c>
      <c r="AJ45" s="5">
        <f t="shared" si="54"/>
        <v>20000</v>
      </c>
      <c r="AK45" s="5">
        <f t="shared" si="54"/>
        <v>1020000</v>
      </c>
      <c r="AL45" s="5">
        <f t="shared" si="54"/>
        <v>0</v>
      </c>
      <c r="AM45" s="5">
        <f t="shared" si="54"/>
        <v>0</v>
      </c>
      <c r="AN45" s="5">
        <f t="shared" si="54"/>
        <v>0</v>
      </c>
      <c r="AO45" s="5"/>
      <c r="AP45" s="3">
        <f t="shared" si="51"/>
        <v>17</v>
      </c>
      <c r="AR45" s="50">
        <f t="shared" si="52"/>
        <v>17</v>
      </c>
      <c r="AS45" s="41">
        <f t="shared" ref="AS45:BH48" ca="1" si="56">IF(AS$28=$AR45,1,IF(AS$28&gt;$AR45,OFFSET($AR$27,0,AS$28-$AR45+1),0))</f>
        <v>0</v>
      </c>
      <c r="AT45" s="7">
        <f t="shared" ca="1" si="56"/>
        <v>0</v>
      </c>
      <c r="AU45" s="7">
        <f t="shared" ca="1" si="56"/>
        <v>0</v>
      </c>
      <c r="AV45" s="7">
        <f t="shared" ca="1" si="56"/>
        <v>0</v>
      </c>
      <c r="AW45" s="7">
        <f t="shared" ca="1" si="56"/>
        <v>0</v>
      </c>
      <c r="AX45" s="7">
        <f t="shared" ca="1" si="56"/>
        <v>0</v>
      </c>
      <c r="AY45" s="7">
        <f t="shared" ca="1" si="56"/>
        <v>0</v>
      </c>
      <c r="AZ45" s="7">
        <f t="shared" ca="1" si="56"/>
        <v>0</v>
      </c>
      <c r="BA45" s="7">
        <f t="shared" ca="1" si="56"/>
        <v>0</v>
      </c>
      <c r="BB45" s="7">
        <f t="shared" ca="1" si="56"/>
        <v>0</v>
      </c>
      <c r="BC45" s="7">
        <f t="shared" ca="1" si="56"/>
        <v>0</v>
      </c>
      <c r="BD45" s="7">
        <f t="shared" ca="1" si="56"/>
        <v>0</v>
      </c>
      <c r="BE45" s="7">
        <f t="shared" ca="1" si="56"/>
        <v>0</v>
      </c>
      <c r="BF45" s="7">
        <f t="shared" ca="1" si="56"/>
        <v>0</v>
      </c>
      <c r="BG45" s="7">
        <f t="shared" ca="1" si="56"/>
        <v>0</v>
      </c>
      <c r="BH45" s="7">
        <f t="shared" ca="1" si="56"/>
        <v>0</v>
      </c>
      <c r="BI45" s="7">
        <f t="shared" ref="BI45:BI48" ca="1" si="57">IF(BI$28=$AR45,1,IF(BI$28&gt;$AR45,OFFSET($AR$27,0,BI$28-$AR45+1),0))</f>
        <v>1</v>
      </c>
      <c r="BJ45" s="7">
        <f t="shared" ca="1" si="55"/>
        <v>1.0049999999999999</v>
      </c>
      <c r="BK45" s="7">
        <f t="shared" ca="1" si="43"/>
        <v>1.0100249999999997</v>
      </c>
      <c r="BL45" s="42">
        <f t="shared" ca="1" si="43"/>
        <v>1.0150751249999996</v>
      </c>
      <c r="BO45" s="3">
        <v>1.0000000000000029E-4</v>
      </c>
      <c r="BP45" s="3">
        <v>0</v>
      </c>
      <c r="BQ45" s="3">
        <v>0</v>
      </c>
    </row>
    <row r="46" spans="1:69" x14ac:dyDescent="0.25">
      <c r="I46" s="4" t="s">
        <v>15</v>
      </c>
      <c r="J46" s="15">
        <f t="shared" si="44"/>
        <v>0.02</v>
      </c>
      <c r="K46" s="3">
        <f t="shared" si="50"/>
        <v>18</v>
      </c>
      <c r="L46" s="3" t="s">
        <v>17</v>
      </c>
      <c r="M46" s="15">
        <f t="shared" si="38"/>
        <v>5.0000000000000001E-3</v>
      </c>
      <c r="N46" s="18">
        <f>VLOOKUP($AP46,Solutions!$A:$E,MATCH(Example!$N$27,Solutions!$A$1:$E$1,FALSE),FALSE)</f>
        <v>1.0000000000000181E-4</v>
      </c>
      <c r="O46" s="15">
        <f t="shared" si="39"/>
        <v>1.8000000000000002E-3</v>
      </c>
      <c r="P46" s="5">
        <v>1000000</v>
      </c>
      <c r="Q46" s="31">
        <v>1257591.5203542302</v>
      </c>
      <c r="R46" s="5">
        <f t="shared" si="45"/>
        <v>125.75915203542529</v>
      </c>
      <c r="S46" s="5">
        <f t="shared" si="46"/>
        <v>0.22636647366376553</v>
      </c>
      <c r="T46" s="5">
        <f t="shared" si="47"/>
        <v>1260987.0174591865</v>
      </c>
      <c r="U46" s="5">
        <f t="shared" si="54"/>
        <v>20000</v>
      </c>
      <c r="V46" s="5">
        <f t="shared" si="54"/>
        <v>20000</v>
      </c>
      <c r="W46" s="5">
        <f t="shared" si="54"/>
        <v>20000</v>
      </c>
      <c r="X46" s="5">
        <f t="shared" si="54"/>
        <v>20000</v>
      </c>
      <c r="Y46" s="5">
        <f t="shared" si="54"/>
        <v>20000</v>
      </c>
      <c r="Z46" s="5">
        <f t="shared" si="54"/>
        <v>20000</v>
      </c>
      <c r="AA46" s="5">
        <f t="shared" si="54"/>
        <v>20000</v>
      </c>
      <c r="AB46" s="5">
        <f t="shared" si="54"/>
        <v>20000</v>
      </c>
      <c r="AC46" s="5">
        <f t="shared" si="54"/>
        <v>20000</v>
      </c>
      <c r="AD46" s="5">
        <f t="shared" si="54"/>
        <v>20000</v>
      </c>
      <c r="AE46" s="5">
        <f t="shared" si="54"/>
        <v>20000</v>
      </c>
      <c r="AF46" s="5">
        <f t="shared" si="54"/>
        <v>20000</v>
      </c>
      <c r="AG46" s="5">
        <f t="shared" si="54"/>
        <v>20000</v>
      </c>
      <c r="AH46" s="5">
        <f t="shared" si="54"/>
        <v>20000</v>
      </c>
      <c r="AI46" s="5">
        <f t="shared" si="54"/>
        <v>20000</v>
      </c>
      <c r="AJ46" s="5">
        <f t="shared" si="54"/>
        <v>20000</v>
      </c>
      <c r="AK46" s="5">
        <f t="shared" si="54"/>
        <v>20000</v>
      </c>
      <c r="AL46" s="5">
        <f t="shared" si="54"/>
        <v>1020000</v>
      </c>
      <c r="AM46" s="5">
        <f t="shared" si="54"/>
        <v>0</v>
      </c>
      <c r="AN46" s="5">
        <f t="shared" si="54"/>
        <v>0</v>
      </c>
      <c r="AO46" s="5"/>
      <c r="AP46" s="3">
        <f t="shared" si="51"/>
        <v>18</v>
      </c>
      <c r="AR46" s="50">
        <f t="shared" si="52"/>
        <v>18</v>
      </c>
      <c r="AS46" s="41">
        <f t="shared" ca="1" si="56"/>
        <v>0</v>
      </c>
      <c r="AT46" s="7">
        <f t="shared" ca="1" si="56"/>
        <v>0</v>
      </c>
      <c r="AU46" s="7">
        <f t="shared" ca="1" si="56"/>
        <v>0</v>
      </c>
      <c r="AV46" s="7">
        <f t="shared" ca="1" si="56"/>
        <v>0</v>
      </c>
      <c r="AW46" s="7">
        <f t="shared" ca="1" si="56"/>
        <v>0</v>
      </c>
      <c r="AX46" s="7">
        <f t="shared" ca="1" si="56"/>
        <v>0</v>
      </c>
      <c r="AY46" s="7">
        <f t="shared" ca="1" si="56"/>
        <v>0</v>
      </c>
      <c r="AZ46" s="7">
        <f t="shared" ca="1" si="56"/>
        <v>0</v>
      </c>
      <c r="BA46" s="7">
        <f t="shared" ca="1" si="56"/>
        <v>0</v>
      </c>
      <c r="BB46" s="7">
        <f t="shared" ca="1" si="56"/>
        <v>0</v>
      </c>
      <c r="BC46" s="7">
        <f t="shared" ca="1" si="56"/>
        <v>0</v>
      </c>
      <c r="BD46" s="7">
        <f t="shared" ca="1" si="56"/>
        <v>0</v>
      </c>
      <c r="BE46" s="7">
        <f t="shared" ca="1" si="56"/>
        <v>0</v>
      </c>
      <c r="BF46" s="7">
        <f t="shared" ca="1" si="56"/>
        <v>0</v>
      </c>
      <c r="BG46" s="7">
        <f t="shared" ca="1" si="56"/>
        <v>0</v>
      </c>
      <c r="BH46" s="7">
        <f t="shared" ca="1" si="56"/>
        <v>0</v>
      </c>
      <c r="BI46" s="7">
        <f t="shared" ca="1" si="57"/>
        <v>0</v>
      </c>
      <c r="BJ46" s="7">
        <f t="shared" ca="1" si="55"/>
        <v>1</v>
      </c>
      <c r="BK46" s="7">
        <f t="shared" ca="1" si="43"/>
        <v>1.0049999999999999</v>
      </c>
      <c r="BL46" s="42">
        <f t="shared" ca="1" si="43"/>
        <v>1.0100249999999997</v>
      </c>
      <c r="BO46" s="3">
        <v>1.0000000000000181E-4</v>
      </c>
      <c r="BP46" s="3">
        <v>0</v>
      </c>
      <c r="BQ46" s="3">
        <v>0</v>
      </c>
    </row>
    <row r="47" spans="1:69" x14ac:dyDescent="0.25">
      <c r="I47" s="4" t="s">
        <v>15</v>
      </c>
      <c r="J47" s="15">
        <f t="shared" si="44"/>
        <v>0.02</v>
      </c>
      <c r="K47" s="3">
        <f t="shared" ref="K47:K48" si="58">1+K46</f>
        <v>19</v>
      </c>
      <c r="L47" s="3" t="s">
        <v>17</v>
      </c>
      <c r="M47" s="15">
        <f t="shared" si="38"/>
        <v>5.0000000000000001E-3</v>
      </c>
      <c r="N47" s="18">
        <f>VLOOKUP($AP47,Solutions!$A:$E,MATCH(Example!$N$27,Solutions!$A$1:$E$1,FALSE),FALSE)</f>
        <v>9.9999999999999558E-5</v>
      </c>
      <c r="O47" s="15">
        <f t="shared" si="39"/>
        <v>1.9E-3</v>
      </c>
      <c r="P47" s="5">
        <v>1000000</v>
      </c>
      <c r="Q47" s="31">
        <v>1271235.3436360501</v>
      </c>
      <c r="R47" s="5">
        <f t="shared" si="45"/>
        <v>127.12353436360445</v>
      </c>
      <c r="S47" s="5">
        <f t="shared" si="46"/>
        <v>0.24153471529084844</v>
      </c>
      <c r="T47" s="5">
        <f t="shared" si="47"/>
        <v>1274858.3643654129</v>
      </c>
      <c r="U47" s="5">
        <f t="shared" si="54"/>
        <v>20000</v>
      </c>
      <c r="V47" s="5">
        <f t="shared" si="54"/>
        <v>20000</v>
      </c>
      <c r="W47" s="5">
        <f t="shared" si="54"/>
        <v>20000</v>
      </c>
      <c r="X47" s="5">
        <f t="shared" si="54"/>
        <v>20000</v>
      </c>
      <c r="Y47" s="5">
        <f t="shared" si="54"/>
        <v>20000</v>
      </c>
      <c r="Z47" s="5">
        <f t="shared" si="54"/>
        <v>20000</v>
      </c>
      <c r="AA47" s="5">
        <f t="shared" si="54"/>
        <v>20000</v>
      </c>
      <c r="AB47" s="5">
        <f t="shared" si="54"/>
        <v>20000</v>
      </c>
      <c r="AC47" s="5">
        <f t="shared" si="54"/>
        <v>20000</v>
      </c>
      <c r="AD47" s="5">
        <f t="shared" si="54"/>
        <v>20000</v>
      </c>
      <c r="AE47" s="5">
        <f t="shared" si="54"/>
        <v>20000</v>
      </c>
      <c r="AF47" s="5">
        <f t="shared" si="54"/>
        <v>20000</v>
      </c>
      <c r="AG47" s="5">
        <f t="shared" si="54"/>
        <v>20000</v>
      </c>
      <c r="AH47" s="5">
        <f t="shared" si="54"/>
        <v>20000</v>
      </c>
      <c r="AI47" s="5">
        <f t="shared" si="54"/>
        <v>20000</v>
      </c>
      <c r="AJ47" s="5">
        <f t="shared" si="54"/>
        <v>20000</v>
      </c>
      <c r="AK47" s="5">
        <f t="shared" si="54"/>
        <v>20000</v>
      </c>
      <c r="AL47" s="5">
        <f t="shared" si="54"/>
        <v>20000</v>
      </c>
      <c r="AM47" s="5">
        <f t="shared" si="54"/>
        <v>1020000</v>
      </c>
      <c r="AN47" s="5">
        <f t="shared" si="54"/>
        <v>0</v>
      </c>
      <c r="AO47" s="5"/>
      <c r="AP47" s="3">
        <f t="shared" si="51"/>
        <v>19</v>
      </c>
      <c r="AR47" s="50">
        <f t="shared" si="52"/>
        <v>19</v>
      </c>
      <c r="AS47" s="41">
        <f t="shared" ca="1" si="56"/>
        <v>0</v>
      </c>
      <c r="AT47" s="7">
        <f t="shared" ca="1" si="56"/>
        <v>0</v>
      </c>
      <c r="AU47" s="7">
        <f t="shared" ca="1" si="56"/>
        <v>0</v>
      </c>
      <c r="AV47" s="7">
        <f t="shared" ca="1" si="56"/>
        <v>0</v>
      </c>
      <c r="AW47" s="7">
        <f t="shared" ca="1" si="56"/>
        <v>0</v>
      </c>
      <c r="AX47" s="7">
        <f t="shared" ca="1" si="56"/>
        <v>0</v>
      </c>
      <c r="AY47" s="7">
        <f t="shared" ca="1" si="56"/>
        <v>0</v>
      </c>
      <c r="AZ47" s="7">
        <f t="shared" ca="1" si="56"/>
        <v>0</v>
      </c>
      <c r="BA47" s="7">
        <f t="shared" ca="1" si="56"/>
        <v>0</v>
      </c>
      <c r="BB47" s="7">
        <f t="shared" ca="1" si="56"/>
        <v>0</v>
      </c>
      <c r="BC47" s="7">
        <f t="shared" ca="1" si="56"/>
        <v>0</v>
      </c>
      <c r="BD47" s="7">
        <f t="shared" ca="1" si="56"/>
        <v>0</v>
      </c>
      <c r="BE47" s="7">
        <f t="shared" ca="1" si="56"/>
        <v>0</v>
      </c>
      <c r="BF47" s="7">
        <f t="shared" ca="1" si="56"/>
        <v>0</v>
      </c>
      <c r="BG47" s="7">
        <f t="shared" ca="1" si="56"/>
        <v>0</v>
      </c>
      <c r="BH47" s="7">
        <f t="shared" ca="1" si="56"/>
        <v>0</v>
      </c>
      <c r="BI47" s="7">
        <f t="shared" ca="1" si="57"/>
        <v>0</v>
      </c>
      <c r="BJ47" s="7">
        <f t="shared" ca="1" si="55"/>
        <v>0</v>
      </c>
      <c r="BK47" s="7">
        <f t="shared" ca="1" si="43"/>
        <v>1</v>
      </c>
      <c r="BL47" s="42">
        <f t="shared" ca="1" si="43"/>
        <v>1.0049999999999999</v>
      </c>
      <c r="BO47" s="3">
        <v>9.9999999999999558E-5</v>
      </c>
      <c r="BP47" s="3">
        <v>0</v>
      </c>
      <c r="BQ47" s="3">
        <v>0</v>
      </c>
    </row>
    <row r="48" spans="1:69" x14ac:dyDescent="0.25">
      <c r="I48" s="9" t="s">
        <v>15</v>
      </c>
      <c r="J48" s="16">
        <f t="shared" si="44"/>
        <v>0.02</v>
      </c>
      <c r="K48" s="10">
        <f t="shared" si="58"/>
        <v>20</v>
      </c>
      <c r="L48" s="10" t="s">
        <v>17</v>
      </c>
      <c r="M48" s="16">
        <f t="shared" si="38"/>
        <v>5.0000000000000001E-3</v>
      </c>
      <c r="N48" s="19">
        <f>VLOOKUP($AP48,Solutions!$A:$E,MATCH(Example!$N$27,Solutions!$A$1:$E$1,FALSE),FALSE)</f>
        <v>1.0000000000000196E-4</v>
      </c>
      <c r="O48" s="16">
        <f t="shared" si="39"/>
        <v>2E-3</v>
      </c>
      <c r="P48" s="14">
        <v>1000000</v>
      </c>
      <c r="Q48" s="32">
        <v>1284811.28720005</v>
      </c>
      <c r="R48" s="14">
        <f t="shared" si="45"/>
        <v>128.48112872000752</v>
      </c>
      <c r="S48" s="14">
        <f t="shared" si="46"/>
        <v>0.25696225744001505</v>
      </c>
      <c r="T48" s="14">
        <f t="shared" si="47"/>
        <v>1288665.72106165</v>
      </c>
      <c r="U48" s="14">
        <f t="shared" si="54"/>
        <v>20000</v>
      </c>
      <c r="V48" s="14">
        <f t="shared" si="54"/>
        <v>20000</v>
      </c>
      <c r="W48" s="14">
        <f t="shared" si="54"/>
        <v>20000</v>
      </c>
      <c r="X48" s="14">
        <f t="shared" si="54"/>
        <v>20000</v>
      </c>
      <c r="Y48" s="14">
        <f t="shared" si="54"/>
        <v>20000</v>
      </c>
      <c r="Z48" s="14">
        <f t="shared" si="54"/>
        <v>20000</v>
      </c>
      <c r="AA48" s="14">
        <f t="shared" si="54"/>
        <v>20000</v>
      </c>
      <c r="AB48" s="14">
        <f t="shared" si="54"/>
        <v>20000</v>
      </c>
      <c r="AC48" s="14">
        <f t="shared" si="54"/>
        <v>20000</v>
      </c>
      <c r="AD48" s="14">
        <f t="shared" si="54"/>
        <v>20000</v>
      </c>
      <c r="AE48" s="14">
        <f t="shared" si="54"/>
        <v>20000</v>
      </c>
      <c r="AF48" s="14">
        <f t="shared" si="54"/>
        <v>20000</v>
      </c>
      <c r="AG48" s="14">
        <f t="shared" si="54"/>
        <v>20000</v>
      </c>
      <c r="AH48" s="14">
        <f t="shared" si="54"/>
        <v>20000</v>
      </c>
      <c r="AI48" s="14">
        <f t="shared" si="54"/>
        <v>20000</v>
      </c>
      <c r="AJ48" s="14">
        <f t="shared" si="54"/>
        <v>20000</v>
      </c>
      <c r="AK48" s="14">
        <f t="shared" si="54"/>
        <v>20000</v>
      </c>
      <c r="AL48" s="14">
        <f t="shared" si="54"/>
        <v>20000</v>
      </c>
      <c r="AM48" s="14">
        <f t="shared" si="54"/>
        <v>20000</v>
      </c>
      <c r="AN48" s="14">
        <f t="shared" si="54"/>
        <v>1020000</v>
      </c>
      <c r="AO48" s="33"/>
      <c r="AP48" s="3">
        <f t="shared" si="51"/>
        <v>20</v>
      </c>
      <c r="AR48" s="51">
        <f t="shared" si="52"/>
        <v>20</v>
      </c>
      <c r="AS48" s="43">
        <f t="shared" ca="1" si="56"/>
        <v>0</v>
      </c>
      <c r="AT48" s="35">
        <f t="shared" ca="1" si="56"/>
        <v>0</v>
      </c>
      <c r="AU48" s="35">
        <f t="shared" ca="1" si="56"/>
        <v>0</v>
      </c>
      <c r="AV48" s="35">
        <f t="shared" ca="1" si="56"/>
        <v>0</v>
      </c>
      <c r="AW48" s="35">
        <f t="shared" ca="1" si="56"/>
        <v>0</v>
      </c>
      <c r="AX48" s="35">
        <f t="shared" ca="1" si="56"/>
        <v>0</v>
      </c>
      <c r="AY48" s="35">
        <f t="shared" ca="1" si="56"/>
        <v>0</v>
      </c>
      <c r="AZ48" s="35">
        <f t="shared" ca="1" si="56"/>
        <v>0</v>
      </c>
      <c r="BA48" s="35">
        <f t="shared" ca="1" si="56"/>
        <v>0</v>
      </c>
      <c r="BB48" s="35">
        <f t="shared" ca="1" si="56"/>
        <v>0</v>
      </c>
      <c r="BC48" s="35">
        <f t="shared" ca="1" si="56"/>
        <v>0</v>
      </c>
      <c r="BD48" s="35">
        <f t="shared" ca="1" si="56"/>
        <v>0</v>
      </c>
      <c r="BE48" s="35">
        <f t="shared" ca="1" si="56"/>
        <v>0</v>
      </c>
      <c r="BF48" s="35">
        <f t="shared" ca="1" si="56"/>
        <v>0</v>
      </c>
      <c r="BG48" s="35">
        <f t="shared" ca="1" si="56"/>
        <v>0</v>
      </c>
      <c r="BH48" s="35">
        <f t="shared" ca="1" si="56"/>
        <v>0</v>
      </c>
      <c r="BI48" s="35">
        <f t="shared" ca="1" si="57"/>
        <v>0</v>
      </c>
      <c r="BJ48" s="35">
        <f t="shared" ca="1" si="55"/>
        <v>0</v>
      </c>
      <c r="BK48" s="35">
        <f t="shared" ca="1" si="43"/>
        <v>0</v>
      </c>
      <c r="BL48" s="44">
        <f t="shared" ca="1" si="43"/>
        <v>1</v>
      </c>
      <c r="BO48" s="3">
        <v>1.0000000000000196E-4</v>
      </c>
      <c r="BP48" s="3">
        <v>0</v>
      </c>
      <c r="BQ48" s="3">
        <v>0</v>
      </c>
    </row>
    <row r="49" spans="9:69" x14ac:dyDescent="0.25">
      <c r="I49" s="4" t="s">
        <v>18</v>
      </c>
      <c r="J49" s="15">
        <f t="shared" si="44"/>
        <v>0.02</v>
      </c>
      <c r="K49" s="3">
        <v>1</v>
      </c>
      <c r="L49" s="3" t="s">
        <v>17</v>
      </c>
      <c r="M49" s="15">
        <f t="shared" ref="M49:M68" si="59">$B$2+$B$8*$K49</f>
        <v>5.1000000000000004E-3</v>
      </c>
      <c r="N49" s="18">
        <f>VLOOKUP($AP49,Solutions!$A:$E,MATCH(Example!$N$27,Solutions!$A$1:$E$1,FALSE),FALSE)</f>
        <v>1.0000000000000017E-4</v>
      </c>
      <c r="O49" s="15">
        <f t="shared" ref="O49:O68" si="60">$K49*B$20</f>
        <v>2.0000000000000001E-4</v>
      </c>
      <c r="P49" s="5">
        <v>1000000</v>
      </c>
      <c r="Q49" s="31">
        <v>1014824.395582529</v>
      </c>
      <c r="R49" s="5">
        <f t="shared" si="45"/>
        <v>101.48243955825308</v>
      </c>
      <c r="S49" s="5">
        <f t="shared" si="46"/>
        <v>2.0296487911650618E-2</v>
      </c>
      <c r="T49" s="5">
        <f t="shared" si="47"/>
        <v>1015128.8429012038</v>
      </c>
      <c r="U49" s="5">
        <f t="shared" si="54"/>
        <v>1020000</v>
      </c>
      <c r="V49" s="5">
        <f t="shared" si="54"/>
        <v>0</v>
      </c>
      <c r="W49" s="5">
        <f t="shared" si="54"/>
        <v>0</v>
      </c>
      <c r="X49" s="5">
        <f t="shared" si="54"/>
        <v>0</v>
      </c>
      <c r="Y49" s="5">
        <f t="shared" si="54"/>
        <v>0</v>
      </c>
      <c r="Z49" s="5">
        <f t="shared" si="54"/>
        <v>0</v>
      </c>
      <c r="AA49" s="5">
        <f t="shared" si="54"/>
        <v>0</v>
      </c>
      <c r="AB49" s="5">
        <f t="shared" si="54"/>
        <v>0</v>
      </c>
      <c r="AC49" s="5">
        <f t="shared" si="54"/>
        <v>0</v>
      </c>
      <c r="AD49" s="5">
        <f t="shared" si="54"/>
        <v>0</v>
      </c>
      <c r="AE49" s="5">
        <f t="shared" si="54"/>
        <v>0</v>
      </c>
      <c r="AF49" s="5">
        <f t="shared" si="54"/>
        <v>0</v>
      </c>
      <c r="AG49" s="5">
        <f t="shared" si="54"/>
        <v>0</v>
      </c>
      <c r="AH49" s="5">
        <f t="shared" si="54"/>
        <v>0</v>
      </c>
      <c r="AI49" s="5">
        <f t="shared" si="54"/>
        <v>0</v>
      </c>
      <c r="AJ49" s="5">
        <f t="shared" si="54"/>
        <v>0</v>
      </c>
      <c r="AK49" s="5">
        <f t="shared" si="54"/>
        <v>0</v>
      </c>
      <c r="AL49" s="5">
        <f t="shared" si="54"/>
        <v>0</v>
      </c>
      <c r="AM49" s="5">
        <f t="shared" si="54"/>
        <v>0</v>
      </c>
      <c r="AN49" s="5">
        <f t="shared" si="54"/>
        <v>0</v>
      </c>
      <c r="AO49" s="5"/>
      <c r="AP49" s="3">
        <f t="shared" si="51"/>
        <v>21</v>
      </c>
      <c r="BO49" s="3">
        <v>1.0000000000000017E-4</v>
      </c>
      <c r="BP49" s="3">
        <v>0</v>
      </c>
      <c r="BQ49" s="3">
        <v>0</v>
      </c>
    </row>
    <row r="50" spans="9:69" x14ac:dyDescent="0.25">
      <c r="I50" s="4" t="s">
        <v>18</v>
      </c>
      <c r="J50" s="15">
        <f t="shared" si="44"/>
        <v>0.02</v>
      </c>
      <c r="K50" s="3">
        <v>2</v>
      </c>
      <c r="L50" s="3" t="s">
        <v>17</v>
      </c>
      <c r="M50" s="15">
        <f t="shared" si="59"/>
        <v>5.1999999999999998E-3</v>
      </c>
      <c r="N50" s="18">
        <f>VLOOKUP($AP50,Solutions!$A:$E,MATCH(Example!$N$27,Solutions!$A$1:$E$1,FALSE),FALSE)</f>
        <v>70.980761248055771</v>
      </c>
      <c r="O50" s="15">
        <f t="shared" si="60"/>
        <v>4.0000000000000002E-4</v>
      </c>
      <c r="P50" s="5">
        <v>1000000</v>
      </c>
      <c r="Q50" s="31">
        <v>1029370.7104275434</v>
      </c>
      <c r="R50" s="5">
        <f t="shared" si="45"/>
        <v>73065516.632599011</v>
      </c>
      <c r="S50" s="5">
        <f t="shared" si="46"/>
        <v>29226.206653039604</v>
      </c>
      <c r="T50" s="5">
        <f t="shared" si="47"/>
        <v>1029988.3328537998</v>
      </c>
      <c r="U50" s="5">
        <f t="shared" si="54"/>
        <v>20000</v>
      </c>
      <c r="V50" s="5">
        <f t="shared" si="54"/>
        <v>1020000</v>
      </c>
      <c r="W50" s="5">
        <f t="shared" si="54"/>
        <v>0</v>
      </c>
      <c r="X50" s="5">
        <f t="shared" si="54"/>
        <v>0</v>
      </c>
      <c r="Y50" s="5">
        <f t="shared" si="54"/>
        <v>0</v>
      </c>
      <c r="Z50" s="5">
        <f t="shared" si="54"/>
        <v>0</v>
      </c>
      <c r="AA50" s="5">
        <f t="shared" si="54"/>
        <v>0</v>
      </c>
      <c r="AB50" s="5">
        <f t="shared" si="54"/>
        <v>0</v>
      </c>
      <c r="AC50" s="5">
        <f t="shared" si="54"/>
        <v>0</v>
      </c>
      <c r="AD50" s="5">
        <f t="shared" si="54"/>
        <v>0</v>
      </c>
      <c r="AE50" s="5">
        <f t="shared" si="54"/>
        <v>0</v>
      </c>
      <c r="AF50" s="5">
        <f t="shared" si="54"/>
        <v>0</v>
      </c>
      <c r="AG50" s="5">
        <f t="shared" si="54"/>
        <v>0</v>
      </c>
      <c r="AH50" s="5">
        <f t="shared" si="54"/>
        <v>0</v>
      </c>
      <c r="AI50" s="5">
        <f t="shared" si="54"/>
        <v>0</v>
      </c>
      <c r="AJ50" s="5">
        <f t="shared" si="54"/>
        <v>0</v>
      </c>
      <c r="AK50" s="5">
        <f t="shared" si="54"/>
        <v>0</v>
      </c>
      <c r="AL50" s="5">
        <f t="shared" si="54"/>
        <v>0</v>
      </c>
      <c r="AM50" s="5">
        <f t="shared" si="54"/>
        <v>0</v>
      </c>
      <c r="AN50" s="5">
        <f t="shared" si="54"/>
        <v>0</v>
      </c>
      <c r="AO50" s="5"/>
      <c r="AP50" s="3">
        <f t="shared" si="51"/>
        <v>22</v>
      </c>
      <c r="BO50" s="3">
        <v>70.980761248055771</v>
      </c>
      <c r="BP50" s="3">
        <v>47.35</v>
      </c>
      <c r="BQ50" s="3">
        <v>59.89</v>
      </c>
    </row>
    <row r="51" spans="9:69" x14ac:dyDescent="0.25">
      <c r="I51" s="4" t="s">
        <v>18</v>
      </c>
      <c r="J51" s="15">
        <f t="shared" si="44"/>
        <v>0.02</v>
      </c>
      <c r="K51" s="3">
        <v>3</v>
      </c>
      <c r="L51" s="3" t="s">
        <v>17</v>
      </c>
      <c r="M51" s="15">
        <f t="shared" si="59"/>
        <v>5.3E-3</v>
      </c>
      <c r="N51" s="18">
        <f>VLOOKUP($AP51,Solutions!$A:$E,MATCH(Example!$N$27,Solutions!$A$1:$E$1,FALSE),FALSE)</f>
        <v>52.137817802517873</v>
      </c>
      <c r="O51" s="15">
        <f t="shared" si="60"/>
        <v>6.0000000000000006E-4</v>
      </c>
      <c r="P51" s="5">
        <v>1000000</v>
      </c>
      <c r="Q51" s="31">
        <v>1043636.6366444906</v>
      </c>
      <c r="R51" s="5">
        <f t="shared" si="45"/>
        <v>54412936.813403003</v>
      </c>
      <c r="S51" s="5">
        <f t="shared" si="46"/>
        <v>32647.762088041804</v>
      </c>
      <c r="T51" s="5">
        <f t="shared" si="47"/>
        <v>1044575.9096174706</v>
      </c>
      <c r="U51" s="5">
        <f t="shared" si="54"/>
        <v>20000</v>
      </c>
      <c r="V51" s="5">
        <f t="shared" si="54"/>
        <v>20000</v>
      </c>
      <c r="W51" s="5">
        <f t="shared" si="54"/>
        <v>1020000</v>
      </c>
      <c r="X51" s="5">
        <f t="shared" si="54"/>
        <v>0</v>
      </c>
      <c r="Y51" s="5">
        <f t="shared" si="54"/>
        <v>0</v>
      </c>
      <c r="Z51" s="5">
        <f t="shared" si="54"/>
        <v>0</v>
      </c>
      <c r="AA51" s="5">
        <f t="shared" si="54"/>
        <v>0</v>
      </c>
      <c r="AB51" s="5">
        <f t="shared" si="54"/>
        <v>0</v>
      </c>
      <c r="AC51" s="5">
        <f t="shared" si="54"/>
        <v>0</v>
      </c>
      <c r="AD51" s="5">
        <f t="shared" si="54"/>
        <v>0</v>
      </c>
      <c r="AE51" s="5">
        <f t="shared" si="54"/>
        <v>0</v>
      </c>
      <c r="AF51" s="5">
        <f t="shared" si="54"/>
        <v>0</v>
      </c>
      <c r="AG51" s="5">
        <f t="shared" si="54"/>
        <v>0</v>
      </c>
      <c r="AH51" s="5">
        <f t="shared" si="54"/>
        <v>0</v>
      </c>
      <c r="AI51" s="5">
        <f t="shared" si="54"/>
        <v>0</v>
      </c>
      <c r="AJ51" s="5">
        <f t="shared" si="54"/>
        <v>0</v>
      </c>
      <c r="AK51" s="5">
        <f t="shared" si="54"/>
        <v>0</v>
      </c>
      <c r="AL51" s="5">
        <f t="shared" si="54"/>
        <v>0</v>
      </c>
      <c r="AM51" s="5">
        <f t="shared" si="54"/>
        <v>0</v>
      </c>
      <c r="AN51" s="5">
        <f t="shared" si="54"/>
        <v>0</v>
      </c>
      <c r="AO51" s="5"/>
      <c r="AP51" s="3">
        <f t="shared" si="51"/>
        <v>23</v>
      </c>
      <c r="BO51" s="3">
        <v>52.137817802517873</v>
      </c>
      <c r="BP51" s="3">
        <v>63.06</v>
      </c>
      <c r="BQ51" s="3">
        <v>54.15</v>
      </c>
    </row>
    <row r="52" spans="9:69" x14ac:dyDescent="0.25">
      <c r="I52" s="4" t="s">
        <v>18</v>
      </c>
      <c r="J52" s="15">
        <f t="shared" si="44"/>
        <v>0.02</v>
      </c>
      <c r="K52" s="3">
        <v>4</v>
      </c>
      <c r="L52" s="3" t="s">
        <v>17</v>
      </c>
      <c r="M52" s="15">
        <f t="shared" si="59"/>
        <v>5.4000000000000003E-3</v>
      </c>
      <c r="N52" s="18">
        <f>VLOOKUP($AP52,Solutions!$A:$E,MATCH(Example!$N$27,Solutions!$A$1:$E$1,FALSE),FALSE)</f>
        <v>56.90943806475957</v>
      </c>
      <c r="O52" s="15">
        <f t="shared" si="60"/>
        <v>8.0000000000000004E-4</v>
      </c>
      <c r="P52" s="5">
        <v>1000000</v>
      </c>
      <c r="Q52" s="31">
        <v>1057620.0349455175</v>
      </c>
      <c r="R52" s="5">
        <f t="shared" si="45"/>
        <v>60188561.874780782</v>
      </c>
      <c r="S52" s="5">
        <f t="shared" si="46"/>
        <v>48150.849499824624</v>
      </c>
      <c r="T52" s="5">
        <f t="shared" si="47"/>
        <v>1058889.1789874523</v>
      </c>
      <c r="U52" s="5">
        <f t="shared" si="54"/>
        <v>20000</v>
      </c>
      <c r="V52" s="5">
        <f t="shared" si="54"/>
        <v>20000</v>
      </c>
      <c r="W52" s="5">
        <f t="shared" si="54"/>
        <v>20000</v>
      </c>
      <c r="X52" s="5">
        <f t="shared" si="54"/>
        <v>1020000</v>
      </c>
      <c r="Y52" s="5">
        <f t="shared" si="54"/>
        <v>0</v>
      </c>
      <c r="Z52" s="5">
        <f t="shared" si="54"/>
        <v>0</v>
      </c>
      <c r="AA52" s="5">
        <f t="shared" si="54"/>
        <v>0</v>
      </c>
      <c r="AB52" s="5">
        <f t="shared" si="54"/>
        <v>0</v>
      </c>
      <c r="AC52" s="5">
        <f t="shared" si="54"/>
        <v>0</v>
      </c>
      <c r="AD52" s="5">
        <f t="shared" si="54"/>
        <v>0</v>
      </c>
      <c r="AE52" s="5">
        <f t="shared" si="54"/>
        <v>0</v>
      </c>
      <c r="AF52" s="5">
        <f t="shared" si="54"/>
        <v>0</v>
      </c>
      <c r="AG52" s="5">
        <f t="shared" si="54"/>
        <v>0</v>
      </c>
      <c r="AH52" s="5">
        <f t="shared" si="54"/>
        <v>0</v>
      </c>
      <c r="AI52" s="5">
        <f t="shared" si="54"/>
        <v>0</v>
      </c>
      <c r="AJ52" s="5">
        <f t="shared" si="54"/>
        <v>0</v>
      </c>
      <c r="AK52" s="5">
        <f t="shared" si="54"/>
        <v>0</v>
      </c>
      <c r="AL52" s="5">
        <f t="shared" si="54"/>
        <v>0</v>
      </c>
      <c r="AM52" s="5">
        <f t="shared" si="54"/>
        <v>0</v>
      </c>
      <c r="AN52" s="5">
        <f t="shared" si="54"/>
        <v>0</v>
      </c>
      <c r="AO52" s="5"/>
      <c r="AP52" s="3">
        <f t="shared" si="51"/>
        <v>24</v>
      </c>
      <c r="BO52" s="3">
        <v>56.90943806475957</v>
      </c>
      <c r="BP52" s="3">
        <v>56.91</v>
      </c>
      <c r="BQ52" s="3">
        <v>48.99</v>
      </c>
    </row>
    <row r="53" spans="9:69" x14ac:dyDescent="0.25">
      <c r="I53" s="4" t="s">
        <v>18</v>
      </c>
      <c r="J53" s="15">
        <f t="shared" si="44"/>
        <v>0.02</v>
      </c>
      <c r="K53" s="3">
        <v>5</v>
      </c>
      <c r="L53" s="3" t="s">
        <v>17</v>
      </c>
      <c r="M53" s="15">
        <f t="shared" si="59"/>
        <v>5.4999999999999997E-3</v>
      </c>
      <c r="N53" s="18">
        <f>VLOOKUP($AP53,Solutions!$A:$E,MATCH(Example!$N$27,Solutions!$A$1:$E$1,FALSE),FALSE)</f>
        <v>51.377293051339485</v>
      </c>
      <c r="O53" s="15">
        <f t="shared" si="60"/>
        <v>1E-3</v>
      </c>
      <c r="P53" s="5">
        <v>1000000</v>
      </c>
      <c r="Q53" s="31">
        <v>1071318.9346610003</v>
      </c>
      <c r="R53" s="5">
        <f t="shared" si="45"/>
        <v>55041466.857527032</v>
      </c>
      <c r="S53" s="5">
        <f t="shared" si="46"/>
        <v>55041.466857527033</v>
      </c>
      <c r="T53" s="5">
        <f t="shared" si="47"/>
        <v>1072925.9130629918</v>
      </c>
      <c r="U53" s="5">
        <f t="shared" si="54"/>
        <v>20000</v>
      </c>
      <c r="V53" s="5">
        <f t="shared" si="54"/>
        <v>20000</v>
      </c>
      <c r="W53" s="5">
        <f t="shared" si="54"/>
        <v>20000</v>
      </c>
      <c r="X53" s="5">
        <f t="shared" si="54"/>
        <v>20000</v>
      </c>
      <c r="Y53" s="5">
        <f t="shared" si="54"/>
        <v>1020000</v>
      </c>
      <c r="Z53" s="5">
        <f t="shared" si="54"/>
        <v>0</v>
      </c>
      <c r="AA53" s="5">
        <f t="shared" si="54"/>
        <v>0</v>
      </c>
      <c r="AB53" s="5">
        <f t="shared" si="54"/>
        <v>0</v>
      </c>
      <c r="AC53" s="5">
        <f t="shared" si="54"/>
        <v>0</v>
      </c>
      <c r="AD53" s="5">
        <f t="shared" si="54"/>
        <v>0</v>
      </c>
      <c r="AE53" s="5">
        <f t="shared" si="54"/>
        <v>0</v>
      </c>
      <c r="AF53" s="5">
        <f t="shared" si="54"/>
        <v>0</v>
      </c>
      <c r="AG53" s="5">
        <f t="shared" si="54"/>
        <v>0</v>
      </c>
      <c r="AH53" s="5">
        <f t="shared" si="54"/>
        <v>0</v>
      </c>
      <c r="AI53" s="5">
        <f t="shared" si="54"/>
        <v>0</v>
      </c>
      <c r="AJ53" s="5">
        <f t="shared" si="54"/>
        <v>0</v>
      </c>
      <c r="AK53" s="5">
        <f t="shared" si="54"/>
        <v>0</v>
      </c>
      <c r="AL53" s="5">
        <f t="shared" si="54"/>
        <v>0</v>
      </c>
      <c r="AM53" s="5">
        <f t="shared" si="54"/>
        <v>0</v>
      </c>
      <c r="AN53" s="5">
        <f t="shared" si="54"/>
        <v>0</v>
      </c>
      <c r="AO53" s="5"/>
      <c r="AP53" s="3">
        <f t="shared" si="51"/>
        <v>25</v>
      </c>
      <c r="BO53" s="3">
        <v>51.377293051339485</v>
      </c>
      <c r="BP53" s="3">
        <v>51.38</v>
      </c>
      <c r="BQ53" s="3">
        <v>44.35</v>
      </c>
    </row>
    <row r="54" spans="9:69" x14ac:dyDescent="0.25">
      <c r="I54" s="4" t="s">
        <v>18</v>
      </c>
      <c r="J54" s="15">
        <f t="shared" si="44"/>
        <v>0.02</v>
      </c>
      <c r="K54" s="3">
        <v>6</v>
      </c>
      <c r="L54" s="3" t="s">
        <v>17</v>
      </c>
      <c r="M54" s="15">
        <f t="shared" si="59"/>
        <v>5.5999999999999999E-3</v>
      </c>
      <c r="N54" s="18">
        <f>VLOOKUP($AP54,Solutions!$A:$E,MATCH(Example!$N$27,Solutions!$A$1:$E$1,FALSE),FALSE)</f>
        <v>46.401544856489352</v>
      </c>
      <c r="O54" s="15">
        <f t="shared" si="60"/>
        <v>1.2000000000000001E-3</v>
      </c>
      <c r="P54" s="5">
        <v>1000000</v>
      </c>
      <c r="Q54" s="31">
        <v>1084731.5335987806</v>
      </c>
      <c r="R54" s="5">
        <f t="shared" si="45"/>
        <v>50333218.913532309</v>
      </c>
      <c r="S54" s="5">
        <f t="shared" si="46"/>
        <v>60399.862696238779</v>
      </c>
      <c r="T54" s="5">
        <f t="shared" si="47"/>
        <v>1086684.0503592584</v>
      </c>
      <c r="U54" s="5">
        <f t="shared" si="54"/>
        <v>20000</v>
      </c>
      <c r="V54" s="5">
        <f t="shared" si="54"/>
        <v>20000</v>
      </c>
      <c r="W54" s="5">
        <f t="shared" si="54"/>
        <v>20000</v>
      </c>
      <c r="X54" s="5">
        <f t="shared" si="54"/>
        <v>20000</v>
      </c>
      <c r="Y54" s="5">
        <f t="shared" si="54"/>
        <v>20000</v>
      </c>
      <c r="Z54" s="5">
        <f t="shared" si="54"/>
        <v>1020000</v>
      </c>
      <c r="AA54" s="5">
        <f t="shared" si="54"/>
        <v>0</v>
      </c>
      <c r="AB54" s="5">
        <f t="shared" si="54"/>
        <v>0</v>
      </c>
      <c r="AC54" s="5">
        <f t="shared" si="54"/>
        <v>0</v>
      </c>
      <c r="AD54" s="5">
        <f t="shared" si="54"/>
        <v>0</v>
      </c>
      <c r="AE54" s="5">
        <f t="shared" si="54"/>
        <v>0</v>
      </c>
      <c r="AF54" s="5">
        <f t="shared" si="54"/>
        <v>0</v>
      </c>
      <c r="AG54" s="5">
        <f t="shared" si="54"/>
        <v>0</v>
      </c>
      <c r="AH54" s="5">
        <f t="shared" si="54"/>
        <v>0</v>
      </c>
      <c r="AI54" s="5">
        <f t="shared" si="54"/>
        <v>0</v>
      </c>
      <c r="AJ54" s="5">
        <f t="shared" si="54"/>
        <v>0</v>
      </c>
      <c r="AK54" s="5">
        <f t="shared" si="54"/>
        <v>0</v>
      </c>
      <c r="AL54" s="5">
        <f t="shared" si="54"/>
        <v>0</v>
      </c>
      <c r="AM54" s="5">
        <f t="shared" si="54"/>
        <v>0</v>
      </c>
      <c r="AN54" s="5">
        <f t="shared" si="54"/>
        <v>0</v>
      </c>
      <c r="AO54" s="5"/>
      <c r="AP54" s="3">
        <f t="shared" si="51"/>
        <v>26</v>
      </c>
      <c r="BO54" s="3">
        <v>46.401544856489352</v>
      </c>
      <c r="BP54" s="3">
        <v>46.4</v>
      </c>
      <c r="BQ54" s="3">
        <v>40.19</v>
      </c>
    </row>
    <row r="55" spans="9:69" x14ac:dyDescent="0.25">
      <c r="I55" s="4" t="s">
        <v>18</v>
      </c>
      <c r="J55" s="15">
        <f t="shared" si="44"/>
        <v>0.02</v>
      </c>
      <c r="K55" s="3">
        <v>7</v>
      </c>
      <c r="L55" s="3" t="s">
        <v>17</v>
      </c>
      <c r="M55" s="15">
        <f t="shared" si="59"/>
        <v>5.7000000000000002E-3</v>
      </c>
      <c r="N55" s="18">
        <f>VLOOKUP($AP55,Solutions!$A:$E,MATCH(Example!$N$27,Solutions!$A$1:$E$1,FALSE),FALSE)</f>
        <v>41.926607662329758</v>
      </c>
      <c r="O55" s="15">
        <f t="shared" si="60"/>
        <v>1.4E-3</v>
      </c>
      <c r="P55" s="5">
        <v>1000000</v>
      </c>
      <c r="Q55" s="31">
        <v>1097856.197748679</v>
      </c>
      <c r="R55" s="5">
        <f t="shared" si="45"/>
        <v>46029386.072665974</v>
      </c>
      <c r="S55" s="5">
        <f t="shared" si="46"/>
        <v>64441.140501732363</v>
      </c>
      <c r="T55" s="5">
        <f t="shared" si="47"/>
        <v>1100161.6957639512</v>
      </c>
      <c r="U55" s="5">
        <f t="shared" si="54"/>
        <v>20000</v>
      </c>
      <c r="V55" s="5">
        <f t="shared" si="54"/>
        <v>20000</v>
      </c>
      <c r="W55" s="5">
        <f t="shared" si="54"/>
        <v>20000</v>
      </c>
      <c r="X55" s="5">
        <f t="shared" si="54"/>
        <v>20000</v>
      </c>
      <c r="Y55" s="5">
        <f t="shared" si="54"/>
        <v>20000</v>
      </c>
      <c r="Z55" s="5">
        <f t="shared" si="54"/>
        <v>20000</v>
      </c>
      <c r="AA55" s="5">
        <f t="shared" si="54"/>
        <v>1020000</v>
      </c>
      <c r="AB55" s="5">
        <f t="shared" si="54"/>
        <v>0</v>
      </c>
      <c r="AC55" s="5">
        <f t="shared" si="54"/>
        <v>0</v>
      </c>
      <c r="AD55" s="5">
        <f t="shared" si="54"/>
        <v>0</v>
      </c>
      <c r="AE55" s="5">
        <f t="shared" si="54"/>
        <v>0</v>
      </c>
      <c r="AF55" s="5">
        <f t="shared" si="54"/>
        <v>0</v>
      </c>
      <c r="AG55" s="5">
        <f t="shared" si="54"/>
        <v>0</v>
      </c>
      <c r="AH55" s="5">
        <f t="shared" si="54"/>
        <v>0</v>
      </c>
      <c r="AI55" s="5">
        <f t="shared" si="54"/>
        <v>0</v>
      </c>
      <c r="AJ55" s="5">
        <f t="shared" ref="AJ55:AN55" si="61">$P55*((AJ$28&lt;=$K55)*$J55+(AJ$28=$K55)*1)</f>
        <v>0</v>
      </c>
      <c r="AK55" s="5">
        <f t="shared" si="61"/>
        <v>0</v>
      </c>
      <c r="AL55" s="5">
        <f t="shared" si="61"/>
        <v>0</v>
      </c>
      <c r="AM55" s="5">
        <f t="shared" si="61"/>
        <v>0</v>
      </c>
      <c r="AN55" s="5">
        <f t="shared" si="61"/>
        <v>0</v>
      </c>
      <c r="AO55" s="5"/>
      <c r="AP55" s="3">
        <f t="shared" si="51"/>
        <v>27</v>
      </c>
      <c r="BO55" s="3">
        <v>41.926607662329758</v>
      </c>
      <c r="BP55" s="3">
        <v>41.93</v>
      </c>
      <c r="BQ55" s="3">
        <v>36.44</v>
      </c>
    </row>
    <row r="56" spans="9:69" x14ac:dyDescent="0.25">
      <c r="I56" s="4" t="s">
        <v>18</v>
      </c>
      <c r="J56" s="15">
        <f t="shared" si="44"/>
        <v>0.02</v>
      </c>
      <c r="K56" s="3">
        <v>8</v>
      </c>
      <c r="L56" s="3" t="s">
        <v>17</v>
      </c>
      <c r="M56" s="15">
        <f t="shared" si="59"/>
        <v>5.8000000000000005E-3</v>
      </c>
      <c r="N56" s="18">
        <f>VLOOKUP($AP56,Solutions!$A:$E,MATCH(Example!$N$27,Solutions!$A$1:$E$1,FALSE),FALSE)</f>
        <v>37.902476018553202</v>
      </c>
      <c r="O56" s="15">
        <f t="shared" si="60"/>
        <v>1.6000000000000001E-3</v>
      </c>
      <c r="P56" s="5">
        <v>1000000</v>
      </c>
      <c r="Q56" s="31">
        <v>1110691.4608340512</v>
      </c>
      <c r="R56" s="5">
        <f t="shared" si="45"/>
        <v>42097956.458274454</v>
      </c>
      <c r="S56" s="5">
        <f t="shared" si="46"/>
        <v>67356.730333239131</v>
      </c>
      <c r="T56" s="5">
        <f t="shared" si="47"/>
        <v>1113357.120340053</v>
      </c>
      <c r="U56" s="5">
        <f t="shared" ref="U56:AN68" si="62">$P56*((U$28&lt;=$K56)*$J56+(U$28=$K56)*1)</f>
        <v>20000</v>
      </c>
      <c r="V56" s="5">
        <f t="shared" si="62"/>
        <v>20000</v>
      </c>
      <c r="W56" s="5">
        <f t="shared" si="62"/>
        <v>20000</v>
      </c>
      <c r="X56" s="5">
        <f t="shared" si="62"/>
        <v>20000</v>
      </c>
      <c r="Y56" s="5">
        <f t="shared" si="62"/>
        <v>20000</v>
      </c>
      <c r="Z56" s="5">
        <f t="shared" si="62"/>
        <v>20000</v>
      </c>
      <c r="AA56" s="5">
        <f t="shared" si="62"/>
        <v>20000</v>
      </c>
      <c r="AB56" s="5">
        <f t="shared" si="62"/>
        <v>1020000</v>
      </c>
      <c r="AC56" s="5">
        <f t="shared" si="62"/>
        <v>0</v>
      </c>
      <c r="AD56" s="5">
        <f t="shared" si="62"/>
        <v>0</v>
      </c>
      <c r="AE56" s="5">
        <f t="shared" si="62"/>
        <v>0</v>
      </c>
      <c r="AF56" s="5">
        <f t="shared" si="62"/>
        <v>0</v>
      </c>
      <c r="AG56" s="5">
        <f t="shared" si="62"/>
        <v>0</v>
      </c>
      <c r="AH56" s="5">
        <f t="shared" si="62"/>
        <v>0</v>
      </c>
      <c r="AI56" s="5">
        <f t="shared" si="62"/>
        <v>0</v>
      </c>
      <c r="AJ56" s="5">
        <f t="shared" si="62"/>
        <v>0</v>
      </c>
      <c r="AK56" s="5">
        <f t="shared" si="62"/>
        <v>0</v>
      </c>
      <c r="AL56" s="5">
        <f t="shared" si="62"/>
        <v>0</v>
      </c>
      <c r="AM56" s="5">
        <f t="shared" si="62"/>
        <v>0</v>
      </c>
      <c r="AN56" s="5">
        <f t="shared" si="62"/>
        <v>0</v>
      </c>
      <c r="AO56" s="5"/>
      <c r="AP56" s="3">
        <f t="shared" si="51"/>
        <v>28</v>
      </c>
      <c r="BO56" s="3">
        <v>37.902476018553202</v>
      </c>
      <c r="BP56" s="3">
        <v>37.9</v>
      </c>
      <c r="BQ56" s="3">
        <v>33.08</v>
      </c>
    </row>
    <row r="57" spans="9:69" x14ac:dyDescent="0.25">
      <c r="I57" s="4" t="s">
        <v>18</v>
      </c>
      <c r="J57" s="15">
        <f t="shared" si="44"/>
        <v>0.02</v>
      </c>
      <c r="K57" s="3">
        <v>9</v>
      </c>
      <c r="L57" s="3" t="s">
        <v>17</v>
      </c>
      <c r="M57" s="15">
        <f t="shared" si="59"/>
        <v>5.8999999999999999E-3</v>
      </c>
      <c r="N57" s="18">
        <f>VLOOKUP($AP57,Solutions!$A:$E,MATCH(Example!$N$27,Solutions!$A$1:$E$1,FALSE),FALSE)</f>
        <v>34.284124355782133</v>
      </c>
      <c r="O57" s="15">
        <f t="shared" si="60"/>
        <v>1.8000000000000002E-3</v>
      </c>
      <c r="P57" s="5">
        <v>1000000</v>
      </c>
      <c r="Q57" s="31">
        <v>1123236.023712348</v>
      </c>
      <c r="R57" s="5">
        <f t="shared" si="45"/>
        <v>38509163.517848387</v>
      </c>
      <c r="S57" s="5">
        <f t="shared" si="46"/>
        <v>69316.494332127098</v>
      </c>
      <c r="T57" s="5">
        <f t="shared" si="47"/>
        <v>1126268.7609763711</v>
      </c>
      <c r="U57" s="5">
        <f t="shared" si="62"/>
        <v>20000</v>
      </c>
      <c r="V57" s="5">
        <f t="shared" si="62"/>
        <v>20000</v>
      </c>
      <c r="W57" s="5">
        <f t="shared" si="62"/>
        <v>20000</v>
      </c>
      <c r="X57" s="5">
        <f t="shared" si="62"/>
        <v>20000</v>
      </c>
      <c r="Y57" s="5">
        <f t="shared" si="62"/>
        <v>20000</v>
      </c>
      <c r="Z57" s="5">
        <f t="shared" si="62"/>
        <v>20000</v>
      </c>
      <c r="AA57" s="5">
        <f t="shared" si="62"/>
        <v>20000</v>
      </c>
      <c r="AB57" s="5">
        <f t="shared" si="62"/>
        <v>20000</v>
      </c>
      <c r="AC57" s="5">
        <f t="shared" si="62"/>
        <v>1020000</v>
      </c>
      <c r="AD57" s="5">
        <f t="shared" si="62"/>
        <v>0</v>
      </c>
      <c r="AE57" s="5">
        <f t="shared" si="62"/>
        <v>0</v>
      </c>
      <c r="AF57" s="5">
        <f t="shared" si="62"/>
        <v>0</v>
      </c>
      <c r="AG57" s="5">
        <f t="shared" si="62"/>
        <v>0</v>
      </c>
      <c r="AH57" s="5">
        <f t="shared" si="62"/>
        <v>0</v>
      </c>
      <c r="AI57" s="5">
        <f t="shared" si="62"/>
        <v>0</v>
      </c>
      <c r="AJ57" s="5">
        <f t="shared" si="62"/>
        <v>0</v>
      </c>
      <c r="AK57" s="5">
        <f t="shared" si="62"/>
        <v>0</v>
      </c>
      <c r="AL57" s="5">
        <f t="shared" si="62"/>
        <v>0</v>
      </c>
      <c r="AM57" s="5">
        <f t="shared" si="62"/>
        <v>0</v>
      </c>
      <c r="AN57" s="5">
        <f t="shared" si="62"/>
        <v>0</v>
      </c>
      <c r="AO57" s="5"/>
      <c r="AP57" s="3">
        <f t="shared" si="51"/>
        <v>29</v>
      </c>
      <c r="BO57" s="3">
        <v>34.284124355782133</v>
      </c>
      <c r="BP57" s="3">
        <v>34.29</v>
      </c>
      <c r="BQ57" s="3">
        <v>30.06</v>
      </c>
    </row>
    <row r="58" spans="9:69" x14ac:dyDescent="0.25">
      <c r="I58" s="4" t="s">
        <v>18</v>
      </c>
      <c r="J58" s="15">
        <f t="shared" si="44"/>
        <v>0.02</v>
      </c>
      <c r="K58" s="3">
        <v>10</v>
      </c>
      <c r="L58" s="3" t="s">
        <v>17</v>
      </c>
      <c r="M58" s="15">
        <f t="shared" si="59"/>
        <v>6.0000000000000001E-3</v>
      </c>
      <c r="N58" s="18">
        <f>VLOOKUP($AP58,Solutions!$A:$E,MATCH(Example!$N$27,Solutions!$A$1:$E$1,FALSE),FALSE)</f>
        <v>1.0000000000000407E-4</v>
      </c>
      <c r="O58" s="15">
        <f t="shared" si="60"/>
        <v>2E-3</v>
      </c>
      <c r="P58" s="5">
        <v>1000000</v>
      </c>
      <c r="Q58" s="31">
        <v>1135488.7536268018</v>
      </c>
      <c r="R58" s="5">
        <f t="shared" si="45"/>
        <v>113.5488753626848</v>
      </c>
      <c r="S58" s="5">
        <f t="shared" si="46"/>
        <v>0.22709775072536958</v>
      </c>
      <c r="T58" s="5">
        <f t="shared" si="47"/>
        <v>1138895.219887682</v>
      </c>
      <c r="U58" s="5">
        <f t="shared" si="62"/>
        <v>20000</v>
      </c>
      <c r="V58" s="5">
        <f t="shared" si="62"/>
        <v>20000</v>
      </c>
      <c r="W58" s="5">
        <f t="shared" si="62"/>
        <v>20000</v>
      </c>
      <c r="X58" s="5">
        <f t="shared" si="62"/>
        <v>20000</v>
      </c>
      <c r="Y58" s="5">
        <f t="shared" si="62"/>
        <v>20000</v>
      </c>
      <c r="Z58" s="5">
        <f t="shared" si="62"/>
        <v>20000</v>
      </c>
      <c r="AA58" s="5">
        <f t="shared" si="62"/>
        <v>20000</v>
      </c>
      <c r="AB58" s="5">
        <f t="shared" si="62"/>
        <v>20000</v>
      </c>
      <c r="AC58" s="5">
        <f t="shared" si="62"/>
        <v>20000</v>
      </c>
      <c r="AD58" s="5">
        <f t="shared" si="62"/>
        <v>1020000</v>
      </c>
      <c r="AE58" s="5">
        <f t="shared" si="62"/>
        <v>0</v>
      </c>
      <c r="AF58" s="5">
        <f t="shared" si="62"/>
        <v>0</v>
      </c>
      <c r="AG58" s="5">
        <f t="shared" si="62"/>
        <v>0</v>
      </c>
      <c r="AH58" s="5">
        <f t="shared" si="62"/>
        <v>0</v>
      </c>
      <c r="AI58" s="5">
        <f t="shared" si="62"/>
        <v>0</v>
      </c>
      <c r="AJ58" s="5">
        <f t="shared" si="62"/>
        <v>0</v>
      </c>
      <c r="AK58" s="5">
        <f t="shared" si="62"/>
        <v>0</v>
      </c>
      <c r="AL58" s="5">
        <f t="shared" si="62"/>
        <v>0</v>
      </c>
      <c r="AM58" s="5">
        <f t="shared" si="62"/>
        <v>0</v>
      </c>
      <c r="AN58" s="5">
        <f t="shared" si="62"/>
        <v>0</v>
      </c>
      <c r="AO58" s="5"/>
      <c r="AP58" s="3">
        <f t="shared" si="51"/>
        <v>30</v>
      </c>
      <c r="BO58" s="3">
        <v>1.0000000000000407E-4</v>
      </c>
      <c r="BP58" s="3">
        <v>0</v>
      </c>
      <c r="BQ58" s="3">
        <v>0</v>
      </c>
    </row>
    <row r="59" spans="9:69" x14ac:dyDescent="0.25">
      <c r="I59" s="4" t="s">
        <v>18</v>
      </c>
      <c r="J59" s="15">
        <f t="shared" si="44"/>
        <v>0.02</v>
      </c>
      <c r="K59" s="3">
        <v>11</v>
      </c>
      <c r="L59" s="3" t="s">
        <v>17</v>
      </c>
      <c r="M59" s="15">
        <f t="shared" si="59"/>
        <v>6.1000000000000004E-3</v>
      </c>
      <c r="N59" s="18">
        <f>VLOOKUP($AP59,Solutions!$A:$E,MATCH(Example!$N$27,Solutions!$A$1:$E$1,FALSE),FALSE)</f>
        <v>9.9999999999951175E-5</v>
      </c>
      <c r="O59" s="15">
        <f t="shared" si="60"/>
        <v>2.2000000000000001E-3</v>
      </c>
      <c r="P59" s="5">
        <v>1000000</v>
      </c>
      <c r="Q59" s="31">
        <v>1147448.6833115665</v>
      </c>
      <c r="R59" s="5">
        <f t="shared" si="45"/>
        <v>114.74486833110062</v>
      </c>
      <c r="S59" s="5">
        <f t="shared" si="46"/>
        <v>0.25243871032842136</v>
      </c>
      <c r="T59" s="5">
        <f t="shared" si="47"/>
        <v>1151235.2639664947</v>
      </c>
      <c r="U59" s="5">
        <f t="shared" si="62"/>
        <v>20000</v>
      </c>
      <c r="V59" s="5">
        <f t="shared" si="62"/>
        <v>20000</v>
      </c>
      <c r="W59" s="5">
        <f t="shared" si="62"/>
        <v>20000</v>
      </c>
      <c r="X59" s="5">
        <f t="shared" si="62"/>
        <v>20000</v>
      </c>
      <c r="Y59" s="5">
        <f t="shared" si="62"/>
        <v>20000</v>
      </c>
      <c r="Z59" s="5">
        <f t="shared" si="62"/>
        <v>20000</v>
      </c>
      <c r="AA59" s="5">
        <f t="shared" si="62"/>
        <v>20000</v>
      </c>
      <c r="AB59" s="5">
        <f t="shared" si="62"/>
        <v>20000</v>
      </c>
      <c r="AC59" s="5">
        <f t="shared" si="62"/>
        <v>20000</v>
      </c>
      <c r="AD59" s="5">
        <f t="shared" si="62"/>
        <v>20000</v>
      </c>
      <c r="AE59" s="5">
        <f t="shared" si="62"/>
        <v>1020000</v>
      </c>
      <c r="AF59" s="5">
        <f t="shared" si="62"/>
        <v>0</v>
      </c>
      <c r="AG59" s="5">
        <f t="shared" si="62"/>
        <v>0</v>
      </c>
      <c r="AH59" s="5">
        <f t="shared" si="62"/>
        <v>0</v>
      </c>
      <c r="AI59" s="5">
        <f t="shared" si="62"/>
        <v>0</v>
      </c>
      <c r="AJ59" s="5">
        <f t="shared" si="62"/>
        <v>0</v>
      </c>
      <c r="AK59" s="5">
        <f t="shared" si="62"/>
        <v>0</v>
      </c>
      <c r="AL59" s="5">
        <f t="shared" si="62"/>
        <v>0</v>
      </c>
      <c r="AM59" s="5">
        <f t="shared" si="62"/>
        <v>0</v>
      </c>
      <c r="AN59" s="5">
        <f t="shared" si="62"/>
        <v>0</v>
      </c>
      <c r="AO59" s="5"/>
      <c r="AP59" s="3">
        <f t="shared" si="51"/>
        <v>31</v>
      </c>
      <c r="BO59" s="3">
        <v>9.9999999999951175E-5</v>
      </c>
      <c r="BP59" s="3">
        <v>0</v>
      </c>
      <c r="BQ59" s="3">
        <v>0</v>
      </c>
    </row>
    <row r="60" spans="9:69" x14ac:dyDescent="0.25">
      <c r="I60" s="4" t="s">
        <v>18</v>
      </c>
      <c r="J60" s="15">
        <f t="shared" si="44"/>
        <v>0.02</v>
      </c>
      <c r="K60" s="3">
        <v>12</v>
      </c>
      <c r="L60" s="3" t="s">
        <v>17</v>
      </c>
      <c r="M60" s="15">
        <f t="shared" si="59"/>
        <v>6.2000000000000006E-3</v>
      </c>
      <c r="N60" s="18">
        <f>VLOOKUP($AP60,Solutions!$A:$E,MATCH(Example!$N$27,Solutions!$A$1:$E$1,FALSE),FALSE)</f>
        <v>9.9999999999999015E-5</v>
      </c>
      <c r="O60" s="15">
        <f t="shared" si="60"/>
        <v>2.4000000000000002E-3</v>
      </c>
      <c r="P60" s="5">
        <v>1000000</v>
      </c>
      <c r="Q60" s="31">
        <v>1159115.0099527843</v>
      </c>
      <c r="R60" s="5">
        <f t="shared" si="45"/>
        <v>115.91150099527729</v>
      </c>
      <c r="S60" s="5">
        <f t="shared" si="46"/>
        <v>0.27818760238866552</v>
      </c>
      <c r="T60" s="5">
        <f t="shared" si="47"/>
        <v>1163287.8239886144</v>
      </c>
      <c r="U60" s="5">
        <f t="shared" si="62"/>
        <v>20000</v>
      </c>
      <c r="V60" s="5">
        <f t="shared" si="62"/>
        <v>20000</v>
      </c>
      <c r="W60" s="5">
        <f t="shared" si="62"/>
        <v>20000</v>
      </c>
      <c r="X60" s="5">
        <f t="shared" si="62"/>
        <v>20000</v>
      </c>
      <c r="Y60" s="5">
        <f t="shared" si="62"/>
        <v>20000</v>
      </c>
      <c r="Z60" s="5">
        <f t="shared" si="62"/>
        <v>20000</v>
      </c>
      <c r="AA60" s="5">
        <f t="shared" si="62"/>
        <v>20000</v>
      </c>
      <c r="AB60" s="5">
        <f t="shared" si="62"/>
        <v>20000</v>
      </c>
      <c r="AC60" s="5">
        <f t="shared" si="62"/>
        <v>20000</v>
      </c>
      <c r="AD60" s="5">
        <f t="shared" si="62"/>
        <v>20000</v>
      </c>
      <c r="AE60" s="5">
        <f t="shared" si="62"/>
        <v>20000</v>
      </c>
      <c r="AF60" s="5">
        <f t="shared" si="62"/>
        <v>1020000</v>
      </c>
      <c r="AG60" s="5">
        <f t="shared" si="62"/>
        <v>0</v>
      </c>
      <c r="AH60" s="5">
        <f t="shared" si="62"/>
        <v>0</v>
      </c>
      <c r="AI60" s="5">
        <f t="shared" si="62"/>
        <v>0</v>
      </c>
      <c r="AJ60" s="5">
        <f t="shared" si="62"/>
        <v>0</v>
      </c>
      <c r="AK60" s="5">
        <f t="shared" si="62"/>
        <v>0</v>
      </c>
      <c r="AL60" s="5">
        <f t="shared" si="62"/>
        <v>0</v>
      </c>
      <c r="AM60" s="5">
        <f t="shared" si="62"/>
        <v>0</v>
      </c>
      <c r="AN60" s="5">
        <f t="shared" si="62"/>
        <v>0</v>
      </c>
      <c r="AO60" s="5"/>
      <c r="AP60" s="3">
        <f t="shared" si="51"/>
        <v>32</v>
      </c>
      <c r="BO60" s="3">
        <v>9.9999999999999015E-5</v>
      </c>
      <c r="BP60" s="3">
        <v>0</v>
      </c>
      <c r="BQ60" s="3">
        <v>0</v>
      </c>
    </row>
    <row r="61" spans="9:69" x14ac:dyDescent="0.25">
      <c r="I61" s="4" t="s">
        <v>18</v>
      </c>
      <c r="J61" s="15">
        <f t="shared" si="44"/>
        <v>0.02</v>
      </c>
      <c r="K61" s="3">
        <v>13</v>
      </c>
      <c r="L61" s="3" t="s">
        <v>17</v>
      </c>
      <c r="M61" s="15">
        <f t="shared" si="59"/>
        <v>6.3E-3</v>
      </c>
      <c r="N61" s="18">
        <f>VLOOKUP($AP61,Solutions!$A:$E,MATCH(Example!$N$27,Solutions!$A$1:$E$1,FALSE),FALSE)</f>
        <v>1.0000000000000024E-4</v>
      </c>
      <c r="O61" s="15">
        <f t="shared" si="60"/>
        <v>2.6000000000000003E-3</v>
      </c>
      <c r="P61" s="5">
        <v>1000000</v>
      </c>
      <c r="Q61" s="31">
        <v>1170487.0940082332</v>
      </c>
      <c r="R61" s="5">
        <f t="shared" si="45"/>
        <v>117.0487094008236</v>
      </c>
      <c r="S61" s="5">
        <f t="shared" si="46"/>
        <v>0.30432664444214141</v>
      </c>
      <c r="T61" s="5">
        <f t="shared" si="47"/>
        <v>1175051.9936748652</v>
      </c>
      <c r="U61" s="5">
        <f t="shared" si="62"/>
        <v>20000</v>
      </c>
      <c r="V61" s="5">
        <f t="shared" si="62"/>
        <v>20000</v>
      </c>
      <c r="W61" s="5">
        <f t="shared" si="62"/>
        <v>20000</v>
      </c>
      <c r="X61" s="5">
        <f t="shared" si="62"/>
        <v>20000</v>
      </c>
      <c r="Y61" s="5">
        <f t="shared" si="62"/>
        <v>20000</v>
      </c>
      <c r="Z61" s="5">
        <f t="shared" si="62"/>
        <v>20000</v>
      </c>
      <c r="AA61" s="5">
        <f t="shared" si="62"/>
        <v>20000</v>
      </c>
      <c r="AB61" s="5">
        <f t="shared" si="62"/>
        <v>20000</v>
      </c>
      <c r="AC61" s="5">
        <f t="shared" si="62"/>
        <v>20000</v>
      </c>
      <c r="AD61" s="5">
        <f t="shared" si="62"/>
        <v>20000</v>
      </c>
      <c r="AE61" s="5">
        <f t="shared" si="62"/>
        <v>20000</v>
      </c>
      <c r="AF61" s="5">
        <f t="shared" si="62"/>
        <v>20000</v>
      </c>
      <c r="AG61" s="5">
        <f t="shared" si="62"/>
        <v>1020000</v>
      </c>
      <c r="AH61" s="5">
        <f t="shared" si="62"/>
        <v>0</v>
      </c>
      <c r="AI61" s="5">
        <f t="shared" si="62"/>
        <v>0</v>
      </c>
      <c r="AJ61" s="5">
        <f t="shared" si="62"/>
        <v>0</v>
      </c>
      <c r="AK61" s="5">
        <f t="shared" si="62"/>
        <v>0</v>
      </c>
      <c r="AL61" s="5">
        <f t="shared" si="62"/>
        <v>0</v>
      </c>
      <c r="AM61" s="5">
        <f t="shared" si="62"/>
        <v>0</v>
      </c>
      <c r="AN61" s="5">
        <f t="shared" si="62"/>
        <v>0</v>
      </c>
      <c r="AO61" s="5"/>
      <c r="AP61" s="3">
        <f t="shared" si="51"/>
        <v>33</v>
      </c>
      <c r="BO61" s="3">
        <v>1.0000000000000024E-4</v>
      </c>
      <c r="BP61" s="3">
        <v>0</v>
      </c>
      <c r="BQ61" s="3">
        <v>0</v>
      </c>
    </row>
    <row r="62" spans="9:69" x14ac:dyDescent="0.25">
      <c r="I62" s="4" t="s">
        <v>18</v>
      </c>
      <c r="J62" s="15">
        <f t="shared" si="44"/>
        <v>0.02</v>
      </c>
      <c r="K62" s="3">
        <v>14</v>
      </c>
      <c r="L62" s="3" t="s">
        <v>17</v>
      </c>
      <c r="M62" s="15">
        <f t="shared" si="59"/>
        <v>6.4000000000000003E-3</v>
      </c>
      <c r="N62" s="18">
        <f>VLOOKUP($AP62,Solutions!$A:$E,MATCH(Example!$N$27,Solutions!$A$1:$E$1,FALSE),FALSE)</f>
        <v>1.0000000000000002E-4</v>
      </c>
      <c r="O62" s="15">
        <f t="shared" si="60"/>
        <v>2.8E-3</v>
      </c>
      <c r="P62" s="5">
        <v>1000000</v>
      </c>
      <c r="Q62" s="31">
        <v>1181564.4578883771</v>
      </c>
      <c r="R62" s="5">
        <f t="shared" si="45"/>
        <v>118.15644578883773</v>
      </c>
      <c r="S62" s="5">
        <f t="shared" si="46"/>
        <v>0.33083804820874563</v>
      </c>
      <c r="T62" s="5">
        <f t="shared" si="47"/>
        <v>1186527.0286115082</v>
      </c>
      <c r="U62" s="5">
        <f t="shared" si="62"/>
        <v>20000</v>
      </c>
      <c r="V62" s="5">
        <f t="shared" si="62"/>
        <v>20000</v>
      </c>
      <c r="W62" s="5">
        <f t="shared" si="62"/>
        <v>20000</v>
      </c>
      <c r="X62" s="5">
        <f t="shared" si="62"/>
        <v>20000</v>
      </c>
      <c r="Y62" s="5">
        <f t="shared" si="62"/>
        <v>20000</v>
      </c>
      <c r="Z62" s="5">
        <f t="shared" si="62"/>
        <v>20000</v>
      </c>
      <c r="AA62" s="5">
        <f t="shared" si="62"/>
        <v>20000</v>
      </c>
      <c r="AB62" s="5">
        <f t="shared" si="62"/>
        <v>20000</v>
      </c>
      <c r="AC62" s="5">
        <f t="shared" si="62"/>
        <v>20000</v>
      </c>
      <c r="AD62" s="5">
        <f t="shared" si="62"/>
        <v>20000</v>
      </c>
      <c r="AE62" s="5">
        <f t="shared" si="62"/>
        <v>20000</v>
      </c>
      <c r="AF62" s="5">
        <f t="shared" si="62"/>
        <v>20000</v>
      </c>
      <c r="AG62" s="5">
        <f t="shared" si="62"/>
        <v>20000</v>
      </c>
      <c r="AH62" s="5">
        <f t="shared" si="62"/>
        <v>1020000</v>
      </c>
      <c r="AI62" s="5">
        <f t="shared" si="62"/>
        <v>0</v>
      </c>
      <c r="AJ62" s="5">
        <f t="shared" si="62"/>
        <v>0</v>
      </c>
      <c r="AK62" s="5">
        <f t="shared" si="62"/>
        <v>0</v>
      </c>
      <c r="AL62" s="5">
        <f t="shared" si="62"/>
        <v>0</v>
      </c>
      <c r="AM62" s="5">
        <f t="shared" si="62"/>
        <v>0</v>
      </c>
      <c r="AN62" s="5">
        <f t="shared" si="62"/>
        <v>0</v>
      </c>
      <c r="AO62" s="5"/>
      <c r="AP62" s="3">
        <f t="shared" si="51"/>
        <v>34</v>
      </c>
      <c r="BO62" s="3">
        <v>1.0000000000000002E-4</v>
      </c>
      <c r="BP62" s="3">
        <v>0</v>
      </c>
      <c r="BQ62" s="3">
        <v>0</v>
      </c>
    </row>
    <row r="63" spans="9:69" x14ac:dyDescent="0.25">
      <c r="I63" s="4" t="s">
        <v>18</v>
      </c>
      <c r="J63" s="15">
        <f t="shared" si="44"/>
        <v>0.02</v>
      </c>
      <c r="K63" s="3">
        <v>15</v>
      </c>
      <c r="L63" s="3" t="s">
        <v>17</v>
      </c>
      <c r="M63" s="15">
        <f t="shared" si="59"/>
        <v>6.5000000000000006E-3</v>
      </c>
      <c r="N63" s="18">
        <f>VLOOKUP($AP63,Solutions!$A:$E,MATCH(Example!$N$27,Solutions!$A$1:$E$1,FALSE),FALSE)</f>
        <v>1.0000000000000484E-4</v>
      </c>
      <c r="O63" s="15">
        <f t="shared" si="60"/>
        <v>3.0000000000000001E-3</v>
      </c>
      <c r="P63" s="5">
        <v>1000000</v>
      </c>
      <c r="Q63" s="31">
        <v>1192346.7845017647</v>
      </c>
      <c r="R63" s="5">
        <f t="shared" si="45"/>
        <v>119.23467845018224</v>
      </c>
      <c r="S63" s="5">
        <f t="shared" si="46"/>
        <v>0.35770403535054673</v>
      </c>
      <c r="T63" s="5">
        <f t="shared" si="47"/>
        <v>1197712.3450320226</v>
      </c>
      <c r="U63" s="5">
        <f t="shared" si="62"/>
        <v>20000</v>
      </c>
      <c r="V63" s="5">
        <f t="shared" si="62"/>
        <v>20000</v>
      </c>
      <c r="W63" s="5">
        <f t="shared" si="62"/>
        <v>20000</v>
      </c>
      <c r="X63" s="5">
        <f t="shared" si="62"/>
        <v>20000</v>
      </c>
      <c r="Y63" s="5">
        <f t="shared" si="62"/>
        <v>20000</v>
      </c>
      <c r="Z63" s="5">
        <f t="shared" si="62"/>
        <v>20000</v>
      </c>
      <c r="AA63" s="5">
        <f t="shared" si="62"/>
        <v>20000</v>
      </c>
      <c r="AB63" s="5">
        <f t="shared" si="62"/>
        <v>20000</v>
      </c>
      <c r="AC63" s="5">
        <f t="shared" si="62"/>
        <v>20000</v>
      </c>
      <c r="AD63" s="5">
        <f t="shared" si="62"/>
        <v>20000</v>
      </c>
      <c r="AE63" s="5">
        <f t="shared" si="62"/>
        <v>20000</v>
      </c>
      <c r="AF63" s="5">
        <f t="shared" si="62"/>
        <v>20000</v>
      </c>
      <c r="AG63" s="5">
        <f t="shared" si="62"/>
        <v>20000</v>
      </c>
      <c r="AH63" s="5">
        <f t="shared" si="62"/>
        <v>20000</v>
      </c>
      <c r="AI63" s="5">
        <f t="shared" si="62"/>
        <v>1020000</v>
      </c>
      <c r="AJ63" s="5">
        <f t="shared" si="62"/>
        <v>0</v>
      </c>
      <c r="AK63" s="5">
        <f t="shared" si="62"/>
        <v>0</v>
      </c>
      <c r="AL63" s="5">
        <f t="shared" si="62"/>
        <v>0</v>
      </c>
      <c r="AM63" s="5">
        <f t="shared" si="62"/>
        <v>0</v>
      </c>
      <c r="AN63" s="5">
        <f t="shared" si="62"/>
        <v>0</v>
      </c>
      <c r="AO63" s="5"/>
      <c r="AP63" s="3">
        <f t="shared" si="51"/>
        <v>35</v>
      </c>
      <c r="BO63" s="3">
        <v>1.0000000000000484E-4</v>
      </c>
      <c r="BP63" s="3">
        <v>0</v>
      </c>
      <c r="BQ63" s="3">
        <v>0</v>
      </c>
    </row>
    <row r="64" spans="9:69" x14ac:dyDescent="0.25">
      <c r="I64" s="4" t="s">
        <v>18</v>
      </c>
      <c r="J64" s="15">
        <f t="shared" si="44"/>
        <v>0.02</v>
      </c>
      <c r="K64" s="3">
        <v>16</v>
      </c>
      <c r="L64" s="3" t="s">
        <v>17</v>
      </c>
      <c r="M64" s="15">
        <f t="shared" si="59"/>
        <v>6.6E-3</v>
      </c>
      <c r="N64" s="18">
        <f>VLOOKUP($AP64,Solutions!$A:$E,MATCH(Example!$N$27,Solutions!$A$1:$E$1,FALSE),FALSE)</f>
        <v>1.0000000000002224E-4</v>
      </c>
      <c r="O64" s="15">
        <f t="shared" si="60"/>
        <v>3.2000000000000002E-3</v>
      </c>
      <c r="P64" s="5">
        <v>1000000</v>
      </c>
      <c r="Q64" s="31">
        <v>1202833.9156679113</v>
      </c>
      <c r="R64" s="5">
        <f t="shared" si="45"/>
        <v>120.28339156681788</v>
      </c>
      <c r="S64" s="5">
        <f t="shared" si="46"/>
        <v>0.38490685301381722</v>
      </c>
      <c r="T64" s="5">
        <f t="shared" si="47"/>
        <v>1208607.5184631171</v>
      </c>
      <c r="U64" s="5">
        <f t="shared" si="62"/>
        <v>20000</v>
      </c>
      <c r="V64" s="5">
        <f t="shared" si="62"/>
        <v>20000</v>
      </c>
      <c r="W64" s="5">
        <f t="shared" si="62"/>
        <v>20000</v>
      </c>
      <c r="X64" s="5">
        <f t="shared" si="62"/>
        <v>20000</v>
      </c>
      <c r="Y64" s="5">
        <f t="shared" si="62"/>
        <v>20000</v>
      </c>
      <c r="Z64" s="5">
        <f t="shared" si="62"/>
        <v>20000</v>
      </c>
      <c r="AA64" s="5">
        <f t="shared" si="62"/>
        <v>20000</v>
      </c>
      <c r="AB64" s="5">
        <f t="shared" si="62"/>
        <v>20000</v>
      </c>
      <c r="AC64" s="5">
        <f t="shared" si="62"/>
        <v>20000</v>
      </c>
      <c r="AD64" s="5">
        <f t="shared" si="62"/>
        <v>20000</v>
      </c>
      <c r="AE64" s="5">
        <f t="shared" si="62"/>
        <v>20000</v>
      </c>
      <c r="AF64" s="5">
        <f t="shared" si="62"/>
        <v>20000</v>
      </c>
      <c r="AG64" s="5">
        <f t="shared" si="62"/>
        <v>20000</v>
      </c>
      <c r="AH64" s="5">
        <f t="shared" si="62"/>
        <v>20000</v>
      </c>
      <c r="AI64" s="5">
        <f t="shared" si="62"/>
        <v>20000</v>
      </c>
      <c r="AJ64" s="5">
        <f t="shared" si="62"/>
        <v>1020000</v>
      </c>
      <c r="AK64" s="5">
        <f t="shared" si="62"/>
        <v>0</v>
      </c>
      <c r="AL64" s="5">
        <f t="shared" si="62"/>
        <v>0</v>
      </c>
      <c r="AM64" s="5">
        <f t="shared" si="62"/>
        <v>0</v>
      </c>
      <c r="AN64" s="5">
        <f t="shared" si="62"/>
        <v>0</v>
      </c>
      <c r="AO64" s="5"/>
      <c r="AP64" s="3">
        <f t="shared" si="51"/>
        <v>36</v>
      </c>
      <c r="BO64" s="3">
        <v>1.0000000000002224E-4</v>
      </c>
      <c r="BP64" s="3">
        <v>0</v>
      </c>
      <c r="BQ64" s="3">
        <v>0</v>
      </c>
    </row>
    <row r="65" spans="9:69" x14ac:dyDescent="0.25">
      <c r="I65" s="4" t="s">
        <v>18</v>
      </c>
      <c r="J65" s="15">
        <f t="shared" si="44"/>
        <v>0.02</v>
      </c>
      <c r="K65" s="3">
        <v>17</v>
      </c>
      <c r="L65" s="3" t="s">
        <v>17</v>
      </c>
      <c r="M65" s="15">
        <f t="shared" si="59"/>
        <v>6.7000000000000002E-3</v>
      </c>
      <c r="N65" s="18">
        <f>VLOOKUP($AP65,Solutions!$A:$E,MATCH(Example!$N$27,Solutions!$A$1:$E$1,FALSE),FALSE)</f>
        <v>9.9999999999998378E-5</v>
      </c>
      <c r="O65" s="15">
        <f t="shared" si="60"/>
        <v>3.4000000000000002E-3</v>
      </c>
      <c r="P65" s="5">
        <v>1000000</v>
      </c>
      <c r="Q65" s="31">
        <v>1213025.8504009119</v>
      </c>
      <c r="R65" s="5">
        <f t="shared" si="45"/>
        <v>121.30258504008923</v>
      </c>
      <c r="S65" s="5">
        <f t="shared" si="46"/>
        <v>0.41242878913630338</v>
      </c>
      <c r="T65" s="5">
        <f t="shared" si="47"/>
        <v>1219212.2822379568</v>
      </c>
      <c r="U65" s="5">
        <f t="shared" si="62"/>
        <v>20000</v>
      </c>
      <c r="V65" s="5">
        <f t="shared" si="62"/>
        <v>20000</v>
      </c>
      <c r="W65" s="5">
        <f t="shared" si="62"/>
        <v>20000</v>
      </c>
      <c r="X65" s="5">
        <f t="shared" si="62"/>
        <v>20000</v>
      </c>
      <c r="Y65" s="5">
        <f t="shared" si="62"/>
        <v>20000</v>
      </c>
      <c r="Z65" s="5">
        <f t="shared" si="62"/>
        <v>20000</v>
      </c>
      <c r="AA65" s="5">
        <f t="shared" si="62"/>
        <v>20000</v>
      </c>
      <c r="AB65" s="5">
        <f t="shared" si="62"/>
        <v>20000</v>
      </c>
      <c r="AC65" s="5">
        <f t="shared" si="62"/>
        <v>20000</v>
      </c>
      <c r="AD65" s="5">
        <f t="shared" si="62"/>
        <v>20000</v>
      </c>
      <c r="AE65" s="5">
        <f t="shared" si="62"/>
        <v>20000</v>
      </c>
      <c r="AF65" s="5">
        <f t="shared" si="62"/>
        <v>20000</v>
      </c>
      <c r="AG65" s="5">
        <f t="shared" si="62"/>
        <v>20000</v>
      </c>
      <c r="AH65" s="5">
        <f t="shared" si="62"/>
        <v>20000</v>
      </c>
      <c r="AI65" s="5">
        <f t="shared" si="62"/>
        <v>20000</v>
      </c>
      <c r="AJ65" s="5">
        <f t="shared" si="62"/>
        <v>20000</v>
      </c>
      <c r="AK65" s="5">
        <f t="shared" si="62"/>
        <v>1020000</v>
      </c>
      <c r="AL65" s="5">
        <f t="shared" si="62"/>
        <v>0</v>
      </c>
      <c r="AM65" s="5">
        <f t="shared" si="62"/>
        <v>0</v>
      </c>
      <c r="AN65" s="5">
        <f t="shared" si="62"/>
        <v>0</v>
      </c>
      <c r="AO65" s="5"/>
      <c r="AP65" s="3">
        <f t="shared" si="51"/>
        <v>37</v>
      </c>
      <c r="BO65" s="3">
        <v>9.9999999999998378E-5</v>
      </c>
      <c r="BP65" s="3">
        <v>0</v>
      </c>
      <c r="BQ65" s="3">
        <v>0</v>
      </c>
    </row>
    <row r="66" spans="9:69" x14ac:dyDescent="0.25">
      <c r="I66" s="4" t="s">
        <v>18</v>
      </c>
      <c r="J66" s="15">
        <f t="shared" si="44"/>
        <v>0.02</v>
      </c>
      <c r="K66" s="3">
        <v>18</v>
      </c>
      <c r="L66" s="3" t="s">
        <v>17</v>
      </c>
      <c r="M66" s="15">
        <f t="shared" si="59"/>
        <v>6.8000000000000005E-3</v>
      </c>
      <c r="N66" s="18">
        <f>VLOOKUP($AP66,Solutions!$A:$E,MATCH(Example!$N$27,Solutions!$A$1:$E$1,FALSE),FALSE)</f>
        <v>1.0000000000000061E-4</v>
      </c>
      <c r="O66" s="15">
        <f t="shared" si="60"/>
        <v>3.6000000000000003E-3</v>
      </c>
      <c r="P66" s="5">
        <v>1000000</v>
      </c>
      <c r="Q66" s="31">
        <v>1222922.7430671824</v>
      </c>
      <c r="R66" s="5">
        <f t="shared" si="45"/>
        <v>122.29227430671899</v>
      </c>
      <c r="S66" s="5">
        <f t="shared" si="46"/>
        <v>0.44025218750418843</v>
      </c>
      <c r="T66" s="5">
        <f t="shared" si="47"/>
        <v>1229526.5258797451</v>
      </c>
      <c r="U66" s="5">
        <f t="shared" si="62"/>
        <v>20000</v>
      </c>
      <c r="V66" s="5">
        <f t="shared" si="62"/>
        <v>20000</v>
      </c>
      <c r="W66" s="5">
        <f t="shared" si="62"/>
        <v>20000</v>
      </c>
      <c r="X66" s="5">
        <f t="shared" si="62"/>
        <v>20000</v>
      </c>
      <c r="Y66" s="5">
        <f t="shared" si="62"/>
        <v>20000</v>
      </c>
      <c r="Z66" s="5">
        <f t="shared" si="62"/>
        <v>20000</v>
      </c>
      <c r="AA66" s="5">
        <f t="shared" si="62"/>
        <v>20000</v>
      </c>
      <c r="AB66" s="5">
        <f t="shared" si="62"/>
        <v>20000</v>
      </c>
      <c r="AC66" s="5">
        <f t="shared" si="62"/>
        <v>20000</v>
      </c>
      <c r="AD66" s="5">
        <f t="shared" si="62"/>
        <v>20000</v>
      </c>
      <c r="AE66" s="5">
        <f t="shared" si="62"/>
        <v>20000</v>
      </c>
      <c r="AF66" s="5">
        <f t="shared" si="62"/>
        <v>20000</v>
      </c>
      <c r="AG66" s="5">
        <f t="shared" si="62"/>
        <v>20000</v>
      </c>
      <c r="AH66" s="5">
        <f t="shared" si="62"/>
        <v>20000</v>
      </c>
      <c r="AI66" s="5">
        <f t="shared" si="62"/>
        <v>20000</v>
      </c>
      <c r="AJ66" s="5">
        <f t="shared" si="62"/>
        <v>20000</v>
      </c>
      <c r="AK66" s="5">
        <f t="shared" si="62"/>
        <v>20000</v>
      </c>
      <c r="AL66" s="5">
        <f t="shared" si="62"/>
        <v>1020000</v>
      </c>
      <c r="AM66" s="5">
        <f t="shared" si="62"/>
        <v>0</v>
      </c>
      <c r="AN66" s="5">
        <f t="shared" si="62"/>
        <v>0</v>
      </c>
      <c r="AO66" s="5"/>
      <c r="AP66" s="3">
        <f t="shared" si="51"/>
        <v>38</v>
      </c>
      <c r="BO66" s="3">
        <v>1.0000000000000061E-4</v>
      </c>
      <c r="BP66" s="3">
        <v>0</v>
      </c>
      <c r="BQ66" s="3">
        <v>0</v>
      </c>
    </row>
    <row r="67" spans="9:69" x14ac:dyDescent="0.25">
      <c r="I67" s="4" t="s">
        <v>18</v>
      </c>
      <c r="J67" s="15">
        <f t="shared" si="44"/>
        <v>0.02</v>
      </c>
      <c r="K67" s="3">
        <v>19</v>
      </c>
      <c r="L67" s="3" t="s">
        <v>17</v>
      </c>
      <c r="M67" s="15">
        <f t="shared" si="59"/>
        <v>6.8999999999999999E-3</v>
      </c>
      <c r="N67" s="18">
        <f>VLOOKUP($AP67,Solutions!$A:$E,MATCH(Example!$N$27,Solutions!$A$1:$E$1,FALSE),FALSE)</f>
        <v>9.9999999999999287E-5</v>
      </c>
      <c r="O67" s="15">
        <f t="shared" si="60"/>
        <v>3.8E-3</v>
      </c>
      <c r="P67" s="5">
        <v>1000000</v>
      </c>
      <c r="Q67" s="31">
        <v>1232524.9014208433</v>
      </c>
      <c r="R67" s="5">
        <f t="shared" si="45"/>
        <v>123.25249014208346</v>
      </c>
      <c r="S67" s="5">
        <f t="shared" si="46"/>
        <v>0.46835946253991717</v>
      </c>
      <c r="T67" s="5">
        <f t="shared" si="47"/>
        <v>1239550.2933589423</v>
      </c>
      <c r="U67" s="5">
        <f t="shared" si="62"/>
        <v>20000</v>
      </c>
      <c r="V67" s="5">
        <f t="shared" si="62"/>
        <v>20000</v>
      </c>
      <c r="W67" s="5">
        <f t="shared" si="62"/>
        <v>20000</v>
      </c>
      <c r="X67" s="5">
        <f t="shared" si="62"/>
        <v>20000</v>
      </c>
      <c r="Y67" s="5">
        <f t="shared" si="62"/>
        <v>20000</v>
      </c>
      <c r="Z67" s="5">
        <f t="shared" si="62"/>
        <v>20000</v>
      </c>
      <c r="AA67" s="5">
        <f t="shared" si="62"/>
        <v>20000</v>
      </c>
      <c r="AB67" s="5">
        <f t="shared" si="62"/>
        <v>20000</v>
      </c>
      <c r="AC67" s="5">
        <f t="shared" si="62"/>
        <v>20000</v>
      </c>
      <c r="AD67" s="5">
        <f t="shared" si="62"/>
        <v>20000</v>
      </c>
      <c r="AE67" s="5">
        <f t="shared" si="62"/>
        <v>20000</v>
      </c>
      <c r="AF67" s="5">
        <f t="shared" si="62"/>
        <v>20000</v>
      </c>
      <c r="AG67" s="5">
        <f t="shared" si="62"/>
        <v>20000</v>
      </c>
      <c r="AH67" s="5">
        <f t="shared" si="62"/>
        <v>20000</v>
      </c>
      <c r="AI67" s="5">
        <f t="shared" si="62"/>
        <v>20000</v>
      </c>
      <c r="AJ67" s="5">
        <f t="shared" si="62"/>
        <v>20000</v>
      </c>
      <c r="AK67" s="5">
        <f t="shared" si="62"/>
        <v>20000</v>
      </c>
      <c r="AL67" s="5">
        <f t="shared" si="62"/>
        <v>20000</v>
      </c>
      <c r="AM67" s="5">
        <f t="shared" si="62"/>
        <v>1020000</v>
      </c>
      <c r="AN67" s="5">
        <f t="shared" si="62"/>
        <v>0</v>
      </c>
      <c r="AO67" s="5"/>
      <c r="AP67" s="3">
        <f t="shared" si="51"/>
        <v>39</v>
      </c>
      <c r="BO67" s="3">
        <v>9.9999999999999287E-5</v>
      </c>
      <c r="BP67" s="3">
        <v>0</v>
      </c>
      <c r="BQ67" s="3">
        <v>0</v>
      </c>
    </row>
    <row r="68" spans="9:69" x14ac:dyDescent="0.25">
      <c r="I68" s="9" t="s">
        <v>18</v>
      </c>
      <c r="J68" s="16">
        <f t="shared" si="44"/>
        <v>0.02</v>
      </c>
      <c r="K68" s="10">
        <v>20</v>
      </c>
      <c r="L68" s="10" t="s">
        <v>17</v>
      </c>
      <c r="M68" s="16">
        <f t="shared" si="59"/>
        <v>7.0000000000000001E-3</v>
      </c>
      <c r="N68" s="19">
        <f>VLOOKUP($AP68,Solutions!$A:$E,MATCH(Example!$N$27,Solutions!$A$1:$E$1,FALSE),FALSE)</f>
        <v>9.999999999999804E-5</v>
      </c>
      <c r="O68" s="16">
        <f t="shared" si="60"/>
        <v>4.0000000000000001E-3</v>
      </c>
      <c r="P68" s="14">
        <v>1000000</v>
      </c>
      <c r="Q68" s="32">
        <v>1241832.7845204007</v>
      </c>
      <c r="R68" s="14">
        <f t="shared" si="45"/>
        <v>124.18327845203764</v>
      </c>
      <c r="S68" s="14">
        <f t="shared" si="46"/>
        <v>0.49673311380815055</v>
      </c>
      <c r="T68" s="14">
        <f t="shared" si="47"/>
        <v>1249283.781227523</v>
      </c>
      <c r="U68" s="14">
        <f t="shared" si="62"/>
        <v>20000</v>
      </c>
      <c r="V68" s="14">
        <f t="shared" si="62"/>
        <v>20000</v>
      </c>
      <c r="W68" s="14">
        <f t="shared" si="62"/>
        <v>20000</v>
      </c>
      <c r="X68" s="14">
        <f t="shared" si="62"/>
        <v>20000</v>
      </c>
      <c r="Y68" s="14">
        <f t="shared" si="62"/>
        <v>20000</v>
      </c>
      <c r="Z68" s="14">
        <f t="shared" si="62"/>
        <v>20000</v>
      </c>
      <c r="AA68" s="14">
        <f t="shared" si="62"/>
        <v>20000</v>
      </c>
      <c r="AB68" s="14">
        <f t="shared" si="62"/>
        <v>20000</v>
      </c>
      <c r="AC68" s="14">
        <f t="shared" si="62"/>
        <v>20000</v>
      </c>
      <c r="AD68" s="14">
        <f t="shared" si="62"/>
        <v>20000</v>
      </c>
      <c r="AE68" s="14">
        <f t="shared" si="62"/>
        <v>20000</v>
      </c>
      <c r="AF68" s="14">
        <f t="shared" si="62"/>
        <v>20000</v>
      </c>
      <c r="AG68" s="14">
        <f t="shared" si="62"/>
        <v>20000</v>
      </c>
      <c r="AH68" s="14">
        <f t="shared" si="62"/>
        <v>20000</v>
      </c>
      <c r="AI68" s="14">
        <f t="shared" si="62"/>
        <v>20000</v>
      </c>
      <c r="AJ68" s="14">
        <f t="shared" ref="AJ68:AN68" si="63">$P68*((AJ$28&lt;=$K68)*$J68+(AJ$28=$K68)*1)</f>
        <v>20000</v>
      </c>
      <c r="AK68" s="14">
        <f t="shared" si="63"/>
        <v>20000</v>
      </c>
      <c r="AL68" s="14">
        <f t="shared" si="63"/>
        <v>20000</v>
      </c>
      <c r="AM68" s="14">
        <f t="shared" si="63"/>
        <v>20000</v>
      </c>
      <c r="AN68" s="14">
        <f t="shared" si="63"/>
        <v>1020000</v>
      </c>
      <c r="AO68" s="33"/>
      <c r="AP68" s="3">
        <f t="shared" si="51"/>
        <v>40</v>
      </c>
      <c r="BO68" s="3">
        <v>9.999999999999804E-5</v>
      </c>
      <c r="BP68" s="3">
        <v>0</v>
      </c>
      <c r="BQ68" s="3">
        <v>0</v>
      </c>
    </row>
    <row r="69" spans="9:69" x14ac:dyDescent="0.25">
      <c r="I69" s="4" t="s">
        <v>18</v>
      </c>
      <c r="J69" s="15">
        <f t="shared" si="44"/>
        <v>0.02</v>
      </c>
      <c r="K69" s="3">
        <v>1</v>
      </c>
      <c r="L69" s="3" t="s">
        <v>26</v>
      </c>
      <c r="M69" s="15">
        <f t="shared" ref="M69:M88" si="64">$B$2+$B$9*$K69</f>
        <v>5.1999999999999998E-3</v>
      </c>
      <c r="N69" s="18">
        <f>VLOOKUP($AP69,Solutions!$A:$E,MATCH(Example!$N$27,Solutions!$A$1:$E$1,FALSE),FALSE)</f>
        <v>1E-4</v>
      </c>
      <c r="O69" s="15">
        <f t="shared" ref="O69:O88" si="65">$K69*B$21</f>
        <v>1E-3</v>
      </c>
      <c r="P69" s="5">
        <v>1000000</v>
      </c>
      <c r="Q69" s="31">
        <v>1014723.4381217667</v>
      </c>
      <c r="R69" s="5">
        <f t="shared" si="45"/>
        <v>101.47234381217667</v>
      </c>
      <c r="S69" s="5">
        <f t="shared" si="46"/>
        <v>0.10147234381217668</v>
      </c>
      <c r="T69" s="5">
        <f t="shared" si="47"/>
        <v>1016245.5232789493</v>
      </c>
      <c r="U69" s="5">
        <f t="shared" ref="U69:AN81" si="66">$P69*((U$28&lt;=$K69)*$J69+(U$28=$K69)*1)</f>
        <v>1020000</v>
      </c>
      <c r="V69" s="5">
        <f t="shared" si="66"/>
        <v>0</v>
      </c>
      <c r="W69" s="5">
        <f t="shared" si="66"/>
        <v>0</v>
      </c>
      <c r="X69" s="5">
        <f t="shared" si="66"/>
        <v>0</v>
      </c>
      <c r="Y69" s="5">
        <f t="shared" si="66"/>
        <v>0</v>
      </c>
      <c r="Z69" s="5">
        <f t="shared" si="66"/>
        <v>0</v>
      </c>
      <c r="AA69" s="5">
        <f t="shared" si="66"/>
        <v>0</v>
      </c>
      <c r="AB69" s="5">
        <f t="shared" si="66"/>
        <v>0</v>
      </c>
      <c r="AC69" s="5">
        <f t="shared" si="66"/>
        <v>0</v>
      </c>
      <c r="AD69" s="5">
        <f t="shared" si="66"/>
        <v>0</v>
      </c>
      <c r="AE69" s="5">
        <f t="shared" si="66"/>
        <v>0</v>
      </c>
      <c r="AF69" s="5">
        <f t="shared" si="66"/>
        <v>0</v>
      </c>
      <c r="AG69" s="5">
        <f t="shared" si="66"/>
        <v>0</v>
      </c>
      <c r="AH69" s="5">
        <f t="shared" si="66"/>
        <v>0</v>
      </c>
      <c r="AI69" s="5">
        <f t="shared" si="66"/>
        <v>0</v>
      </c>
      <c r="AJ69" s="5">
        <f t="shared" si="66"/>
        <v>0</v>
      </c>
      <c r="AK69" s="5">
        <f t="shared" si="66"/>
        <v>0</v>
      </c>
      <c r="AL69" s="5">
        <f t="shared" si="66"/>
        <v>0</v>
      </c>
      <c r="AM69" s="5">
        <f t="shared" si="66"/>
        <v>0</v>
      </c>
      <c r="AN69" s="5">
        <f t="shared" si="66"/>
        <v>0</v>
      </c>
      <c r="AO69" s="5"/>
      <c r="AP69" s="3">
        <f t="shared" si="51"/>
        <v>41</v>
      </c>
      <c r="BO69" s="3">
        <v>1E-4</v>
      </c>
      <c r="BP69" s="3">
        <v>0</v>
      </c>
      <c r="BQ69" s="3">
        <v>0</v>
      </c>
    </row>
    <row r="70" spans="9:69" x14ac:dyDescent="0.25">
      <c r="I70" s="4" t="s">
        <v>18</v>
      </c>
      <c r="J70" s="15">
        <f t="shared" si="44"/>
        <v>0.02</v>
      </c>
      <c r="K70" s="3">
        <v>2</v>
      </c>
      <c r="L70" s="3" t="s">
        <v>26</v>
      </c>
      <c r="M70" s="15">
        <f t="shared" si="64"/>
        <v>5.4000000000000003E-3</v>
      </c>
      <c r="N70" s="18">
        <f>VLOOKUP($AP70,Solutions!$A:$E,MATCH(Example!$N$27,Solutions!$A$1:$E$1,FALSE),FALSE)</f>
        <v>1.0000000000008347E-4</v>
      </c>
      <c r="O70" s="15">
        <f t="shared" si="65"/>
        <v>2E-3</v>
      </c>
      <c r="P70" s="5">
        <v>1000000</v>
      </c>
      <c r="Q70" s="31">
        <v>1028965.1715231482</v>
      </c>
      <c r="R70" s="5">
        <f t="shared" si="45"/>
        <v>102.89651715240072</v>
      </c>
      <c r="S70" s="5">
        <f t="shared" si="46"/>
        <v>0.20579303430480145</v>
      </c>
      <c r="T70" s="5">
        <f t="shared" si="47"/>
        <v>1032052.0670377176</v>
      </c>
      <c r="U70" s="5">
        <f t="shared" si="66"/>
        <v>20000</v>
      </c>
      <c r="V70" s="5">
        <f t="shared" si="66"/>
        <v>1020000</v>
      </c>
      <c r="W70" s="5">
        <f t="shared" si="66"/>
        <v>0</v>
      </c>
      <c r="X70" s="5">
        <f t="shared" si="66"/>
        <v>0</v>
      </c>
      <c r="Y70" s="5">
        <f t="shared" si="66"/>
        <v>0</v>
      </c>
      <c r="Z70" s="5">
        <f t="shared" si="66"/>
        <v>0</v>
      </c>
      <c r="AA70" s="5">
        <f t="shared" si="66"/>
        <v>0</v>
      </c>
      <c r="AB70" s="5">
        <f t="shared" si="66"/>
        <v>0</v>
      </c>
      <c r="AC70" s="5">
        <f t="shared" si="66"/>
        <v>0</v>
      </c>
      <c r="AD70" s="5">
        <f t="shared" si="66"/>
        <v>0</v>
      </c>
      <c r="AE70" s="5">
        <f t="shared" si="66"/>
        <v>0</v>
      </c>
      <c r="AF70" s="5">
        <f t="shared" si="66"/>
        <v>0</v>
      </c>
      <c r="AG70" s="5">
        <f t="shared" si="66"/>
        <v>0</v>
      </c>
      <c r="AH70" s="5">
        <f t="shared" si="66"/>
        <v>0</v>
      </c>
      <c r="AI70" s="5">
        <f t="shared" si="66"/>
        <v>0</v>
      </c>
      <c r="AJ70" s="5">
        <f t="shared" si="66"/>
        <v>0</v>
      </c>
      <c r="AK70" s="5">
        <f t="shared" si="66"/>
        <v>0</v>
      </c>
      <c r="AL70" s="5">
        <f t="shared" si="66"/>
        <v>0</v>
      </c>
      <c r="AM70" s="5">
        <f t="shared" si="66"/>
        <v>0</v>
      </c>
      <c r="AN70" s="5">
        <f t="shared" si="66"/>
        <v>0</v>
      </c>
      <c r="AO70" s="5"/>
      <c r="AP70" s="3">
        <f t="shared" si="51"/>
        <v>42</v>
      </c>
      <c r="BO70" s="3">
        <v>1.0000000000008347E-4</v>
      </c>
      <c r="BP70" s="3">
        <v>0</v>
      </c>
      <c r="BQ70" s="3">
        <v>0</v>
      </c>
    </row>
    <row r="71" spans="9:69" x14ac:dyDescent="0.25">
      <c r="I71" s="4" t="s">
        <v>18</v>
      </c>
      <c r="J71" s="15">
        <f t="shared" si="44"/>
        <v>0.02</v>
      </c>
      <c r="K71" s="3">
        <v>3</v>
      </c>
      <c r="L71" s="3" t="s">
        <v>26</v>
      </c>
      <c r="M71" s="15">
        <f t="shared" si="64"/>
        <v>5.5999999999999999E-3</v>
      </c>
      <c r="N71" s="18">
        <f>VLOOKUP($AP71,Solutions!$A:$E,MATCH(Example!$N$27,Solutions!$A$1:$E$1,FALSE),FALSE)</f>
        <v>9.9999999999972046E-5</v>
      </c>
      <c r="O71" s="15">
        <f t="shared" si="65"/>
        <v>3.0000000000000001E-3</v>
      </c>
      <c r="P71" s="5">
        <v>1000000</v>
      </c>
      <c r="Q71" s="31">
        <v>1042720.6382021344</v>
      </c>
      <c r="R71" s="5">
        <f t="shared" si="45"/>
        <v>104.27206382018429</v>
      </c>
      <c r="S71" s="5">
        <f t="shared" si="46"/>
        <v>0.31281619146055284</v>
      </c>
      <c r="T71" s="5">
        <f t="shared" si="47"/>
        <v>1047412.8810740439</v>
      </c>
      <c r="U71" s="5">
        <f t="shared" si="66"/>
        <v>20000</v>
      </c>
      <c r="V71" s="5">
        <f t="shared" si="66"/>
        <v>20000</v>
      </c>
      <c r="W71" s="5">
        <f t="shared" si="66"/>
        <v>1020000</v>
      </c>
      <c r="X71" s="5">
        <f t="shared" si="66"/>
        <v>0</v>
      </c>
      <c r="Y71" s="5">
        <f t="shared" si="66"/>
        <v>0</v>
      </c>
      <c r="Z71" s="5">
        <f t="shared" si="66"/>
        <v>0</v>
      </c>
      <c r="AA71" s="5">
        <f t="shared" si="66"/>
        <v>0</v>
      </c>
      <c r="AB71" s="5">
        <f t="shared" si="66"/>
        <v>0</v>
      </c>
      <c r="AC71" s="5">
        <f t="shared" si="66"/>
        <v>0</v>
      </c>
      <c r="AD71" s="5">
        <f t="shared" si="66"/>
        <v>0</v>
      </c>
      <c r="AE71" s="5">
        <f t="shared" si="66"/>
        <v>0</v>
      </c>
      <c r="AF71" s="5">
        <f t="shared" si="66"/>
        <v>0</v>
      </c>
      <c r="AG71" s="5">
        <f t="shared" si="66"/>
        <v>0</v>
      </c>
      <c r="AH71" s="5">
        <f t="shared" si="66"/>
        <v>0</v>
      </c>
      <c r="AI71" s="5">
        <f t="shared" si="66"/>
        <v>0</v>
      </c>
      <c r="AJ71" s="5">
        <f t="shared" si="66"/>
        <v>0</v>
      </c>
      <c r="AK71" s="5">
        <f t="shared" si="66"/>
        <v>0</v>
      </c>
      <c r="AL71" s="5">
        <f t="shared" si="66"/>
        <v>0</v>
      </c>
      <c r="AM71" s="5">
        <f t="shared" si="66"/>
        <v>0</v>
      </c>
      <c r="AN71" s="5">
        <f t="shared" si="66"/>
        <v>0</v>
      </c>
      <c r="AO71" s="5"/>
      <c r="AP71" s="3">
        <f t="shared" si="51"/>
        <v>43</v>
      </c>
      <c r="BO71" s="3">
        <v>9.9999999999972046E-5</v>
      </c>
      <c r="BP71" s="3">
        <v>0</v>
      </c>
      <c r="BQ71" s="3">
        <v>0</v>
      </c>
    </row>
    <row r="72" spans="9:69" x14ac:dyDescent="0.25">
      <c r="I72" s="4" t="s">
        <v>18</v>
      </c>
      <c r="J72" s="15">
        <f t="shared" si="44"/>
        <v>0.02</v>
      </c>
      <c r="K72" s="3">
        <v>4</v>
      </c>
      <c r="L72" s="3" t="s">
        <v>26</v>
      </c>
      <c r="M72" s="15">
        <f t="shared" si="64"/>
        <v>5.8000000000000005E-3</v>
      </c>
      <c r="N72" s="18">
        <f>VLOOKUP($AP72,Solutions!$A:$E,MATCH(Example!$N$27,Solutions!$A$1:$E$1,FALSE),FALSE)</f>
        <v>9.9999999999995004E-5</v>
      </c>
      <c r="O72" s="15">
        <f t="shared" si="65"/>
        <v>4.0000000000000001E-3</v>
      </c>
      <c r="P72" s="5">
        <v>1000000</v>
      </c>
      <c r="Q72" s="31">
        <v>1055985.857681459</v>
      </c>
      <c r="R72" s="5">
        <f t="shared" si="45"/>
        <v>105.59858576814062</v>
      </c>
      <c r="S72" s="5">
        <f t="shared" si="46"/>
        <v>0.42239434307256252</v>
      </c>
      <c r="T72" s="5">
        <f t="shared" si="47"/>
        <v>1062321.7728275477</v>
      </c>
      <c r="U72" s="5">
        <f t="shared" si="66"/>
        <v>20000</v>
      </c>
      <c r="V72" s="5">
        <f t="shared" si="66"/>
        <v>20000</v>
      </c>
      <c r="W72" s="5">
        <f t="shared" si="66"/>
        <v>20000</v>
      </c>
      <c r="X72" s="5">
        <f t="shared" si="66"/>
        <v>1020000</v>
      </c>
      <c r="Y72" s="5">
        <f t="shared" si="66"/>
        <v>0</v>
      </c>
      <c r="Z72" s="5">
        <f t="shared" si="66"/>
        <v>0</v>
      </c>
      <c r="AA72" s="5">
        <f t="shared" si="66"/>
        <v>0</v>
      </c>
      <c r="AB72" s="5">
        <f t="shared" si="66"/>
        <v>0</v>
      </c>
      <c r="AC72" s="5">
        <f t="shared" si="66"/>
        <v>0</v>
      </c>
      <c r="AD72" s="5">
        <f t="shared" si="66"/>
        <v>0</v>
      </c>
      <c r="AE72" s="5">
        <f t="shared" si="66"/>
        <v>0</v>
      </c>
      <c r="AF72" s="5">
        <f t="shared" si="66"/>
        <v>0</v>
      </c>
      <c r="AG72" s="5">
        <f t="shared" si="66"/>
        <v>0</v>
      </c>
      <c r="AH72" s="5">
        <f t="shared" si="66"/>
        <v>0</v>
      </c>
      <c r="AI72" s="5">
        <f t="shared" si="66"/>
        <v>0</v>
      </c>
      <c r="AJ72" s="5">
        <f t="shared" si="66"/>
        <v>0</v>
      </c>
      <c r="AK72" s="5">
        <f t="shared" si="66"/>
        <v>0</v>
      </c>
      <c r="AL72" s="5">
        <f t="shared" si="66"/>
        <v>0</v>
      </c>
      <c r="AM72" s="5">
        <f t="shared" si="66"/>
        <v>0</v>
      </c>
      <c r="AN72" s="5">
        <f t="shared" si="66"/>
        <v>0</v>
      </c>
      <c r="AO72" s="5"/>
      <c r="AP72" s="3">
        <f t="shared" si="51"/>
        <v>44</v>
      </c>
      <c r="BO72" s="3">
        <v>9.9999999999995004E-5</v>
      </c>
      <c r="BP72" s="3">
        <v>0</v>
      </c>
      <c r="BQ72" s="3">
        <v>0</v>
      </c>
    </row>
    <row r="73" spans="9:69" x14ac:dyDescent="0.25">
      <c r="I73" s="4" t="s">
        <v>18</v>
      </c>
      <c r="J73" s="15">
        <f t="shared" si="44"/>
        <v>0.02</v>
      </c>
      <c r="K73" s="3">
        <v>5</v>
      </c>
      <c r="L73" s="3" t="s">
        <v>26</v>
      </c>
      <c r="M73" s="15">
        <f t="shared" si="64"/>
        <v>6.0000000000000001E-3</v>
      </c>
      <c r="N73" s="18">
        <f>VLOOKUP($AP73,Solutions!$A:$E,MATCH(Example!$N$27,Solutions!$A$1:$E$1,FALSE),FALSE)</f>
        <v>1.0000000000000213E-4</v>
      </c>
      <c r="O73" s="15">
        <f t="shared" si="65"/>
        <v>5.0000000000000001E-3</v>
      </c>
      <c r="P73" s="5">
        <v>1000000</v>
      </c>
      <c r="Q73" s="31">
        <v>1068757.4305834961</v>
      </c>
      <c r="R73" s="5">
        <f t="shared" si="45"/>
        <v>106.87574305835189</v>
      </c>
      <c r="S73" s="5">
        <f t="shared" si="46"/>
        <v>0.5343787152917594</v>
      </c>
      <c r="T73" s="5">
        <f t="shared" si="47"/>
        <v>1076773.1113128725</v>
      </c>
      <c r="U73" s="5">
        <f t="shared" si="66"/>
        <v>20000</v>
      </c>
      <c r="V73" s="5">
        <f t="shared" si="66"/>
        <v>20000</v>
      </c>
      <c r="W73" s="5">
        <f t="shared" si="66"/>
        <v>20000</v>
      </c>
      <c r="X73" s="5">
        <f t="shared" si="66"/>
        <v>20000</v>
      </c>
      <c r="Y73" s="5">
        <f t="shared" si="66"/>
        <v>1020000</v>
      </c>
      <c r="Z73" s="5">
        <f t="shared" si="66"/>
        <v>0</v>
      </c>
      <c r="AA73" s="5">
        <f t="shared" si="66"/>
        <v>0</v>
      </c>
      <c r="AB73" s="5">
        <f t="shared" si="66"/>
        <v>0</v>
      </c>
      <c r="AC73" s="5">
        <f t="shared" si="66"/>
        <v>0</v>
      </c>
      <c r="AD73" s="5">
        <f t="shared" si="66"/>
        <v>0</v>
      </c>
      <c r="AE73" s="5">
        <f t="shared" si="66"/>
        <v>0</v>
      </c>
      <c r="AF73" s="5">
        <f t="shared" si="66"/>
        <v>0</v>
      </c>
      <c r="AG73" s="5">
        <f t="shared" si="66"/>
        <v>0</v>
      </c>
      <c r="AH73" s="5">
        <f t="shared" si="66"/>
        <v>0</v>
      </c>
      <c r="AI73" s="5">
        <f t="shared" si="66"/>
        <v>0</v>
      </c>
      <c r="AJ73" s="5">
        <f t="shared" si="66"/>
        <v>0</v>
      </c>
      <c r="AK73" s="5">
        <f t="shared" si="66"/>
        <v>0</v>
      </c>
      <c r="AL73" s="5">
        <f t="shared" si="66"/>
        <v>0</v>
      </c>
      <c r="AM73" s="5">
        <f t="shared" si="66"/>
        <v>0</v>
      </c>
      <c r="AN73" s="5">
        <f t="shared" si="66"/>
        <v>0</v>
      </c>
      <c r="AO73" s="5"/>
      <c r="AP73" s="3">
        <f t="shared" si="51"/>
        <v>45</v>
      </c>
      <c r="BO73" s="3">
        <v>1.0000000000000213E-4</v>
      </c>
      <c r="BP73" s="3">
        <v>0</v>
      </c>
      <c r="BQ73" s="3">
        <v>0</v>
      </c>
    </row>
    <row r="74" spans="9:69" x14ac:dyDescent="0.25">
      <c r="I74" s="4" t="s">
        <v>18</v>
      </c>
      <c r="J74" s="15">
        <f t="shared" si="44"/>
        <v>0.02</v>
      </c>
      <c r="K74" s="3">
        <v>6</v>
      </c>
      <c r="L74" s="3" t="s">
        <v>26</v>
      </c>
      <c r="M74" s="15">
        <f t="shared" si="64"/>
        <v>6.2000000000000006E-3</v>
      </c>
      <c r="N74" s="18">
        <f>VLOOKUP($AP74,Solutions!$A:$E,MATCH(Example!$N$27,Solutions!$A$1:$E$1,FALSE),FALSE)</f>
        <v>9.999999999999968E-5</v>
      </c>
      <c r="O74" s="15">
        <f t="shared" si="65"/>
        <v>6.0000000000000001E-3</v>
      </c>
      <c r="P74" s="5">
        <v>1000000</v>
      </c>
      <c r="Q74" s="31">
        <v>1081032.5371080982</v>
      </c>
      <c r="R74" s="5">
        <f t="shared" si="45"/>
        <v>108.10325371080947</v>
      </c>
      <c r="S74" s="5">
        <f t="shared" si="46"/>
        <v>0.64861952226485686</v>
      </c>
      <c r="T74" s="5">
        <f t="shared" si="47"/>
        <v>1090761.8299420709</v>
      </c>
      <c r="U74" s="5">
        <f t="shared" si="66"/>
        <v>20000</v>
      </c>
      <c r="V74" s="5">
        <f t="shared" si="66"/>
        <v>20000</v>
      </c>
      <c r="W74" s="5">
        <f t="shared" si="66"/>
        <v>20000</v>
      </c>
      <c r="X74" s="5">
        <f t="shared" si="66"/>
        <v>20000</v>
      </c>
      <c r="Y74" s="5">
        <f t="shared" si="66"/>
        <v>20000</v>
      </c>
      <c r="Z74" s="5">
        <f t="shared" si="66"/>
        <v>1020000</v>
      </c>
      <c r="AA74" s="5">
        <f t="shared" si="66"/>
        <v>0</v>
      </c>
      <c r="AB74" s="5">
        <f t="shared" si="66"/>
        <v>0</v>
      </c>
      <c r="AC74" s="5">
        <f t="shared" si="66"/>
        <v>0</v>
      </c>
      <c r="AD74" s="5">
        <f t="shared" si="66"/>
        <v>0</v>
      </c>
      <c r="AE74" s="5">
        <f t="shared" si="66"/>
        <v>0</v>
      </c>
      <c r="AF74" s="5">
        <f t="shared" si="66"/>
        <v>0</v>
      </c>
      <c r="AG74" s="5">
        <f t="shared" si="66"/>
        <v>0</v>
      </c>
      <c r="AH74" s="5">
        <f t="shared" si="66"/>
        <v>0</v>
      </c>
      <c r="AI74" s="5">
        <f t="shared" si="66"/>
        <v>0</v>
      </c>
      <c r="AJ74" s="5">
        <f t="shared" si="66"/>
        <v>0</v>
      </c>
      <c r="AK74" s="5">
        <f t="shared" si="66"/>
        <v>0</v>
      </c>
      <c r="AL74" s="5">
        <f t="shared" si="66"/>
        <v>0</v>
      </c>
      <c r="AM74" s="5">
        <f t="shared" si="66"/>
        <v>0</v>
      </c>
      <c r="AN74" s="5">
        <f t="shared" si="66"/>
        <v>0</v>
      </c>
      <c r="AO74" s="5"/>
      <c r="AP74" s="3">
        <f t="shared" si="51"/>
        <v>46</v>
      </c>
      <c r="BO74" s="3">
        <v>9.999999999999968E-5</v>
      </c>
      <c r="BP74" s="3">
        <v>0</v>
      </c>
      <c r="BQ74" s="3">
        <v>0</v>
      </c>
    </row>
    <row r="75" spans="9:69" x14ac:dyDescent="0.25">
      <c r="I75" s="4" t="s">
        <v>18</v>
      </c>
      <c r="J75" s="15">
        <f t="shared" si="44"/>
        <v>0.02</v>
      </c>
      <c r="K75" s="3">
        <v>7</v>
      </c>
      <c r="L75" s="3" t="s">
        <v>26</v>
      </c>
      <c r="M75" s="15">
        <f t="shared" si="64"/>
        <v>6.4000000000000003E-3</v>
      </c>
      <c r="N75" s="18">
        <f>VLOOKUP($AP75,Solutions!$A:$E,MATCH(Example!$N$27,Solutions!$A$1:$E$1,FALSE),FALSE)</f>
        <v>1.0000000000010638E-4</v>
      </c>
      <c r="O75" s="15">
        <f t="shared" si="65"/>
        <v>7.0000000000000001E-3</v>
      </c>
      <c r="P75" s="5">
        <v>1000000</v>
      </c>
      <c r="Q75" s="31">
        <v>1092808.9344288521</v>
      </c>
      <c r="R75" s="5">
        <f t="shared" si="45"/>
        <v>109.28089344300146</v>
      </c>
      <c r="S75" s="5">
        <f t="shared" si="46"/>
        <v>0.76496625410101027</v>
      </c>
      <c r="T75" s="5">
        <f t="shared" si="47"/>
        <v>1104283.4282403549</v>
      </c>
      <c r="U75" s="5">
        <f t="shared" si="66"/>
        <v>20000</v>
      </c>
      <c r="V75" s="5">
        <f t="shared" si="66"/>
        <v>20000</v>
      </c>
      <c r="W75" s="5">
        <f t="shared" si="66"/>
        <v>20000</v>
      </c>
      <c r="X75" s="5">
        <f t="shared" si="66"/>
        <v>20000</v>
      </c>
      <c r="Y75" s="5">
        <f t="shared" si="66"/>
        <v>20000</v>
      </c>
      <c r="Z75" s="5">
        <f t="shared" si="66"/>
        <v>20000</v>
      </c>
      <c r="AA75" s="5">
        <f t="shared" si="66"/>
        <v>1020000</v>
      </c>
      <c r="AB75" s="5">
        <f t="shared" si="66"/>
        <v>0</v>
      </c>
      <c r="AC75" s="5">
        <f t="shared" si="66"/>
        <v>0</v>
      </c>
      <c r="AD75" s="5">
        <f t="shared" si="66"/>
        <v>0</v>
      </c>
      <c r="AE75" s="5">
        <f t="shared" si="66"/>
        <v>0</v>
      </c>
      <c r="AF75" s="5">
        <f t="shared" si="66"/>
        <v>0</v>
      </c>
      <c r="AG75" s="5">
        <f t="shared" si="66"/>
        <v>0</v>
      </c>
      <c r="AH75" s="5">
        <f t="shared" si="66"/>
        <v>0</v>
      </c>
      <c r="AI75" s="5">
        <f t="shared" si="66"/>
        <v>0</v>
      </c>
      <c r="AJ75" s="5">
        <f t="shared" si="66"/>
        <v>0</v>
      </c>
      <c r="AK75" s="5">
        <f t="shared" si="66"/>
        <v>0</v>
      </c>
      <c r="AL75" s="5">
        <f t="shared" si="66"/>
        <v>0</v>
      </c>
      <c r="AM75" s="5">
        <f t="shared" si="66"/>
        <v>0</v>
      </c>
      <c r="AN75" s="5">
        <f t="shared" si="66"/>
        <v>0</v>
      </c>
      <c r="AO75" s="5"/>
      <c r="AP75" s="3">
        <f t="shared" si="51"/>
        <v>47</v>
      </c>
      <c r="BO75" s="3">
        <v>1.0000000000010638E-4</v>
      </c>
      <c r="BP75" s="3">
        <v>0</v>
      </c>
      <c r="BQ75" s="3">
        <v>0</v>
      </c>
    </row>
    <row r="76" spans="9:69" x14ac:dyDescent="0.25">
      <c r="I76" s="4" t="s">
        <v>18</v>
      </c>
      <c r="J76" s="15">
        <f t="shared" si="44"/>
        <v>0.02</v>
      </c>
      <c r="K76" s="3">
        <v>8</v>
      </c>
      <c r="L76" s="3" t="s">
        <v>26</v>
      </c>
      <c r="M76" s="15">
        <f t="shared" si="64"/>
        <v>6.6E-3</v>
      </c>
      <c r="N76" s="18">
        <f>VLOOKUP($AP76,Solutions!$A:$E,MATCH(Example!$N$27,Solutions!$A$1:$E$1,FALSE),FALSE)</f>
        <v>1.0000000000009708E-4</v>
      </c>
      <c r="O76" s="15">
        <f t="shared" si="65"/>
        <v>8.0000000000000002E-3</v>
      </c>
      <c r="P76" s="5">
        <v>1000000</v>
      </c>
      <c r="Q76" s="31">
        <v>1104084.9530259848</v>
      </c>
      <c r="R76" s="5">
        <f t="shared" si="45"/>
        <v>110.40849530270567</v>
      </c>
      <c r="S76" s="5">
        <f t="shared" si="46"/>
        <v>0.8832679624216454</v>
      </c>
      <c r="T76" s="5">
        <f t="shared" si="47"/>
        <v>1117333.9724622967</v>
      </c>
      <c r="U76" s="5">
        <f t="shared" si="66"/>
        <v>20000</v>
      </c>
      <c r="V76" s="5">
        <f t="shared" si="66"/>
        <v>20000</v>
      </c>
      <c r="W76" s="5">
        <f t="shared" si="66"/>
        <v>20000</v>
      </c>
      <c r="X76" s="5">
        <f t="shared" si="66"/>
        <v>20000</v>
      </c>
      <c r="Y76" s="5">
        <f t="shared" si="66"/>
        <v>20000</v>
      </c>
      <c r="Z76" s="5">
        <f t="shared" si="66"/>
        <v>20000</v>
      </c>
      <c r="AA76" s="5">
        <f t="shared" si="66"/>
        <v>20000</v>
      </c>
      <c r="AB76" s="5">
        <f t="shared" si="66"/>
        <v>1020000</v>
      </c>
      <c r="AC76" s="5">
        <f t="shared" si="66"/>
        <v>0</v>
      </c>
      <c r="AD76" s="5">
        <f t="shared" si="66"/>
        <v>0</v>
      </c>
      <c r="AE76" s="5">
        <f t="shared" si="66"/>
        <v>0</v>
      </c>
      <c r="AF76" s="5">
        <f t="shared" si="66"/>
        <v>0</v>
      </c>
      <c r="AG76" s="5">
        <f t="shared" si="66"/>
        <v>0</v>
      </c>
      <c r="AH76" s="5">
        <f t="shared" si="66"/>
        <v>0</v>
      </c>
      <c r="AI76" s="5">
        <f t="shared" si="66"/>
        <v>0</v>
      </c>
      <c r="AJ76" s="5">
        <f t="shared" si="66"/>
        <v>0</v>
      </c>
      <c r="AK76" s="5">
        <f t="shared" si="66"/>
        <v>0</v>
      </c>
      <c r="AL76" s="5">
        <f t="shared" si="66"/>
        <v>0</v>
      </c>
      <c r="AM76" s="5">
        <f t="shared" si="66"/>
        <v>0</v>
      </c>
      <c r="AN76" s="5">
        <f t="shared" si="66"/>
        <v>0</v>
      </c>
      <c r="AO76" s="5"/>
      <c r="AP76" s="3">
        <f t="shared" si="51"/>
        <v>48</v>
      </c>
      <c r="BO76" s="3">
        <v>1.0000000000009708E-4</v>
      </c>
      <c r="BP76" s="3">
        <v>0</v>
      </c>
      <c r="BQ76" s="3">
        <v>0</v>
      </c>
    </row>
    <row r="77" spans="9:69" x14ac:dyDescent="0.25">
      <c r="I77" s="4" t="s">
        <v>18</v>
      </c>
      <c r="J77" s="15">
        <f t="shared" si="44"/>
        <v>0.02</v>
      </c>
      <c r="K77" s="3">
        <v>9</v>
      </c>
      <c r="L77" s="3" t="s">
        <v>26</v>
      </c>
      <c r="M77" s="15">
        <f t="shared" si="64"/>
        <v>6.8000000000000005E-3</v>
      </c>
      <c r="N77" s="18">
        <f>VLOOKUP($AP77,Solutions!$A:$E,MATCH(Example!$N$27,Solutions!$A$1:$E$1,FALSE),FALSE)</f>
        <v>1.0000000000009649E-4</v>
      </c>
      <c r="O77" s="15">
        <f t="shared" si="65"/>
        <v>9.0000000000000011E-3</v>
      </c>
      <c r="P77" s="5">
        <v>1000000</v>
      </c>
      <c r="Q77" s="31">
        <v>1114859.4919768013</v>
      </c>
      <c r="R77" s="5">
        <f t="shared" si="45"/>
        <v>111.4859491977877</v>
      </c>
      <c r="S77" s="5">
        <f t="shared" si="46"/>
        <v>1.0033735427800894</v>
      </c>
      <c r="T77" s="5">
        <f t="shared" si="47"/>
        <v>1129910.0951184882</v>
      </c>
      <c r="U77" s="5">
        <f t="shared" si="66"/>
        <v>20000</v>
      </c>
      <c r="V77" s="5">
        <f t="shared" si="66"/>
        <v>20000</v>
      </c>
      <c r="W77" s="5">
        <f t="shared" si="66"/>
        <v>20000</v>
      </c>
      <c r="X77" s="5">
        <f t="shared" si="66"/>
        <v>20000</v>
      </c>
      <c r="Y77" s="5">
        <f t="shared" si="66"/>
        <v>20000</v>
      </c>
      <c r="Z77" s="5">
        <f t="shared" si="66"/>
        <v>20000</v>
      </c>
      <c r="AA77" s="5">
        <f t="shared" si="66"/>
        <v>20000</v>
      </c>
      <c r="AB77" s="5">
        <f t="shared" si="66"/>
        <v>20000</v>
      </c>
      <c r="AC77" s="5">
        <f t="shared" si="66"/>
        <v>1020000</v>
      </c>
      <c r="AD77" s="5">
        <f t="shared" si="66"/>
        <v>0</v>
      </c>
      <c r="AE77" s="5">
        <f t="shared" si="66"/>
        <v>0</v>
      </c>
      <c r="AF77" s="5">
        <f t="shared" si="66"/>
        <v>0</v>
      </c>
      <c r="AG77" s="5">
        <f t="shared" si="66"/>
        <v>0</v>
      </c>
      <c r="AH77" s="5">
        <f t="shared" si="66"/>
        <v>0</v>
      </c>
      <c r="AI77" s="5">
        <f t="shared" si="66"/>
        <v>0</v>
      </c>
      <c r="AJ77" s="5">
        <f t="shared" si="66"/>
        <v>0</v>
      </c>
      <c r="AK77" s="5">
        <f t="shared" si="66"/>
        <v>0</v>
      </c>
      <c r="AL77" s="5">
        <f t="shared" si="66"/>
        <v>0</v>
      </c>
      <c r="AM77" s="5">
        <f t="shared" si="66"/>
        <v>0</v>
      </c>
      <c r="AN77" s="5">
        <f t="shared" si="66"/>
        <v>0</v>
      </c>
      <c r="AO77" s="5"/>
      <c r="AP77" s="3">
        <f t="shared" si="51"/>
        <v>49</v>
      </c>
      <c r="BO77" s="3">
        <v>1.0000000000009649E-4</v>
      </c>
      <c r="BP77" s="3">
        <v>0</v>
      </c>
      <c r="BQ77" s="3">
        <v>0</v>
      </c>
    </row>
    <row r="78" spans="9:69" x14ac:dyDescent="0.25">
      <c r="I78" s="4" t="s">
        <v>18</v>
      </c>
      <c r="J78" s="15">
        <f t="shared" si="44"/>
        <v>0.02</v>
      </c>
      <c r="K78" s="3">
        <v>10</v>
      </c>
      <c r="L78" s="3" t="s">
        <v>26</v>
      </c>
      <c r="M78" s="15">
        <f t="shared" si="64"/>
        <v>7.0000000000000001E-3</v>
      </c>
      <c r="N78" s="18">
        <f>VLOOKUP($AP78,Solutions!$A:$E,MATCH(Example!$N$27,Solutions!$A$1:$E$1,FALSE),FALSE)</f>
        <v>9.9999999999978185E-5</v>
      </c>
      <c r="O78" s="15">
        <f t="shared" si="65"/>
        <v>0.01</v>
      </c>
      <c r="P78" s="5">
        <v>1000000</v>
      </c>
      <c r="Q78" s="31">
        <v>1125132.0132271196</v>
      </c>
      <c r="R78" s="5">
        <f t="shared" si="45"/>
        <v>112.51320132268741</v>
      </c>
      <c r="S78" s="5">
        <f t="shared" si="46"/>
        <v>1.1251320132268741</v>
      </c>
      <c r="T78" s="5">
        <f t="shared" si="47"/>
        <v>1142008.9934255262</v>
      </c>
      <c r="U78" s="5">
        <f t="shared" si="66"/>
        <v>20000</v>
      </c>
      <c r="V78" s="5">
        <f t="shared" si="66"/>
        <v>20000</v>
      </c>
      <c r="W78" s="5">
        <f t="shared" si="66"/>
        <v>20000</v>
      </c>
      <c r="X78" s="5">
        <f t="shared" si="66"/>
        <v>20000</v>
      </c>
      <c r="Y78" s="5">
        <f t="shared" si="66"/>
        <v>20000</v>
      </c>
      <c r="Z78" s="5">
        <f t="shared" si="66"/>
        <v>20000</v>
      </c>
      <c r="AA78" s="5">
        <f t="shared" si="66"/>
        <v>20000</v>
      </c>
      <c r="AB78" s="5">
        <f t="shared" si="66"/>
        <v>20000</v>
      </c>
      <c r="AC78" s="5">
        <f t="shared" si="66"/>
        <v>20000</v>
      </c>
      <c r="AD78" s="5">
        <f t="shared" si="66"/>
        <v>1020000</v>
      </c>
      <c r="AE78" s="5">
        <f t="shared" si="66"/>
        <v>0</v>
      </c>
      <c r="AF78" s="5">
        <f t="shared" si="66"/>
        <v>0</v>
      </c>
      <c r="AG78" s="5">
        <f t="shared" si="66"/>
        <v>0</v>
      </c>
      <c r="AH78" s="5">
        <f t="shared" si="66"/>
        <v>0</v>
      </c>
      <c r="AI78" s="5">
        <f t="shared" si="66"/>
        <v>0</v>
      </c>
      <c r="AJ78" s="5">
        <f t="shared" si="66"/>
        <v>0</v>
      </c>
      <c r="AK78" s="5">
        <f t="shared" si="66"/>
        <v>0</v>
      </c>
      <c r="AL78" s="5">
        <f t="shared" si="66"/>
        <v>0</v>
      </c>
      <c r="AM78" s="5">
        <f t="shared" si="66"/>
        <v>0</v>
      </c>
      <c r="AN78" s="5">
        <f t="shared" si="66"/>
        <v>0</v>
      </c>
      <c r="AO78" s="5"/>
      <c r="AP78" s="3">
        <f t="shared" si="51"/>
        <v>50</v>
      </c>
      <c r="BO78" s="3">
        <v>9.9999999999978185E-5</v>
      </c>
      <c r="BP78" s="3">
        <v>0</v>
      </c>
      <c r="BQ78" s="3">
        <v>0</v>
      </c>
    </row>
    <row r="79" spans="9:69" x14ac:dyDescent="0.25">
      <c r="I79" s="4" t="s">
        <v>18</v>
      </c>
      <c r="J79" s="15">
        <f t="shared" si="44"/>
        <v>0.02</v>
      </c>
      <c r="K79" s="3">
        <v>11</v>
      </c>
      <c r="L79" s="3" t="s">
        <v>26</v>
      </c>
      <c r="M79" s="15">
        <f t="shared" si="64"/>
        <v>7.1999999999999998E-3</v>
      </c>
      <c r="N79" s="18">
        <f>VLOOKUP($AP79,Solutions!$A:$E,MATCH(Example!$N$27,Solutions!$A$1:$E$1,FALSE),FALSE)</f>
        <v>9.9999999999986425E-5</v>
      </c>
      <c r="O79" s="15">
        <f t="shared" si="65"/>
        <v>1.0999999999999999E-2</v>
      </c>
      <c r="P79" s="5">
        <v>1000000</v>
      </c>
      <c r="Q79" s="31">
        <v>1134902.5348696166</v>
      </c>
      <c r="R79" s="5">
        <f t="shared" si="45"/>
        <v>113.49025348694626</v>
      </c>
      <c r="S79" s="5">
        <f t="shared" si="46"/>
        <v>1.2483927883564088</v>
      </c>
      <c r="T79" s="5">
        <f t="shared" si="47"/>
        <v>1153628.4266949652</v>
      </c>
      <c r="U79" s="5">
        <f t="shared" si="66"/>
        <v>20000</v>
      </c>
      <c r="V79" s="5">
        <f t="shared" si="66"/>
        <v>20000</v>
      </c>
      <c r="W79" s="5">
        <f t="shared" si="66"/>
        <v>20000</v>
      </c>
      <c r="X79" s="5">
        <f t="shared" si="66"/>
        <v>20000</v>
      </c>
      <c r="Y79" s="5">
        <f t="shared" si="66"/>
        <v>20000</v>
      </c>
      <c r="Z79" s="5">
        <f t="shared" si="66"/>
        <v>20000</v>
      </c>
      <c r="AA79" s="5">
        <f t="shared" si="66"/>
        <v>20000</v>
      </c>
      <c r="AB79" s="5">
        <f t="shared" si="66"/>
        <v>20000</v>
      </c>
      <c r="AC79" s="5">
        <f t="shared" si="66"/>
        <v>20000</v>
      </c>
      <c r="AD79" s="5">
        <f t="shared" si="66"/>
        <v>20000</v>
      </c>
      <c r="AE79" s="5">
        <f t="shared" si="66"/>
        <v>1020000</v>
      </c>
      <c r="AF79" s="5">
        <f t="shared" si="66"/>
        <v>0</v>
      </c>
      <c r="AG79" s="5">
        <f t="shared" si="66"/>
        <v>0</v>
      </c>
      <c r="AH79" s="5">
        <f t="shared" si="66"/>
        <v>0</v>
      </c>
      <c r="AI79" s="5">
        <f t="shared" si="66"/>
        <v>0</v>
      </c>
      <c r="AJ79" s="5">
        <f t="shared" si="66"/>
        <v>0</v>
      </c>
      <c r="AK79" s="5">
        <f t="shared" si="66"/>
        <v>0</v>
      </c>
      <c r="AL79" s="5">
        <f t="shared" si="66"/>
        <v>0</v>
      </c>
      <c r="AM79" s="5">
        <f t="shared" si="66"/>
        <v>0</v>
      </c>
      <c r="AN79" s="5">
        <f t="shared" si="66"/>
        <v>0</v>
      </c>
      <c r="AO79" s="5"/>
      <c r="AP79" s="3">
        <f t="shared" si="51"/>
        <v>51</v>
      </c>
      <c r="BO79" s="3">
        <v>9.9999999999986425E-5</v>
      </c>
      <c r="BP79" s="3">
        <v>0</v>
      </c>
      <c r="BQ79" s="3">
        <v>0</v>
      </c>
    </row>
    <row r="80" spans="9:69" x14ac:dyDescent="0.25">
      <c r="I80" s="4" t="s">
        <v>18</v>
      </c>
      <c r="J80" s="15">
        <f t="shared" si="44"/>
        <v>0.02</v>
      </c>
      <c r="K80" s="3">
        <v>12</v>
      </c>
      <c r="L80" s="3" t="s">
        <v>26</v>
      </c>
      <c r="M80" s="15">
        <f t="shared" si="64"/>
        <v>7.4000000000000003E-3</v>
      </c>
      <c r="N80" s="18">
        <f>VLOOKUP($AP80,Solutions!$A:$E,MATCH(Example!$N$27,Solutions!$A$1:$E$1,FALSE),FALSE)</f>
        <v>9.9999999999997782E-5</v>
      </c>
      <c r="O80" s="15">
        <f t="shared" si="65"/>
        <v>1.2E-2</v>
      </c>
      <c r="P80" s="5">
        <v>1000000</v>
      </c>
      <c r="Q80" s="31">
        <v>1144171.6234573815</v>
      </c>
      <c r="R80" s="5">
        <f t="shared" si="45"/>
        <v>114.41716234573562</v>
      </c>
      <c r="S80" s="5">
        <f t="shared" si="46"/>
        <v>1.3730059481488275</v>
      </c>
      <c r="T80" s="5">
        <f t="shared" si="47"/>
        <v>1164766.7126796143</v>
      </c>
      <c r="U80" s="5">
        <f t="shared" si="66"/>
        <v>20000</v>
      </c>
      <c r="V80" s="5">
        <f t="shared" si="66"/>
        <v>20000</v>
      </c>
      <c r="W80" s="5">
        <f t="shared" si="66"/>
        <v>20000</v>
      </c>
      <c r="X80" s="5">
        <f t="shared" si="66"/>
        <v>20000</v>
      </c>
      <c r="Y80" s="5">
        <f t="shared" si="66"/>
        <v>20000</v>
      </c>
      <c r="Z80" s="5">
        <f t="shared" si="66"/>
        <v>20000</v>
      </c>
      <c r="AA80" s="5">
        <f t="shared" si="66"/>
        <v>20000</v>
      </c>
      <c r="AB80" s="5">
        <f t="shared" si="66"/>
        <v>20000</v>
      </c>
      <c r="AC80" s="5">
        <f t="shared" si="66"/>
        <v>20000</v>
      </c>
      <c r="AD80" s="5">
        <f t="shared" si="66"/>
        <v>20000</v>
      </c>
      <c r="AE80" s="5">
        <f t="shared" si="66"/>
        <v>20000</v>
      </c>
      <c r="AF80" s="5">
        <f t="shared" si="66"/>
        <v>1020000</v>
      </c>
      <c r="AG80" s="5">
        <f t="shared" si="66"/>
        <v>0</v>
      </c>
      <c r="AH80" s="5">
        <f t="shared" si="66"/>
        <v>0</v>
      </c>
      <c r="AI80" s="5">
        <f t="shared" si="66"/>
        <v>0</v>
      </c>
      <c r="AJ80" s="5">
        <f t="shared" si="66"/>
        <v>0</v>
      </c>
      <c r="AK80" s="5">
        <f t="shared" si="66"/>
        <v>0</v>
      </c>
      <c r="AL80" s="5">
        <f t="shared" si="66"/>
        <v>0</v>
      </c>
      <c r="AM80" s="5">
        <f t="shared" si="66"/>
        <v>0</v>
      </c>
      <c r="AN80" s="5">
        <f t="shared" si="66"/>
        <v>0</v>
      </c>
      <c r="AO80" s="5"/>
      <c r="AP80" s="3">
        <f t="shared" si="51"/>
        <v>52</v>
      </c>
      <c r="BO80" s="3">
        <v>9.9999999999997782E-5</v>
      </c>
      <c r="BP80" s="3">
        <v>0</v>
      </c>
      <c r="BQ80" s="3">
        <v>0</v>
      </c>
    </row>
    <row r="81" spans="9:69" x14ac:dyDescent="0.25">
      <c r="I81" s="4" t="s">
        <v>18</v>
      </c>
      <c r="J81" s="15">
        <f t="shared" si="44"/>
        <v>0.02</v>
      </c>
      <c r="K81" s="3">
        <v>13</v>
      </c>
      <c r="L81" s="3" t="s">
        <v>26</v>
      </c>
      <c r="M81" s="15">
        <f t="shared" si="64"/>
        <v>7.6000000000000009E-3</v>
      </c>
      <c r="N81" s="18">
        <f>VLOOKUP($AP81,Solutions!$A:$E,MATCH(Example!$N$27,Solutions!$A$1:$E$1,FALSE),FALSE)</f>
        <v>9.9999999999992836E-5</v>
      </c>
      <c r="O81" s="15">
        <f t="shared" si="65"/>
        <v>1.3000000000000001E-2</v>
      </c>
      <c r="P81" s="5">
        <v>1000000</v>
      </c>
      <c r="Q81" s="31">
        <v>1152940.3853831473</v>
      </c>
      <c r="R81" s="5">
        <f t="shared" si="45"/>
        <v>115.29403853830647</v>
      </c>
      <c r="S81" s="5">
        <f t="shared" si="46"/>
        <v>1.4988225009979841</v>
      </c>
      <c r="T81" s="5">
        <f t="shared" si="47"/>
        <v>1175422.7228981187</v>
      </c>
      <c r="U81" s="5">
        <f t="shared" si="66"/>
        <v>20000</v>
      </c>
      <c r="V81" s="5">
        <f t="shared" si="66"/>
        <v>20000</v>
      </c>
      <c r="W81" s="5">
        <f t="shared" si="66"/>
        <v>20000</v>
      </c>
      <c r="X81" s="5">
        <f t="shared" si="66"/>
        <v>20000</v>
      </c>
      <c r="Y81" s="5">
        <f t="shared" si="66"/>
        <v>20000</v>
      </c>
      <c r="Z81" s="5">
        <f t="shared" si="66"/>
        <v>20000</v>
      </c>
      <c r="AA81" s="5">
        <f t="shared" si="66"/>
        <v>20000</v>
      </c>
      <c r="AB81" s="5">
        <f t="shared" si="66"/>
        <v>20000</v>
      </c>
      <c r="AC81" s="5">
        <f t="shared" si="66"/>
        <v>20000</v>
      </c>
      <c r="AD81" s="5">
        <f t="shared" si="66"/>
        <v>20000</v>
      </c>
      <c r="AE81" s="5">
        <f t="shared" si="66"/>
        <v>20000</v>
      </c>
      <c r="AF81" s="5">
        <f t="shared" si="66"/>
        <v>20000</v>
      </c>
      <c r="AG81" s="5">
        <f t="shared" si="66"/>
        <v>1020000</v>
      </c>
      <c r="AH81" s="5">
        <f t="shared" si="66"/>
        <v>0</v>
      </c>
      <c r="AI81" s="5">
        <f t="shared" si="66"/>
        <v>0</v>
      </c>
      <c r="AJ81" s="5">
        <f t="shared" ref="AJ81:AN81" si="67">$P81*((AJ$28&lt;=$K81)*$J81+(AJ$28=$K81)*1)</f>
        <v>0</v>
      </c>
      <c r="AK81" s="5">
        <f t="shared" si="67"/>
        <v>0</v>
      </c>
      <c r="AL81" s="5">
        <f t="shared" si="67"/>
        <v>0</v>
      </c>
      <c r="AM81" s="5">
        <f t="shared" si="67"/>
        <v>0</v>
      </c>
      <c r="AN81" s="5">
        <f t="shared" si="67"/>
        <v>0</v>
      </c>
      <c r="AO81" s="5"/>
      <c r="AP81" s="3">
        <f t="shared" si="51"/>
        <v>53</v>
      </c>
      <c r="BO81" s="3">
        <v>9.9999999999992836E-5</v>
      </c>
      <c r="BP81" s="3">
        <v>0</v>
      </c>
      <c r="BQ81" s="3">
        <v>0</v>
      </c>
    </row>
    <row r="82" spans="9:69" x14ac:dyDescent="0.25">
      <c r="I82" s="4" t="s">
        <v>18</v>
      </c>
      <c r="J82" s="15">
        <f t="shared" si="44"/>
        <v>0.02</v>
      </c>
      <c r="K82" s="3">
        <v>14</v>
      </c>
      <c r="L82" s="3" t="s">
        <v>26</v>
      </c>
      <c r="M82" s="15">
        <f t="shared" si="64"/>
        <v>7.7999999999999996E-3</v>
      </c>
      <c r="N82" s="18">
        <f>VLOOKUP($AP82,Solutions!$A:$E,MATCH(Example!$N$27,Solutions!$A$1:$E$1,FALSE),FALSE)</f>
        <v>9.9999999999999761E-5</v>
      </c>
      <c r="O82" s="15">
        <f t="shared" si="65"/>
        <v>1.4E-2</v>
      </c>
      <c r="P82" s="5">
        <v>1000000</v>
      </c>
      <c r="Q82" s="31">
        <v>1161210.457356882</v>
      </c>
      <c r="R82" s="5">
        <f t="shared" si="45"/>
        <v>116.12104573568793</v>
      </c>
      <c r="S82" s="5">
        <f t="shared" si="46"/>
        <v>1.6256946402996311</v>
      </c>
      <c r="T82" s="5">
        <f t="shared" si="47"/>
        <v>1185595.8769613765</v>
      </c>
      <c r="U82" s="5">
        <f t="shared" ref="U82:AN94" si="68">$P82*((U$28&lt;=$K82)*$J82+(U$28=$K82)*1)</f>
        <v>20000</v>
      </c>
      <c r="V82" s="5">
        <f t="shared" si="68"/>
        <v>20000</v>
      </c>
      <c r="W82" s="5">
        <f t="shared" si="68"/>
        <v>20000</v>
      </c>
      <c r="X82" s="5">
        <f t="shared" si="68"/>
        <v>20000</v>
      </c>
      <c r="Y82" s="5">
        <f t="shared" si="68"/>
        <v>20000</v>
      </c>
      <c r="Z82" s="5">
        <f t="shared" si="68"/>
        <v>20000</v>
      </c>
      <c r="AA82" s="5">
        <f t="shared" si="68"/>
        <v>20000</v>
      </c>
      <c r="AB82" s="5">
        <f t="shared" si="68"/>
        <v>20000</v>
      </c>
      <c r="AC82" s="5">
        <f t="shared" si="68"/>
        <v>20000</v>
      </c>
      <c r="AD82" s="5">
        <f t="shared" si="68"/>
        <v>20000</v>
      </c>
      <c r="AE82" s="5">
        <f t="shared" si="68"/>
        <v>20000</v>
      </c>
      <c r="AF82" s="5">
        <f t="shared" si="68"/>
        <v>20000</v>
      </c>
      <c r="AG82" s="5">
        <f t="shared" si="68"/>
        <v>20000</v>
      </c>
      <c r="AH82" s="5">
        <f t="shared" si="68"/>
        <v>1020000</v>
      </c>
      <c r="AI82" s="5">
        <f t="shared" si="68"/>
        <v>0</v>
      </c>
      <c r="AJ82" s="5">
        <f t="shared" si="68"/>
        <v>0</v>
      </c>
      <c r="AK82" s="5">
        <f t="shared" si="68"/>
        <v>0</v>
      </c>
      <c r="AL82" s="5">
        <f t="shared" si="68"/>
        <v>0</v>
      </c>
      <c r="AM82" s="5">
        <f t="shared" si="68"/>
        <v>0</v>
      </c>
      <c r="AN82" s="5">
        <f t="shared" si="68"/>
        <v>0</v>
      </c>
      <c r="AO82" s="5"/>
      <c r="AP82" s="3">
        <f t="shared" si="51"/>
        <v>54</v>
      </c>
      <c r="BO82" s="3">
        <v>9.9999999999999761E-5</v>
      </c>
      <c r="BP82" s="3">
        <v>0</v>
      </c>
      <c r="BQ82" s="3">
        <v>0</v>
      </c>
    </row>
    <row r="83" spans="9:69" x14ac:dyDescent="0.25">
      <c r="I83" s="4" t="s">
        <v>18</v>
      </c>
      <c r="J83" s="15">
        <f t="shared" si="44"/>
        <v>0.02</v>
      </c>
      <c r="K83" s="3">
        <v>15</v>
      </c>
      <c r="L83" s="3" t="s">
        <v>26</v>
      </c>
      <c r="M83" s="15">
        <f t="shared" si="64"/>
        <v>8.0000000000000002E-3</v>
      </c>
      <c r="N83" s="18">
        <f>VLOOKUP($AP83,Solutions!$A:$E,MATCH(Example!$N$27,Solutions!$A$1:$E$1,FALSE),FALSE)</f>
        <v>1.000000000000025E-4</v>
      </c>
      <c r="O83" s="15">
        <f t="shared" si="65"/>
        <v>1.4999999999999999E-2</v>
      </c>
      <c r="P83" s="5">
        <v>1000000</v>
      </c>
      <c r="Q83" s="31">
        <v>1168983.9960163031</v>
      </c>
      <c r="R83" s="5">
        <f t="shared" si="45"/>
        <v>116.89839960163323</v>
      </c>
      <c r="S83" s="5">
        <f t="shared" si="46"/>
        <v>1.7534759940244984</v>
      </c>
      <c r="T83" s="5">
        <f t="shared" si="47"/>
        <v>1195286.1359266699</v>
      </c>
      <c r="U83" s="5">
        <f t="shared" si="68"/>
        <v>20000</v>
      </c>
      <c r="V83" s="5">
        <f t="shared" si="68"/>
        <v>20000</v>
      </c>
      <c r="W83" s="5">
        <f t="shared" si="68"/>
        <v>20000</v>
      </c>
      <c r="X83" s="5">
        <f t="shared" si="68"/>
        <v>20000</v>
      </c>
      <c r="Y83" s="5">
        <f t="shared" si="68"/>
        <v>20000</v>
      </c>
      <c r="Z83" s="5">
        <f t="shared" si="68"/>
        <v>20000</v>
      </c>
      <c r="AA83" s="5">
        <f t="shared" si="68"/>
        <v>20000</v>
      </c>
      <c r="AB83" s="5">
        <f t="shared" si="68"/>
        <v>20000</v>
      </c>
      <c r="AC83" s="5">
        <f t="shared" si="68"/>
        <v>20000</v>
      </c>
      <c r="AD83" s="5">
        <f t="shared" si="68"/>
        <v>20000</v>
      </c>
      <c r="AE83" s="5">
        <f t="shared" si="68"/>
        <v>20000</v>
      </c>
      <c r="AF83" s="5">
        <f t="shared" si="68"/>
        <v>20000</v>
      </c>
      <c r="AG83" s="5">
        <f t="shared" si="68"/>
        <v>20000</v>
      </c>
      <c r="AH83" s="5">
        <f t="shared" si="68"/>
        <v>20000</v>
      </c>
      <c r="AI83" s="5">
        <f t="shared" si="68"/>
        <v>1020000</v>
      </c>
      <c r="AJ83" s="5">
        <f t="shared" si="68"/>
        <v>0</v>
      </c>
      <c r="AK83" s="5">
        <f t="shared" si="68"/>
        <v>0</v>
      </c>
      <c r="AL83" s="5">
        <f t="shared" si="68"/>
        <v>0</v>
      </c>
      <c r="AM83" s="5">
        <f t="shared" si="68"/>
        <v>0</v>
      </c>
      <c r="AN83" s="5">
        <f t="shared" si="68"/>
        <v>0</v>
      </c>
      <c r="AO83" s="5"/>
      <c r="AP83" s="3">
        <f t="shared" si="51"/>
        <v>55</v>
      </c>
      <c r="BO83" s="3">
        <v>1.000000000000025E-4</v>
      </c>
      <c r="BP83" s="3">
        <v>0</v>
      </c>
      <c r="BQ83" s="3">
        <v>0</v>
      </c>
    </row>
    <row r="84" spans="9:69" x14ac:dyDescent="0.25">
      <c r="I84" s="4" t="s">
        <v>18</v>
      </c>
      <c r="J84" s="15">
        <f t="shared" si="44"/>
        <v>0.02</v>
      </c>
      <c r="K84" s="3">
        <v>16</v>
      </c>
      <c r="L84" s="3" t="s">
        <v>26</v>
      </c>
      <c r="M84" s="15">
        <f t="shared" si="64"/>
        <v>8.2000000000000007E-3</v>
      </c>
      <c r="N84" s="18">
        <f>VLOOKUP($AP84,Solutions!$A:$E,MATCH(Example!$N$27,Solutions!$A$1:$E$1,FALSE),FALSE)</f>
        <v>1.0000000000000002E-4</v>
      </c>
      <c r="O84" s="15">
        <f t="shared" si="65"/>
        <v>1.6E-2</v>
      </c>
      <c r="P84" s="5">
        <v>1000000</v>
      </c>
      <c r="Q84" s="31">
        <v>1176263.6667067981</v>
      </c>
      <c r="R84" s="5">
        <f t="shared" si="45"/>
        <v>117.62636667067983</v>
      </c>
      <c r="S84" s="5">
        <f t="shared" si="46"/>
        <v>1.8820218667308772</v>
      </c>
      <c r="T84" s="5">
        <f t="shared" si="47"/>
        <v>1204493.9947077613</v>
      </c>
      <c r="U84" s="5">
        <f t="shared" si="68"/>
        <v>20000</v>
      </c>
      <c r="V84" s="5">
        <f t="shared" si="68"/>
        <v>20000</v>
      </c>
      <c r="W84" s="5">
        <f t="shared" si="68"/>
        <v>20000</v>
      </c>
      <c r="X84" s="5">
        <f t="shared" si="68"/>
        <v>20000</v>
      </c>
      <c r="Y84" s="5">
        <f t="shared" si="68"/>
        <v>20000</v>
      </c>
      <c r="Z84" s="5">
        <f t="shared" si="68"/>
        <v>20000</v>
      </c>
      <c r="AA84" s="5">
        <f t="shared" si="68"/>
        <v>20000</v>
      </c>
      <c r="AB84" s="5">
        <f t="shared" si="68"/>
        <v>20000</v>
      </c>
      <c r="AC84" s="5">
        <f t="shared" si="68"/>
        <v>20000</v>
      </c>
      <c r="AD84" s="5">
        <f t="shared" si="68"/>
        <v>20000</v>
      </c>
      <c r="AE84" s="5">
        <f t="shared" si="68"/>
        <v>20000</v>
      </c>
      <c r="AF84" s="5">
        <f t="shared" si="68"/>
        <v>20000</v>
      </c>
      <c r="AG84" s="5">
        <f t="shared" si="68"/>
        <v>20000</v>
      </c>
      <c r="AH84" s="5">
        <f t="shared" si="68"/>
        <v>20000</v>
      </c>
      <c r="AI84" s="5">
        <f t="shared" si="68"/>
        <v>20000</v>
      </c>
      <c r="AJ84" s="5">
        <f t="shared" si="68"/>
        <v>1020000</v>
      </c>
      <c r="AK84" s="5">
        <f t="shared" si="68"/>
        <v>0</v>
      </c>
      <c r="AL84" s="5">
        <f t="shared" si="68"/>
        <v>0</v>
      </c>
      <c r="AM84" s="5">
        <f t="shared" si="68"/>
        <v>0</v>
      </c>
      <c r="AN84" s="5">
        <f t="shared" si="68"/>
        <v>0</v>
      </c>
      <c r="AO84" s="5"/>
      <c r="AP84" s="3">
        <f t="shared" si="51"/>
        <v>56</v>
      </c>
      <c r="BO84" s="3">
        <v>1.0000000000000002E-4</v>
      </c>
      <c r="BP84" s="3">
        <v>0</v>
      </c>
      <c r="BQ84" s="3">
        <v>0</v>
      </c>
    </row>
    <row r="85" spans="9:69" x14ac:dyDescent="0.25">
      <c r="I85" s="4" t="s">
        <v>18</v>
      </c>
      <c r="J85" s="15">
        <f t="shared" si="44"/>
        <v>0.02</v>
      </c>
      <c r="K85" s="3">
        <v>17</v>
      </c>
      <c r="L85" s="3" t="s">
        <v>26</v>
      </c>
      <c r="M85" s="15">
        <f t="shared" si="64"/>
        <v>8.4000000000000012E-3</v>
      </c>
      <c r="N85" s="18">
        <f>VLOOKUP($AP85,Solutions!$A:$E,MATCH(Example!$N$27,Solutions!$A$1:$E$1,FALSE),FALSE)</f>
        <v>9.999999999999457E-5</v>
      </c>
      <c r="O85" s="15">
        <f t="shared" si="65"/>
        <v>1.7000000000000001E-2</v>
      </c>
      <c r="P85" s="5">
        <v>1000000</v>
      </c>
      <c r="Q85" s="31">
        <v>1183052.6314689042</v>
      </c>
      <c r="R85" s="5">
        <f t="shared" si="45"/>
        <v>118.305263146884</v>
      </c>
      <c r="S85" s="5">
        <f t="shared" si="46"/>
        <v>2.0111894734970281</v>
      </c>
      <c r="T85" s="5">
        <f t="shared" si="47"/>
        <v>1213220.4735713613</v>
      </c>
      <c r="U85" s="5">
        <f t="shared" si="68"/>
        <v>20000</v>
      </c>
      <c r="V85" s="5">
        <f t="shared" si="68"/>
        <v>20000</v>
      </c>
      <c r="W85" s="5">
        <f t="shared" si="68"/>
        <v>20000</v>
      </c>
      <c r="X85" s="5">
        <f t="shared" si="68"/>
        <v>20000</v>
      </c>
      <c r="Y85" s="5">
        <f t="shared" si="68"/>
        <v>20000</v>
      </c>
      <c r="Z85" s="5">
        <f t="shared" si="68"/>
        <v>20000</v>
      </c>
      <c r="AA85" s="5">
        <f t="shared" si="68"/>
        <v>20000</v>
      </c>
      <c r="AB85" s="5">
        <f t="shared" si="68"/>
        <v>20000</v>
      </c>
      <c r="AC85" s="5">
        <f t="shared" si="68"/>
        <v>20000</v>
      </c>
      <c r="AD85" s="5">
        <f t="shared" si="68"/>
        <v>20000</v>
      </c>
      <c r="AE85" s="5">
        <f t="shared" si="68"/>
        <v>20000</v>
      </c>
      <c r="AF85" s="5">
        <f t="shared" si="68"/>
        <v>20000</v>
      </c>
      <c r="AG85" s="5">
        <f t="shared" si="68"/>
        <v>20000</v>
      </c>
      <c r="AH85" s="5">
        <f t="shared" si="68"/>
        <v>20000</v>
      </c>
      <c r="AI85" s="5">
        <f t="shared" si="68"/>
        <v>20000</v>
      </c>
      <c r="AJ85" s="5">
        <f t="shared" si="68"/>
        <v>20000</v>
      </c>
      <c r="AK85" s="5">
        <f t="shared" si="68"/>
        <v>1020000</v>
      </c>
      <c r="AL85" s="5">
        <f t="shared" si="68"/>
        <v>0</v>
      </c>
      <c r="AM85" s="5">
        <f t="shared" si="68"/>
        <v>0</v>
      </c>
      <c r="AN85" s="5">
        <f t="shared" si="68"/>
        <v>0</v>
      </c>
      <c r="AO85" s="5"/>
      <c r="AP85" s="3">
        <f t="shared" si="51"/>
        <v>57</v>
      </c>
      <c r="BO85" s="3">
        <v>9.999999999999457E-5</v>
      </c>
      <c r="BP85" s="3">
        <v>0</v>
      </c>
      <c r="BQ85" s="3">
        <v>0</v>
      </c>
    </row>
    <row r="86" spans="9:69" x14ac:dyDescent="0.25">
      <c r="I86" s="4" t="s">
        <v>18</v>
      </c>
      <c r="J86" s="15">
        <f t="shared" si="44"/>
        <v>0.02</v>
      </c>
      <c r="K86" s="3">
        <v>18</v>
      </c>
      <c r="L86" s="3" t="s">
        <v>26</v>
      </c>
      <c r="M86" s="15">
        <f t="shared" si="64"/>
        <v>8.6E-3</v>
      </c>
      <c r="N86" s="18">
        <f>VLOOKUP($AP86,Solutions!$A:$E,MATCH(Example!$N$27,Solutions!$A$1:$E$1,FALSE),FALSE)</f>
        <v>1.0000000000000136E-4</v>
      </c>
      <c r="O86" s="15">
        <f t="shared" si="65"/>
        <v>1.8000000000000002E-2</v>
      </c>
      <c r="P86" s="5">
        <v>1000000</v>
      </c>
      <c r="Q86" s="31">
        <v>1189354.5362730992</v>
      </c>
      <c r="R86" s="5">
        <f t="shared" si="45"/>
        <v>118.93545362731155</v>
      </c>
      <c r="S86" s="5">
        <f t="shared" si="46"/>
        <v>2.140838165291608</v>
      </c>
      <c r="T86" s="5">
        <f t="shared" si="47"/>
        <v>1221467.1087524728</v>
      </c>
      <c r="U86" s="5">
        <f t="shared" si="68"/>
        <v>20000</v>
      </c>
      <c r="V86" s="5">
        <f t="shared" si="68"/>
        <v>20000</v>
      </c>
      <c r="W86" s="5">
        <f t="shared" si="68"/>
        <v>20000</v>
      </c>
      <c r="X86" s="5">
        <f t="shared" si="68"/>
        <v>20000</v>
      </c>
      <c r="Y86" s="5">
        <f t="shared" si="68"/>
        <v>20000</v>
      </c>
      <c r="Z86" s="5">
        <f t="shared" si="68"/>
        <v>20000</v>
      </c>
      <c r="AA86" s="5">
        <f t="shared" si="68"/>
        <v>20000</v>
      </c>
      <c r="AB86" s="5">
        <f t="shared" si="68"/>
        <v>20000</v>
      </c>
      <c r="AC86" s="5">
        <f t="shared" si="68"/>
        <v>20000</v>
      </c>
      <c r="AD86" s="5">
        <f t="shared" si="68"/>
        <v>20000</v>
      </c>
      <c r="AE86" s="5">
        <f t="shared" si="68"/>
        <v>20000</v>
      </c>
      <c r="AF86" s="5">
        <f t="shared" si="68"/>
        <v>20000</v>
      </c>
      <c r="AG86" s="5">
        <f t="shared" si="68"/>
        <v>20000</v>
      </c>
      <c r="AH86" s="5">
        <f t="shared" si="68"/>
        <v>20000</v>
      </c>
      <c r="AI86" s="5">
        <f t="shared" si="68"/>
        <v>20000</v>
      </c>
      <c r="AJ86" s="5">
        <f t="shared" si="68"/>
        <v>20000</v>
      </c>
      <c r="AK86" s="5">
        <f t="shared" si="68"/>
        <v>20000</v>
      </c>
      <c r="AL86" s="5">
        <f t="shared" si="68"/>
        <v>1020000</v>
      </c>
      <c r="AM86" s="5">
        <f t="shared" si="68"/>
        <v>0</v>
      </c>
      <c r="AN86" s="5">
        <f t="shared" si="68"/>
        <v>0</v>
      </c>
      <c r="AO86" s="5"/>
      <c r="AP86" s="3">
        <f t="shared" si="51"/>
        <v>58</v>
      </c>
      <c r="BO86" s="3">
        <v>1.0000000000000136E-4</v>
      </c>
      <c r="BP86" s="3">
        <v>0</v>
      </c>
      <c r="BQ86" s="3">
        <v>0</v>
      </c>
    </row>
    <row r="87" spans="9:69" x14ac:dyDescent="0.25">
      <c r="I87" s="4" t="s">
        <v>18</v>
      </c>
      <c r="J87" s="15">
        <f t="shared" si="44"/>
        <v>0.02</v>
      </c>
      <c r="K87" s="3">
        <v>19</v>
      </c>
      <c r="L87" s="3" t="s">
        <v>26</v>
      </c>
      <c r="M87" s="15">
        <f t="shared" si="64"/>
        <v>8.8000000000000005E-3</v>
      </c>
      <c r="N87" s="18">
        <f>VLOOKUP($AP87,Solutions!$A:$E,MATCH(Example!$N$27,Solutions!$A$1:$E$1,FALSE),FALSE)</f>
        <v>9.999999999999144E-5</v>
      </c>
      <c r="O87" s="15">
        <f t="shared" si="65"/>
        <v>1.9E-2</v>
      </c>
      <c r="P87" s="5">
        <v>1000000</v>
      </c>
      <c r="Q87" s="31">
        <v>1195173.4975430265</v>
      </c>
      <c r="R87" s="5">
        <f t="shared" si="45"/>
        <v>119.51734975429241</v>
      </c>
      <c r="S87" s="5">
        <f t="shared" si="46"/>
        <v>2.2708296453315557</v>
      </c>
      <c r="T87" s="5">
        <f t="shared" si="47"/>
        <v>1229235.9422230027</v>
      </c>
      <c r="U87" s="5">
        <f t="shared" si="68"/>
        <v>20000</v>
      </c>
      <c r="V87" s="5">
        <f t="shared" si="68"/>
        <v>20000</v>
      </c>
      <c r="W87" s="5">
        <f t="shared" si="68"/>
        <v>20000</v>
      </c>
      <c r="X87" s="5">
        <f t="shared" si="68"/>
        <v>20000</v>
      </c>
      <c r="Y87" s="5">
        <f t="shared" si="68"/>
        <v>20000</v>
      </c>
      <c r="Z87" s="5">
        <f t="shared" si="68"/>
        <v>20000</v>
      </c>
      <c r="AA87" s="5">
        <f t="shared" si="68"/>
        <v>20000</v>
      </c>
      <c r="AB87" s="5">
        <f t="shared" si="68"/>
        <v>20000</v>
      </c>
      <c r="AC87" s="5">
        <f t="shared" si="68"/>
        <v>20000</v>
      </c>
      <c r="AD87" s="5">
        <f t="shared" si="68"/>
        <v>20000</v>
      </c>
      <c r="AE87" s="5">
        <f t="shared" si="68"/>
        <v>20000</v>
      </c>
      <c r="AF87" s="5">
        <f t="shared" si="68"/>
        <v>20000</v>
      </c>
      <c r="AG87" s="5">
        <f t="shared" si="68"/>
        <v>20000</v>
      </c>
      <c r="AH87" s="5">
        <f t="shared" si="68"/>
        <v>20000</v>
      </c>
      <c r="AI87" s="5">
        <f t="shared" si="68"/>
        <v>20000</v>
      </c>
      <c r="AJ87" s="5">
        <f t="shared" si="68"/>
        <v>20000</v>
      </c>
      <c r="AK87" s="5">
        <f t="shared" si="68"/>
        <v>20000</v>
      </c>
      <c r="AL87" s="5">
        <f t="shared" si="68"/>
        <v>20000</v>
      </c>
      <c r="AM87" s="5">
        <f t="shared" si="68"/>
        <v>1020000</v>
      </c>
      <c r="AN87" s="5">
        <f t="shared" si="68"/>
        <v>0</v>
      </c>
      <c r="AO87" s="5"/>
      <c r="AP87" s="3">
        <f t="shared" si="51"/>
        <v>59</v>
      </c>
      <c r="BO87" s="3">
        <v>9.999999999999144E-5</v>
      </c>
      <c r="BP87" s="3">
        <v>0</v>
      </c>
      <c r="BQ87" s="3">
        <v>0</v>
      </c>
    </row>
    <row r="88" spans="9:69" x14ac:dyDescent="0.25">
      <c r="I88" s="9" t="s">
        <v>18</v>
      </c>
      <c r="J88" s="16">
        <f t="shared" si="44"/>
        <v>0.02</v>
      </c>
      <c r="K88" s="10">
        <v>20</v>
      </c>
      <c r="L88" s="10" t="s">
        <v>26</v>
      </c>
      <c r="M88" s="16">
        <f t="shared" si="64"/>
        <v>9.0000000000000011E-3</v>
      </c>
      <c r="N88" s="19">
        <f>VLOOKUP($AP88,Solutions!$A:$E,MATCH(Example!$N$27,Solutions!$A$1:$E$1,FALSE),FALSE)</f>
        <v>1.0000000000000511E-4</v>
      </c>
      <c r="O88" s="16">
        <f t="shared" si="65"/>
        <v>0.02</v>
      </c>
      <c r="P88" s="14">
        <v>1000000</v>
      </c>
      <c r="Q88" s="32">
        <v>1200514.0880096133</v>
      </c>
      <c r="R88" s="14">
        <f t="shared" si="45"/>
        <v>120.05140880096748</v>
      </c>
      <c r="S88" s="14">
        <f t="shared" si="46"/>
        <v>2.4010281760193495</v>
      </c>
      <c r="T88" s="14">
        <f t="shared" si="47"/>
        <v>1236529.5106499018</v>
      </c>
      <c r="U88" s="14">
        <f t="shared" si="68"/>
        <v>20000</v>
      </c>
      <c r="V88" s="14">
        <f t="shared" si="68"/>
        <v>20000</v>
      </c>
      <c r="W88" s="14">
        <f t="shared" si="68"/>
        <v>20000</v>
      </c>
      <c r="X88" s="14">
        <f t="shared" si="68"/>
        <v>20000</v>
      </c>
      <c r="Y88" s="14">
        <f t="shared" si="68"/>
        <v>20000</v>
      </c>
      <c r="Z88" s="14">
        <f t="shared" si="68"/>
        <v>20000</v>
      </c>
      <c r="AA88" s="14">
        <f t="shared" si="68"/>
        <v>20000</v>
      </c>
      <c r="AB88" s="14">
        <f t="shared" si="68"/>
        <v>20000</v>
      </c>
      <c r="AC88" s="14">
        <f t="shared" si="68"/>
        <v>20000</v>
      </c>
      <c r="AD88" s="14">
        <f t="shared" si="68"/>
        <v>20000</v>
      </c>
      <c r="AE88" s="14">
        <f t="shared" si="68"/>
        <v>20000</v>
      </c>
      <c r="AF88" s="14">
        <f t="shared" si="68"/>
        <v>20000</v>
      </c>
      <c r="AG88" s="14">
        <f t="shared" si="68"/>
        <v>20000</v>
      </c>
      <c r="AH88" s="14">
        <f t="shared" si="68"/>
        <v>20000</v>
      </c>
      <c r="AI88" s="14">
        <f t="shared" si="68"/>
        <v>20000</v>
      </c>
      <c r="AJ88" s="14">
        <f t="shared" si="68"/>
        <v>20000</v>
      </c>
      <c r="AK88" s="14">
        <f t="shared" si="68"/>
        <v>20000</v>
      </c>
      <c r="AL88" s="14">
        <f t="shared" si="68"/>
        <v>20000</v>
      </c>
      <c r="AM88" s="14">
        <f t="shared" si="68"/>
        <v>20000</v>
      </c>
      <c r="AN88" s="14">
        <f t="shared" si="68"/>
        <v>1020000</v>
      </c>
      <c r="AO88" s="33"/>
      <c r="AP88" s="3">
        <f t="shared" si="51"/>
        <v>60</v>
      </c>
      <c r="BO88" s="3">
        <v>1.0000000000000511E-4</v>
      </c>
      <c r="BP88" s="3">
        <v>0</v>
      </c>
      <c r="BQ88" s="3">
        <v>0</v>
      </c>
    </row>
    <row r="89" spans="9:69" x14ac:dyDescent="0.25">
      <c r="I89" s="4" t="s">
        <v>18</v>
      </c>
      <c r="J89" s="15">
        <f t="shared" si="44"/>
        <v>0.02</v>
      </c>
      <c r="K89" s="3">
        <v>1</v>
      </c>
      <c r="L89" s="3" t="s">
        <v>27</v>
      </c>
      <c r="M89" s="15">
        <f t="shared" ref="M89:M108" si="69">$B$2+$B$10*$K89</f>
        <v>5.4000000000000003E-3</v>
      </c>
      <c r="N89" s="18">
        <f>VLOOKUP($AP89,Solutions!$A:$E,MATCH(Example!$N$27,Solutions!$A$1:$E$1,FALSE),FALSE)</f>
        <v>1.0000000000000314E-4</v>
      </c>
      <c r="O89" s="15">
        <f t="shared" ref="O89:O108" si="70">$K89*B$22</f>
        <v>5.0000000000000001E-3</v>
      </c>
      <c r="P89" s="5">
        <v>1000000</v>
      </c>
      <c r="Q89" s="31">
        <v>1014521.5834493733</v>
      </c>
      <c r="R89" s="5">
        <f t="shared" si="45"/>
        <v>101.4521583449405</v>
      </c>
      <c r="S89" s="5">
        <f t="shared" si="46"/>
        <v>0.50726079172470251</v>
      </c>
      <c r="T89" s="5">
        <f t="shared" si="47"/>
        <v>1022130.4953252436</v>
      </c>
      <c r="U89" s="5">
        <f t="shared" si="68"/>
        <v>1020000</v>
      </c>
      <c r="V89" s="5">
        <f t="shared" si="68"/>
        <v>0</v>
      </c>
      <c r="W89" s="5">
        <f t="shared" si="68"/>
        <v>0</v>
      </c>
      <c r="X89" s="5">
        <f t="shared" si="68"/>
        <v>0</v>
      </c>
      <c r="Y89" s="5">
        <f t="shared" si="68"/>
        <v>0</v>
      </c>
      <c r="Z89" s="5">
        <f t="shared" si="68"/>
        <v>0</v>
      </c>
      <c r="AA89" s="5">
        <f t="shared" si="68"/>
        <v>0</v>
      </c>
      <c r="AB89" s="5">
        <f t="shared" si="68"/>
        <v>0</v>
      </c>
      <c r="AC89" s="5">
        <f t="shared" si="68"/>
        <v>0</v>
      </c>
      <c r="AD89" s="5">
        <f t="shared" si="68"/>
        <v>0</v>
      </c>
      <c r="AE89" s="5">
        <f t="shared" si="68"/>
        <v>0</v>
      </c>
      <c r="AF89" s="5">
        <f t="shared" si="68"/>
        <v>0</v>
      </c>
      <c r="AG89" s="5">
        <f t="shared" si="68"/>
        <v>0</v>
      </c>
      <c r="AH89" s="5">
        <f t="shared" si="68"/>
        <v>0</v>
      </c>
      <c r="AI89" s="5">
        <f t="shared" si="68"/>
        <v>0</v>
      </c>
      <c r="AJ89" s="5">
        <f t="shared" si="68"/>
        <v>0</v>
      </c>
      <c r="AK89" s="5">
        <f t="shared" si="68"/>
        <v>0</v>
      </c>
      <c r="AL89" s="5">
        <f t="shared" si="68"/>
        <v>0</v>
      </c>
      <c r="AM89" s="5">
        <f t="shared" si="68"/>
        <v>0</v>
      </c>
      <c r="AN89" s="5">
        <f t="shared" si="68"/>
        <v>0</v>
      </c>
      <c r="AO89" s="5"/>
      <c r="AP89" s="3">
        <f t="shared" si="51"/>
        <v>61</v>
      </c>
      <c r="BO89" s="3">
        <v>1.0000000000000314E-4</v>
      </c>
      <c r="BP89" s="3">
        <v>0</v>
      </c>
      <c r="BQ89" s="3">
        <v>0</v>
      </c>
    </row>
    <row r="90" spans="9:69" x14ac:dyDescent="0.25">
      <c r="I90" s="4" t="s">
        <v>18</v>
      </c>
      <c r="J90" s="15">
        <f t="shared" si="44"/>
        <v>0.02</v>
      </c>
      <c r="K90" s="3">
        <v>2</v>
      </c>
      <c r="L90" s="3" t="s">
        <v>27</v>
      </c>
      <c r="M90" s="15">
        <f t="shared" si="69"/>
        <v>5.8000000000000005E-3</v>
      </c>
      <c r="N90" s="18">
        <f>VLOOKUP($AP90,Solutions!$A:$E,MATCH(Example!$N$27,Solutions!$A$1:$E$1,FALSE),FALSE)</f>
        <v>9.9999999999996278E-5</v>
      </c>
      <c r="O90" s="15">
        <f t="shared" si="70"/>
        <v>0.01</v>
      </c>
      <c r="P90" s="5">
        <v>1000000</v>
      </c>
      <c r="Q90" s="31">
        <v>1028154.8169948164</v>
      </c>
      <c r="R90" s="5">
        <f t="shared" si="45"/>
        <v>102.81548169947781</v>
      </c>
      <c r="S90" s="5">
        <f t="shared" si="46"/>
        <v>1.0281548169947781</v>
      </c>
      <c r="T90" s="5">
        <f t="shared" si="47"/>
        <v>1043577.1392497385</v>
      </c>
      <c r="U90" s="5">
        <f t="shared" si="68"/>
        <v>20000</v>
      </c>
      <c r="V90" s="5">
        <f t="shared" si="68"/>
        <v>1020000</v>
      </c>
      <c r="W90" s="5">
        <f t="shared" si="68"/>
        <v>0</v>
      </c>
      <c r="X90" s="5">
        <f t="shared" si="68"/>
        <v>0</v>
      </c>
      <c r="Y90" s="5">
        <f t="shared" si="68"/>
        <v>0</v>
      </c>
      <c r="Z90" s="5">
        <f t="shared" si="68"/>
        <v>0</v>
      </c>
      <c r="AA90" s="5">
        <f t="shared" si="68"/>
        <v>0</v>
      </c>
      <c r="AB90" s="5">
        <f t="shared" si="68"/>
        <v>0</v>
      </c>
      <c r="AC90" s="5">
        <f t="shared" si="68"/>
        <v>0</v>
      </c>
      <c r="AD90" s="5">
        <f t="shared" si="68"/>
        <v>0</v>
      </c>
      <c r="AE90" s="5">
        <f t="shared" si="68"/>
        <v>0</v>
      </c>
      <c r="AF90" s="5">
        <f t="shared" si="68"/>
        <v>0</v>
      </c>
      <c r="AG90" s="5">
        <f t="shared" si="68"/>
        <v>0</v>
      </c>
      <c r="AH90" s="5">
        <f t="shared" si="68"/>
        <v>0</v>
      </c>
      <c r="AI90" s="5">
        <f t="shared" si="68"/>
        <v>0</v>
      </c>
      <c r="AJ90" s="5">
        <f t="shared" si="68"/>
        <v>0</v>
      </c>
      <c r="AK90" s="5">
        <f t="shared" si="68"/>
        <v>0</v>
      </c>
      <c r="AL90" s="5">
        <f t="shared" si="68"/>
        <v>0</v>
      </c>
      <c r="AM90" s="5">
        <f t="shared" si="68"/>
        <v>0</v>
      </c>
      <c r="AN90" s="5">
        <f t="shared" si="68"/>
        <v>0</v>
      </c>
      <c r="AO90" s="5"/>
      <c r="AP90" s="3">
        <f t="shared" si="51"/>
        <v>62</v>
      </c>
      <c r="BO90" s="3">
        <v>9.9999999999996278E-5</v>
      </c>
      <c r="BP90" s="3">
        <v>0</v>
      </c>
      <c r="BQ90" s="3">
        <v>0</v>
      </c>
    </row>
    <row r="91" spans="9:69" x14ac:dyDescent="0.25">
      <c r="I91" s="4" t="s">
        <v>18</v>
      </c>
      <c r="J91" s="15">
        <f t="shared" si="44"/>
        <v>0.02</v>
      </c>
      <c r="K91" s="3">
        <v>3</v>
      </c>
      <c r="L91" s="3" t="s">
        <v>27</v>
      </c>
      <c r="M91" s="15">
        <f t="shared" si="69"/>
        <v>6.2000000000000006E-3</v>
      </c>
      <c r="N91" s="18">
        <f>VLOOKUP($AP91,Solutions!$A:$E,MATCH(Example!$N$27,Solutions!$A$1:$E$1,FALSE),FALSE)</f>
        <v>9.9999999999995302E-5</v>
      </c>
      <c r="O91" s="15">
        <f t="shared" si="70"/>
        <v>1.4999999999999999E-2</v>
      </c>
      <c r="P91" s="5">
        <v>1000000</v>
      </c>
      <c r="Q91" s="31">
        <v>1040891.8958108104</v>
      </c>
      <c r="R91" s="5">
        <f t="shared" si="45"/>
        <v>104.08918958107616</v>
      </c>
      <c r="S91" s="5">
        <f t="shared" si="46"/>
        <v>1.5613378437161423</v>
      </c>
      <c r="T91" s="5">
        <f t="shared" si="47"/>
        <v>1064311.9634665535</v>
      </c>
      <c r="U91" s="5">
        <f t="shared" si="68"/>
        <v>20000</v>
      </c>
      <c r="V91" s="5">
        <f t="shared" si="68"/>
        <v>20000</v>
      </c>
      <c r="W91" s="5">
        <f t="shared" si="68"/>
        <v>1020000</v>
      </c>
      <c r="X91" s="5">
        <f t="shared" si="68"/>
        <v>0</v>
      </c>
      <c r="Y91" s="5">
        <f t="shared" si="68"/>
        <v>0</v>
      </c>
      <c r="Z91" s="5">
        <f t="shared" si="68"/>
        <v>0</v>
      </c>
      <c r="AA91" s="5">
        <f t="shared" si="68"/>
        <v>0</v>
      </c>
      <c r="AB91" s="5">
        <f t="shared" si="68"/>
        <v>0</v>
      </c>
      <c r="AC91" s="5">
        <f t="shared" si="68"/>
        <v>0</v>
      </c>
      <c r="AD91" s="5">
        <f t="shared" si="68"/>
        <v>0</v>
      </c>
      <c r="AE91" s="5">
        <f t="shared" si="68"/>
        <v>0</v>
      </c>
      <c r="AF91" s="5">
        <f t="shared" si="68"/>
        <v>0</v>
      </c>
      <c r="AG91" s="5">
        <f t="shared" si="68"/>
        <v>0</v>
      </c>
      <c r="AH91" s="5">
        <f t="shared" si="68"/>
        <v>0</v>
      </c>
      <c r="AI91" s="5">
        <f t="shared" si="68"/>
        <v>0</v>
      </c>
      <c r="AJ91" s="5">
        <f t="shared" si="68"/>
        <v>0</v>
      </c>
      <c r="AK91" s="5">
        <f t="shared" si="68"/>
        <v>0</v>
      </c>
      <c r="AL91" s="5">
        <f t="shared" si="68"/>
        <v>0</v>
      </c>
      <c r="AM91" s="5">
        <f t="shared" si="68"/>
        <v>0</v>
      </c>
      <c r="AN91" s="5">
        <f t="shared" si="68"/>
        <v>0</v>
      </c>
      <c r="AO91" s="5"/>
      <c r="AP91" s="3">
        <f t="shared" si="51"/>
        <v>63</v>
      </c>
      <c r="BO91" s="3">
        <v>9.9999999999995302E-5</v>
      </c>
      <c r="BP91" s="3">
        <v>0</v>
      </c>
      <c r="BQ91" s="3">
        <v>0</v>
      </c>
    </row>
    <row r="92" spans="9:69" x14ac:dyDescent="0.25">
      <c r="I92" s="4" t="s">
        <v>18</v>
      </c>
      <c r="J92" s="15">
        <f t="shared" si="44"/>
        <v>0.02</v>
      </c>
      <c r="K92" s="3">
        <v>4</v>
      </c>
      <c r="L92" s="3" t="s">
        <v>27</v>
      </c>
      <c r="M92" s="15">
        <f t="shared" si="69"/>
        <v>6.6E-3</v>
      </c>
      <c r="N92" s="18">
        <f>VLOOKUP($AP92,Solutions!$A:$E,MATCH(Example!$N$27,Solutions!$A$1:$E$1,FALSE),FALSE)</f>
        <v>9.999999999999827E-5</v>
      </c>
      <c r="O92" s="15">
        <f t="shared" si="70"/>
        <v>0.02</v>
      </c>
      <c r="P92" s="5">
        <v>1000000</v>
      </c>
      <c r="Q92" s="31">
        <v>1052727.1406542759</v>
      </c>
      <c r="R92" s="5">
        <f t="shared" si="45"/>
        <v>105.27271406542577</v>
      </c>
      <c r="S92" s="5">
        <f t="shared" si="46"/>
        <v>2.1054542813085155</v>
      </c>
      <c r="T92" s="5">
        <f t="shared" si="47"/>
        <v>1084308.9548739041</v>
      </c>
      <c r="U92" s="5">
        <f t="shared" si="68"/>
        <v>20000</v>
      </c>
      <c r="V92" s="5">
        <f t="shared" si="68"/>
        <v>20000</v>
      </c>
      <c r="W92" s="5">
        <f t="shared" si="68"/>
        <v>20000</v>
      </c>
      <c r="X92" s="5">
        <f t="shared" si="68"/>
        <v>1020000</v>
      </c>
      <c r="Y92" s="5">
        <f t="shared" si="68"/>
        <v>0</v>
      </c>
      <c r="Z92" s="5">
        <f t="shared" si="68"/>
        <v>0</v>
      </c>
      <c r="AA92" s="5">
        <f t="shared" si="68"/>
        <v>0</v>
      </c>
      <c r="AB92" s="5">
        <f t="shared" si="68"/>
        <v>0</v>
      </c>
      <c r="AC92" s="5">
        <f t="shared" si="68"/>
        <v>0</v>
      </c>
      <c r="AD92" s="5">
        <f t="shared" si="68"/>
        <v>0</v>
      </c>
      <c r="AE92" s="5">
        <f t="shared" si="68"/>
        <v>0</v>
      </c>
      <c r="AF92" s="5">
        <f t="shared" si="68"/>
        <v>0</v>
      </c>
      <c r="AG92" s="5">
        <f t="shared" si="68"/>
        <v>0</v>
      </c>
      <c r="AH92" s="5">
        <f t="shared" si="68"/>
        <v>0</v>
      </c>
      <c r="AI92" s="5">
        <f t="shared" si="68"/>
        <v>0</v>
      </c>
      <c r="AJ92" s="5">
        <f t="shared" si="68"/>
        <v>0</v>
      </c>
      <c r="AK92" s="5">
        <f t="shared" si="68"/>
        <v>0</v>
      </c>
      <c r="AL92" s="5">
        <f t="shared" si="68"/>
        <v>0</v>
      </c>
      <c r="AM92" s="5">
        <f t="shared" si="68"/>
        <v>0</v>
      </c>
      <c r="AN92" s="5">
        <f t="shared" si="68"/>
        <v>0</v>
      </c>
      <c r="AO92" s="5"/>
      <c r="AP92" s="3">
        <f t="shared" si="51"/>
        <v>64</v>
      </c>
      <c r="BO92" s="3">
        <v>9.999999999999827E-5</v>
      </c>
      <c r="BP92" s="3">
        <v>0</v>
      </c>
      <c r="BQ92" s="3">
        <v>0</v>
      </c>
    </row>
    <row r="93" spans="9:69" x14ac:dyDescent="0.25">
      <c r="I93" s="4" t="s">
        <v>18</v>
      </c>
      <c r="J93" s="15">
        <f t="shared" si="44"/>
        <v>0.02</v>
      </c>
      <c r="K93" s="3">
        <v>5</v>
      </c>
      <c r="L93" s="3" t="s">
        <v>27</v>
      </c>
      <c r="M93" s="15">
        <f t="shared" si="69"/>
        <v>7.0000000000000001E-3</v>
      </c>
      <c r="N93" s="18">
        <f>VLOOKUP($AP93,Solutions!$A:$E,MATCH(Example!$N$27,Solutions!$A$1:$E$1,FALSE),FALSE)</f>
        <v>1.000000000000048E-4</v>
      </c>
      <c r="O93" s="15">
        <f t="shared" si="70"/>
        <v>2.5000000000000001E-2</v>
      </c>
      <c r="P93" s="5">
        <v>1000000</v>
      </c>
      <c r="Q93" s="31">
        <v>1063656.9867574549</v>
      </c>
      <c r="R93" s="5">
        <f t="shared" si="45"/>
        <v>106.36569867575061</v>
      </c>
      <c r="S93" s="5">
        <f t="shared" si="46"/>
        <v>2.6591424668937655</v>
      </c>
      <c r="T93" s="5">
        <f t="shared" si="47"/>
        <v>1103544.1237608595</v>
      </c>
      <c r="U93" s="5">
        <f t="shared" si="68"/>
        <v>20000</v>
      </c>
      <c r="V93" s="5">
        <f t="shared" si="68"/>
        <v>20000</v>
      </c>
      <c r="W93" s="5">
        <f t="shared" si="68"/>
        <v>20000</v>
      </c>
      <c r="X93" s="5">
        <f t="shared" si="68"/>
        <v>20000</v>
      </c>
      <c r="Y93" s="5">
        <f t="shared" si="68"/>
        <v>1020000</v>
      </c>
      <c r="Z93" s="5">
        <f t="shared" si="68"/>
        <v>0</v>
      </c>
      <c r="AA93" s="5">
        <f t="shared" si="68"/>
        <v>0</v>
      </c>
      <c r="AB93" s="5">
        <f t="shared" si="68"/>
        <v>0</v>
      </c>
      <c r="AC93" s="5">
        <f t="shared" si="68"/>
        <v>0</v>
      </c>
      <c r="AD93" s="5">
        <f t="shared" si="68"/>
        <v>0</v>
      </c>
      <c r="AE93" s="5">
        <f t="shared" si="68"/>
        <v>0</v>
      </c>
      <c r="AF93" s="5">
        <f t="shared" si="68"/>
        <v>0</v>
      </c>
      <c r="AG93" s="5">
        <f t="shared" si="68"/>
        <v>0</v>
      </c>
      <c r="AH93" s="5">
        <f t="shared" si="68"/>
        <v>0</v>
      </c>
      <c r="AI93" s="5">
        <f t="shared" si="68"/>
        <v>0</v>
      </c>
      <c r="AJ93" s="5">
        <f t="shared" si="68"/>
        <v>0</v>
      </c>
      <c r="AK93" s="5">
        <f t="shared" si="68"/>
        <v>0</v>
      </c>
      <c r="AL93" s="5">
        <f t="shared" si="68"/>
        <v>0</v>
      </c>
      <c r="AM93" s="5">
        <f t="shared" si="68"/>
        <v>0</v>
      </c>
      <c r="AN93" s="5">
        <f t="shared" si="68"/>
        <v>0</v>
      </c>
      <c r="AO93" s="5"/>
      <c r="AP93" s="3">
        <f t="shared" si="51"/>
        <v>65</v>
      </c>
      <c r="BO93" s="3">
        <v>1.000000000000048E-4</v>
      </c>
      <c r="BP93" s="3">
        <v>0</v>
      </c>
      <c r="BQ93" s="3">
        <v>0</v>
      </c>
    </row>
    <row r="94" spans="9:69" x14ac:dyDescent="0.25">
      <c r="I94" s="4" t="s">
        <v>18</v>
      </c>
      <c r="J94" s="15">
        <f t="shared" ref="J94:J157" si="71">$B$4</f>
        <v>0.02</v>
      </c>
      <c r="K94" s="3">
        <v>6</v>
      </c>
      <c r="L94" s="3" t="s">
        <v>27</v>
      </c>
      <c r="M94" s="15">
        <f t="shared" si="69"/>
        <v>7.4000000000000003E-3</v>
      </c>
      <c r="N94" s="18">
        <f>VLOOKUP($AP94,Solutions!$A:$E,MATCH(Example!$N$27,Solutions!$A$1:$E$1,FALSE),FALSE)</f>
        <v>1.0000000000000057E-4</v>
      </c>
      <c r="O94" s="15">
        <f t="shared" si="70"/>
        <v>0.03</v>
      </c>
      <c r="P94" s="5">
        <v>1000000</v>
      </c>
      <c r="Q94" s="31">
        <v>1073679.9647161611</v>
      </c>
      <c r="R94" s="5">
        <f t="shared" ref="R94:R157" si="72">Q94*N94</f>
        <v>107.36799647161673</v>
      </c>
      <c r="S94" s="5">
        <f t="shared" ref="S94:S157" si="73">R94*O94</f>
        <v>3.2210398941485021</v>
      </c>
      <c r="T94" s="5">
        <f t="shared" ref="T94:T157" si="74">Q94*(1+O94*$B$42)</f>
        <v>1121995.5631283883</v>
      </c>
      <c r="U94" s="5">
        <f t="shared" si="68"/>
        <v>20000</v>
      </c>
      <c r="V94" s="5">
        <f t="shared" si="68"/>
        <v>20000</v>
      </c>
      <c r="W94" s="5">
        <f t="shared" si="68"/>
        <v>20000</v>
      </c>
      <c r="X94" s="5">
        <f t="shared" si="68"/>
        <v>20000</v>
      </c>
      <c r="Y94" s="5">
        <f t="shared" si="68"/>
        <v>20000</v>
      </c>
      <c r="Z94" s="5">
        <f t="shared" si="68"/>
        <v>1020000</v>
      </c>
      <c r="AA94" s="5">
        <f t="shared" si="68"/>
        <v>0</v>
      </c>
      <c r="AB94" s="5">
        <f t="shared" si="68"/>
        <v>0</v>
      </c>
      <c r="AC94" s="5">
        <f t="shared" si="68"/>
        <v>0</v>
      </c>
      <c r="AD94" s="5">
        <f t="shared" si="68"/>
        <v>0</v>
      </c>
      <c r="AE94" s="5">
        <f t="shared" si="68"/>
        <v>0</v>
      </c>
      <c r="AF94" s="5">
        <f t="shared" si="68"/>
        <v>0</v>
      </c>
      <c r="AG94" s="5">
        <f t="shared" si="68"/>
        <v>0</v>
      </c>
      <c r="AH94" s="5">
        <f t="shared" si="68"/>
        <v>0</v>
      </c>
      <c r="AI94" s="5">
        <f t="shared" si="68"/>
        <v>0</v>
      </c>
      <c r="AJ94" s="5">
        <f t="shared" ref="AJ94:AN94" si="75">$P94*((AJ$28&lt;=$K94)*$J94+(AJ$28=$K94)*1)</f>
        <v>0</v>
      </c>
      <c r="AK94" s="5">
        <f t="shared" si="75"/>
        <v>0</v>
      </c>
      <c r="AL94" s="5">
        <f t="shared" si="75"/>
        <v>0</v>
      </c>
      <c r="AM94" s="5">
        <f t="shared" si="75"/>
        <v>0</v>
      </c>
      <c r="AN94" s="5">
        <f t="shared" si="75"/>
        <v>0</v>
      </c>
      <c r="AO94" s="5"/>
      <c r="AP94" s="3">
        <f t="shared" si="51"/>
        <v>66</v>
      </c>
      <c r="BO94" s="3">
        <v>1.0000000000000057E-4</v>
      </c>
      <c r="BP94" s="3">
        <v>0</v>
      </c>
      <c r="BQ94" s="3">
        <v>0</v>
      </c>
    </row>
    <row r="95" spans="9:69" x14ac:dyDescent="0.25">
      <c r="I95" s="4" t="s">
        <v>18</v>
      </c>
      <c r="J95" s="15">
        <f t="shared" si="71"/>
        <v>0.02</v>
      </c>
      <c r="K95" s="3">
        <v>7</v>
      </c>
      <c r="L95" s="3" t="s">
        <v>27</v>
      </c>
      <c r="M95" s="15">
        <f t="shared" si="69"/>
        <v>7.7999999999999996E-3</v>
      </c>
      <c r="N95" s="18">
        <f>VLOOKUP($AP95,Solutions!$A:$E,MATCH(Example!$N$27,Solutions!$A$1:$E$1,FALSE),FALSE)</f>
        <v>1.0000000000001398E-4</v>
      </c>
      <c r="O95" s="15">
        <f t="shared" si="70"/>
        <v>3.5000000000000003E-2</v>
      </c>
      <c r="P95" s="5">
        <v>1000000</v>
      </c>
      <c r="Q95" s="31">
        <v>1082796.6735721277</v>
      </c>
      <c r="R95" s="5">
        <f t="shared" si="72"/>
        <v>108.27966735722791</v>
      </c>
      <c r="S95" s="5">
        <f t="shared" si="73"/>
        <v>3.7897883575029772</v>
      </c>
      <c r="T95" s="5">
        <f t="shared" si="74"/>
        <v>1139643.4989346643</v>
      </c>
      <c r="U95" s="5">
        <f t="shared" ref="U95:AN107" si="76">$P95*((U$28&lt;=$K95)*$J95+(U$28=$K95)*1)</f>
        <v>20000</v>
      </c>
      <c r="V95" s="5">
        <f t="shared" si="76"/>
        <v>20000</v>
      </c>
      <c r="W95" s="5">
        <f t="shared" si="76"/>
        <v>20000</v>
      </c>
      <c r="X95" s="5">
        <f t="shared" si="76"/>
        <v>20000</v>
      </c>
      <c r="Y95" s="5">
        <f t="shared" si="76"/>
        <v>20000</v>
      </c>
      <c r="Z95" s="5">
        <f t="shared" si="76"/>
        <v>20000</v>
      </c>
      <c r="AA95" s="5">
        <f t="shared" si="76"/>
        <v>1020000</v>
      </c>
      <c r="AB95" s="5">
        <f t="shared" si="76"/>
        <v>0</v>
      </c>
      <c r="AC95" s="5">
        <f t="shared" si="76"/>
        <v>0</v>
      </c>
      <c r="AD95" s="5">
        <f t="shared" si="76"/>
        <v>0</v>
      </c>
      <c r="AE95" s="5">
        <f t="shared" si="76"/>
        <v>0</v>
      </c>
      <c r="AF95" s="5">
        <f t="shared" si="76"/>
        <v>0</v>
      </c>
      <c r="AG95" s="5">
        <f t="shared" si="76"/>
        <v>0</v>
      </c>
      <c r="AH95" s="5">
        <f t="shared" si="76"/>
        <v>0</v>
      </c>
      <c r="AI95" s="5">
        <f t="shared" si="76"/>
        <v>0</v>
      </c>
      <c r="AJ95" s="5">
        <f t="shared" si="76"/>
        <v>0</v>
      </c>
      <c r="AK95" s="5">
        <f t="shared" si="76"/>
        <v>0</v>
      </c>
      <c r="AL95" s="5">
        <f t="shared" si="76"/>
        <v>0</v>
      </c>
      <c r="AM95" s="5">
        <f t="shared" si="76"/>
        <v>0</v>
      </c>
      <c r="AN95" s="5">
        <f t="shared" si="76"/>
        <v>0</v>
      </c>
      <c r="AO95" s="5"/>
      <c r="AP95" s="3">
        <f t="shared" ref="AP95:AP158" si="77">1+AP94</f>
        <v>67</v>
      </c>
      <c r="BO95" s="3">
        <v>1.0000000000001398E-4</v>
      </c>
      <c r="BP95" s="3">
        <v>0</v>
      </c>
      <c r="BQ95" s="3">
        <v>0</v>
      </c>
    </row>
    <row r="96" spans="9:69" x14ac:dyDescent="0.25">
      <c r="I96" s="4" t="s">
        <v>18</v>
      </c>
      <c r="J96" s="15">
        <f t="shared" si="71"/>
        <v>0.02</v>
      </c>
      <c r="K96" s="3">
        <v>8</v>
      </c>
      <c r="L96" s="3" t="s">
        <v>27</v>
      </c>
      <c r="M96" s="15">
        <f t="shared" si="69"/>
        <v>8.2000000000000007E-3</v>
      </c>
      <c r="N96" s="18">
        <f>VLOOKUP($AP96,Solutions!$A:$E,MATCH(Example!$N$27,Solutions!$A$1:$E$1,FALSE),FALSE)</f>
        <v>9.9999999999996915E-5</v>
      </c>
      <c r="O96" s="15">
        <f t="shared" si="70"/>
        <v>0.04</v>
      </c>
      <c r="P96" s="5">
        <v>1000000</v>
      </c>
      <c r="Q96" s="31">
        <v>1091009.7463279208</v>
      </c>
      <c r="R96" s="5">
        <f t="shared" si="72"/>
        <v>109.10097463278872</v>
      </c>
      <c r="S96" s="5">
        <f t="shared" si="73"/>
        <v>4.3640389853115487</v>
      </c>
      <c r="T96" s="5">
        <f t="shared" si="74"/>
        <v>1156470.3311075962</v>
      </c>
      <c r="U96" s="5">
        <f t="shared" si="76"/>
        <v>20000</v>
      </c>
      <c r="V96" s="5">
        <f t="shared" si="76"/>
        <v>20000</v>
      </c>
      <c r="W96" s="5">
        <f t="shared" si="76"/>
        <v>20000</v>
      </c>
      <c r="X96" s="5">
        <f t="shared" si="76"/>
        <v>20000</v>
      </c>
      <c r="Y96" s="5">
        <f t="shared" si="76"/>
        <v>20000</v>
      </c>
      <c r="Z96" s="5">
        <f t="shared" si="76"/>
        <v>20000</v>
      </c>
      <c r="AA96" s="5">
        <f t="shared" si="76"/>
        <v>20000</v>
      </c>
      <c r="AB96" s="5">
        <f t="shared" si="76"/>
        <v>1020000</v>
      </c>
      <c r="AC96" s="5">
        <f t="shared" si="76"/>
        <v>0</v>
      </c>
      <c r="AD96" s="5">
        <f t="shared" si="76"/>
        <v>0</v>
      </c>
      <c r="AE96" s="5">
        <f t="shared" si="76"/>
        <v>0</v>
      </c>
      <c r="AF96" s="5">
        <f t="shared" si="76"/>
        <v>0</v>
      </c>
      <c r="AG96" s="5">
        <f t="shared" si="76"/>
        <v>0</v>
      </c>
      <c r="AH96" s="5">
        <f t="shared" si="76"/>
        <v>0</v>
      </c>
      <c r="AI96" s="5">
        <f t="shared" si="76"/>
        <v>0</v>
      </c>
      <c r="AJ96" s="5">
        <f t="shared" si="76"/>
        <v>0</v>
      </c>
      <c r="AK96" s="5">
        <f t="shared" si="76"/>
        <v>0</v>
      </c>
      <c r="AL96" s="5">
        <f t="shared" si="76"/>
        <v>0</v>
      </c>
      <c r="AM96" s="5">
        <f t="shared" si="76"/>
        <v>0</v>
      </c>
      <c r="AN96" s="5">
        <f t="shared" si="76"/>
        <v>0</v>
      </c>
      <c r="AO96" s="5"/>
      <c r="AP96" s="3">
        <f t="shared" si="77"/>
        <v>68</v>
      </c>
      <c r="BO96" s="3">
        <v>9.9999999999996915E-5</v>
      </c>
      <c r="BP96" s="3">
        <v>0</v>
      </c>
      <c r="BQ96" s="3">
        <v>0</v>
      </c>
    </row>
    <row r="97" spans="9:69" x14ac:dyDescent="0.25">
      <c r="I97" s="4" t="s">
        <v>18</v>
      </c>
      <c r="J97" s="15">
        <f t="shared" si="71"/>
        <v>0.02</v>
      </c>
      <c r="K97" s="3">
        <v>9</v>
      </c>
      <c r="L97" s="3" t="s">
        <v>27</v>
      </c>
      <c r="M97" s="15">
        <f t="shared" si="69"/>
        <v>8.6E-3</v>
      </c>
      <c r="N97" s="18">
        <f>VLOOKUP($AP97,Solutions!$A:$E,MATCH(Example!$N$27,Solutions!$A$1:$E$1,FALSE),FALSE)</f>
        <v>1.0000000000000539E-4</v>
      </c>
      <c r="O97" s="15">
        <f t="shared" si="70"/>
        <v>4.4999999999999998E-2</v>
      </c>
      <c r="P97" s="5">
        <v>1000000</v>
      </c>
      <c r="Q97" s="31">
        <v>1098323.8081706432</v>
      </c>
      <c r="R97" s="5">
        <f t="shared" si="72"/>
        <v>109.83238081707023</v>
      </c>
      <c r="S97" s="5">
        <f t="shared" si="73"/>
        <v>4.9424571367681605</v>
      </c>
      <c r="T97" s="5">
        <f t="shared" si="74"/>
        <v>1172460.6652221614</v>
      </c>
      <c r="U97" s="5">
        <f t="shared" si="76"/>
        <v>20000</v>
      </c>
      <c r="V97" s="5">
        <f t="shared" si="76"/>
        <v>20000</v>
      </c>
      <c r="W97" s="5">
        <f t="shared" si="76"/>
        <v>20000</v>
      </c>
      <c r="X97" s="5">
        <f t="shared" si="76"/>
        <v>20000</v>
      </c>
      <c r="Y97" s="5">
        <f t="shared" si="76"/>
        <v>20000</v>
      </c>
      <c r="Z97" s="5">
        <f t="shared" si="76"/>
        <v>20000</v>
      </c>
      <c r="AA97" s="5">
        <f t="shared" si="76"/>
        <v>20000</v>
      </c>
      <c r="AB97" s="5">
        <f t="shared" si="76"/>
        <v>20000</v>
      </c>
      <c r="AC97" s="5">
        <f t="shared" si="76"/>
        <v>1020000</v>
      </c>
      <c r="AD97" s="5">
        <f t="shared" si="76"/>
        <v>0</v>
      </c>
      <c r="AE97" s="5">
        <f t="shared" si="76"/>
        <v>0</v>
      </c>
      <c r="AF97" s="5">
        <f t="shared" si="76"/>
        <v>0</v>
      </c>
      <c r="AG97" s="5">
        <f t="shared" si="76"/>
        <v>0</v>
      </c>
      <c r="AH97" s="5">
        <f t="shared" si="76"/>
        <v>0</v>
      </c>
      <c r="AI97" s="5">
        <f t="shared" si="76"/>
        <v>0</v>
      </c>
      <c r="AJ97" s="5">
        <f t="shared" si="76"/>
        <v>0</v>
      </c>
      <c r="AK97" s="5">
        <f t="shared" si="76"/>
        <v>0</v>
      </c>
      <c r="AL97" s="5">
        <f t="shared" si="76"/>
        <v>0</v>
      </c>
      <c r="AM97" s="5">
        <f t="shared" si="76"/>
        <v>0</v>
      </c>
      <c r="AN97" s="5">
        <f t="shared" si="76"/>
        <v>0</v>
      </c>
      <c r="AO97" s="5"/>
      <c r="AP97" s="3">
        <f t="shared" si="77"/>
        <v>69</v>
      </c>
      <c r="BO97" s="3">
        <v>1.0000000000000539E-4</v>
      </c>
      <c r="BP97" s="3">
        <v>0</v>
      </c>
      <c r="BQ97" s="3">
        <v>0</v>
      </c>
    </row>
    <row r="98" spans="9:69" x14ac:dyDescent="0.25">
      <c r="I98" s="4" t="s">
        <v>18</v>
      </c>
      <c r="J98" s="15">
        <f t="shared" si="71"/>
        <v>0.02</v>
      </c>
      <c r="K98" s="3">
        <v>10</v>
      </c>
      <c r="L98" s="3" t="s">
        <v>27</v>
      </c>
      <c r="M98" s="15">
        <f t="shared" si="69"/>
        <v>9.0000000000000011E-3</v>
      </c>
      <c r="N98" s="18">
        <f>VLOOKUP($AP98,Solutions!$A:$E,MATCH(Example!$N$27,Solutions!$A$1:$E$1,FALSE),FALSE)</f>
        <v>1.0000000000000194E-4</v>
      </c>
      <c r="O98" s="15">
        <f t="shared" si="70"/>
        <v>0.05</v>
      </c>
      <c r="P98" s="5">
        <v>1000000</v>
      </c>
      <c r="Q98" s="31">
        <v>1104745.4277160207</v>
      </c>
      <c r="R98" s="5">
        <f t="shared" si="72"/>
        <v>110.47454277160422</v>
      </c>
      <c r="S98" s="5">
        <f t="shared" si="73"/>
        <v>5.5237271385802114</v>
      </c>
      <c r="T98" s="5">
        <f t="shared" si="74"/>
        <v>1187601.3347947223</v>
      </c>
      <c r="U98" s="5">
        <f t="shared" si="76"/>
        <v>20000</v>
      </c>
      <c r="V98" s="5">
        <f t="shared" si="76"/>
        <v>20000</v>
      </c>
      <c r="W98" s="5">
        <f t="shared" si="76"/>
        <v>20000</v>
      </c>
      <c r="X98" s="5">
        <f t="shared" si="76"/>
        <v>20000</v>
      </c>
      <c r="Y98" s="5">
        <f t="shared" si="76"/>
        <v>20000</v>
      </c>
      <c r="Z98" s="5">
        <f t="shared" si="76"/>
        <v>20000</v>
      </c>
      <c r="AA98" s="5">
        <f t="shared" si="76"/>
        <v>20000</v>
      </c>
      <c r="AB98" s="5">
        <f t="shared" si="76"/>
        <v>20000</v>
      </c>
      <c r="AC98" s="5">
        <f t="shared" si="76"/>
        <v>20000</v>
      </c>
      <c r="AD98" s="5">
        <f t="shared" si="76"/>
        <v>1020000</v>
      </c>
      <c r="AE98" s="5">
        <f t="shared" si="76"/>
        <v>0</v>
      </c>
      <c r="AF98" s="5">
        <f t="shared" si="76"/>
        <v>0</v>
      </c>
      <c r="AG98" s="5">
        <f t="shared" si="76"/>
        <v>0</v>
      </c>
      <c r="AH98" s="5">
        <f t="shared" si="76"/>
        <v>0</v>
      </c>
      <c r="AI98" s="5">
        <f t="shared" si="76"/>
        <v>0</v>
      </c>
      <c r="AJ98" s="5">
        <f t="shared" si="76"/>
        <v>0</v>
      </c>
      <c r="AK98" s="5">
        <f t="shared" si="76"/>
        <v>0</v>
      </c>
      <c r="AL98" s="5">
        <f t="shared" si="76"/>
        <v>0</v>
      </c>
      <c r="AM98" s="5">
        <f t="shared" si="76"/>
        <v>0</v>
      </c>
      <c r="AN98" s="5">
        <f t="shared" si="76"/>
        <v>0</v>
      </c>
      <c r="AO98" s="5"/>
      <c r="AP98" s="3">
        <f t="shared" si="77"/>
        <v>70</v>
      </c>
      <c r="BO98" s="3">
        <v>1.0000000000000194E-4</v>
      </c>
      <c r="BP98" s="3">
        <v>0</v>
      </c>
      <c r="BQ98" s="3">
        <v>0</v>
      </c>
    </row>
    <row r="99" spans="9:69" x14ac:dyDescent="0.25">
      <c r="I99" s="4" t="s">
        <v>18</v>
      </c>
      <c r="J99" s="15">
        <f t="shared" si="71"/>
        <v>0.02</v>
      </c>
      <c r="K99" s="3">
        <v>11</v>
      </c>
      <c r="L99" s="3" t="s">
        <v>27</v>
      </c>
      <c r="M99" s="15">
        <f t="shared" si="69"/>
        <v>9.4000000000000004E-3</v>
      </c>
      <c r="N99" s="18">
        <f>VLOOKUP($AP99,Solutions!$A:$E,MATCH(Example!$N$27,Solutions!$A$1:$E$1,FALSE),FALSE)</f>
        <v>1.0000000000000212E-4</v>
      </c>
      <c r="O99" s="15">
        <f t="shared" si="70"/>
        <v>5.5E-2</v>
      </c>
      <c r="P99" s="5">
        <v>1000000</v>
      </c>
      <c r="Q99" s="31">
        <v>1110283.0616173933</v>
      </c>
      <c r="R99" s="5">
        <f t="shared" si="72"/>
        <v>111.02830616174168</v>
      </c>
      <c r="S99" s="5">
        <f t="shared" si="73"/>
        <v>6.1065568388957923</v>
      </c>
      <c r="T99" s="5">
        <f t="shared" si="74"/>
        <v>1201881.4142008282</v>
      </c>
      <c r="U99" s="5">
        <f t="shared" si="76"/>
        <v>20000</v>
      </c>
      <c r="V99" s="5">
        <f t="shared" si="76"/>
        <v>20000</v>
      </c>
      <c r="W99" s="5">
        <f t="shared" si="76"/>
        <v>20000</v>
      </c>
      <c r="X99" s="5">
        <f t="shared" si="76"/>
        <v>20000</v>
      </c>
      <c r="Y99" s="5">
        <f t="shared" si="76"/>
        <v>20000</v>
      </c>
      <c r="Z99" s="5">
        <f t="shared" si="76"/>
        <v>20000</v>
      </c>
      <c r="AA99" s="5">
        <f t="shared" si="76"/>
        <v>20000</v>
      </c>
      <c r="AB99" s="5">
        <f t="shared" si="76"/>
        <v>20000</v>
      </c>
      <c r="AC99" s="5">
        <f t="shared" si="76"/>
        <v>20000</v>
      </c>
      <c r="AD99" s="5">
        <f t="shared" si="76"/>
        <v>20000</v>
      </c>
      <c r="AE99" s="5">
        <f t="shared" si="76"/>
        <v>1020000</v>
      </c>
      <c r="AF99" s="5">
        <f t="shared" si="76"/>
        <v>0</v>
      </c>
      <c r="AG99" s="5">
        <f t="shared" si="76"/>
        <v>0</v>
      </c>
      <c r="AH99" s="5">
        <f t="shared" si="76"/>
        <v>0</v>
      </c>
      <c r="AI99" s="5">
        <f t="shared" si="76"/>
        <v>0</v>
      </c>
      <c r="AJ99" s="5">
        <f t="shared" si="76"/>
        <v>0</v>
      </c>
      <c r="AK99" s="5">
        <f t="shared" si="76"/>
        <v>0</v>
      </c>
      <c r="AL99" s="5">
        <f t="shared" si="76"/>
        <v>0</v>
      </c>
      <c r="AM99" s="5">
        <f t="shared" si="76"/>
        <v>0</v>
      </c>
      <c r="AN99" s="5">
        <f t="shared" si="76"/>
        <v>0</v>
      </c>
      <c r="AO99" s="5"/>
      <c r="AP99" s="3">
        <f t="shared" si="77"/>
        <v>71</v>
      </c>
      <c r="BO99" s="3">
        <v>1.0000000000000212E-4</v>
      </c>
      <c r="BP99" s="3">
        <v>0</v>
      </c>
      <c r="BQ99" s="3">
        <v>0</v>
      </c>
    </row>
    <row r="100" spans="9:69" x14ac:dyDescent="0.25">
      <c r="I100" s="4" t="s">
        <v>18</v>
      </c>
      <c r="J100" s="15">
        <f t="shared" si="71"/>
        <v>0.02</v>
      </c>
      <c r="K100" s="3">
        <v>12</v>
      </c>
      <c r="L100" s="3" t="s">
        <v>27</v>
      </c>
      <c r="M100" s="15">
        <f t="shared" si="69"/>
        <v>9.7999999999999997E-3</v>
      </c>
      <c r="N100" s="18">
        <f>VLOOKUP($AP100,Solutions!$A:$E,MATCH(Example!$N$27,Solutions!$A$1:$E$1,FALSE),FALSE)</f>
        <v>9.9999999999997186E-5</v>
      </c>
      <c r="O100" s="15">
        <f t="shared" si="70"/>
        <v>0.06</v>
      </c>
      <c r="P100" s="5">
        <v>1000000</v>
      </c>
      <c r="Q100" s="31">
        <v>1114946.9929143409</v>
      </c>
      <c r="R100" s="5">
        <f t="shared" si="72"/>
        <v>111.49469929143096</v>
      </c>
      <c r="S100" s="5">
        <f t="shared" si="73"/>
        <v>6.689681957485857</v>
      </c>
      <c r="T100" s="5">
        <f t="shared" si="74"/>
        <v>1215292.2222766317</v>
      </c>
      <c r="U100" s="5">
        <f t="shared" si="76"/>
        <v>20000</v>
      </c>
      <c r="V100" s="5">
        <f t="shared" si="76"/>
        <v>20000</v>
      </c>
      <c r="W100" s="5">
        <f t="shared" si="76"/>
        <v>20000</v>
      </c>
      <c r="X100" s="5">
        <f t="shared" si="76"/>
        <v>20000</v>
      </c>
      <c r="Y100" s="5">
        <f t="shared" si="76"/>
        <v>20000</v>
      </c>
      <c r="Z100" s="5">
        <f t="shared" si="76"/>
        <v>20000</v>
      </c>
      <c r="AA100" s="5">
        <f t="shared" si="76"/>
        <v>20000</v>
      </c>
      <c r="AB100" s="5">
        <f t="shared" si="76"/>
        <v>20000</v>
      </c>
      <c r="AC100" s="5">
        <f t="shared" si="76"/>
        <v>20000</v>
      </c>
      <c r="AD100" s="5">
        <f t="shared" si="76"/>
        <v>20000</v>
      </c>
      <c r="AE100" s="5">
        <f t="shared" si="76"/>
        <v>20000</v>
      </c>
      <c r="AF100" s="5">
        <f t="shared" si="76"/>
        <v>1020000</v>
      </c>
      <c r="AG100" s="5">
        <f t="shared" si="76"/>
        <v>0</v>
      </c>
      <c r="AH100" s="5">
        <f t="shared" si="76"/>
        <v>0</v>
      </c>
      <c r="AI100" s="5">
        <f t="shared" si="76"/>
        <v>0</v>
      </c>
      <c r="AJ100" s="5">
        <f t="shared" si="76"/>
        <v>0</v>
      </c>
      <c r="AK100" s="5">
        <f t="shared" si="76"/>
        <v>0</v>
      </c>
      <c r="AL100" s="5">
        <f t="shared" si="76"/>
        <v>0</v>
      </c>
      <c r="AM100" s="5">
        <f t="shared" si="76"/>
        <v>0</v>
      </c>
      <c r="AN100" s="5">
        <f t="shared" si="76"/>
        <v>0</v>
      </c>
      <c r="AO100" s="5"/>
      <c r="AP100" s="3">
        <f t="shared" si="77"/>
        <v>72</v>
      </c>
      <c r="BO100" s="3">
        <v>9.9999999999997186E-5</v>
      </c>
      <c r="BP100" s="3">
        <v>0</v>
      </c>
      <c r="BQ100" s="3">
        <v>0</v>
      </c>
    </row>
    <row r="101" spans="9:69" x14ac:dyDescent="0.25">
      <c r="I101" s="4" t="s">
        <v>18</v>
      </c>
      <c r="J101" s="15">
        <f t="shared" si="71"/>
        <v>0.02</v>
      </c>
      <c r="K101" s="3">
        <v>13</v>
      </c>
      <c r="L101" s="3" t="s">
        <v>27</v>
      </c>
      <c r="M101" s="15">
        <f t="shared" si="69"/>
        <v>1.0200000000000001E-2</v>
      </c>
      <c r="N101" s="18">
        <f>VLOOKUP($AP101,Solutions!$A:$E,MATCH(Example!$N$27,Solutions!$A$1:$E$1,FALSE),FALSE)</f>
        <v>9.9999999999999747E-5</v>
      </c>
      <c r="O101" s="15">
        <f t="shared" si="70"/>
        <v>6.5000000000000002E-2</v>
      </c>
      <c r="P101" s="5">
        <v>1000000</v>
      </c>
      <c r="Q101" s="31">
        <v>1118749.2635229705</v>
      </c>
      <c r="R101" s="5">
        <f t="shared" si="72"/>
        <v>111.87492635229677</v>
      </c>
      <c r="S101" s="5">
        <f t="shared" si="73"/>
        <v>7.27187021289929</v>
      </c>
      <c r="T101" s="5">
        <f t="shared" si="74"/>
        <v>1227827.31671646</v>
      </c>
      <c r="U101" s="5">
        <f t="shared" si="76"/>
        <v>20000</v>
      </c>
      <c r="V101" s="5">
        <f t="shared" si="76"/>
        <v>20000</v>
      </c>
      <c r="W101" s="5">
        <f t="shared" si="76"/>
        <v>20000</v>
      </c>
      <c r="X101" s="5">
        <f t="shared" si="76"/>
        <v>20000</v>
      </c>
      <c r="Y101" s="5">
        <f t="shared" si="76"/>
        <v>20000</v>
      </c>
      <c r="Z101" s="5">
        <f t="shared" si="76"/>
        <v>20000</v>
      </c>
      <c r="AA101" s="5">
        <f t="shared" si="76"/>
        <v>20000</v>
      </c>
      <c r="AB101" s="5">
        <f t="shared" si="76"/>
        <v>20000</v>
      </c>
      <c r="AC101" s="5">
        <f t="shared" si="76"/>
        <v>20000</v>
      </c>
      <c r="AD101" s="5">
        <f t="shared" si="76"/>
        <v>20000</v>
      </c>
      <c r="AE101" s="5">
        <f t="shared" si="76"/>
        <v>20000</v>
      </c>
      <c r="AF101" s="5">
        <f t="shared" si="76"/>
        <v>20000</v>
      </c>
      <c r="AG101" s="5">
        <f t="shared" si="76"/>
        <v>1020000</v>
      </c>
      <c r="AH101" s="5">
        <f t="shared" si="76"/>
        <v>0</v>
      </c>
      <c r="AI101" s="5">
        <f t="shared" si="76"/>
        <v>0</v>
      </c>
      <c r="AJ101" s="5">
        <f t="shared" si="76"/>
        <v>0</v>
      </c>
      <c r="AK101" s="5">
        <f t="shared" si="76"/>
        <v>0</v>
      </c>
      <c r="AL101" s="5">
        <f t="shared" si="76"/>
        <v>0</v>
      </c>
      <c r="AM101" s="5">
        <f t="shared" si="76"/>
        <v>0</v>
      </c>
      <c r="AN101" s="5">
        <f t="shared" si="76"/>
        <v>0</v>
      </c>
      <c r="AO101" s="5"/>
      <c r="AP101" s="3">
        <f t="shared" si="77"/>
        <v>73</v>
      </c>
      <c r="BO101" s="3">
        <v>9.9999999999999747E-5</v>
      </c>
      <c r="BP101" s="3">
        <v>0</v>
      </c>
      <c r="BQ101" s="3">
        <v>0</v>
      </c>
    </row>
    <row r="102" spans="9:69" x14ac:dyDescent="0.25">
      <c r="I102" s="4" t="s">
        <v>18</v>
      </c>
      <c r="J102" s="15">
        <f t="shared" si="71"/>
        <v>0.02</v>
      </c>
      <c r="K102" s="3">
        <v>14</v>
      </c>
      <c r="L102" s="3" t="s">
        <v>27</v>
      </c>
      <c r="M102" s="15">
        <f t="shared" si="69"/>
        <v>1.06E-2</v>
      </c>
      <c r="N102" s="18">
        <f>VLOOKUP($AP102,Solutions!$A:$E,MATCH(Example!$N$27,Solutions!$A$1:$E$1,FALSE),FALSE)</f>
        <v>1.0000000000000033E-4</v>
      </c>
      <c r="O102" s="15">
        <f t="shared" si="70"/>
        <v>7.0000000000000007E-2</v>
      </c>
      <c r="P102" s="5">
        <v>1000000</v>
      </c>
      <c r="Q102" s="31">
        <v>1121703.6012943045</v>
      </c>
      <c r="R102" s="5">
        <f t="shared" si="72"/>
        <v>112.17036012943082</v>
      </c>
      <c r="S102" s="5">
        <f t="shared" si="73"/>
        <v>7.8519252090601581</v>
      </c>
      <c r="T102" s="5">
        <f t="shared" si="74"/>
        <v>1239482.4794302064</v>
      </c>
      <c r="U102" s="5">
        <f t="shared" si="76"/>
        <v>20000</v>
      </c>
      <c r="V102" s="5">
        <f t="shared" si="76"/>
        <v>20000</v>
      </c>
      <c r="W102" s="5">
        <f t="shared" si="76"/>
        <v>20000</v>
      </c>
      <c r="X102" s="5">
        <f t="shared" si="76"/>
        <v>20000</v>
      </c>
      <c r="Y102" s="5">
        <f t="shared" si="76"/>
        <v>20000</v>
      </c>
      <c r="Z102" s="5">
        <f t="shared" si="76"/>
        <v>20000</v>
      </c>
      <c r="AA102" s="5">
        <f t="shared" si="76"/>
        <v>20000</v>
      </c>
      <c r="AB102" s="5">
        <f t="shared" si="76"/>
        <v>20000</v>
      </c>
      <c r="AC102" s="5">
        <f t="shared" si="76"/>
        <v>20000</v>
      </c>
      <c r="AD102" s="5">
        <f t="shared" si="76"/>
        <v>20000</v>
      </c>
      <c r="AE102" s="5">
        <f t="shared" si="76"/>
        <v>20000</v>
      </c>
      <c r="AF102" s="5">
        <f t="shared" si="76"/>
        <v>20000</v>
      </c>
      <c r="AG102" s="5">
        <f t="shared" si="76"/>
        <v>20000</v>
      </c>
      <c r="AH102" s="5">
        <f t="shared" si="76"/>
        <v>1020000</v>
      </c>
      <c r="AI102" s="5">
        <f t="shared" si="76"/>
        <v>0</v>
      </c>
      <c r="AJ102" s="5">
        <f t="shared" si="76"/>
        <v>0</v>
      </c>
      <c r="AK102" s="5">
        <f t="shared" si="76"/>
        <v>0</v>
      </c>
      <c r="AL102" s="5">
        <f t="shared" si="76"/>
        <v>0</v>
      </c>
      <c r="AM102" s="5">
        <f t="shared" si="76"/>
        <v>0</v>
      </c>
      <c r="AN102" s="5">
        <f t="shared" si="76"/>
        <v>0</v>
      </c>
      <c r="AO102" s="5"/>
      <c r="AP102" s="3">
        <f t="shared" si="77"/>
        <v>74</v>
      </c>
      <c r="BO102" s="3">
        <v>1.0000000000000033E-4</v>
      </c>
      <c r="BP102" s="3">
        <v>0</v>
      </c>
      <c r="BQ102" s="3">
        <v>0</v>
      </c>
    </row>
    <row r="103" spans="9:69" x14ac:dyDescent="0.25">
      <c r="I103" s="4" t="s">
        <v>18</v>
      </c>
      <c r="J103" s="15">
        <f t="shared" si="71"/>
        <v>0.02</v>
      </c>
      <c r="K103" s="3">
        <v>15</v>
      </c>
      <c r="L103" s="3" t="s">
        <v>27</v>
      </c>
      <c r="M103" s="15">
        <f t="shared" si="69"/>
        <v>1.0999999999999999E-2</v>
      </c>
      <c r="N103" s="18">
        <f>VLOOKUP($AP103,Solutions!$A:$E,MATCH(Example!$N$27,Solutions!$A$1:$E$1,FALSE),FALSE)</f>
        <v>1.0000000000000024E-4</v>
      </c>
      <c r="O103" s="15">
        <f t="shared" si="70"/>
        <v>7.4999999999999997E-2</v>
      </c>
      <c r="P103" s="5">
        <v>1000000</v>
      </c>
      <c r="Q103" s="31">
        <v>1123825.3420883298</v>
      </c>
      <c r="R103" s="5">
        <f t="shared" si="72"/>
        <v>112.38253420883325</v>
      </c>
      <c r="S103" s="5">
        <f t="shared" si="73"/>
        <v>8.4286900656624937</v>
      </c>
      <c r="T103" s="5">
        <f t="shared" si="74"/>
        <v>1250255.6930732669</v>
      </c>
      <c r="U103" s="5">
        <f t="shared" si="76"/>
        <v>20000</v>
      </c>
      <c r="V103" s="5">
        <f t="shared" si="76"/>
        <v>20000</v>
      </c>
      <c r="W103" s="5">
        <f t="shared" si="76"/>
        <v>20000</v>
      </c>
      <c r="X103" s="5">
        <f t="shared" si="76"/>
        <v>20000</v>
      </c>
      <c r="Y103" s="5">
        <f t="shared" si="76"/>
        <v>20000</v>
      </c>
      <c r="Z103" s="5">
        <f t="shared" si="76"/>
        <v>20000</v>
      </c>
      <c r="AA103" s="5">
        <f t="shared" si="76"/>
        <v>20000</v>
      </c>
      <c r="AB103" s="5">
        <f t="shared" si="76"/>
        <v>20000</v>
      </c>
      <c r="AC103" s="5">
        <f t="shared" si="76"/>
        <v>20000</v>
      </c>
      <c r="AD103" s="5">
        <f t="shared" si="76"/>
        <v>20000</v>
      </c>
      <c r="AE103" s="5">
        <f t="shared" si="76"/>
        <v>20000</v>
      </c>
      <c r="AF103" s="5">
        <f t="shared" si="76"/>
        <v>20000</v>
      </c>
      <c r="AG103" s="5">
        <f t="shared" si="76"/>
        <v>20000</v>
      </c>
      <c r="AH103" s="5">
        <f t="shared" si="76"/>
        <v>20000</v>
      </c>
      <c r="AI103" s="5">
        <f t="shared" si="76"/>
        <v>1020000</v>
      </c>
      <c r="AJ103" s="5">
        <f t="shared" si="76"/>
        <v>0</v>
      </c>
      <c r="AK103" s="5">
        <f t="shared" si="76"/>
        <v>0</v>
      </c>
      <c r="AL103" s="5">
        <f t="shared" si="76"/>
        <v>0</v>
      </c>
      <c r="AM103" s="5">
        <f t="shared" si="76"/>
        <v>0</v>
      </c>
      <c r="AN103" s="5">
        <f t="shared" si="76"/>
        <v>0</v>
      </c>
      <c r="AO103" s="5"/>
      <c r="AP103" s="3">
        <f t="shared" si="77"/>
        <v>75</v>
      </c>
      <c r="BO103" s="3">
        <v>1.0000000000000024E-4</v>
      </c>
      <c r="BP103" s="3">
        <v>0</v>
      </c>
      <c r="BQ103" s="3">
        <v>0</v>
      </c>
    </row>
    <row r="104" spans="9:69" x14ac:dyDescent="0.25">
      <c r="I104" s="4" t="s">
        <v>18</v>
      </c>
      <c r="J104" s="15">
        <f t="shared" si="71"/>
        <v>0.02</v>
      </c>
      <c r="K104" s="3">
        <v>16</v>
      </c>
      <c r="L104" s="3" t="s">
        <v>27</v>
      </c>
      <c r="M104" s="15">
        <f t="shared" si="69"/>
        <v>1.14E-2</v>
      </c>
      <c r="N104" s="18">
        <f>VLOOKUP($AP104,Solutions!$A:$E,MATCH(Example!$N$27,Solutions!$A$1:$E$1,FALSE),FALSE)</f>
        <v>1.0000000000000136E-4</v>
      </c>
      <c r="O104" s="15">
        <f t="shared" si="70"/>
        <v>0.08</v>
      </c>
      <c r="P104" s="5">
        <v>1000000</v>
      </c>
      <c r="Q104" s="31">
        <v>1125131.3473293411</v>
      </c>
      <c r="R104" s="5">
        <f t="shared" si="72"/>
        <v>112.51313473293564</v>
      </c>
      <c r="S104" s="5">
        <f t="shared" si="73"/>
        <v>9.0010507786348519</v>
      </c>
      <c r="T104" s="5">
        <f t="shared" si="74"/>
        <v>1260147.1090088622</v>
      </c>
      <c r="U104" s="5">
        <f t="shared" si="76"/>
        <v>20000</v>
      </c>
      <c r="V104" s="5">
        <f t="shared" si="76"/>
        <v>20000</v>
      </c>
      <c r="W104" s="5">
        <f t="shared" si="76"/>
        <v>20000</v>
      </c>
      <c r="X104" s="5">
        <f t="shared" si="76"/>
        <v>20000</v>
      </c>
      <c r="Y104" s="5">
        <f t="shared" si="76"/>
        <v>20000</v>
      </c>
      <c r="Z104" s="5">
        <f t="shared" si="76"/>
        <v>20000</v>
      </c>
      <c r="AA104" s="5">
        <f t="shared" si="76"/>
        <v>20000</v>
      </c>
      <c r="AB104" s="5">
        <f t="shared" si="76"/>
        <v>20000</v>
      </c>
      <c r="AC104" s="5">
        <f t="shared" si="76"/>
        <v>20000</v>
      </c>
      <c r="AD104" s="5">
        <f t="shared" si="76"/>
        <v>20000</v>
      </c>
      <c r="AE104" s="5">
        <f t="shared" si="76"/>
        <v>20000</v>
      </c>
      <c r="AF104" s="5">
        <f t="shared" si="76"/>
        <v>20000</v>
      </c>
      <c r="AG104" s="5">
        <f t="shared" si="76"/>
        <v>20000</v>
      </c>
      <c r="AH104" s="5">
        <f t="shared" si="76"/>
        <v>20000</v>
      </c>
      <c r="AI104" s="5">
        <f t="shared" si="76"/>
        <v>20000</v>
      </c>
      <c r="AJ104" s="5">
        <f t="shared" si="76"/>
        <v>1020000</v>
      </c>
      <c r="AK104" s="5">
        <f t="shared" si="76"/>
        <v>0</v>
      </c>
      <c r="AL104" s="5">
        <f t="shared" si="76"/>
        <v>0</v>
      </c>
      <c r="AM104" s="5">
        <f t="shared" si="76"/>
        <v>0</v>
      </c>
      <c r="AN104" s="5">
        <f t="shared" si="76"/>
        <v>0</v>
      </c>
      <c r="AO104" s="5"/>
      <c r="AP104" s="3">
        <f t="shared" si="77"/>
        <v>76</v>
      </c>
      <c r="BO104" s="3">
        <v>1.0000000000000136E-4</v>
      </c>
      <c r="BP104" s="3">
        <v>0</v>
      </c>
      <c r="BQ104" s="3">
        <v>0</v>
      </c>
    </row>
    <row r="105" spans="9:69" x14ac:dyDescent="0.25">
      <c r="I105" s="4" t="s">
        <v>18</v>
      </c>
      <c r="J105" s="15">
        <f t="shared" si="71"/>
        <v>0.02</v>
      </c>
      <c r="K105" s="3">
        <v>17</v>
      </c>
      <c r="L105" s="3" t="s">
        <v>27</v>
      </c>
      <c r="M105" s="15">
        <f t="shared" si="69"/>
        <v>1.1800000000000001E-2</v>
      </c>
      <c r="N105" s="18">
        <f>VLOOKUP($AP105,Solutions!$A:$E,MATCH(Example!$N$27,Solutions!$A$1:$E$1,FALSE),FALSE)</f>
        <v>9.9999999999999788E-5</v>
      </c>
      <c r="O105" s="15">
        <f t="shared" si="70"/>
        <v>8.5000000000000006E-2</v>
      </c>
      <c r="P105" s="5">
        <v>1000000</v>
      </c>
      <c r="Q105" s="31">
        <v>1125639.9175229124</v>
      </c>
      <c r="R105" s="5">
        <f t="shared" si="72"/>
        <v>112.563991752291</v>
      </c>
      <c r="S105" s="5">
        <f t="shared" si="73"/>
        <v>9.5679392989447365</v>
      </c>
      <c r="T105" s="5">
        <f t="shared" si="74"/>
        <v>1269159.0070070836</v>
      </c>
      <c r="U105" s="5">
        <f t="shared" si="76"/>
        <v>20000</v>
      </c>
      <c r="V105" s="5">
        <f t="shared" si="76"/>
        <v>20000</v>
      </c>
      <c r="W105" s="5">
        <f t="shared" si="76"/>
        <v>20000</v>
      </c>
      <c r="X105" s="5">
        <f t="shared" si="76"/>
        <v>20000</v>
      </c>
      <c r="Y105" s="5">
        <f t="shared" si="76"/>
        <v>20000</v>
      </c>
      <c r="Z105" s="5">
        <f t="shared" si="76"/>
        <v>20000</v>
      </c>
      <c r="AA105" s="5">
        <f t="shared" si="76"/>
        <v>20000</v>
      </c>
      <c r="AB105" s="5">
        <f t="shared" si="76"/>
        <v>20000</v>
      </c>
      <c r="AC105" s="5">
        <f t="shared" si="76"/>
        <v>20000</v>
      </c>
      <c r="AD105" s="5">
        <f t="shared" si="76"/>
        <v>20000</v>
      </c>
      <c r="AE105" s="5">
        <f t="shared" si="76"/>
        <v>20000</v>
      </c>
      <c r="AF105" s="5">
        <f t="shared" si="76"/>
        <v>20000</v>
      </c>
      <c r="AG105" s="5">
        <f t="shared" si="76"/>
        <v>20000</v>
      </c>
      <c r="AH105" s="5">
        <f t="shared" si="76"/>
        <v>20000</v>
      </c>
      <c r="AI105" s="5">
        <f t="shared" si="76"/>
        <v>20000</v>
      </c>
      <c r="AJ105" s="5">
        <f t="shared" si="76"/>
        <v>20000</v>
      </c>
      <c r="AK105" s="5">
        <f t="shared" si="76"/>
        <v>1020000</v>
      </c>
      <c r="AL105" s="5">
        <f t="shared" si="76"/>
        <v>0</v>
      </c>
      <c r="AM105" s="5">
        <f t="shared" si="76"/>
        <v>0</v>
      </c>
      <c r="AN105" s="5">
        <f t="shared" si="76"/>
        <v>0</v>
      </c>
      <c r="AO105" s="5"/>
      <c r="AP105" s="3">
        <f t="shared" si="77"/>
        <v>77</v>
      </c>
      <c r="BO105" s="3">
        <v>9.9999999999999788E-5</v>
      </c>
      <c r="BP105" s="3">
        <v>0</v>
      </c>
      <c r="BQ105" s="3">
        <v>0</v>
      </c>
    </row>
    <row r="106" spans="9:69" x14ac:dyDescent="0.25">
      <c r="I106" s="4" t="s">
        <v>18</v>
      </c>
      <c r="J106" s="15">
        <f t="shared" si="71"/>
        <v>0.02</v>
      </c>
      <c r="K106" s="3">
        <v>18</v>
      </c>
      <c r="L106" s="3" t="s">
        <v>27</v>
      </c>
      <c r="M106" s="15">
        <f t="shared" si="69"/>
        <v>1.2200000000000001E-2</v>
      </c>
      <c r="N106" s="18">
        <f>VLOOKUP($AP106,Solutions!$A:$E,MATCH(Example!$N$27,Solutions!$A$1:$E$1,FALSE),FALSE)</f>
        <v>1.0000000000000361E-4</v>
      </c>
      <c r="O106" s="15">
        <f t="shared" si="70"/>
        <v>0.09</v>
      </c>
      <c r="P106" s="5">
        <v>1000000</v>
      </c>
      <c r="Q106" s="31">
        <v>1125370.7022262304</v>
      </c>
      <c r="R106" s="5">
        <f t="shared" si="72"/>
        <v>112.53707022262711</v>
      </c>
      <c r="S106" s="5">
        <f t="shared" si="73"/>
        <v>10.128336320036439</v>
      </c>
      <c r="T106" s="5">
        <f t="shared" si="74"/>
        <v>1277295.7470267715</v>
      </c>
      <c r="U106" s="5">
        <f t="shared" si="76"/>
        <v>20000</v>
      </c>
      <c r="V106" s="5">
        <f t="shared" si="76"/>
        <v>20000</v>
      </c>
      <c r="W106" s="5">
        <f t="shared" si="76"/>
        <v>20000</v>
      </c>
      <c r="X106" s="5">
        <f t="shared" si="76"/>
        <v>20000</v>
      </c>
      <c r="Y106" s="5">
        <f t="shared" si="76"/>
        <v>20000</v>
      </c>
      <c r="Z106" s="5">
        <f t="shared" si="76"/>
        <v>20000</v>
      </c>
      <c r="AA106" s="5">
        <f t="shared" si="76"/>
        <v>20000</v>
      </c>
      <c r="AB106" s="5">
        <f t="shared" si="76"/>
        <v>20000</v>
      </c>
      <c r="AC106" s="5">
        <f t="shared" si="76"/>
        <v>20000</v>
      </c>
      <c r="AD106" s="5">
        <f t="shared" si="76"/>
        <v>20000</v>
      </c>
      <c r="AE106" s="5">
        <f t="shared" si="76"/>
        <v>20000</v>
      </c>
      <c r="AF106" s="5">
        <f t="shared" si="76"/>
        <v>20000</v>
      </c>
      <c r="AG106" s="5">
        <f t="shared" si="76"/>
        <v>20000</v>
      </c>
      <c r="AH106" s="5">
        <f t="shared" si="76"/>
        <v>20000</v>
      </c>
      <c r="AI106" s="5">
        <f t="shared" si="76"/>
        <v>20000</v>
      </c>
      <c r="AJ106" s="5">
        <f t="shared" si="76"/>
        <v>20000</v>
      </c>
      <c r="AK106" s="5">
        <f t="shared" si="76"/>
        <v>20000</v>
      </c>
      <c r="AL106" s="5">
        <f t="shared" si="76"/>
        <v>1020000</v>
      </c>
      <c r="AM106" s="5">
        <f t="shared" si="76"/>
        <v>0</v>
      </c>
      <c r="AN106" s="5">
        <f t="shared" si="76"/>
        <v>0</v>
      </c>
      <c r="AO106" s="5"/>
      <c r="AP106" s="3">
        <f t="shared" si="77"/>
        <v>78</v>
      </c>
      <c r="BO106" s="3">
        <v>1.0000000000000361E-4</v>
      </c>
      <c r="BP106" s="3">
        <v>0</v>
      </c>
      <c r="BQ106" s="3">
        <v>0</v>
      </c>
    </row>
    <row r="107" spans="9:69" x14ac:dyDescent="0.25">
      <c r="I107" s="4" t="s">
        <v>18</v>
      </c>
      <c r="J107" s="15">
        <f t="shared" si="71"/>
        <v>0.02</v>
      </c>
      <c r="K107" s="3">
        <v>19</v>
      </c>
      <c r="L107" s="3" t="s">
        <v>27</v>
      </c>
      <c r="M107" s="15">
        <f t="shared" si="69"/>
        <v>1.26E-2</v>
      </c>
      <c r="N107" s="18">
        <f>VLOOKUP($AP107,Solutions!$A:$E,MATCH(Example!$N$27,Solutions!$A$1:$E$1,FALSE),FALSE)</f>
        <v>9.9999999999998121E-5</v>
      </c>
      <c r="O107" s="15">
        <f t="shared" si="70"/>
        <v>9.5000000000000001E-2</v>
      </c>
      <c r="P107" s="5">
        <v>1000000</v>
      </c>
      <c r="Q107" s="31">
        <v>1124344.6069717281</v>
      </c>
      <c r="R107" s="5">
        <f t="shared" si="72"/>
        <v>112.43446069717071</v>
      </c>
      <c r="S107" s="5">
        <f t="shared" si="73"/>
        <v>10.681273766231218</v>
      </c>
      <c r="T107" s="5">
        <f t="shared" si="74"/>
        <v>1284563.7134651996</v>
      </c>
      <c r="U107" s="5">
        <f t="shared" si="76"/>
        <v>20000</v>
      </c>
      <c r="V107" s="5">
        <f t="shared" si="76"/>
        <v>20000</v>
      </c>
      <c r="W107" s="5">
        <f t="shared" si="76"/>
        <v>20000</v>
      </c>
      <c r="X107" s="5">
        <f t="shared" si="76"/>
        <v>20000</v>
      </c>
      <c r="Y107" s="5">
        <f t="shared" si="76"/>
        <v>20000</v>
      </c>
      <c r="Z107" s="5">
        <f t="shared" si="76"/>
        <v>20000</v>
      </c>
      <c r="AA107" s="5">
        <f t="shared" si="76"/>
        <v>20000</v>
      </c>
      <c r="AB107" s="5">
        <f t="shared" si="76"/>
        <v>20000</v>
      </c>
      <c r="AC107" s="5">
        <f t="shared" si="76"/>
        <v>20000</v>
      </c>
      <c r="AD107" s="5">
        <f t="shared" si="76"/>
        <v>20000</v>
      </c>
      <c r="AE107" s="5">
        <f t="shared" si="76"/>
        <v>20000</v>
      </c>
      <c r="AF107" s="5">
        <f t="shared" si="76"/>
        <v>20000</v>
      </c>
      <c r="AG107" s="5">
        <f t="shared" si="76"/>
        <v>20000</v>
      </c>
      <c r="AH107" s="5">
        <f t="shared" si="76"/>
        <v>20000</v>
      </c>
      <c r="AI107" s="5">
        <f t="shared" si="76"/>
        <v>20000</v>
      </c>
      <c r="AJ107" s="5">
        <f t="shared" ref="AJ107:AN107" si="78">$P107*((AJ$28&lt;=$K107)*$J107+(AJ$28=$K107)*1)</f>
        <v>20000</v>
      </c>
      <c r="AK107" s="5">
        <f t="shared" si="78"/>
        <v>20000</v>
      </c>
      <c r="AL107" s="5">
        <f t="shared" si="78"/>
        <v>20000</v>
      </c>
      <c r="AM107" s="5">
        <f t="shared" si="78"/>
        <v>1020000</v>
      </c>
      <c r="AN107" s="5">
        <f t="shared" si="78"/>
        <v>0</v>
      </c>
      <c r="AO107" s="5"/>
      <c r="AP107" s="3">
        <f t="shared" si="77"/>
        <v>79</v>
      </c>
      <c r="BO107" s="3">
        <v>9.9999999999998121E-5</v>
      </c>
      <c r="BP107" s="3">
        <v>0</v>
      </c>
      <c r="BQ107" s="3">
        <v>0</v>
      </c>
    </row>
    <row r="108" spans="9:69" x14ac:dyDescent="0.25">
      <c r="I108" s="9" t="s">
        <v>18</v>
      </c>
      <c r="J108" s="16">
        <f t="shared" si="71"/>
        <v>0.02</v>
      </c>
      <c r="K108" s="10">
        <v>20</v>
      </c>
      <c r="L108" s="10" t="s">
        <v>27</v>
      </c>
      <c r="M108" s="16">
        <f t="shared" si="69"/>
        <v>1.3000000000000001E-2</v>
      </c>
      <c r="N108" s="19">
        <f>VLOOKUP($AP108,Solutions!$A:$E,MATCH(Example!$N$27,Solutions!$A$1:$E$1,FALSE),FALSE)</f>
        <v>1.0000000000000296E-4</v>
      </c>
      <c r="O108" s="16">
        <f t="shared" si="70"/>
        <v>0.1</v>
      </c>
      <c r="P108" s="14">
        <v>1000000</v>
      </c>
      <c r="Q108" s="32">
        <v>1122583.6976486607</v>
      </c>
      <c r="R108" s="14">
        <f t="shared" si="72"/>
        <v>112.2583697648694</v>
      </c>
      <c r="S108" s="14">
        <f t="shared" si="73"/>
        <v>11.22583697648694</v>
      </c>
      <c r="T108" s="14">
        <f t="shared" si="74"/>
        <v>1290971.2522959597</v>
      </c>
      <c r="U108" s="14">
        <f t="shared" ref="U108:AN120" si="79">$P108*((U$28&lt;=$K108)*$J108+(U$28=$K108)*1)</f>
        <v>20000</v>
      </c>
      <c r="V108" s="14">
        <f t="shared" si="79"/>
        <v>20000</v>
      </c>
      <c r="W108" s="14">
        <f t="shared" si="79"/>
        <v>20000</v>
      </c>
      <c r="X108" s="14">
        <f t="shared" si="79"/>
        <v>20000</v>
      </c>
      <c r="Y108" s="14">
        <f t="shared" si="79"/>
        <v>20000</v>
      </c>
      <c r="Z108" s="14">
        <f t="shared" si="79"/>
        <v>20000</v>
      </c>
      <c r="AA108" s="14">
        <f t="shared" si="79"/>
        <v>20000</v>
      </c>
      <c r="AB108" s="14">
        <f t="shared" si="79"/>
        <v>20000</v>
      </c>
      <c r="AC108" s="14">
        <f t="shared" si="79"/>
        <v>20000</v>
      </c>
      <c r="AD108" s="14">
        <f t="shared" si="79"/>
        <v>20000</v>
      </c>
      <c r="AE108" s="14">
        <f t="shared" si="79"/>
        <v>20000</v>
      </c>
      <c r="AF108" s="14">
        <f t="shared" si="79"/>
        <v>20000</v>
      </c>
      <c r="AG108" s="14">
        <f t="shared" si="79"/>
        <v>20000</v>
      </c>
      <c r="AH108" s="14">
        <f t="shared" si="79"/>
        <v>20000</v>
      </c>
      <c r="AI108" s="14">
        <f t="shared" si="79"/>
        <v>20000</v>
      </c>
      <c r="AJ108" s="14">
        <f t="shared" si="79"/>
        <v>20000</v>
      </c>
      <c r="AK108" s="14">
        <f t="shared" si="79"/>
        <v>20000</v>
      </c>
      <c r="AL108" s="14">
        <f t="shared" si="79"/>
        <v>20000</v>
      </c>
      <c r="AM108" s="14">
        <f t="shared" si="79"/>
        <v>20000</v>
      </c>
      <c r="AN108" s="14">
        <f t="shared" si="79"/>
        <v>1020000</v>
      </c>
      <c r="AO108" s="33"/>
      <c r="AP108" s="3">
        <f t="shared" si="77"/>
        <v>80</v>
      </c>
      <c r="BO108" s="3">
        <v>1.0000000000000296E-4</v>
      </c>
      <c r="BP108" s="3">
        <v>0</v>
      </c>
      <c r="BQ108" s="3">
        <v>0</v>
      </c>
    </row>
    <row r="109" spans="9:69" x14ac:dyDescent="0.25">
      <c r="I109" s="4" t="s">
        <v>18</v>
      </c>
      <c r="J109" s="15">
        <f t="shared" si="71"/>
        <v>0.02</v>
      </c>
      <c r="K109" s="3">
        <v>1</v>
      </c>
      <c r="L109" s="3" t="s">
        <v>28</v>
      </c>
      <c r="M109" s="15">
        <f t="shared" ref="M109:M128" si="80">$B$2+$B$11*$K109</f>
        <v>5.8000000000000005E-3</v>
      </c>
      <c r="N109" s="18">
        <f>VLOOKUP($AP109,Solutions!$A:$E,MATCH(Example!$N$27,Solutions!$A$1:$E$1,FALSE),FALSE)</f>
        <v>1E-4</v>
      </c>
      <c r="O109" s="15">
        <f t="shared" ref="O109:O128" si="81">$K109*B$23</f>
        <v>8.0000000000000002E-3</v>
      </c>
      <c r="P109" s="5">
        <v>1000000</v>
      </c>
      <c r="Q109" s="31">
        <v>1014118.1149333863</v>
      </c>
      <c r="R109" s="5">
        <f t="shared" si="72"/>
        <v>101.41181149333863</v>
      </c>
      <c r="S109" s="5">
        <f t="shared" si="73"/>
        <v>0.81129449194670911</v>
      </c>
      <c r="T109" s="5">
        <f t="shared" si="74"/>
        <v>1026287.532312587</v>
      </c>
      <c r="U109" s="5">
        <f t="shared" si="79"/>
        <v>1020000</v>
      </c>
      <c r="V109" s="5">
        <f t="shared" si="79"/>
        <v>0</v>
      </c>
      <c r="W109" s="5">
        <f t="shared" si="79"/>
        <v>0</v>
      </c>
      <c r="X109" s="5">
        <f t="shared" si="79"/>
        <v>0</v>
      </c>
      <c r="Y109" s="5">
        <f t="shared" si="79"/>
        <v>0</v>
      </c>
      <c r="Z109" s="5">
        <f t="shared" si="79"/>
        <v>0</v>
      </c>
      <c r="AA109" s="5">
        <f t="shared" si="79"/>
        <v>0</v>
      </c>
      <c r="AB109" s="5">
        <f t="shared" si="79"/>
        <v>0</v>
      </c>
      <c r="AC109" s="5">
        <f t="shared" si="79"/>
        <v>0</v>
      </c>
      <c r="AD109" s="5">
        <f t="shared" si="79"/>
        <v>0</v>
      </c>
      <c r="AE109" s="5">
        <f t="shared" si="79"/>
        <v>0</v>
      </c>
      <c r="AF109" s="5">
        <f t="shared" si="79"/>
        <v>0</v>
      </c>
      <c r="AG109" s="5">
        <f t="shared" si="79"/>
        <v>0</v>
      </c>
      <c r="AH109" s="5">
        <f t="shared" si="79"/>
        <v>0</v>
      </c>
      <c r="AI109" s="5">
        <f t="shared" si="79"/>
        <v>0</v>
      </c>
      <c r="AJ109" s="5">
        <f t="shared" si="79"/>
        <v>0</v>
      </c>
      <c r="AK109" s="5">
        <f t="shared" si="79"/>
        <v>0</v>
      </c>
      <c r="AL109" s="5">
        <f t="shared" si="79"/>
        <v>0</v>
      </c>
      <c r="AM109" s="5">
        <f t="shared" si="79"/>
        <v>0</v>
      </c>
      <c r="AN109" s="5">
        <f t="shared" si="79"/>
        <v>0</v>
      </c>
      <c r="AO109" s="5"/>
      <c r="AP109" s="3">
        <f t="shared" si="77"/>
        <v>81</v>
      </c>
      <c r="BO109" s="3">
        <v>1E-4</v>
      </c>
      <c r="BP109" s="3">
        <v>0</v>
      </c>
      <c r="BQ109" s="3">
        <v>0</v>
      </c>
    </row>
    <row r="110" spans="9:69" x14ac:dyDescent="0.25">
      <c r="I110" s="4" t="s">
        <v>18</v>
      </c>
      <c r="J110" s="15">
        <f t="shared" si="71"/>
        <v>0.02</v>
      </c>
      <c r="K110" s="3">
        <v>2</v>
      </c>
      <c r="L110" s="3" t="s">
        <v>28</v>
      </c>
      <c r="M110" s="15">
        <f t="shared" si="80"/>
        <v>6.6E-3</v>
      </c>
      <c r="N110" s="18">
        <f>VLOOKUP($AP110,Solutions!$A:$E,MATCH(Example!$N$27,Solutions!$A$1:$E$1,FALSE),FALSE)</f>
        <v>1.0000000000000555E-4</v>
      </c>
      <c r="O110" s="15">
        <f t="shared" si="81"/>
        <v>1.6E-2</v>
      </c>
      <c r="P110" s="5">
        <v>1000000</v>
      </c>
      <c r="Q110" s="31">
        <v>1026536.995705159</v>
      </c>
      <c r="R110" s="5">
        <f t="shared" si="72"/>
        <v>102.6536995705216</v>
      </c>
      <c r="S110" s="5">
        <f t="shared" si="73"/>
        <v>1.6424591931283457</v>
      </c>
      <c r="T110" s="5">
        <f t="shared" si="74"/>
        <v>1051173.883602083</v>
      </c>
      <c r="U110" s="5">
        <f t="shared" si="79"/>
        <v>20000</v>
      </c>
      <c r="V110" s="5">
        <f t="shared" si="79"/>
        <v>1020000</v>
      </c>
      <c r="W110" s="5">
        <f t="shared" si="79"/>
        <v>0</v>
      </c>
      <c r="X110" s="5">
        <f t="shared" si="79"/>
        <v>0</v>
      </c>
      <c r="Y110" s="5">
        <f t="shared" si="79"/>
        <v>0</v>
      </c>
      <c r="Z110" s="5">
        <f t="shared" si="79"/>
        <v>0</v>
      </c>
      <c r="AA110" s="5">
        <f t="shared" si="79"/>
        <v>0</v>
      </c>
      <c r="AB110" s="5">
        <f t="shared" si="79"/>
        <v>0</v>
      </c>
      <c r="AC110" s="5">
        <f t="shared" si="79"/>
        <v>0</v>
      </c>
      <c r="AD110" s="5">
        <f t="shared" si="79"/>
        <v>0</v>
      </c>
      <c r="AE110" s="5">
        <f t="shared" si="79"/>
        <v>0</v>
      </c>
      <c r="AF110" s="5">
        <f t="shared" si="79"/>
        <v>0</v>
      </c>
      <c r="AG110" s="5">
        <f t="shared" si="79"/>
        <v>0</v>
      </c>
      <c r="AH110" s="5">
        <f t="shared" si="79"/>
        <v>0</v>
      </c>
      <c r="AI110" s="5">
        <f t="shared" si="79"/>
        <v>0</v>
      </c>
      <c r="AJ110" s="5">
        <f t="shared" si="79"/>
        <v>0</v>
      </c>
      <c r="AK110" s="5">
        <f t="shared" si="79"/>
        <v>0</v>
      </c>
      <c r="AL110" s="5">
        <f t="shared" si="79"/>
        <v>0</v>
      </c>
      <c r="AM110" s="5">
        <f t="shared" si="79"/>
        <v>0</v>
      </c>
      <c r="AN110" s="5">
        <f t="shared" si="79"/>
        <v>0</v>
      </c>
      <c r="AO110" s="5"/>
      <c r="AP110" s="3">
        <f t="shared" si="77"/>
        <v>82</v>
      </c>
      <c r="BO110" s="3">
        <v>1.0000000000000555E-4</v>
      </c>
      <c r="BP110" s="3">
        <v>0</v>
      </c>
      <c r="BQ110" s="3">
        <v>0</v>
      </c>
    </row>
    <row r="111" spans="9:69" x14ac:dyDescent="0.25">
      <c r="I111" s="4" t="s">
        <v>18</v>
      </c>
      <c r="J111" s="15">
        <f t="shared" si="71"/>
        <v>0.02</v>
      </c>
      <c r="K111" s="3">
        <v>3</v>
      </c>
      <c r="L111" s="3" t="s">
        <v>28</v>
      </c>
      <c r="M111" s="15">
        <f t="shared" si="80"/>
        <v>7.4000000000000003E-3</v>
      </c>
      <c r="N111" s="18">
        <f>VLOOKUP($AP111,Solutions!$A:$E,MATCH(Example!$N$27,Solutions!$A$1:$E$1,FALSE),FALSE)</f>
        <v>1.0000000000004668E-4</v>
      </c>
      <c r="O111" s="15">
        <f t="shared" si="81"/>
        <v>2.4E-2</v>
      </c>
      <c r="P111" s="5">
        <v>1000000</v>
      </c>
      <c r="Q111" s="31">
        <v>1037247.3839583537</v>
      </c>
      <c r="R111" s="5">
        <f t="shared" si="72"/>
        <v>103.72473839588379</v>
      </c>
      <c r="S111" s="5">
        <f t="shared" si="73"/>
        <v>2.489393721501211</v>
      </c>
      <c r="T111" s="5">
        <f t="shared" si="74"/>
        <v>1074588.2897808545</v>
      </c>
      <c r="U111" s="5">
        <f t="shared" si="79"/>
        <v>20000</v>
      </c>
      <c r="V111" s="5">
        <f t="shared" si="79"/>
        <v>20000</v>
      </c>
      <c r="W111" s="5">
        <f t="shared" si="79"/>
        <v>1020000</v>
      </c>
      <c r="X111" s="5">
        <f t="shared" si="79"/>
        <v>0</v>
      </c>
      <c r="Y111" s="5">
        <f t="shared" si="79"/>
        <v>0</v>
      </c>
      <c r="Z111" s="5">
        <f t="shared" si="79"/>
        <v>0</v>
      </c>
      <c r="AA111" s="5">
        <f t="shared" si="79"/>
        <v>0</v>
      </c>
      <c r="AB111" s="5">
        <f t="shared" si="79"/>
        <v>0</v>
      </c>
      <c r="AC111" s="5">
        <f t="shared" si="79"/>
        <v>0</v>
      </c>
      <c r="AD111" s="5">
        <f t="shared" si="79"/>
        <v>0</v>
      </c>
      <c r="AE111" s="5">
        <f t="shared" si="79"/>
        <v>0</v>
      </c>
      <c r="AF111" s="5">
        <f t="shared" si="79"/>
        <v>0</v>
      </c>
      <c r="AG111" s="5">
        <f t="shared" si="79"/>
        <v>0</v>
      </c>
      <c r="AH111" s="5">
        <f t="shared" si="79"/>
        <v>0</v>
      </c>
      <c r="AI111" s="5">
        <f t="shared" si="79"/>
        <v>0</v>
      </c>
      <c r="AJ111" s="5">
        <f t="shared" si="79"/>
        <v>0</v>
      </c>
      <c r="AK111" s="5">
        <f t="shared" si="79"/>
        <v>0</v>
      </c>
      <c r="AL111" s="5">
        <f t="shared" si="79"/>
        <v>0</v>
      </c>
      <c r="AM111" s="5">
        <f t="shared" si="79"/>
        <v>0</v>
      </c>
      <c r="AN111" s="5">
        <f t="shared" si="79"/>
        <v>0</v>
      </c>
      <c r="AO111" s="5"/>
      <c r="AP111" s="3">
        <f t="shared" si="77"/>
        <v>83</v>
      </c>
      <c r="BO111" s="3">
        <v>1.0000000000004668E-4</v>
      </c>
      <c r="BP111" s="3">
        <v>0</v>
      </c>
      <c r="BQ111" s="3">
        <v>0</v>
      </c>
    </row>
    <row r="112" spans="9:69" x14ac:dyDescent="0.25">
      <c r="I112" s="4" t="s">
        <v>18</v>
      </c>
      <c r="J112" s="15">
        <f t="shared" si="71"/>
        <v>0.02</v>
      </c>
      <c r="K112" s="3">
        <v>4</v>
      </c>
      <c r="L112" s="3" t="s">
        <v>28</v>
      </c>
      <c r="M112" s="15">
        <f t="shared" si="80"/>
        <v>8.2000000000000007E-3</v>
      </c>
      <c r="N112" s="18">
        <f>VLOOKUP($AP112,Solutions!$A:$E,MATCH(Example!$N$27,Solutions!$A$1:$E$1,FALSE),FALSE)</f>
        <v>9.9999999999996888E-5</v>
      </c>
      <c r="O112" s="15">
        <f t="shared" si="81"/>
        <v>3.2000000000000001E-2</v>
      </c>
      <c r="P112" s="5">
        <v>1000000</v>
      </c>
      <c r="Q112" s="31">
        <v>1046248.0438763147</v>
      </c>
      <c r="R112" s="5">
        <f t="shared" si="72"/>
        <v>104.6248043876282</v>
      </c>
      <c r="S112" s="5">
        <f t="shared" si="73"/>
        <v>3.3479937404041027</v>
      </c>
      <c r="T112" s="5">
        <f t="shared" si="74"/>
        <v>1096467.9499823777</v>
      </c>
      <c r="U112" s="5">
        <f t="shared" si="79"/>
        <v>20000</v>
      </c>
      <c r="V112" s="5">
        <f t="shared" si="79"/>
        <v>20000</v>
      </c>
      <c r="W112" s="5">
        <f t="shared" si="79"/>
        <v>20000</v>
      </c>
      <c r="X112" s="5">
        <f t="shared" si="79"/>
        <v>1020000</v>
      </c>
      <c r="Y112" s="5">
        <f t="shared" si="79"/>
        <v>0</v>
      </c>
      <c r="Z112" s="5">
        <f t="shared" si="79"/>
        <v>0</v>
      </c>
      <c r="AA112" s="5">
        <f t="shared" si="79"/>
        <v>0</v>
      </c>
      <c r="AB112" s="5">
        <f t="shared" si="79"/>
        <v>0</v>
      </c>
      <c r="AC112" s="5">
        <f t="shared" si="79"/>
        <v>0</v>
      </c>
      <c r="AD112" s="5">
        <f t="shared" si="79"/>
        <v>0</v>
      </c>
      <c r="AE112" s="5">
        <f t="shared" si="79"/>
        <v>0</v>
      </c>
      <c r="AF112" s="5">
        <f t="shared" si="79"/>
        <v>0</v>
      </c>
      <c r="AG112" s="5">
        <f t="shared" si="79"/>
        <v>0</v>
      </c>
      <c r="AH112" s="5">
        <f t="shared" si="79"/>
        <v>0</v>
      </c>
      <c r="AI112" s="5">
        <f t="shared" si="79"/>
        <v>0</v>
      </c>
      <c r="AJ112" s="5">
        <f t="shared" si="79"/>
        <v>0</v>
      </c>
      <c r="AK112" s="5">
        <f t="shared" si="79"/>
        <v>0</v>
      </c>
      <c r="AL112" s="5">
        <f t="shared" si="79"/>
        <v>0</v>
      </c>
      <c r="AM112" s="5">
        <f t="shared" si="79"/>
        <v>0</v>
      </c>
      <c r="AN112" s="5">
        <f t="shared" si="79"/>
        <v>0</v>
      </c>
      <c r="AO112" s="5"/>
      <c r="AP112" s="3">
        <f t="shared" si="77"/>
        <v>84</v>
      </c>
      <c r="BO112" s="3">
        <v>9.9999999999996888E-5</v>
      </c>
      <c r="BP112" s="3">
        <v>0</v>
      </c>
      <c r="BQ112" s="3">
        <v>0</v>
      </c>
    </row>
    <row r="113" spans="9:69" x14ac:dyDescent="0.25">
      <c r="I113" s="4" t="s">
        <v>18</v>
      </c>
      <c r="J113" s="15">
        <f t="shared" si="71"/>
        <v>0.02</v>
      </c>
      <c r="K113" s="3">
        <v>5</v>
      </c>
      <c r="L113" s="3" t="s">
        <v>28</v>
      </c>
      <c r="M113" s="15">
        <f t="shared" si="80"/>
        <v>9.0000000000000011E-3</v>
      </c>
      <c r="N113" s="18">
        <f>VLOOKUP($AP113,Solutions!$A:$E,MATCH(Example!$N$27,Solutions!$A$1:$E$1,FALSE),FALSE)</f>
        <v>9.9999999999996495E-5</v>
      </c>
      <c r="O113" s="15">
        <f t="shared" si="81"/>
        <v>0.04</v>
      </c>
      <c r="P113" s="5">
        <v>1000000</v>
      </c>
      <c r="Q113" s="31">
        <v>1053545.6326290469</v>
      </c>
      <c r="R113" s="5">
        <f t="shared" si="72"/>
        <v>105.354563262901</v>
      </c>
      <c r="S113" s="5">
        <f t="shared" si="73"/>
        <v>4.2141825305160401</v>
      </c>
      <c r="T113" s="5">
        <f t="shared" si="74"/>
        <v>1116758.3705867897</v>
      </c>
      <c r="U113" s="5">
        <f t="shared" si="79"/>
        <v>20000</v>
      </c>
      <c r="V113" s="5">
        <f t="shared" si="79"/>
        <v>20000</v>
      </c>
      <c r="W113" s="5">
        <f t="shared" si="79"/>
        <v>20000</v>
      </c>
      <c r="X113" s="5">
        <f t="shared" si="79"/>
        <v>20000</v>
      </c>
      <c r="Y113" s="5">
        <f t="shared" si="79"/>
        <v>1020000</v>
      </c>
      <c r="Z113" s="5">
        <f t="shared" si="79"/>
        <v>0</v>
      </c>
      <c r="AA113" s="5">
        <f t="shared" si="79"/>
        <v>0</v>
      </c>
      <c r="AB113" s="5">
        <f t="shared" si="79"/>
        <v>0</v>
      </c>
      <c r="AC113" s="5">
        <f t="shared" si="79"/>
        <v>0</v>
      </c>
      <c r="AD113" s="5">
        <f t="shared" si="79"/>
        <v>0</v>
      </c>
      <c r="AE113" s="5">
        <f t="shared" si="79"/>
        <v>0</v>
      </c>
      <c r="AF113" s="5">
        <f t="shared" si="79"/>
        <v>0</v>
      </c>
      <c r="AG113" s="5">
        <f t="shared" si="79"/>
        <v>0</v>
      </c>
      <c r="AH113" s="5">
        <f t="shared" si="79"/>
        <v>0</v>
      </c>
      <c r="AI113" s="5">
        <f t="shared" si="79"/>
        <v>0</v>
      </c>
      <c r="AJ113" s="5">
        <f t="shared" si="79"/>
        <v>0</v>
      </c>
      <c r="AK113" s="5">
        <f t="shared" si="79"/>
        <v>0</v>
      </c>
      <c r="AL113" s="5">
        <f t="shared" si="79"/>
        <v>0</v>
      </c>
      <c r="AM113" s="5">
        <f t="shared" si="79"/>
        <v>0</v>
      </c>
      <c r="AN113" s="5">
        <f t="shared" si="79"/>
        <v>0</v>
      </c>
      <c r="AO113" s="5"/>
      <c r="AP113" s="3">
        <f t="shared" si="77"/>
        <v>85</v>
      </c>
      <c r="BO113" s="3">
        <v>9.9999999999996495E-5</v>
      </c>
      <c r="BP113" s="3">
        <v>0</v>
      </c>
      <c r="BQ113" s="3">
        <v>0</v>
      </c>
    </row>
    <row r="114" spans="9:69" x14ac:dyDescent="0.25">
      <c r="I114" s="4" t="s">
        <v>18</v>
      </c>
      <c r="J114" s="15">
        <f t="shared" si="71"/>
        <v>0.02</v>
      </c>
      <c r="K114" s="3">
        <v>6</v>
      </c>
      <c r="L114" s="3" t="s">
        <v>28</v>
      </c>
      <c r="M114" s="15">
        <f t="shared" si="80"/>
        <v>9.7999999999999997E-3</v>
      </c>
      <c r="N114" s="18">
        <f>VLOOKUP($AP114,Solutions!$A:$E,MATCH(Example!$N$27,Solutions!$A$1:$E$1,FALSE),FALSE)</f>
        <v>1.0000000000004561E-4</v>
      </c>
      <c r="O114" s="15">
        <f t="shared" si="81"/>
        <v>4.8000000000000001E-2</v>
      </c>
      <c r="P114" s="5">
        <v>1000000</v>
      </c>
      <c r="Q114" s="31">
        <v>1059154.5117176729</v>
      </c>
      <c r="R114" s="5">
        <f t="shared" si="72"/>
        <v>105.9154511718156</v>
      </c>
      <c r="S114" s="5">
        <f t="shared" si="73"/>
        <v>5.0839416562471493</v>
      </c>
      <c r="T114" s="5">
        <f t="shared" si="74"/>
        <v>1135413.6365613455</v>
      </c>
      <c r="U114" s="5">
        <f t="shared" si="79"/>
        <v>20000</v>
      </c>
      <c r="V114" s="5">
        <f t="shared" si="79"/>
        <v>20000</v>
      </c>
      <c r="W114" s="5">
        <f t="shared" si="79"/>
        <v>20000</v>
      </c>
      <c r="X114" s="5">
        <f t="shared" si="79"/>
        <v>20000</v>
      </c>
      <c r="Y114" s="5">
        <f t="shared" si="79"/>
        <v>20000</v>
      </c>
      <c r="Z114" s="5">
        <f t="shared" si="79"/>
        <v>1020000</v>
      </c>
      <c r="AA114" s="5">
        <f t="shared" si="79"/>
        <v>0</v>
      </c>
      <c r="AB114" s="5">
        <f t="shared" si="79"/>
        <v>0</v>
      </c>
      <c r="AC114" s="5">
        <f t="shared" si="79"/>
        <v>0</v>
      </c>
      <c r="AD114" s="5">
        <f t="shared" si="79"/>
        <v>0</v>
      </c>
      <c r="AE114" s="5">
        <f t="shared" si="79"/>
        <v>0</v>
      </c>
      <c r="AF114" s="5">
        <f t="shared" si="79"/>
        <v>0</v>
      </c>
      <c r="AG114" s="5">
        <f t="shared" si="79"/>
        <v>0</v>
      </c>
      <c r="AH114" s="5">
        <f t="shared" si="79"/>
        <v>0</v>
      </c>
      <c r="AI114" s="5">
        <f t="shared" si="79"/>
        <v>0</v>
      </c>
      <c r="AJ114" s="5">
        <f t="shared" si="79"/>
        <v>0</v>
      </c>
      <c r="AK114" s="5">
        <f t="shared" si="79"/>
        <v>0</v>
      </c>
      <c r="AL114" s="5">
        <f t="shared" si="79"/>
        <v>0</v>
      </c>
      <c r="AM114" s="5">
        <f t="shared" si="79"/>
        <v>0</v>
      </c>
      <c r="AN114" s="5">
        <f t="shared" si="79"/>
        <v>0</v>
      </c>
      <c r="AO114" s="5"/>
      <c r="AP114" s="3">
        <f t="shared" si="77"/>
        <v>86</v>
      </c>
      <c r="BO114" s="3">
        <v>1.0000000000004561E-4</v>
      </c>
      <c r="BP114" s="3">
        <v>0</v>
      </c>
      <c r="BQ114" s="3">
        <v>0</v>
      </c>
    </row>
    <row r="115" spans="9:69" x14ac:dyDescent="0.25">
      <c r="I115" s="4" t="s">
        <v>18</v>
      </c>
      <c r="J115" s="15">
        <f t="shared" si="71"/>
        <v>0.02</v>
      </c>
      <c r="K115" s="3">
        <v>7</v>
      </c>
      <c r="L115" s="3" t="s">
        <v>28</v>
      </c>
      <c r="M115" s="15">
        <f t="shared" si="80"/>
        <v>1.06E-2</v>
      </c>
      <c r="N115" s="18">
        <f>VLOOKUP($AP115,Solutions!$A:$E,MATCH(Example!$N$27,Solutions!$A$1:$E$1,FALSE),FALSE)</f>
        <v>1.0000000000000606E-4</v>
      </c>
      <c r="O115" s="15">
        <f t="shared" si="81"/>
        <v>5.6000000000000001E-2</v>
      </c>
      <c r="P115" s="5">
        <v>1000000</v>
      </c>
      <c r="Q115" s="31">
        <v>1063096.5020774009</v>
      </c>
      <c r="R115" s="5">
        <f t="shared" si="72"/>
        <v>106.30965020774654</v>
      </c>
      <c r="S115" s="5">
        <f t="shared" si="73"/>
        <v>5.9533404116338069</v>
      </c>
      <c r="T115" s="5">
        <f t="shared" si="74"/>
        <v>1152396.6082519027</v>
      </c>
      <c r="U115" s="5">
        <f t="shared" si="79"/>
        <v>20000</v>
      </c>
      <c r="V115" s="5">
        <f t="shared" si="79"/>
        <v>20000</v>
      </c>
      <c r="W115" s="5">
        <f t="shared" si="79"/>
        <v>20000</v>
      </c>
      <c r="X115" s="5">
        <f t="shared" si="79"/>
        <v>20000</v>
      </c>
      <c r="Y115" s="5">
        <f t="shared" si="79"/>
        <v>20000</v>
      </c>
      <c r="Z115" s="5">
        <f t="shared" si="79"/>
        <v>20000</v>
      </c>
      <c r="AA115" s="5">
        <f t="shared" si="79"/>
        <v>1020000</v>
      </c>
      <c r="AB115" s="5">
        <f t="shared" si="79"/>
        <v>0</v>
      </c>
      <c r="AC115" s="5">
        <f t="shared" si="79"/>
        <v>0</v>
      </c>
      <c r="AD115" s="5">
        <f t="shared" si="79"/>
        <v>0</v>
      </c>
      <c r="AE115" s="5">
        <f t="shared" si="79"/>
        <v>0</v>
      </c>
      <c r="AF115" s="5">
        <f t="shared" si="79"/>
        <v>0</v>
      </c>
      <c r="AG115" s="5">
        <f t="shared" si="79"/>
        <v>0</v>
      </c>
      <c r="AH115" s="5">
        <f t="shared" si="79"/>
        <v>0</v>
      </c>
      <c r="AI115" s="5">
        <f t="shared" si="79"/>
        <v>0</v>
      </c>
      <c r="AJ115" s="5">
        <f t="shared" si="79"/>
        <v>0</v>
      </c>
      <c r="AK115" s="5">
        <f t="shared" si="79"/>
        <v>0</v>
      </c>
      <c r="AL115" s="5">
        <f t="shared" si="79"/>
        <v>0</v>
      </c>
      <c r="AM115" s="5">
        <f t="shared" si="79"/>
        <v>0</v>
      </c>
      <c r="AN115" s="5">
        <f t="shared" si="79"/>
        <v>0</v>
      </c>
      <c r="AO115" s="5"/>
      <c r="AP115" s="3">
        <f t="shared" si="77"/>
        <v>87</v>
      </c>
      <c r="BO115" s="3">
        <v>1.0000000000000606E-4</v>
      </c>
      <c r="BP115" s="3">
        <v>0</v>
      </c>
      <c r="BQ115" s="3">
        <v>0</v>
      </c>
    </row>
    <row r="116" spans="9:69" x14ac:dyDescent="0.25">
      <c r="I116" s="4" t="s">
        <v>18</v>
      </c>
      <c r="J116" s="15">
        <f t="shared" si="71"/>
        <v>0.02</v>
      </c>
      <c r="K116" s="3">
        <v>8</v>
      </c>
      <c r="L116" s="3" t="s">
        <v>28</v>
      </c>
      <c r="M116" s="15">
        <f t="shared" si="80"/>
        <v>1.14E-2</v>
      </c>
      <c r="N116" s="18">
        <f>VLOOKUP($AP116,Solutions!$A:$E,MATCH(Example!$N$27,Solutions!$A$1:$E$1,FALSE),FALSE)</f>
        <v>9.9999999999998121E-5</v>
      </c>
      <c r="O116" s="15">
        <f t="shared" si="81"/>
        <v>6.4000000000000001E-2</v>
      </c>
      <c r="P116" s="5">
        <v>1000000</v>
      </c>
      <c r="Q116" s="31">
        <v>1065400.5863585598</v>
      </c>
      <c r="R116" s="5">
        <f t="shared" si="72"/>
        <v>106.54005863585398</v>
      </c>
      <c r="S116" s="5">
        <f t="shared" si="73"/>
        <v>6.8185637526946552</v>
      </c>
      <c r="T116" s="5">
        <f t="shared" si="74"/>
        <v>1167679.0426489816</v>
      </c>
      <c r="U116" s="5">
        <f t="shared" si="79"/>
        <v>20000</v>
      </c>
      <c r="V116" s="5">
        <f t="shared" si="79"/>
        <v>20000</v>
      </c>
      <c r="W116" s="5">
        <f t="shared" si="79"/>
        <v>20000</v>
      </c>
      <c r="X116" s="5">
        <f t="shared" si="79"/>
        <v>20000</v>
      </c>
      <c r="Y116" s="5">
        <f t="shared" si="79"/>
        <v>20000</v>
      </c>
      <c r="Z116" s="5">
        <f t="shared" si="79"/>
        <v>20000</v>
      </c>
      <c r="AA116" s="5">
        <f t="shared" si="79"/>
        <v>20000</v>
      </c>
      <c r="AB116" s="5">
        <f t="shared" si="79"/>
        <v>1020000</v>
      </c>
      <c r="AC116" s="5">
        <f t="shared" si="79"/>
        <v>0</v>
      </c>
      <c r="AD116" s="5">
        <f t="shared" si="79"/>
        <v>0</v>
      </c>
      <c r="AE116" s="5">
        <f t="shared" si="79"/>
        <v>0</v>
      </c>
      <c r="AF116" s="5">
        <f t="shared" si="79"/>
        <v>0</v>
      </c>
      <c r="AG116" s="5">
        <f t="shared" si="79"/>
        <v>0</v>
      </c>
      <c r="AH116" s="5">
        <f t="shared" si="79"/>
        <v>0</v>
      </c>
      <c r="AI116" s="5">
        <f t="shared" si="79"/>
        <v>0</v>
      </c>
      <c r="AJ116" s="5">
        <f t="shared" si="79"/>
        <v>0</v>
      </c>
      <c r="AK116" s="5">
        <f t="shared" si="79"/>
        <v>0</v>
      </c>
      <c r="AL116" s="5">
        <f t="shared" si="79"/>
        <v>0</v>
      </c>
      <c r="AM116" s="5">
        <f t="shared" si="79"/>
        <v>0</v>
      </c>
      <c r="AN116" s="5">
        <f t="shared" si="79"/>
        <v>0</v>
      </c>
      <c r="AO116" s="5"/>
      <c r="AP116" s="3">
        <f t="shared" si="77"/>
        <v>88</v>
      </c>
      <c r="BO116" s="3">
        <v>9.9999999999998121E-5</v>
      </c>
      <c r="BP116" s="3">
        <v>0</v>
      </c>
      <c r="BQ116" s="3">
        <v>0</v>
      </c>
    </row>
    <row r="117" spans="9:69" x14ac:dyDescent="0.25">
      <c r="I117" s="4" t="s">
        <v>18</v>
      </c>
      <c r="J117" s="15">
        <f t="shared" si="71"/>
        <v>0.02</v>
      </c>
      <c r="K117" s="3">
        <v>9</v>
      </c>
      <c r="L117" s="3" t="s">
        <v>28</v>
      </c>
      <c r="M117" s="15">
        <f t="shared" si="80"/>
        <v>1.2200000000000001E-2</v>
      </c>
      <c r="N117" s="18">
        <f>VLOOKUP($AP117,Solutions!$A:$E,MATCH(Example!$N$27,Solutions!$A$1:$E$1,FALSE),FALSE)</f>
        <v>1.0000000000000132E-4</v>
      </c>
      <c r="O117" s="15">
        <f t="shared" si="81"/>
        <v>7.2000000000000008E-2</v>
      </c>
      <c r="P117" s="5">
        <v>1000000</v>
      </c>
      <c r="Q117" s="31">
        <v>1066102.5623103401</v>
      </c>
      <c r="R117" s="5">
        <f t="shared" si="72"/>
        <v>106.61025623103542</v>
      </c>
      <c r="S117" s="5">
        <f t="shared" si="73"/>
        <v>7.6759384486345512</v>
      </c>
      <c r="T117" s="5">
        <f t="shared" si="74"/>
        <v>1181241.6390398568</v>
      </c>
      <c r="U117" s="5">
        <f t="shared" si="79"/>
        <v>20000</v>
      </c>
      <c r="V117" s="5">
        <f t="shared" si="79"/>
        <v>20000</v>
      </c>
      <c r="W117" s="5">
        <f t="shared" si="79"/>
        <v>20000</v>
      </c>
      <c r="X117" s="5">
        <f t="shared" si="79"/>
        <v>20000</v>
      </c>
      <c r="Y117" s="5">
        <f t="shared" si="79"/>
        <v>20000</v>
      </c>
      <c r="Z117" s="5">
        <f t="shared" si="79"/>
        <v>20000</v>
      </c>
      <c r="AA117" s="5">
        <f t="shared" si="79"/>
        <v>20000</v>
      </c>
      <c r="AB117" s="5">
        <f t="shared" si="79"/>
        <v>20000</v>
      </c>
      <c r="AC117" s="5">
        <f t="shared" si="79"/>
        <v>1020000</v>
      </c>
      <c r="AD117" s="5">
        <f t="shared" si="79"/>
        <v>0</v>
      </c>
      <c r="AE117" s="5">
        <f t="shared" si="79"/>
        <v>0</v>
      </c>
      <c r="AF117" s="5">
        <f t="shared" si="79"/>
        <v>0</v>
      </c>
      <c r="AG117" s="5">
        <f t="shared" si="79"/>
        <v>0</v>
      </c>
      <c r="AH117" s="5">
        <f t="shared" si="79"/>
        <v>0</v>
      </c>
      <c r="AI117" s="5">
        <f t="shared" si="79"/>
        <v>0</v>
      </c>
      <c r="AJ117" s="5">
        <f t="shared" si="79"/>
        <v>0</v>
      </c>
      <c r="AK117" s="5">
        <f t="shared" si="79"/>
        <v>0</v>
      </c>
      <c r="AL117" s="5">
        <f t="shared" si="79"/>
        <v>0</v>
      </c>
      <c r="AM117" s="5">
        <f t="shared" si="79"/>
        <v>0</v>
      </c>
      <c r="AN117" s="5">
        <f t="shared" si="79"/>
        <v>0</v>
      </c>
      <c r="AO117" s="5"/>
      <c r="AP117" s="3">
        <f t="shared" si="77"/>
        <v>89</v>
      </c>
      <c r="BO117" s="3">
        <v>1.0000000000000132E-4</v>
      </c>
      <c r="BP117" s="3">
        <v>0</v>
      </c>
      <c r="BQ117" s="3">
        <v>0</v>
      </c>
    </row>
    <row r="118" spans="9:69" x14ac:dyDescent="0.25">
      <c r="I118" s="4" t="s">
        <v>18</v>
      </c>
      <c r="J118" s="15">
        <f t="shared" si="71"/>
        <v>0.02</v>
      </c>
      <c r="K118" s="3">
        <v>10</v>
      </c>
      <c r="L118" s="3" t="s">
        <v>28</v>
      </c>
      <c r="M118" s="15">
        <f t="shared" si="80"/>
        <v>1.3000000000000001E-2</v>
      </c>
      <c r="N118" s="18">
        <f>VLOOKUP($AP118,Solutions!$A:$E,MATCH(Example!$N$27,Solutions!$A$1:$E$1,FALSE),FALSE)</f>
        <v>9.9999999999992402E-5</v>
      </c>
      <c r="O118" s="15">
        <f t="shared" si="81"/>
        <v>0.08</v>
      </c>
      <c r="P118" s="5">
        <v>1000000</v>
      </c>
      <c r="Q118" s="31">
        <v>1065244.6516367286</v>
      </c>
      <c r="R118" s="5">
        <f t="shared" si="72"/>
        <v>106.52446516366476</v>
      </c>
      <c r="S118" s="5">
        <f t="shared" si="73"/>
        <v>8.5219572130931809</v>
      </c>
      <c r="T118" s="5">
        <f t="shared" si="74"/>
        <v>1193074.0098331361</v>
      </c>
      <c r="U118" s="5">
        <f t="shared" si="79"/>
        <v>20000</v>
      </c>
      <c r="V118" s="5">
        <f t="shared" si="79"/>
        <v>20000</v>
      </c>
      <c r="W118" s="5">
        <f t="shared" si="79"/>
        <v>20000</v>
      </c>
      <c r="X118" s="5">
        <f t="shared" si="79"/>
        <v>20000</v>
      </c>
      <c r="Y118" s="5">
        <f t="shared" si="79"/>
        <v>20000</v>
      </c>
      <c r="Z118" s="5">
        <f t="shared" si="79"/>
        <v>20000</v>
      </c>
      <c r="AA118" s="5">
        <f t="shared" si="79"/>
        <v>20000</v>
      </c>
      <c r="AB118" s="5">
        <f t="shared" si="79"/>
        <v>20000</v>
      </c>
      <c r="AC118" s="5">
        <f t="shared" si="79"/>
        <v>20000</v>
      </c>
      <c r="AD118" s="5">
        <f t="shared" si="79"/>
        <v>1020000</v>
      </c>
      <c r="AE118" s="5">
        <f t="shared" si="79"/>
        <v>0</v>
      </c>
      <c r="AF118" s="5">
        <f t="shared" si="79"/>
        <v>0</v>
      </c>
      <c r="AG118" s="5">
        <f t="shared" si="79"/>
        <v>0</v>
      </c>
      <c r="AH118" s="5">
        <f t="shared" si="79"/>
        <v>0</v>
      </c>
      <c r="AI118" s="5">
        <f t="shared" si="79"/>
        <v>0</v>
      </c>
      <c r="AJ118" s="5">
        <f t="shared" si="79"/>
        <v>0</v>
      </c>
      <c r="AK118" s="5">
        <f t="shared" si="79"/>
        <v>0</v>
      </c>
      <c r="AL118" s="5">
        <f t="shared" si="79"/>
        <v>0</v>
      </c>
      <c r="AM118" s="5">
        <f t="shared" si="79"/>
        <v>0</v>
      </c>
      <c r="AN118" s="5">
        <f t="shared" si="79"/>
        <v>0</v>
      </c>
      <c r="AO118" s="5"/>
      <c r="AP118" s="3">
        <f t="shared" si="77"/>
        <v>90</v>
      </c>
      <c r="BO118" s="3">
        <v>9.9999999999992402E-5</v>
      </c>
      <c r="BP118" s="3">
        <v>0</v>
      </c>
      <c r="BQ118" s="3">
        <v>0</v>
      </c>
    </row>
    <row r="119" spans="9:69" x14ac:dyDescent="0.25">
      <c r="I119" s="4" t="s">
        <v>18</v>
      </c>
      <c r="J119" s="15">
        <f t="shared" si="71"/>
        <v>0.02</v>
      </c>
      <c r="K119" s="3">
        <v>11</v>
      </c>
      <c r="L119" s="3" t="s">
        <v>28</v>
      </c>
      <c r="M119" s="15">
        <f t="shared" si="80"/>
        <v>1.38E-2</v>
      </c>
      <c r="N119" s="18">
        <f>VLOOKUP($AP119,Solutions!$A:$E,MATCH(Example!$N$27,Solutions!$A$1:$E$1,FALSE),FALSE)</f>
        <v>1.0000000000000094E-4</v>
      </c>
      <c r="O119" s="15">
        <f t="shared" si="81"/>
        <v>8.7999999999999995E-2</v>
      </c>
      <c r="P119" s="5">
        <v>1000000</v>
      </c>
      <c r="Q119" s="31">
        <v>1062875.0690741935</v>
      </c>
      <c r="R119" s="5">
        <f t="shared" si="72"/>
        <v>106.28750690742035</v>
      </c>
      <c r="S119" s="5">
        <f t="shared" si="73"/>
        <v>9.3533006078529901</v>
      </c>
      <c r="T119" s="5">
        <f t="shared" si="74"/>
        <v>1203174.5781919872</v>
      </c>
      <c r="U119" s="5">
        <f t="shared" si="79"/>
        <v>20000</v>
      </c>
      <c r="V119" s="5">
        <f t="shared" si="79"/>
        <v>20000</v>
      </c>
      <c r="W119" s="5">
        <f t="shared" si="79"/>
        <v>20000</v>
      </c>
      <c r="X119" s="5">
        <f t="shared" si="79"/>
        <v>20000</v>
      </c>
      <c r="Y119" s="5">
        <f t="shared" si="79"/>
        <v>20000</v>
      </c>
      <c r="Z119" s="5">
        <f t="shared" si="79"/>
        <v>20000</v>
      </c>
      <c r="AA119" s="5">
        <f t="shared" si="79"/>
        <v>20000</v>
      </c>
      <c r="AB119" s="5">
        <f t="shared" si="79"/>
        <v>20000</v>
      </c>
      <c r="AC119" s="5">
        <f t="shared" si="79"/>
        <v>20000</v>
      </c>
      <c r="AD119" s="5">
        <f t="shared" si="79"/>
        <v>20000</v>
      </c>
      <c r="AE119" s="5">
        <f t="shared" si="79"/>
        <v>1020000</v>
      </c>
      <c r="AF119" s="5">
        <f t="shared" si="79"/>
        <v>0</v>
      </c>
      <c r="AG119" s="5">
        <f t="shared" si="79"/>
        <v>0</v>
      </c>
      <c r="AH119" s="5">
        <f t="shared" si="79"/>
        <v>0</v>
      </c>
      <c r="AI119" s="5">
        <f t="shared" si="79"/>
        <v>0</v>
      </c>
      <c r="AJ119" s="5">
        <f t="shared" si="79"/>
        <v>0</v>
      </c>
      <c r="AK119" s="5">
        <f t="shared" si="79"/>
        <v>0</v>
      </c>
      <c r="AL119" s="5">
        <f t="shared" si="79"/>
        <v>0</v>
      </c>
      <c r="AM119" s="5">
        <f t="shared" si="79"/>
        <v>0</v>
      </c>
      <c r="AN119" s="5">
        <f t="shared" si="79"/>
        <v>0</v>
      </c>
      <c r="AO119" s="5"/>
      <c r="AP119" s="3">
        <f t="shared" si="77"/>
        <v>91</v>
      </c>
      <c r="BO119" s="3">
        <v>1.0000000000000094E-4</v>
      </c>
      <c r="BP119" s="3">
        <v>0</v>
      </c>
      <c r="BQ119" s="3">
        <v>0</v>
      </c>
    </row>
    <row r="120" spans="9:69" x14ac:dyDescent="0.25">
      <c r="I120" s="4" t="s">
        <v>18</v>
      </c>
      <c r="J120" s="15">
        <f t="shared" si="71"/>
        <v>0.02</v>
      </c>
      <c r="K120" s="3">
        <v>12</v>
      </c>
      <c r="L120" s="3" t="s">
        <v>28</v>
      </c>
      <c r="M120" s="15">
        <f t="shared" si="80"/>
        <v>1.4600000000000002E-2</v>
      </c>
      <c r="N120" s="18">
        <f>VLOOKUP($AP120,Solutions!$A:$E,MATCH(Example!$N$27,Solutions!$A$1:$E$1,FALSE),FALSE)</f>
        <v>9.9999999999999923E-5</v>
      </c>
      <c r="O120" s="15">
        <f t="shared" si="81"/>
        <v>9.6000000000000002E-2</v>
      </c>
      <c r="P120" s="5">
        <v>1000000</v>
      </c>
      <c r="Q120" s="31">
        <v>1059047.5567519171</v>
      </c>
      <c r="R120" s="5">
        <f t="shared" si="72"/>
        <v>105.90475567519164</v>
      </c>
      <c r="S120" s="5">
        <f t="shared" si="73"/>
        <v>10.166856544818398</v>
      </c>
      <c r="T120" s="5">
        <f t="shared" si="74"/>
        <v>1211550.4049241934</v>
      </c>
      <c r="U120" s="5">
        <f t="shared" si="79"/>
        <v>20000</v>
      </c>
      <c r="V120" s="5">
        <f t="shared" si="79"/>
        <v>20000</v>
      </c>
      <c r="W120" s="5">
        <f t="shared" si="79"/>
        <v>20000</v>
      </c>
      <c r="X120" s="5">
        <f t="shared" si="79"/>
        <v>20000</v>
      </c>
      <c r="Y120" s="5">
        <f t="shared" si="79"/>
        <v>20000</v>
      </c>
      <c r="Z120" s="5">
        <f t="shared" si="79"/>
        <v>20000</v>
      </c>
      <c r="AA120" s="5">
        <f t="shared" si="79"/>
        <v>20000</v>
      </c>
      <c r="AB120" s="5">
        <f t="shared" si="79"/>
        <v>20000</v>
      </c>
      <c r="AC120" s="5">
        <f t="shared" si="79"/>
        <v>20000</v>
      </c>
      <c r="AD120" s="5">
        <f t="shared" si="79"/>
        <v>20000</v>
      </c>
      <c r="AE120" s="5">
        <f t="shared" si="79"/>
        <v>20000</v>
      </c>
      <c r="AF120" s="5">
        <f t="shared" si="79"/>
        <v>1020000</v>
      </c>
      <c r="AG120" s="5">
        <f t="shared" si="79"/>
        <v>0</v>
      </c>
      <c r="AH120" s="5">
        <f t="shared" si="79"/>
        <v>0</v>
      </c>
      <c r="AI120" s="5">
        <f t="shared" si="79"/>
        <v>0</v>
      </c>
      <c r="AJ120" s="5">
        <f t="shared" ref="AJ120:AN120" si="82">$P120*((AJ$28&lt;=$K120)*$J120+(AJ$28=$K120)*1)</f>
        <v>0</v>
      </c>
      <c r="AK120" s="5">
        <f t="shared" si="82"/>
        <v>0</v>
      </c>
      <c r="AL120" s="5">
        <f t="shared" si="82"/>
        <v>0</v>
      </c>
      <c r="AM120" s="5">
        <f t="shared" si="82"/>
        <v>0</v>
      </c>
      <c r="AN120" s="5">
        <f t="shared" si="82"/>
        <v>0</v>
      </c>
      <c r="AO120" s="5"/>
      <c r="AP120" s="3">
        <f t="shared" si="77"/>
        <v>92</v>
      </c>
      <c r="BO120" s="3">
        <v>9.9999999999999923E-5</v>
      </c>
      <c r="BP120" s="3">
        <v>0</v>
      </c>
      <c r="BQ120" s="3">
        <v>0</v>
      </c>
    </row>
    <row r="121" spans="9:69" x14ac:dyDescent="0.25">
      <c r="I121" s="4" t="s">
        <v>18</v>
      </c>
      <c r="J121" s="15">
        <f t="shared" si="71"/>
        <v>0.02</v>
      </c>
      <c r="K121" s="3">
        <v>13</v>
      </c>
      <c r="L121" s="3" t="s">
        <v>28</v>
      </c>
      <c r="M121" s="15">
        <f t="shared" si="80"/>
        <v>1.54E-2</v>
      </c>
      <c r="N121" s="18">
        <f>VLOOKUP($AP121,Solutions!$A:$E,MATCH(Example!$N$27,Solutions!$A$1:$E$1,FALSE),FALSE)</f>
        <v>1.0000000000000002E-4</v>
      </c>
      <c r="O121" s="15">
        <f t="shared" si="81"/>
        <v>0.10400000000000001</v>
      </c>
      <c r="P121" s="5">
        <v>1000000</v>
      </c>
      <c r="Q121" s="31">
        <v>1053820.8891353828</v>
      </c>
      <c r="R121" s="5">
        <f t="shared" si="72"/>
        <v>105.3820889135383</v>
      </c>
      <c r="S121" s="5">
        <f t="shared" si="73"/>
        <v>10.959737247007984</v>
      </c>
      <c r="T121" s="5">
        <f t="shared" si="74"/>
        <v>1218216.9478405027</v>
      </c>
      <c r="U121" s="5">
        <f t="shared" ref="U121:AN133" si="83">$P121*((U$28&lt;=$K121)*$J121+(U$28=$K121)*1)</f>
        <v>20000</v>
      </c>
      <c r="V121" s="5">
        <f t="shared" si="83"/>
        <v>20000</v>
      </c>
      <c r="W121" s="5">
        <f t="shared" si="83"/>
        <v>20000</v>
      </c>
      <c r="X121" s="5">
        <f t="shared" si="83"/>
        <v>20000</v>
      </c>
      <c r="Y121" s="5">
        <f t="shared" si="83"/>
        <v>20000</v>
      </c>
      <c r="Z121" s="5">
        <f t="shared" si="83"/>
        <v>20000</v>
      </c>
      <c r="AA121" s="5">
        <f t="shared" si="83"/>
        <v>20000</v>
      </c>
      <c r="AB121" s="5">
        <f t="shared" si="83"/>
        <v>20000</v>
      </c>
      <c r="AC121" s="5">
        <f t="shared" si="83"/>
        <v>20000</v>
      </c>
      <c r="AD121" s="5">
        <f t="shared" si="83"/>
        <v>20000</v>
      </c>
      <c r="AE121" s="5">
        <f t="shared" si="83"/>
        <v>20000</v>
      </c>
      <c r="AF121" s="5">
        <f t="shared" si="83"/>
        <v>20000</v>
      </c>
      <c r="AG121" s="5">
        <f t="shared" si="83"/>
        <v>1020000</v>
      </c>
      <c r="AH121" s="5">
        <f t="shared" si="83"/>
        <v>0</v>
      </c>
      <c r="AI121" s="5">
        <f t="shared" si="83"/>
        <v>0</v>
      </c>
      <c r="AJ121" s="5">
        <f t="shared" si="83"/>
        <v>0</v>
      </c>
      <c r="AK121" s="5">
        <f t="shared" si="83"/>
        <v>0</v>
      </c>
      <c r="AL121" s="5">
        <f t="shared" si="83"/>
        <v>0</v>
      </c>
      <c r="AM121" s="5">
        <f t="shared" si="83"/>
        <v>0</v>
      </c>
      <c r="AN121" s="5">
        <f t="shared" si="83"/>
        <v>0</v>
      </c>
      <c r="AO121" s="5"/>
      <c r="AP121" s="3">
        <f t="shared" si="77"/>
        <v>93</v>
      </c>
      <c r="BO121" s="3">
        <v>1.0000000000000002E-4</v>
      </c>
      <c r="BP121" s="3">
        <v>0</v>
      </c>
      <c r="BQ121" s="3">
        <v>0</v>
      </c>
    </row>
    <row r="122" spans="9:69" x14ac:dyDescent="0.25">
      <c r="I122" s="4" t="s">
        <v>18</v>
      </c>
      <c r="J122" s="15">
        <f t="shared" si="71"/>
        <v>0.02</v>
      </c>
      <c r="K122" s="3">
        <v>14</v>
      </c>
      <c r="L122" s="3" t="s">
        <v>28</v>
      </c>
      <c r="M122" s="15">
        <f t="shared" si="80"/>
        <v>1.6199999999999999E-2</v>
      </c>
      <c r="N122" s="18">
        <f>VLOOKUP($AP122,Solutions!$A:$E,MATCH(Example!$N$27,Solutions!$A$1:$E$1,FALSE),FALSE)</f>
        <v>1E-4</v>
      </c>
      <c r="O122" s="15">
        <f t="shared" si="81"/>
        <v>0.112</v>
      </c>
      <c r="P122" s="5">
        <v>1000000</v>
      </c>
      <c r="Q122" s="31">
        <v>1047258.3540215901</v>
      </c>
      <c r="R122" s="5">
        <f t="shared" si="72"/>
        <v>104.72583540215902</v>
      </c>
      <c r="S122" s="5">
        <f t="shared" si="73"/>
        <v>11.729293565041811</v>
      </c>
      <c r="T122" s="5">
        <f t="shared" si="74"/>
        <v>1223197.757497217</v>
      </c>
      <c r="U122" s="5">
        <f t="shared" si="83"/>
        <v>20000</v>
      </c>
      <c r="V122" s="5">
        <f t="shared" si="83"/>
        <v>20000</v>
      </c>
      <c r="W122" s="5">
        <f t="shared" si="83"/>
        <v>20000</v>
      </c>
      <c r="X122" s="5">
        <f t="shared" si="83"/>
        <v>20000</v>
      </c>
      <c r="Y122" s="5">
        <f t="shared" si="83"/>
        <v>20000</v>
      </c>
      <c r="Z122" s="5">
        <f t="shared" si="83"/>
        <v>20000</v>
      </c>
      <c r="AA122" s="5">
        <f t="shared" si="83"/>
        <v>20000</v>
      </c>
      <c r="AB122" s="5">
        <f t="shared" si="83"/>
        <v>20000</v>
      </c>
      <c r="AC122" s="5">
        <f t="shared" si="83"/>
        <v>20000</v>
      </c>
      <c r="AD122" s="5">
        <f t="shared" si="83"/>
        <v>20000</v>
      </c>
      <c r="AE122" s="5">
        <f t="shared" si="83"/>
        <v>20000</v>
      </c>
      <c r="AF122" s="5">
        <f t="shared" si="83"/>
        <v>20000</v>
      </c>
      <c r="AG122" s="5">
        <f t="shared" si="83"/>
        <v>20000</v>
      </c>
      <c r="AH122" s="5">
        <f t="shared" si="83"/>
        <v>1020000</v>
      </c>
      <c r="AI122" s="5">
        <f t="shared" si="83"/>
        <v>0</v>
      </c>
      <c r="AJ122" s="5">
        <f t="shared" si="83"/>
        <v>0</v>
      </c>
      <c r="AK122" s="5">
        <f t="shared" si="83"/>
        <v>0</v>
      </c>
      <c r="AL122" s="5">
        <f t="shared" si="83"/>
        <v>0</v>
      </c>
      <c r="AM122" s="5">
        <f t="shared" si="83"/>
        <v>0</v>
      </c>
      <c r="AN122" s="5">
        <f t="shared" si="83"/>
        <v>0</v>
      </c>
      <c r="AO122" s="5"/>
      <c r="AP122" s="3">
        <f t="shared" si="77"/>
        <v>94</v>
      </c>
      <c r="BO122" s="3">
        <v>1E-4</v>
      </c>
      <c r="BP122" s="3">
        <v>0</v>
      </c>
      <c r="BQ122" s="3">
        <v>0</v>
      </c>
    </row>
    <row r="123" spans="9:69" x14ac:dyDescent="0.25">
      <c r="I123" s="4" t="s">
        <v>18</v>
      </c>
      <c r="J123" s="15">
        <f t="shared" si="71"/>
        <v>0.02</v>
      </c>
      <c r="K123" s="3">
        <v>15</v>
      </c>
      <c r="L123" s="3" t="s">
        <v>28</v>
      </c>
      <c r="M123" s="15">
        <f t="shared" si="80"/>
        <v>1.7000000000000001E-2</v>
      </c>
      <c r="N123" s="18">
        <f>VLOOKUP($AP123,Solutions!$A:$E,MATCH(Example!$N$27,Solutions!$A$1:$E$1,FALSE),FALSE)</f>
        <v>1.0000000000000122E-4</v>
      </c>
      <c r="O123" s="15">
        <f t="shared" si="81"/>
        <v>0.12</v>
      </c>
      <c r="P123" s="5">
        <v>1000000</v>
      </c>
      <c r="Q123" s="31">
        <v>1039427.2151485308</v>
      </c>
      <c r="R123" s="5">
        <f t="shared" si="72"/>
        <v>103.94272151485436</v>
      </c>
      <c r="S123" s="5">
        <f t="shared" si="73"/>
        <v>12.473126581782521</v>
      </c>
      <c r="T123" s="5">
        <f t="shared" si="74"/>
        <v>1226524.1138752662</v>
      </c>
      <c r="U123" s="5">
        <f t="shared" si="83"/>
        <v>20000</v>
      </c>
      <c r="V123" s="5">
        <f t="shared" si="83"/>
        <v>20000</v>
      </c>
      <c r="W123" s="5">
        <f t="shared" si="83"/>
        <v>20000</v>
      </c>
      <c r="X123" s="5">
        <f t="shared" si="83"/>
        <v>20000</v>
      </c>
      <c r="Y123" s="5">
        <f t="shared" si="83"/>
        <v>20000</v>
      </c>
      <c r="Z123" s="5">
        <f t="shared" si="83"/>
        <v>20000</v>
      </c>
      <c r="AA123" s="5">
        <f t="shared" si="83"/>
        <v>20000</v>
      </c>
      <c r="AB123" s="5">
        <f t="shared" si="83"/>
        <v>20000</v>
      </c>
      <c r="AC123" s="5">
        <f t="shared" si="83"/>
        <v>20000</v>
      </c>
      <c r="AD123" s="5">
        <f t="shared" si="83"/>
        <v>20000</v>
      </c>
      <c r="AE123" s="5">
        <f t="shared" si="83"/>
        <v>20000</v>
      </c>
      <c r="AF123" s="5">
        <f t="shared" si="83"/>
        <v>20000</v>
      </c>
      <c r="AG123" s="5">
        <f t="shared" si="83"/>
        <v>20000</v>
      </c>
      <c r="AH123" s="5">
        <f t="shared" si="83"/>
        <v>20000</v>
      </c>
      <c r="AI123" s="5">
        <f t="shared" si="83"/>
        <v>1020000</v>
      </c>
      <c r="AJ123" s="5">
        <f t="shared" si="83"/>
        <v>0</v>
      </c>
      <c r="AK123" s="5">
        <f t="shared" si="83"/>
        <v>0</v>
      </c>
      <c r="AL123" s="5">
        <f t="shared" si="83"/>
        <v>0</v>
      </c>
      <c r="AM123" s="5">
        <f t="shared" si="83"/>
        <v>0</v>
      </c>
      <c r="AN123" s="5">
        <f t="shared" si="83"/>
        <v>0</v>
      </c>
      <c r="AO123" s="5"/>
      <c r="AP123" s="3">
        <f t="shared" si="77"/>
        <v>95</v>
      </c>
      <c r="BO123" s="3">
        <v>1.0000000000000122E-4</v>
      </c>
      <c r="BP123" s="3">
        <v>0</v>
      </c>
      <c r="BQ123" s="3">
        <v>0</v>
      </c>
    </row>
    <row r="124" spans="9:69" x14ac:dyDescent="0.25">
      <c r="I124" s="4" t="s">
        <v>18</v>
      </c>
      <c r="J124" s="15">
        <f t="shared" si="71"/>
        <v>0.02</v>
      </c>
      <c r="K124" s="3">
        <v>16</v>
      </c>
      <c r="L124" s="3" t="s">
        <v>28</v>
      </c>
      <c r="M124" s="15">
        <f t="shared" si="80"/>
        <v>1.78E-2</v>
      </c>
      <c r="N124" s="18">
        <f>VLOOKUP($AP124,Solutions!$A:$E,MATCH(Example!$N$27,Solutions!$A$1:$E$1,FALSE),FALSE)</f>
        <v>1.0000000000000095E-4</v>
      </c>
      <c r="O124" s="15">
        <f t="shared" si="81"/>
        <v>0.128</v>
      </c>
      <c r="P124" s="5">
        <v>1000000</v>
      </c>
      <c r="Q124" s="31">
        <v>1030398.1620042386</v>
      </c>
      <c r="R124" s="5">
        <f t="shared" si="72"/>
        <v>103.03981620042484</v>
      </c>
      <c r="S124" s="5">
        <f t="shared" si="73"/>
        <v>13.189096473654379</v>
      </c>
      <c r="T124" s="5">
        <f t="shared" si="74"/>
        <v>1228234.6091090522</v>
      </c>
      <c r="U124" s="5">
        <f t="shared" si="83"/>
        <v>20000</v>
      </c>
      <c r="V124" s="5">
        <f t="shared" si="83"/>
        <v>20000</v>
      </c>
      <c r="W124" s="5">
        <f t="shared" si="83"/>
        <v>20000</v>
      </c>
      <c r="X124" s="5">
        <f t="shared" si="83"/>
        <v>20000</v>
      </c>
      <c r="Y124" s="5">
        <f t="shared" si="83"/>
        <v>20000</v>
      </c>
      <c r="Z124" s="5">
        <f t="shared" si="83"/>
        <v>20000</v>
      </c>
      <c r="AA124" s="5">
        <f t="shared" si="83"/>
        <v>20000</v>
      </c>
      <c r="AB124" s="5">
        <f t="shared" si="83"/>
        <v>20000</v>
      </c>
      <c r="AC124" s="5">
        <f t="shared" si="83"/>
        <v>20000</v>
      </c>
      <c r="AD124" s="5">
        <f t="shared" si="83"/>
        <v>20000</v>
      </c>
      <c r="AE124" s="5">
        <f t="shared" si="83"/>
        <v>20000</v>
      </c>
      <c r="AF124" s="5">
        <f t="shared" si="83"/>
        <v>20000</v>
      </c>
      <c r="AG124" s="5">
        <f t="shared" si="83"/>
        <v>20000</v>
      </c>
      <c r="AH124" s="5">
        <f t="shared" si="83"/>
        <v>20000</v>
      </c>
      <c r="AI124" s="5">
        <f t="shared" si="83"/>
        <v>20000</v>
      </c>
      <c r="AJ124" s="5">
        <f t="shared" si="83"/>
        <v>1020000</v>
      </c>
      <c r="AK124" s="5">
        <f t="shared" si="83"/>
        <v>0</v>
      </c>
      <c r="AL124" s="5">
        <f t="shared" si="83"/>
        <v>0</v>
      </c>
      <c r="AM124" s="5">
        <f t="shared" si="83"/>
        <v>0</v>
      </c>
      <c r="AN124" s="5">
        <f t="shared" si="83"/>
        <v>0</v>
      </c>
      <c r="AO124" s="5"/>
      <c r="AP124" s="3">
        <f t="shared" si="77"/>
        <v>96</v>
      </c>
      <c r="BO124" s="3">
        <v>1.0000000000000095E-4</v>
      </c>
      <c r="BP124" s="3">
        <v>0</v>
      </c>
      <c r="BQ124" s="3">
        <v>0</v>
      </c>
    </row>
    <row r="125" spans="9:69" x14ac:dyDescent="0.25">
      <c r="I125" s="4" t="s">
        <v>18</v>
      </c>
      <c r="J125" s="15">
        <f t="shared" si="71"/>
        <v>0.02</v>
      </c>
      <c r="K125" s="3">
        <v>17</v>
      </c>
      <c r="L125" s="3" t="s">
        <v>28</v>
      </c>
      <c r="M125" s="15">
        <f t="shared" si="80"/>
        <v>1.8600000000000002E-2</v>
      </c>
      <c r="N125" s="18">
        <f>VLOOKUP($AP125,Solutions!$A:$E,MATCH(Example!$N$27,Solutions!$A$1:$E$1,FALSE),FALSE)</f>
        <v>9.9999999999999842E-5</v>
      </c>
      <c r="O125" s="15">
        <f t="shared" si="81"/>
        <v>0.13600000000000001</v>
      </c>
      <c r="P125" s="5">
        <v>1000000</v>
      </c>
      <c r="Q125" s="31">
        <v>1020244.7523732239</v>
      </c>
      <c r="R125" s="5">
        <f t="shared" si="72"/>
        <v>102.02447523732222</v>
      </c>
      <c r="S125" s="5">
        <f t="shared" si="73"/>
        <v>13.875328632275822</v>
      </c>
      <c r="T125" s="5">
        <f t="shared" si="74"/>
        <v>1228374.6818573615</v>
      </c>
      <c r="U125" s="5">
        <f t="shared" si="83"/>
        <v>20000</v>
      </c>
      <c r="V125" s="5">
        <f t="shared" si="83"/>
        <v>20000</v>
      </c>
      <c r="W125" s="5">
        <f t="shared" si="83"/>
        <v>20000</v>
      </c>
      <c r="X125" s="5">
        <f t="shared" si="83"/>
        <v>20000</v>
      </c>
      <c r="Y125" s="5">
        <f t="shared" si="83"/>
        <v>20000</v>
      </c>
      <c r="Z125" s="5">
        <f t="shared" si="83"/>
        <v>20000</v>
      </c>
      <c r="AA125" s="5">
        <f t="shared" si="83"/>
        <v>20000</v>
      </c>
      <c r="AB125" s="5">
        <f t="shared" si="83"/>
        <v>20000</v>
      </c>
      <c r="AC125" s="5">
        <f t="shared" si="83"/>
        <v>20000</v>
      </c>
      <c r="AD125" s="5">
        <f t="shared" si="83"/>
        <v>20000</v>
      </c>
      <c r="AE125" s="5">
        <f t="shared" si="83"/>
        <v>20000</v>
      </c>
      <c r="AF125" s="5">
        <f t="shared" si="83"/>
        <v>20000</v>
      </c>
      <c r="AG125" s="5">
        <f t="shared" si="83"/>
        <v>20000</v>
      </c>
      <c r="AH125" s="5">
        <f t="shared" si="83"/>
        <v>20000</v>
      </c>
      <c r="AI125" s="5">
        <f t="shared" si="83"/>
        <v>20000</v>
      </c>
      <c r="AJ125" s="5">
        <f t="shared" si="83"/>
        <v>20000</v>
      </c>
      <c r="AK125" s="5">
        <f t="shared" si="83"/>
        <v>1020000</v>
      </c>
      <c r="AL125" s="5">
        <f t="shared" si="83"/>
        <v>0</v>
      </c>
      <c r="AM125" s="5">
        <f t="shared" si="83"/>
        <v>0</v>
      </c>
      <c r="AN125" s="5">
        <f t="shared" si="83"/>
        <v>0</v>
      </c>
      <c r="AO125" s="5"/>
      <c r="AP125" s="3">
        <f t="shared" si="77"/>
        <v>97</v>
      </c>
      <c r="BO125" s="3">
        <v>9.9999999999999842E-5</v>
      </c>
      <c r="BP125" s="3">
        <v>0</v>
      </c>
      <c r="BQ125" s="3">
        <v>0</v>
      </c>
    </row>
    <row r="126" spans="9:69" x14ac:dyDescent="0.25">
      <c r="I126" s="4" t="s">
        <v>18</v>
      </c>
      <c r="J126" s="15">
        <f t="shared" si="71"/>
        <v>0.02</v>
      </c>
      <c r="K126" s="3">
        <v>18</v>
      </c>
      <c r="L126" s="3" t="s">
        <v>28</v>
      </c>
      <c r="M126" s="15">
        <f t="shared" si="80"/>
        <v>1.9400000000000001E-2</v>
      </c>
      <c r="N126" s="18">
        <f>VLOOKUP($AP126,Solutions!$A:$E,MATCH(Example!$N$27,Solutions!$A$1:$E$1,FALSE),FALSE)</f>
        <v>9.9999999999997362E-5</v>
      </c>
      <c r="O126" s="15">
        <f t="shared" si="81"/>
        <v>0.14400000000000002</v>
      </c>
      <c r="P126" s="5">
        <v>1000000</v>
      </c>
      <c r="Q126" s="31">
        <v>1009042.8530437317</v>
      </c>
      <c r="R126" s="5">
        <f t="shared" si="72"/>
        <v>100.9042853043705</v>
      </c>
      <c r="S126" s="5">
        <f t="shared" si="73"/>
        <v>14.530217083829355</v>
      </c>
      <c r="T126" s="5">
        <f t="shared" si="74"/>
        <v>1226996.1093011776</v>
      </c>
      <c r="U126" s="5">
        <f t="shared" si="83"/>
        <v>20000</v>
      </c>
      <c r="V126" s="5">
        <f t="shared" si="83"/>
        <v>20000</v>
      </c>
      <c r="W126" s="5">
        <f t="shared" si="83"/>
        <v>20000</v>
      </c>
      <c r="X126" s="5">
        <f t="shared" si="83"/>
        <v>20000</v>
      </c>
      <c r="Y126" s="5">
        <f t="shared" si="83"/>
        <v>20000</v>
      </c>
      <c r="Z126" s="5">
        <f t="shared" si="83"/>
        <v>20000</v>
      </c>
      <c r="AA126" s="5">
        <f t="shared" si="83"/>
        <v>20000</v>
      </c>
      <c r="AB126" s="5">
        <f t="shared" si="83"/>
        <v>20000</v>
      </c>
      <c r="AC126" s="5">
        <f t="shared" si="83"/>
        <v>20000</v>
      </c>
      <c r="AD126" s="5">
        <f t="shared" si="83"/>
        <v>20000</v>
      </c>
      <c r="AE126" s="5">
        <f t="shared" si="83"/>
        <v>20000</v>
      </c>
      <c r="AF126" s="5">
        <f t="shared" si="83"/>
        <v>20000</v>
      </c>
      <c r="AG126" s="5">
        <f t="shared" si="83"/>
        <v>20000</v>
      </c>
      <c r="AH126" s="5">
        <f t="shared" si="83"/>
        <v>20000</v>
      </c>
      <c r="AI126" s="5">
        <f t="shared" si="83"/>
        <v>20000</v>
      </c>
      <c r="AJ126" s="5">
        <f t="shared" si="83"/>
        <v>20000</v>
      </c>
      <c r="AK126" s="5">
        <f t="shared" si="83"/>
        <v>20000</v>
      </c>
      <c r="AL126" s="5">
        <f t="shared" si="83"/>
        <v>1020000</v>
      </c>
      <c r="AM126" s="5">
        <f t="shared" si="83"/>
        <v>0</v>
      </c>
      <c r="AN126" s="5">
        <f t="shared" si="83"/>
        <v>0</v>
      </c>
      <c r="AO126" s="5"/>
      <c r="AP126" s="3">
        <f t="shared" si="77"/>
        <v>98</v>
      </c>
      <c r="BO126" s="3">
        <v>9.9999999999997362E-5</v>
      </c>
      <c r="BP126" s="3">
        <v>0</v>
      </c>
      <c r="BQ126" s="3">
        <v>0</v>
      </c>
    </row>
    <row r="127" spans="9:69" x14ac:dyDescent="0.25">
      <c r="I127" s="4" t="s">
        <v>18</v>
      </c>
      <c r="J127" s="15">
        <f t="shared" si="71"/>
        <v>0.02</v>
      </c>
      <c r="K127" s="3">
        <v>19</v>
      </c>
      <c r="L127" s="3" t="s">
        <v>28</v>
      </c>
      <c r="M127" s="15">
        <f t="shared" si="80"/>
        <v>2.0199999999999999E-2</v>
      </c>
      <c r="N127" s="18">
        <f>VLOOKUP($AP127,Solutions!$A:$E,MATCH(Example!$N$27,Solutions!$A$1:$E$1,FALSE),FALSE)</f>
        <v>1.0000000000000017E-4</v>
      </c>
      <c r="O127" s="15">
        <f t="shared" si="81"/>
        <v>0.152</v>
      </c>
      <c r="P127" s="5">
        <v>1000000</v>
      </c>
      <c r="Q127" s="31">
        <v>996870.08392203657</v>
      </c>
      <c r="R127" s="5">
        <f t="shared" si="72"/>
        <v>99.687008392203822</v>
      </c>
      <c r="S127" s="5">
        <f t="shared" si="73"/>
        <v>15.152425275614981</v>
      </c>
      <c r="T127" s="5">
        <f t="shared" si="74"/>
        <v>1224156.463056261</v>
      </c>
      <c r="U127" s="5">
        <f t="shared" si="83"/>
        <v>20000</v>
      </c>
      <c r="V127" s="5">
        <f t="shared" si="83"/>
        <v>20000</v>
      </c>
      <c r="W127" s="5">
        <f t="shared" si="83"/>
        <v>20000</v>
      </c>
      <c r="X127" s="5">
        <f t="shared" si="83"/>
        <v>20000</v>
      </c>
      <c r="Y127" s="5">
        <f t="shared" si="83"/>
        <v>20000</v>
      </c>
      <c r="Z127" s="5">
        <f t="shared" si="83"/>
        <v>20000</v>
      </c>
      <c r="AA127" s="5">
        <f t="shared" si="83"/>
        <v>20000</v>
      </c>
      <c r="AB127" s="5">
        <f t="shared" si="83"/>
        <v>20000</v>
      </c>
      <c r="AC127" s="5">
        <f t="shared" si="83"/>
        <v>20000</v>
      </c>
      <c r="AD127" s="5">
        <f t="shared" si="83"/>
        <v>20000</v>
      </c>
      <c r="AE127" s="5">
        <f t="shared" si="83"/>
        <v>20000</v>
      </c>
      <c r="AF127" s="5">
        <f t="shared" si="83"/>
        <v>20000</v>
      </c>
      <c r="AG127" s="5">
        <f t="shared" si="83"/>
        <v>20000</v>
      </c>
      <c r="AH127" s="5">
        <f t="shared" si="83"/>
        <v>20000</v>
      </c>
      <c r="AI127" s="5">
        <f t="shared" si="83"/>
        <v>20000</v>
      </c>
      <c r="AJ127" s="5">
        <f t="shared" si="83"/>
        <v>20000</v>
      </c>
      <c r="AK127" s="5">
        <f t="shared" si="83"/>
        <v>20000</v>
      </c>
      <c r="AL127" s="5">
        <f t="shared" si="83"/>
        <v>20000</v>
      </c>
      <c r="AM127" s="5">
        <f t="shared" si="83"/>
        <v>1020000</v>
      </c>
      <c r="AN127" s="5">
        <f t="shared" si="83"/>
        <v>0</v>
      </c>
      <c r="AO127" s="5"/>
      <c r="AP127" s="3">
        <f t="shared" si="77"/>
        <v>99</v>
      </c>
      <c r="BO127" s="3">
        <v>1.0000000000000017E-4</v>
      </c>
      <c r="BP127" s="3">
        <v>0</v>
      </c>
      <c r="BQ127" s="3">
        <v>0</v>
      </c>
    </row>
    <row r="128" spans="9:69" x14ac:dyDescent="0.25">
      <c r="I128" s="9" t="s">
        <v>18</v>
      </c>
      <c r="J128" s="16">
        <f t="shared" si="71"/>
        <v>0.02</v>
      </c>
      <c r="K128" s="10">
        <v>20</v>
      </c>
      <c r="L128" s="10" t="s">
        <v>28</v>
      </c>
      <c r="M128" s="16">
        <f t="shared" si="80"/>
        <v>2.1000000000000001E-2</v>
      </c>
      <c r="N128" s="19">
        <f>VLOOKUP($AP128,Solutions!$A:$E,MATCH(Example!$N$27,Solutions!$A$1:$E$1,FALSE),FALSE)</f>
        <v>1.0000000000000328E-4</v>
      </c>
      <c r="O128" s="16">
        <f t="shared" si="81"/>
        <v>0.16</v>
      </c>
      <c r="P128" s="14">
        <v>1000000</v>
      </c>
      <c r="Q128" s="32">
        <v>983805.27056426869</v>
      </c>
      <c r="R128" s="14">
        <f t="shared" si="72"/>
        <v>98.380527056430097</v>
      </c>
      <c r="S128" s="14">
        <f t="shared" si="73"/>
        <v>15.740884329028816</v>
      </c>
      <c r="T128" s="14">
        <f t="shared" si="74"/>
        <v>1219918.5354996931</v>
      </c>
      <c r="U128" s="14">
        <f t="shared" si="83"/>
        <v>20000</v>
      </c>
      <c r="V128" s="14">
        <f t="shared" si="83"/>
        <v>20000</v>
      </c>
      <c r="W128" s="14">
        <f t="shared" si="83"/>
        <v>20000</v>
      </c>
      <c r="X128" s="14">
        <f t="shared" si="83"/>
        <v>20000</v>
      </c>
      <c r="Y128" s="14">
        <f t="shared" si="83"/>
        <v>20000</v>
      </c>
      <c r="Z128" s="14">
        <f t="shared" si="83"/>
        <v>20000</v>
      </c>
      <c r="AA128" s="14">
        <f t="shared" si="83"/>
        <v>20000</v>
      </c>
      <c r="AB128" s="14">
        <f t="shared" si="83"/>
        <v>20000</v>
      </c>
      <c r="AC128" s="14">
        <f t="shared" si="83"/>
        <v>20000</v>
      </c>
      <c r="AD128" s="14">
        <f t="shared" si="83"/>
        <v>20000</v>
      </c>
      <c r="AE128" s="14">
        <f t="shared" si="83"/>
        <v>20000</v>
      </c>
      <c r="AF128" s="14">
        <f t="shared" si="83"/>
        <v>20000</v>
      </c>
      <c r="AG128" s="14">
        <f t="shared" si="83"/>
        <v>20000</v>
      </c>
      <c r="AH128" s="14">
        <f t="shared" si="83"/>
        <v>20000</v>
      </c>
      <c r="AI128" s="14">
        <f t="shared" si="83"/>
        <v>20000</v>
      </c>
      <c r="AJ128" s="14">
        <f t="shared" si="83"/>
        <v>20000</v>
      </c>
      <c r="AK128" s="14">
        <f t="shared" si="83"/>
        <v>20000</v>
      </c>
      <c r="AL128" s="14">
        <f t="shared" si="83"/>
        <v>20000</v>
      </c>
      <c r="AM128" s="14">
        <f t="shared" si="83"/>
        <v>20000</v>
      </c>
      <c r="AN128" s="14">
        <f t="shared" si="83"/>
        <v>1020000</v>
      </c>
      <c r="AO128" s="33"/>
      <c r="AP128" s="3">
        <f t="shared" si="77"/>
        <v>100</v>
      </c>
      <c r="BO128" s="3">
        <v>1.0000000000000328E-4</v>
      </c>
      <c r="BP128" s="3">
        <v>0</v>
      </c>
      <c r="BQ128" s="3">
        <v>0</v>
      </c>
    </row>
    <row r="129" spans="9:69" x14ac:dyDescent="0.25">
      <c r="I129" s="4" t="s">
        <v>18</v>
      </c>
      <c r="J129" s="15">
        <f t="shared" si="71"/>
        <v>0.02</v>
      </c>
      <c r="K129" s="3">
        <v>1</v>
      </c>
      <c r="L129" s="3" t="s">
        <v>29</v>
      </c>
      <c r="M129" s="15">
        <f t="shared" ref="M129:M148" si="84">$B$2+$B$12*$K129</f>
        <v>6.5000000000000006E-3</v>
      </c>
      <c r="N129" s="18">
        <f>VLOOKUP($AP129,Solutions!$A:$E,MATCH(Example!$N$27,Solutions!$A$1:$E$1,FALSE),FALSE)</f>
        <v>9.9999999999999991E-5</v>
      </c>
      <c r="O129" s="15">
        <f t="shared" ref="O129:O148" si="85">$K129*B$24</f>
        <v>1.2E-2</v>
      </c>
      <c r="P129" s="5">
        <v>1000000</v>
      </c>
      <c r="Q129" s="31">
        <v>1013412.8166915053</v>
      </c>
      <c r="R129" s="5">
        <f t="shared" si="72"/>
        <v>101.34128166915052</v>
      </c>
      <c r="S129" s="5">
        <f t="shared" si="73"/>
        <v>1.2160953800298062</v>
      </c>
      <c r="T129" s="5">
        <f t="shared" si="74"/>
        <v>1031654.2473919523</v>
      </c>
      <c r="U129" s="5">
        <f t="shared" si="83"/>
        <v>1020000</v>
      </c>
      <c r="V129" s="5">
        <f t="shared" si="83"/>
        <v>0</v>
      </c>
      <c r="W129" s="5">
        <f t="shared" si="83"/>
        <v>0</v>
      </c>
      <c r="X129" s="5">
        <f t="shared" si="83"/>
        <v>0</v>
      </c>
      <c r="Y129" s="5">
        <f t="shared" si="83"/>
        <v>0</v>
      </c>
      <c r="Z129" s="5">
        <f t="shared" si="83"/>
        <v>0</v>
      </c>
      <c r="AA129" s="5">
        <f t="shared" si="83"/>
        <v>0</v>
      </c>
      <c r="AB129" s="5">
        <f t="shared" si="83"/>
        <v>0</v>
      </c>
      <c r="AC129" s="5">
        <f t="shared" si="83"/>
        <v>0</v>
      </c>
      <c r="AD129" s="5">
        <f t="shared" si="83"/>
        <v>0</v>
      </c>
      <c r="AE129" s="5">
        <f t="shared" si="83"/>
        <v>0</v>
      </c>
      <c r="AF129" s="5">
        <f t="shared" si="83"/>
        <v>0</v>
      </c>
      <c r="AG129" s="5">
        <f t="shared" si="83"/>
        <v>0</v>
      </c>
      <c r="AH129" s="5">
        <f t="shared" si="83"/>
        <v>0</v>
      </c>
      <c r="AI129" s="5">
        <f t="shared" si="83"/>
        <v>0</v>
      </c>
      <c r="AJ129" s="5">
        <f t="shared" si="83"/>
        <v>0</v>
      </c>
      <c r="AK129" s="5">
        <f t="shared" si="83"/>
        <v>0</v>
      </c>
      <c r="AL129" s="5">
        <f t="shared" si="83"/>
        <v>0</v>
      </c>
      <c r="AM129" s="5">
        <f t="shared" si="83"/>
        <v>0</v>
      </c>
      <c r="AN129" s="5">
        <f t="shared" si="83"/>
        <v>0</v>
      </c>
      <c r="AO129" s="5"/>
      <c r="AP129" s="3">
        <f t="shared" si="77"/>
        <v>101</v>
      </c>
      <c r="BO129" s="3">
        <v>9.9999999999999991E-5</v>
      </c>
      <c r="BP129" s="3">
        <v>0</v>
      </c>
      <c r="BQ129" s="3">
        <v>0</v>
      </c>
    </row>
    <row r="130" spans="9:69" x14ac:dyDescent="0.25">
      <c r="I130" s="4" t="s">
        <v>18</v>
      </c>
      <c r="J130" s="15">
        <f t="shared" si="71"/>
        <v>0.02</v>
      </c>
      <c r="K130" s="3">
        <v>2</v>
      </c>
      <c r="L130" s="3" t="s">
        <v>29</v>
      </c>
      <c r="M130" s="15">
        <f t="shared" si="84"/>
        <v>8.0000000000000002E-3</v>
      </c>
      <c r="N130" s="18">
        <f>VLOOKUP($AP130,Solutions!$A:$E,MATCH(Example!$N$27,Solutions!$A$1:$E$1,FALSE),FALSE)</f>
        <v>9.9999999999999896E-5</v>
      </c>
      <c r="O130" s="15">
        <f t="shared" si="85"/>
        <v>2.4E-2</v>
      </c>
      <c r="P130" s="5">
        <v>1000000</v>
      </c>
      <c r="Q130" s="31">
        <v>1023715.0415721844</v>
      </c>
      <c r="R130" s="5">
        <f t="shared" si="72"/>
        <v>102.37150415721834</v>
      </c>
      <c r="S130" s="5">
        <f t="shared" si="73"/>
        <v>2.45691609977324</v>
      </c>
      <c r="T130" s="5">
        <f t="shared" si="74"/>
        <v>1060568.7830687831</v>
      </c>
      <c r="U130" s="5">
        <f t="shared" si="83"/>
        <v>20000</v>
      </c>
      <c r="V130" s="5">
        <f t="shared" si="83"/>
        <v>1020000</v>
      </c>
      <c r="W130" s="5">
        <f t="shared" si="83"/>
        <v>0</v>
      </c>
      <c r="X130" s="5">
        <f t="shared" si="83"/>
        <v>0</v>
      </c>
      <c r="Y130" s="5">
        <f t="shared" si="83"/>
        <v>0</v>
      </c>
      <c r="Z130" s="5">
        <f t="shared" si="83"/>
        <v>0</v>
      </c>
      <c r="AA130" s="5">
        <f t="shared" si="83"/>
        <v>0</v>
      </c>
      <c r="AB130" s="5">
        <f t="shared" si="83"/>
        <v>0</v>
      </c>
      <c r="AC130" s="5">
        <f t="shared" si="83"/>
        <v>0</v>
      </c>
      <c r="AD130" s="5">
        <f t="shared" si="83"/>
        <v>0</v>
      </c>
      <c r="AE130" s="5">
        <f t="shared" si="83"/>
        <v>0</v>
      </c>
      <c r="AF130" s="5">
        <f t="shared" si="83"/>
        <v>0</v>
      </c>
      <c r="AG130" s="5">
        <f t="shared" si="83"/>
        <v>0</v>
      </c>
      <c r="AH130" s="5">
        <f t="shared" si="83"/>
        <v>0</v>
      </c>
      <c r="AI130" s="5">
        <f t="shared" si="83"/>
        <v>0</v>
      </c>
      <c r="AJ130" s="5">
        <f t="shared" si="83"/>
        <v>0</v>
      </c>
      <c r="AK130" s="5">
        <f t="shared" si="83"/>
        <v>0</v>
      </c>
      <c r="AL130" s="5">
        <f t="shared" si="83"/>
        <v>0</v>
      </c>
      <c r="AM130" s="5">
        <f t="shared" si="83"/>
        <v>0</v>
      </c>
      <c r="AN130" s="5">
        <f t="shared" si="83"/>
        <v>0</v>
      </c>
      <c r="AO130" s="5"/>
      <c r="AP130" s="3">
        <f t="shared" si="77"/>
        <v>102</v>
      </c>
      <c r="BO130" s="3">
        <v>9.9999999999999896E-5</v>
      </c>
      <c r="BP130" s="3">
        <v>0</v>
      </c>
      <c r="BQ130" s="3">
        <v>0</v>
      </c>
    </row>
    <row r="131" spans="9:69" x14ac:dyDescent="0.25">
      <c r="I131" s="4" t="s">
        <v>18</v>
      </c>
      <c r="J131" s="15">
        <f t="shared" si="71"/>
        <v>0.02</v>
      </c>
      <c r="K131" s="3">
        <v>3</v>
      </c>
      <c r="L131" s="3" t="s">
        <v>29</v>
      </c>
      <c r="M131" s="15">
        <f t="shared" si="84"/>
        <v>9.5000000000000015E-3</v>
      </c>
      <c r="N131" s="18">
        <f>VLOOKUP($AP131,Solutions!$A:$E,MATCH(Example!$N$27,Solutions!$A$1:$E$1,FALSE),FALSE)</f>
        <v>9.9999999999998799E-5</v>
      </c>
      <c r="O131" s="15">
        <f t="shared" si="85"/>
        <v>3.6000000000000004E-2</v>
      </c>
      <c r="P131" s="5">
        <v>1000000</v>
      </c>
      <c r="Q131" s="31">
        <v>1030910.842986949</v>
      </c>
      <c r="R131" s="5">
        <f t="shared" si="72"/>
        <v>103.09108429869366</v>
      </c>
      <c r="S131" s="5">
        <f t="shared" si="73"/>
        <v>3.7112790347529723</v>
      </c>
      <c r="T131" s="5">
        <f t="shared" si="74"/>
        <v>1086580.0285082443</v>
      </c>
      <c r="U131" s="5">
        <f t="shared" si="83"/>
        <v>20000</v>
      </c>
      <c r="V131" s="5">
        <f t="shared" si="83"/>
        <v>20000</v>
      </c>
      <c r="W131" s="5">
        <f t="shared" si="83"/>
        <v>1020000</v>
      </c>
      <c r="X131" s="5">
        <f t="shared" si="83"/>
        <v>0</v>
      </c>
      <c r="Y131" s="5">
        <f t="shared" si="83"/>
        <v>0</v>
      </c>
      <c r="Z131" s="5">
        <f t="shared" si="83"/>
        <v>0</v>
      </c>
      <c r="AA131" s="5">
        <f t="shared" si="83"/>
        <v>0</v>
      </c>
      <c r="AB131" s="5">
        <f t="shared" si="83"/>
        <v>0</v>
      </c>
      <c r="AC131" s="5">
        <f t="shared" si="83"/>
        <v>0</v>
      </c>
      <c r="AD131" s="5">
        <f t="shared" si="83"/>
        <v>0</v>
      </c>
      <c r="AE131" s="5">
        <f t="shared" si="83"/>
        <v>0</v>
      </c>
      <c r="AF131" s="5">
        <f t="shared" si="83"/>
        <v>0</v>
      </c>
      <c r="AG131" s="5">
        <f t="shared" si="83"/>
        <v>0</v>
      </c>
      <c r="AH131" s="5">
        <f t="shared" si="83"/>
        <v>0</v>
      </c>
      <c r="AI131" s="5">
        <f t="shared" si="83"/>
        <v>0</v>
      </c>
      <c r="AJ131" s="5">
        <f t="shared" si="83"/>
        <v>0</v>
      </c>
      <c r="AK131" s="5">
        <f t="shared" si="83"/>
        <v>0</v>
      </c>
      <c r="AL131" s="5">
        <f t="shared" si="83"/>
        <v>0</v>
      </c>
      <c r="AM131" s="5">
        <f t="shared" si="83"/>
        <v>0</v>
      </c>
      <c r="AN131" s="5">
        <f t="shared" si="83"/>
        <v>0</v>
      </c>
      <c r="AO131" s="5"/>
      <c r="AP131" s="3">
        <f t="shared" si="77"/>
        <v>103</v>
      </c>
      <c r="BO131" s="3">
        <v>9.9999999999998799E-5</v>
      </c>
      <c r="BP131" s="3">
        <v>0</v>
      </c>
      <c r="BQ131" s="3">
        <v>0</v>
      </c>
    </row>
    <row r="132" spans="9:69" x14ac:dyDescent="0.25">
      <c r="I132" s="4" t="s">
        <v>18</v>
      </c>
      <c r="J132" s="15">
        <f t="shared" si="71"/>
        <v>0.02</v>
      </c>
      <c r="K132" s="3">
        <v>4</v>
      </c>
      <c r="L132" s="3" t="s">
        <v>29</v>
      </c>
      <c r="M132" s="15">
        <f t="shared" si="84"/>
        <v>1.0999999999999999E-2</v>
      </c>
      <c r="N132" s="18">
        <f>VLOOKUP($AP132,Solutions!$A:$E,MATCH(Example!$N$27,Solutions!$A$1:$E$1,FALSE),FALSE)</f>
        <v>1.0000000000000586E-4</v>
      </c>
      <c r="O132" s="15">
        <f t="shared" si="85"/>
        <v>4.8000000000000001E-2</v>
      </c>
      <c r="P132" s="5">
        <v>1000000</v>
      </c>
      <c r="Q132" s="31">
        <v>1035031.3679941945</v>
      </c>
      <c r="R132" s="5">
        <f t="shared" si="72"/>
        <v>103.50313679942552</v>
      </c>
      <c r="S132" s="5">
        <f t="shared" si="73"/>
        <v>4.968150566372425</v>
      </c>
      <c r="T132" s="5">
        <f t="shared" si="74"/>
        <v>1109553.6264897767</v>
      </c>
      <c r="U132" s="5">
        <f t="shared" si="83"/>
        <v>20000</v>
      </c>
      <c r="V132" s="5">
        <f t="shared" si="83"/>
        <v>20000</v>
      </c>
      <c r="W132" s="5">
        <f t="shared" si="83"/>
        <v>20000</v>
      </c>
      <c r="X132" s="5">
        <f t="shared" si="83"/>
        <v>1020000</v>
      </c>
      <c r="Y132" s="5">
        <f t="shared" si="83"/>
        <v>0</v>
      </c>
      <c r="Z132" s="5">
        <f t="shared" si="83"/>
        <v>0</v>
      </c>
      <c r="AA132" s="5">
        <f t="shared" si="83"/>
        <v>0</v>
      </c>
      <c r="AB132" s="5">
        <f t="shared" si="83"/>
        <v>0</v>
      </c>
      <c r="AC132" s="5">
        <f t="shared" si="83"/>
        <v>0</v>
      </c>
      <c r="AD132" s="5">
        <f t="shared" si="83"/>
        <v>0</v>
      </c>
      <c r="AE132" s="5">
        <f t="shared" si="83"/>
        <v>0</v>
      </c>
      <c r="AF132" s="5">
        <f t="shared" si="83"/>
        <v>0</v>
      </c>
      <c r="AG132" s="5">
        <f t="shared" si="83"/>
        <v>0</v>
      </c>
      <c r="AH132" s="5">
        <f t="shared" si="83"/>
        <v>0</v>
      </c>
      <c r="AI132" s="5">
        <f t="shared" si="83"/>
        <v>0</v>
      </c>
      <c r="AJ132" s="5">
        <f t="shared" si="83"/>
        <v>0</v>
      </c>
      <c r="AK132" s="5">
        <f t="shared" si="83"/>
        <v>0</v>
      </c>
      <c r="AL132" s="5">
        <f t="shared" si="83"/>
        <v>0</v>
      </c>
      <c r="AM132" s="5">
        <f t="shared" si="83"/>
        <v>0</v>
      </c>
      <c r="AN132" s="5">
        <f t="shared" si="83"/>
        <v>0</v>
      </c>
      <c r="AO132" s="5"/>
      <c r="AP132" s="3">
        <f t="shared" si="77"/>
        <v>104</v>
      </c>
      <c r="BO132" s="3">
        <v>1.0000000000000586E-4</v>
      </c>
      <c r="BP132" s="3">
        <v>0</v>
      </c>
      <c r="BQ132" s="3">
        <v>0</v>
      </c>
    </row>
    <row r="133" spans="9:69" x14ac:dyDescent="0.25">
      <c r="I133" s="4" t="s">
        <v>18</v>
      </c>
      <c r="J133" s="15">
        <f t="shared" si="71"/>
        <v>0.02</v>
      </c>
      <c r="K133" s="3">
        <v>5</v>
      </c>
      <c r="L133" s="3" t="s">
        <v>29</v>
      </c>
      <c r="M133" s="15">
        <f t="shared" si="84"/>
        <v>1.2500000000000001E-2</v>
      </c>
      <c r="N133" s="18">
        <f>VLOOKUP($AP133,Solutions!$A:$E,MATCH(Example!$N$27,Solutions!$A$1:$E$1,FALSE),FALSE)</f>
        <v>9.9999999999996698E-5</v>
      </c>
      <c r="O133" s="15">
        <f t="shared" si="85"/>
        <v>0.06</v>
      </c>
      <c r="P133" s="5">
        <v>1000000</v>
      </c>
      <c r="Q133" s="31">
        <v>1036133.76283428</v>
      </c>
      <c r="R133" s="5">
        <f t="shared" si="72"/>
        <v>103.61337628342459</v>
      </c>
      <c r="S133" s="5">
        <f t="shared" si="73"/>
        <v>6.2168025770054749</v>
      </c>
      <c r="T133" s="5">
        <f t="shared" si="74"/>
        <v>1129385.8014893653</v>
      </c>
      <c r="U133" s="5">
        <f t="shared" si="83"/>
        <v>20000</v>
      </c>
      <c r="V133" s="5">
        <f t="shared" si="83"/>
        <v>20000</v>
      </c>
      <c r="W133" s="5">
        <f t="shared" si="83"/>
        <v>20000</v>
      </c>
      <c r="X133" s="5">
        <f t="shared" si="83"/>
        <v>20000</v>
      </c>
      <c r="Y133" s="5">
        <f t="shared" si="83"/>
        <v>1020000</v>
      </c>
      <c r="Z133" s="5">
        <f t="shared" si="83"/>
        <v>0</v>
      </c>
      <c r="AA133" s="5">
        <f t="shared" si="83"/>
        <v>0</v>
      </c>
      <c r="AB133" s="5">
        <f t="shared" si="83"/>
        <v>0</v>
      </c>
      <c r="AC133" s="5">
        <f t="shared" si="83"/>
        <v>0</v>
      </c>
      <c r="AD133" s="5">
        <f t="shared" si="83"/>
        <v>0</v>
      </c>
      <c r="AE133" s="5">
        <f t="shared" si="83"/>
        <v>0</v>
      </c>
      <c r="AF133" s="5">
        <f t="shared" si="83"/>
        <v>0</v>
      </c>
      <c r="AG133" s="5">
        <f t="shared" si="83"/>
        <v>0</v>
      </c>
      <c r="AH133" s="5">
        <f t="shared" si="83"/>
        <v>0</v>
      </c>
      <c r="AI133" s="5">
        <f t="shared" si="83"/>
        <v>0</v>
      </c>
      <c r="AJ133" s="5">
        <f t="shared" ref="AJ133:AN133" si="86">$P133*((AJ$28&lt;=$K133)*$J133+(AJ$28=$K133)*1)</f>
        <v>0</v>
      </c>
      <c r="AK133" s="5">
        <f t="shared" si="86"/>
        <v>0</v>
      </c>
      <c r="AL133" s="5">
        <f t="shared" si="86"/>
        <v>0</v>
      </c>
      <c r="AM133" s="5">
        <f t="shared" si="86"/>
        <v>0</v>
      </c>
      <c r="AN133" s="5">
        <f t="shared" si="86"/>
        <v>0</v>
      </c>
      <c r="AO133" s="5"/>
      <c r="AP133" s="3">
        <f t="shared" si="77"/>
        <v>105</v>
      </c>
      <c r="BO133" s="3">
        <v>9.9999999999996698E-5</v>
      </c>
      <c r="BP133" s="3">
        <v>0</v>
      </c>
      <c r="BQ133" s="3">
        <v>0</v>
      </c>
    </row>
    <row r="134" spans="9:69" x14ac:dyDescent="0.25">
      <c r="I134" s="4" t="s">
        <v>18</v>
      </c>
      <c r="J134" s="15">
        <f t="shared" si="71"/>
        <v>0.02</v>
      </c>
      <c r="K134" s="3">
        <v>6</v>
      </c>
      <c r="L134" s="3" t="s">
        <v>29</v>
      </c>
      <c r="M134" s="15">
        <f t="shared" si="84"/>
        <v>1.4000000000000002E-2</v>
      </c>
      <c r="N134" s="18">
        <f>VLOOKUP($AP134,Solutions!$A:$E,MATCH(Example!$N$27,Solutions!$A$1:$E$1,FALSE),FALSE)</f>
        <v>1.0000000000000014E-4</v>
      </c>
      <c r="O134" s="15">
        <f t="shared" si="85"/>
        <v>7.2000000000000008E-2</v>
      </c>
      <c r="P134" s="5">
        <v>1000000</v>
      </c>
      <c r="Q134" s="31">
        <v>1034299.8381651271</v>
      </c>
      <c r="R134" s="5">
        <f t="shared" si="72"/>
        <v>103.42998381651286</v>
      </c>
      <c r="S134" s="5">
        <f t="shared" si="73"/>
        <v>7.4469588347889264</v>
      </c>
      <c r="T134" s="5">
        <f t="shared" si="74"/>
        <v>1146004.220686961</v>
      </c>
      <c r="U134" s="5">
        <f t="shared" ref="U134:AN146" si="87">$P134*((U$28&lt;=$K134)*$J134+(U$28=$K134)*1)</f>
        <v>20000</v>
      </c>
      <c r="V134" s="5">
        <f t="shared" si="87"/>
        <v>20000</v>
      </c>
      <c r="W134" s="5">
        <f t="shared" si="87"/>
        <v>20000</v>
      </c>
      <c r="X134" s="5">
        <f t="shared" si="87"/>
        <v>20000</v>
      </c>
      <c r="Y134" s="5">
        <f t="shared" si="87"/>
        <v>20000</v>
      </c>
      <c r="Z134" s="5">
        <f t="shared" si="87"/>
        <v>1020000</v>
      </c>
      <c r="AA134" s="5">
        <f t="shared" si="87"/>
        <v>0</v>
      </c>
      <c r="AB134" s="5">
        <f t="shared" si="87"/>
        <v>0</v>
      </c>
      <c r="AC134" s="5">
        <f t="shared" si="87"/>
        <v>0</v>
      </c>
      <c r="AD134" s="5">
        <f t="shared" si="87"/>
        <v>0</v>
      </c>
      <c r="AE134" s="5">
        <f t="shared" si="87"/>
        <v>0</v>
      </c>
      <c r="AF134" s="5">
        <f t="shared" si="87"/>
        <v>0</v>
      </c>
      <c r="AG134" s="5">
        <f t="shared" si="87"/>
        <v>0</v>
      </c>
      <c r="AH134" s="5">
        <f t="shared" si="87"/>
        <v>0</v>
      </c>
      <c r="AI134" s="5">
        <f t="shared" si="87"/>
        <v>0</v>
      </c>
      <c r="AJ134" s="5">
        <f t="shared" si="87"/>
        <v>0</v>
      </c>
      <c r="AK134" s="5">
        <f t="shared" si="87"/>
        <v>0</v>
      </c>
      <c r="AL134" s="5">
        <f t="shared" si="87"/>
        <v>0</v>
      </c>
      <c r="AM134" s="5">
        <f t="shared" si="87"/>
        <v>0</v>
      </c>
      <c r="AN134" s="5">
        <f t="shared" si="87"/>
        <v>0</v>
      </c>
      <c r="AO134" s="5"/>
      <c r="AP134" s="3">
        <f t="shared" si="77"/>
        <v>106</v>
      </c>
      <c r="BO134" s="3">
        <v>1.0000000000000014E-4</v>
      </c>
      <c r="BP134" s="3">
        <v>0</v>
      </c>
      <c r="BQ134" s="3">
        <v>0</v>
      </c>
    </row>
    <row r="135" spans="9:69" x14ac:dyDescent="0.25">
      <c r="I135" s="4" t="s">
        <v>18</v>
      </c>
      <c r="J135" s="15">
        <f t="shared" si="71"/>
        <v>0.02</v>
      </c>
      <c r="K135" s="3">
        <v>7</v>
      </c>
      <c r="L135" s="3" t="s">
        <v>29</v>
      </c>
      <c r="M135" s="15">
        <f t="shared" si="84"/>
        <v>1.55E-2</v>
      </c>
      <c r="N135" s="18">
        <f>VLOOKUP($AP135,Solutions!$A:$E,MATCH(Example!$N$27,Solutions!$A$1:$E$1,FALSE),FALSE)</f>
        <v>9.9999999999998406E-5</v>
      </c>
      <c r="O135" s="15">
        <f t="shared" si="85"/>
        <v>8.4000000000000005E-2</v>
      </c>
      <c r="P135" s="5">
        <v>1000000</v>
      </c>
      <c r="Q135" s="31">
        <v>1029634.4118223856</v>
      </c>
      <c r="R135" s="5">
        <f t="shared" si="72"/>
        <v>102.96344118223692</v>
      </c>
      <c r="S135" s="5">
        <f t="shared" si="73"/>
        <v>8.6489290593079016</v>
      </c>
      <c r="T135" s="5">
        <f t="shared" si="74"/>
        <v>1159368.3477120062</v>
      </c>
      <c r="U135" s="5">
        <f t="shared" si="87"/>
        <v>20000</v>
      </c>
      <c r="V135" s="5">
        <f t="shared" si="87"/>
        <v>20000</v>
      </c>
      <c r="W135" s="5">
        <f t="shared" si="87"/>
        <v>20000</v>
      </c>
      <c r="X135" s="5">
        <f t="shared" si="87"/>
        <v>20000</v>
      </c>
      <c r="Y135" s="5">
        <f t="shared" si="87"/>
        <v>20000</v>
      </c>
      <c r="Z135" s="5">
        <f t="shared" si="87"/>
        <v>20000</v>
      </c>
      <c r="AA135" s="5">
        <f t="shared" si="87"/>
        <v>1020000</v>
      </c>
      <c r="AB135" s="5">
        <f t="shared" si="87"/>
        <v>0</v>
      </c>
      <c r="AC135" s="5">
        <f t="shared" si="87"/>
        <v>0</v>
      </c>
      <c r="AD135" s="5">
        <f t="shared" si="87"/>
        <v>0</v>
      </c>
      <c r="AE135" s="5">
        <f t="shared" si="87"/>
        <v>0</v>
      </c>
      <c r="AF135" s="5">
        <f t="shared" si="87"/>
        <v>0</v>
      </c>
      <c r="AG135" s="5">
        <f t="shared" si="87"/>
        <v>0</v>
      </c>
      <c r="AH135" s="5">
        <f t="shared" si="87"/>
        <v>0</v>
      </c>
      <c r="AI135" s="5">
        <f t="shared" si="87"/>
        <v>0</v>
      </c>
      <c r="AJ135" s="5">
        <f t="shared" si="87"/>
        <v>0</v>
      </c>
      <c r="AK135" s="5">
        <f t="shared" si="87"/>
        <v>0</v>
      </c>
      <c r="AL135" s="5">
        <f t="shared" si="87"/>
        <v>0</v>
      </c>
      <c r="AM135" s="5">
        <f t="shared" si="87"/>
        <v>0</v>
      </c>
      <c r="AN135" s="5">
        <f t="shared" si="87"/>
        <v>0</v>
      </c>
      <c r="AO135" s="5"/>
      <c r="AP135" s="3">
        <f t="shared" si="77"/>
        <v>107</v>
      </c>
      <c r="BO135" s="3">
        <v>9.9999999999998406E-5</v>
      </c>
      <c r="BP135" s="3">
        <v>0</v>
      </c>
      <c r="BQ135" s="3">
        <v>0</v>
      </c>
    </row>
    <row r="136" spans="9:69" x14ac:dyDescent="0.25">
      <c r="I136" s="4" t="s">
        <v>18</v>
      </c>
      <c r="J136" s="15">
        <f t="shared" si="71"/>
        <v>0.02</v>
      </c>
      <c r="K136" s="3">
        <v>8</v>
      </c>
      <c r="L136" s="3" t="s">
        <v>29</v>
      </c>
      <c r="M136" s="15">
        <f t="shared" si="84"/>
        <v>1.7000000000000001E-2</v>
      </c>
      <c r="N136" s="18">
        <f>VLOOKUP($AP136,Solutions!$A:$E,MATCH(Example!$N$27,Solutions!$A$1:$E$1,FALSE),FALSE)</f>
        <v>9.9999999999987808E-5</v>
      </c>
      <c r="O136" s="15">
        <f t="shared" si="85"/>
        <v>9.6000000000000002E-2</v>
      </c>
      <c r="P136" s="5">
        <v>1000000</v>
      </c>
      <c r="Q136" s="31">
        <v>1022263.3675073048</v>
      </c>
      <c r="R136" s="5">
        <f t="shared" si="72"/>
        <v>102.22633675071802</v>
      </c>
      <c r="S136" s="5">
        <f t="shared" si="73"/>
        <v>9.8137283280689296</v>
      </c>
      <c r="T136" s="5">
        <f t="shared" si="74"/>
        <v>1169469.2924283568</v>
      </c>
      <c r="U136" s="5">
        <f t="shared" si="87"/>
        <v>20000</v>
      </c>
      <c r="V136" s="5">
        <f t="shared" si="87"/>
        <v>20000</v>
      </c>
      <c r="W136" s="5">
        <f t="shared" si="87"/>
        <v>20000</v>
      </c>
      <c r="X136" s="5">
        <f t="shared" si="87"/>
        <v>20000</v>
      </c>
      <c r="Y136" s="5">
        <f t="shared" si="87"/>
        <v>20000</v>
      </c>
      <c r="Z136" s="5">
        <f t="shared" si="87"/>
        <v>20000</v>
      </c>
      <c r="AA136" s="5">
        <f t="shared" si="87"/>
        <v>20000</v>
      </c>
      <c r="AB136" s="5">
        <f t="shared" si="87"/>
        <v>1020000</v>
      </c>
      <c r="AC136" s="5">
        <f t="shared" si="87"/>
        <v>0</v>
      </c>
      <c r="AD136" s="5">
        <f t="shared" si="87"/>
        <v>0</v>
      </c>
      <c r="AE136" s="5">
        <f t="shared" si="87"/>
        <v>0</v>
      </c>
      <c r="AF136" s="5">
        <f t="shared" si="87"/>
        <v>0</v>
      </c>
      <c r="AG136" s="5">
        <f t="shared" si="87"/>
        <v>0</v>
      </c>
      <c r="AH136" s="5">
        <f t="shared" si="87"/>
        <v>0</v>
      </c>
      <c r="AI136" s="5">
        <f t="shared" si="87"/>
        <v>0</v>
      </c>
      <c r="AJ136" s="5">
        <f t="shared" si="87"/>
        <v>0</v>
      </c>
      <c r="AK136" s="5">
        <f t="shared" si="87"/>
        <v>0</v>
      </c>
      <c r="AL136" s="5">
        <f t="shared" si="87"/>
        <v>0</v>
      </c>
      <c r="AM136" s="5">
        <f t="shared" si="87"/>
        <v>0</v>
      </c>
      <c r="AN136" s="5">
        <f t="shared" si="87"/>
        <v>0</v>
      </c>
      <c r="AO136" s="5"/>
      <c r="AP136" s="3">
        <f t="shared" si="77"/>
        <v>108</v>
      </c>
      <c r="BO136" s="3">
        <v>9.9999999999987808E-5</v>
      </c>
      <c r="BP136" s="3">
        <v>0</v>
      </c>
      <c r="BQ136" s="3">
        <v>0</v>
      </c>
    </row>
    <row r="137" spans="9:69" x14ac:dyDescent="0.25">
      <c r="I137" s="4" t="s">
        <v>18</v>
      </c>
      <c r="J137" s="15">
        <f t="shared" si="71"/>
        <v>0.02</v>
      </c>
      <c r="K137" s="3">
        <v>9</v>
      </c>
      <c r="L137" s="3" t="s">
        <v>29</v>
      </c>
      <c r="M137" s="15">
        <f t="shared" si="84"/>
        <v>1.8499999999999999E-2</v>
      </c>
      <c r="N137" s="18">
        <f>VLOOKUP($AP137,Solutions!$A:$E,MATCH(Example!$N$27,Solutions!$A$1:$E$1,FALSE),FALSE)</f>
        <v>9.9999999999999991E-5</v>
      </c>
      <c r="O137" s="15">
        <f t="shared" si="85"/>
        <v>0.108</v>
      </c>
      <c r="P137" s="5">
        <v>1000000</v>
      </c>
      <c r="Q137" s="31">
        <v>1012331.4723845607</v>
      </c>
      <c r="R137" s="5">
        <f t="shared" si="72"/>
        <v>101.23314723845607</v>
      </c>
      <c r="S137" s="5">
        <f t="shared" si="73"/>
        <v>10.933179901753256</v>
      </c>
      <c r="T137" s="5">
        <f t="shared" si="74"/>
        <v>1176329.1709108595</v>
      </c>
      <c r="U137" s="5">
        <f t="shared" si="87"/>
        <v>20000</v>
      </c>
      <c r="V137" s="5">
        <f t="shared" si="87"/>
        <v>20000</v>
      </c>
      <c r="W137" s="5">
        <f t="shared" si="87"/>
        <v>20000</v>
      </c>
      <c r="X137" s="5">
        <f t="shared" si="87"/>
        <v>20000</v>
      </c>
      <c r="Y137" s="5">
        <f t="shared" si="87"/>
        <v>20000</v>
      </c>
      <c r="Z137" s="5">
        <f t="shared" si="87"/>
        <v>20000</v>
      </c>
      <c r="AA137" s="5">
        <f t="shared" si="87"/>
        <v>20000</v>
      </c>
      <c r="AB137" s="5">
        <f t="shared" si="87"/>
        <v>20000</v>
      </c>
      <c r="AC137" s="5">
        <f t="shared" si="87"/>
        <v>1020000</v>
      </c>
      <c r="AD137" s="5">
        <f t="shared" si="87"/>
        <v>0</v>
      </c>
      <c r="AE137" s="5">
        <f t="shared" si="87"/>
        <v>0</v>
      </c>
      <c r="AF137" s="5">
        <f t="shared" si="87"/>
        <v>0</v>
      </c>
      <c r="AG137" s="5">
        <f t="shared" si="87"/>
        <v>0</v>
      </c>
      <c r="AH137" s="5">
        <f t="shared" si="87"/>
        <v>0</v>
      </c>
      <c r="AI137" s="5">
        <f t="shared" si="87"/>
        <v>0</v>
      </c>
      <c r="AJ137" s="5">
        <f t="shared" si="87"/>
        <v>0</v>
      </c>
      <c r="AK137" s="5">
        <f t="shared" si="87"/>
        <v>0</v>
      </c>
      <c r="AL137" s="5">
        <f t="shared" si="87"/>
        <v>0</v>
      </c>
      <c r="AM137" s="5">
        <f t="shared" si="87"/>
        <v>0</v>
      </c>
      <c r="AN137" s="5">
        <f t="shared" si="87"/>
        <v>0</v>
      </c>
      <c r="AO137" s="5"/>
      <c r="AP137" s="3">
        <f t="shared" si="77"/>
        <v>109</v>
      </c>
      <c r="BO137" s="3">
        <v>9.9999999999999991E-5</v>
      </c>
      <c r="BP137" s="3">
        <v>0</v>
      </c>
      <c r="BQ137" s="3">
        <v>0</v>
      </c>
    </row>
    <row r="138" spans="9:69" x14ac:dyDescent="0.25">
      <c r="I138" s="4" t="s">
        <v>18</v>
      </c>
      <c r="J138" s="15">
        <f t="shared" si="71"/>
        <v>0.02</v>
      </c>
      <c r="K138" s="3">
        <v>10</v>
      </c>
      <c r="L138" s="3" t="s">
        <v>29</v>
      </c>
      <c r="M138" s="15">
        <f t="shared" si="84"/>
        <v>0.02</v>
      </c>
      <c r="N138" s="18">
        <f>VLOOKUP($AP138,Solutions!$A:$E,MATCH(Example!$N$27,Solutions!$A$1:$E$1,FALSE),FALSE)</f>
        <v>1.0000000000000274E-4</v>
      </c>
      <c r="O138" s="15">
        <f t="shared" si="85"/>
        <v>0.12</v>
      </c>
      <c r="P138" s="5">
        <v>1000000</v>
      </c>
      <c r="Q138" s="31">
        <v>1000000</v>
      </c>
      <c r="R138" s="5">
        <f t="shared" si="72"/>
        <v>100.00000000000274</v>
      </c>
      <c r="S138" s="5">
        <f t="shared" si="73"/>
        <v>12.000000000000329</v>
      </c>
      <c r="T138" s="5">
        <f t="shared" si="74"/>
        <v>1180000</v>
      </c>
      <c r="U138" s="5">
        <f t="shared" si="87"/>
        <v>20000</v>
      </c>
      <c r="V138" s="5">
        <f t="shared" si="87"/>
        <v>20000</v>
      </c>
      <c r="W138" s="5">
        <f t="shared" si="87"/>
        <v>20000</v>
      </c>
      <c r="X138" s="5">
        <f t="shared" si="87"/>
        <v>20000</v>
      </c>
      <c r="Y138" s="5">
        <f t="shared" si="87"/>
        <v>20000</v>
      </c>
      <c r="Z138" s="5">
        <f t="shared" si="87"/>
        <v>20000</v>
      </c>
      <c r="AA138" s="5">
        <f t="shared" si="87"/>
        <v>20000</v>
      </c>
      <c r="AB138" s="5">
        <f t="shared" si="87"/>
        <v>20000</v>
      </c>
      <c r="AC138" s="5">
        <f t="shared" si="87"/>
        <v>20000</v>
      </c>
      <c r="AD138" s="5">
        <f t="shared" si="87"/>
        <v>1020000</v>
      </c>
      <c r="AE138" s="5">
        <f t="shared" si="87"/>
        <v>0</v>
      </c>
      <c r="AF138" s="5">
        <f t="shared" si="87"/>
        <v>0</v>
      </c>
      <c r="AG138" s="5">
        <f t="shared" si="87"/>
        <v>0</v>
      </c>
      <c r="AH138" s="5">
        <f t="shared" si="87"/>
        <v>0</v>
      </c>
      <c r="AI138" s="5">
        <f t="shared" si="87"/>
        <v>0</v>
      </c>
      <c r="AJ138" s="5">
        <f t="shared" si="87"/>
        <v>0</v>
      </c>
      <c r="AK138" s="5">
        <f t="shared" si="87"/>
        <v>0</v>
      </c>
      <c r="AL138" s="5">
        <f t="shared" si="87"/>
        <v>0</v>
      </c>
      <c r="AM138" s="5">
        <f t="shared" si="87"/>
        <v>0</v>
      </c>
      <c r="AN138" s="5">
        <f t="shared" si="87"/>
        <v>0</v>
      </c>
      <c r="AO138" s="5"/>
      <c r="AP138" s="3">
        <f t="shared" si="77"/>
        <v>110</v>
      </c>
      <c r="BO138" s="3">
        <v>1.0000000000000274E-4</v>
      </c>
      <c r="BP138" s="3">
        <v>0</v>
      </c>
      <c r="BQ138" s="3">
        <v>0</v>
      </c>
    </row>
    <row r="139" spans="9:69" x14ac:dyDescent="0.25">
      <c r="I139" s="4" t="s">
        <v>18</v>
      </c>
      <c r="J139" s="15">
        <f t="shared" si="71"/>
        <v>0.02</v>
      </c>
      <c r="K139" s="3">
        <v>11</v>
      </c>
      <c r="L139" s="3" t="s">
        <v>29</v>
      </c>
      <c r="M139" s="15">
        <f t="shared" si="84"/>
        <v>2.1500000000000002E-2</v>
      </c>
      <c r="N139" s="18">
        <f>VLOOKUP($AP139,Solutions!$A:$E,MATCH(Example!$N$27,Solutions!$A$1:$E$1,FALSE),FALSE)</f>
        <v>1.000000000000086E-4</v>
      </c>
      <c r="O139" s="15">
        <f t="shared" si="85"/>
        <v>0.13200000000000001</v>
      </c>
      <c r="P139" s="5">
        <v>1000000</v>
      </c>
      <c r="Q139" s="31">
        <v>985444.20715600101</v>
      </c>
      <c r="R139" s="5">
        <f t="shared" si="72"/>
        <v>98.544420715608567</v>
      </c>
      <c r="S139" s="5">
        <f t="shared" si="73"/>
        <v>13.007863534460331</v>
      </c>
      <c r="T139" s="5">
        <f t="shared" si="74"/>
        <v>1180562.1601728892</v>
      </c>
      <c r="U139" s="5">
        <f t="shared" si="87"/>
        <v>20000</v>
      </c>
      <c r="V139" s="5">
        <f t="shared" si="87"/>
        <v>20000</v>
      </c>
      <c r="W139" s="5">
        <f t="shared" si="87"/>
        <v>20000</v>
      </c>
      <c r="X139" s="5">
        <f t="shared" si="87"/>
        <v>20000</v>
      </c>
      <c r="Y139" s="5">
        <f t="shared" si="87"/>
        <v>20000</v>
      </c>
      <c r="Z139" s="5">
        <f t="shared" si="87"/>
        <v>20000</v>
      </c>
      <c r="AA139" s="5">
        <f t="shared" si="87"/>
        <v>20000</v>
      </c>
      <c r="AB139" s="5">
        <f t="shared" si="87"/>
        <v>20000</v>
      </c>
      <c r="AC139" s="5">
        <f t="shared" si="87"/>
        <v>20000</v>
      </c>
      <c r="AD139" s="5">
        <f t="shared" si="87"/>
        <v>20000</v>
      </c>
      <c r="AE139" s="5">
        <f t="shared" si="87"/>
        <v>1020000</v>
      </c>
      <c r="AF139" s="5">
        <f t="shared" si="87"/>
        <v>0</v>
      </c>
      <c r="AG139" s="5">
        <f t="shared" si="87"/>
        <v>0</v>
      </c>
      <c r="AH139" s="5">
        <f t="shared" si="87"/>
        <v>0</v>
      </c>
      <c r="AI139" s="5">
        <f t="shared" si="87"/>
        <v>0</v>
      </c>
      <c r="AJ139" s="5">
        <f t="shared" si="87"/>
        <v>0</v>
      </c>
      <c r="AK139" s="5">
        <f t="shared" si="87"/>
        <v>0</v>
      </c>
      <c r="AL139" s="5">
        <f t="shared" si="87"/>
        <v>0</v>
      </c>
      <c r="AM139" s="5">
        <f t="shared" si="87"/>
        <v>0</v>
      </c>
      <c r="AN139" s="5">
        <f t="shared" si="87"/>
        <v>0</v>
      </c>
      <c r="AO139" s="5"/>
      <c r="AP139" s="3">
        <f t="shared" si="77"/>
        <v>111</v>
      </c>
      <c r="BO139" s="3">
        <v>1.000000000000086E-4</v>
      </c>
      <c r="BP139" s="3">
        <v>0</v>
      </c>
      <c r="BQ139" s="3">
        <v>0</v>
      </c>
    </row>
    <row r="140" spans="9:69" x14ac:dyDescent="0.25">
      <c r="I140" s="4" t="s">
        <v>18</v>
      </c>
      <c r="J140" s="15">
        <f t="shared" si="71"/>
        <v>0.02</v>
      </c>
      <c r="K140" s="3">
        <v>12</v>
      </c>
      <c r="L140" s="3" t="s">
        <v>29</v>
      </c>
      <c r="M140" s="15">
        <f t="shared" si="84"/>
        <v>2.3000000000000003E-2</v>
      </c>
      <c r="N140" s="18">
        <f>VLOOKUP($AP140,Solutions!$A:$E,MATCH(Example!$N$27,Solutions!$A$1:$E$1,FALSE),FALSE)</f>
        <v>9.9999999999996508E-5</v>
      </c>
      <c r="O140" s="15">
        <f t="shared" si="85"/>
        <v>0.14400000000000002</v>
      </c>
      <c r="P140" s="5">
        <v>1000000</v>
      </c>
      <c r="Q140" s="31">
        <v>968850.71439819073</v>
      </c>
      <c r="R140" s="5">
        <f t="shared" si="72"/>
        <v>96.88507143981569</v>
      </c>
      <c r="S140" s="5">
        <f t="shared" si="73"/>
        <v>13.951450287333461</v>
      </c>
      <c r="T140" s="5">
        <f t="shared" si="74"/>
        <v>1178122.4687081999</v>
      </c>
      <c r="U140" s="5">
        <f t="shared" si="87"/>
        <v>20000</v>
      </c>
      <c r="V140" s="5">
        <f t="shared" si="87"/>
        <v>20000</v>
      </c>
      <c r="W140" s="5">
        <f t="shared" si="87"/>
        <v>20000</v>
      </c>
      <c r="X140" s="5">
        <f t="shared" si="87"/>
        <v>20000</v>
      </c>
      <c r="Y140" s="5">
        <f t="shared" si="87"/>
        <v>20000</v>
      </c>
      <c r="Z140" s="5">
        <f t="shared" si="87"/>
        <v>20000</v>
      </c>
      <c r="AA140" s="5">
        <f t="shared" si="87"/>
        <v>20000</v>
      </c>
      <c r="AB140" s="5">
        <f t="shared" si="87"/>
        <v>20000</v>
      </c>
      <c r="AC140" s="5">
        <f t="shared" si="87"/>
        <v>20000</v>
      </c>
      <c r="AD140" s="5">
        <f t="shared" si="87"/>
        <v>20000</v>
      </c>
      <c r="AE140" s="5">
        <f t="shared" si="87"/>
        <v>20000</v>
      </c>
      <c r="AF140" s="5">
        <f t="shared" si="87"/>
        <v>1020000</v>
      </c>
      <c r="AG140" s="5">
        <f t="shared" si="87"/>
        <v>0</v>
      </c>
      <c r="AH140" s="5">
        <f t="shared" si="87"/>
        <v>0</v>
      </c>
      <c r="AI140" s="5">
        <f t="shared" si="87"/>
        <v>0</v>
      </c>
      <c r="AJ140" s="5">
        <f t="shared" si="87"/>
        <v>0</v>
      </c>
      <c r="AK140" s="5">
        <f t="shared" si="87"/>
        <v>0</v>
      </c>
      <c r="AL140" s="5">
        <f t="shared" si="87"/>
        <v>0</v>
      </c>
      <c r="AM140" s="5">
        <f t="shared" si="87"/>
        <v>0</v>
      </c>
      <c r="AN140" s="5">
        <f t="shared" si="87"/>
        <v>0</v>
      </c>
      <c r="AO140" s="5"/>
      <c r="AP140" s="3">
        <f t="shared" si="77"/>
        <v>112</v>
      </c>
      <c r="BO140" s="3">
        <v>9.9999999999996508E-5</v>
      </c>
      <c r="BP140" s="3">
        <v>0</v>
      </c>
      <c r="BQ140" s="3">
        <v>0</v>
      </c>
    </row>
    <row r="141" spans="9:69" x14ac:dyDescent="0.25">
      <c r="I141" s="4" t="s">
        <v>18</v>
      </c>
      <c r="J141" s="15">
        <f t="shared" si="71"/>
        <v>0.02</v>
      </c>
      <c r="K141" s="3">
        <v>13</v>
      </c>
      <c r="L141" s="3" t="s">
        <v>29</v>
      </c>
      <c r="M141" s="15">
        <f t="shared" si="84"/>
        <v>2.4500000000000001E-2</v>
      </c>
      <c r="N141" s="18">
        <f>VLOOKUP($AP141,Solutions!$A:$E,MATCH(Example!$N$27,Solutions!$A$1:$E$1,FALSE),FALSE)</f>
        <v>1.0000000000000564E-4</v>
      </c>
      <c r="O141" s="15">
        <f t="shared" si="85"/>
        <v>0.156</v>
      </c>
      <c r="P141" s="5">
        <v>1000000</v>
      </c>
      <c r="Q141" s="31">
        <v>950414.83959481725</v>
      </c>
      <c r="R141" s="5">
        <f t="shared" si="72"/>
        <v>95.041483959487081</v>
      </c>
      <c r="S141" s="5">
        <f t="shared" si="73"/>
        <v>14.826471497679984</v>
      </c>
      <c r="T141" s="5">
        <f t="shared" si="74"/>
        <v>1172811.9120600044</v>
      </c>
      <c r="U141" s="5">
        <f t="shared" si="87"/>
        <v>20000</v>
      </c>
      <c r="V141" s="5">
        <f t="shared" si="87"/>
        <v>20000</v>
      </c>
      <c r="W141" s="5">
        <f t="shared" si="87"/>
        <v>20000</v>
      </c>
      <c r="X141" s="5">
        <f t="shared" si="87"/>
        <v>20000</v>
      </c>
      <c r="Y141" s="5">
        <f t="shared" si="87"/>
        <v>20000</v>
      </c>
      <c r="Z141" s="5">
        <f t="shared" si="87"/>
        <v>20000</v>
      </c>
      <c r="AA141" s="5">
        <f t="shared" si="87"/>
        <v>20000</v>
      </c>
      <c r="AB141" s="5">
        <f t="shared" si="87"/>
        <v>20000</v>
      </c>
      <c r="AC141" s="5">
        <f t="shared" si="87"/>
        <v>20000</v>
      </c>
      <c r="AD141" s="5">
        <f t="shared" si="87"/>
        <v>20000</v>
      </c>
      <c r="AE141" s="5">
        <f t="shared" si="87"/>
        <v>20000</v>
      </c>
      <c r="AF141" s="5">
        <f t="shared" si="87"/>
        <v>20000</v>
      </c>
      <c r="AG141" s="5">
        <f t="shared" si="87"/>
        <v>1020000</v>
      </c>
      <c r="AH141" s="5">
        <f t="shared" si="87"/>
        <v>0</v>
      </c>
      <c r="AI141" s="5">
        <f t="shared" si="87"/>
        <v>0</v>
      </c>
      <c r="AJ141" s="5">
        <f t="shared" si="87"/>
        <v>0</v>
      </c>
      <c r="AK141" s="5">
        <f t="shared" si="87"/>
        <v>0</v>
      </c>
      <c r="AL141" s="5">
        <f t="shared" si="87"/>
        <v>0</v>
      </c>
      <c r="AM141" s="5">
        <f t="shared" si="87"/>
        <v>0</v>
      </c>
      <c r="AN141" s="5">
        <f t="shared" si="87"/>
        <v>0</v>
      </c>
      <c r="AO141" s="5"/>
      <c r="AP141" s="3">
        <f t="shared" si="77"/>
        <v>113</v>
      </c>
      <c r="BO141" s="3">
        <v>1.0000000000000564E-4</v>
      </c>
      <c r="BP141" s="3">
        <v>0</v>
      </c>
      <c r="BQ141" s="3">
        <v>0</v>
      </c>
    </row>
    <row r="142" spans="9:69" x14ac:dyDescent="0.25">
      <c r="I142" s="4" t="s">
        <v>18</v>
      </c>
      <c r="J142" s="15">
        <f t="shared" si="71"/>
        <v>0.02</v>
      </c>
      <c r="K142" s="3">
        <v>14</v>
      </c>
      <c r="L142" s="3" t="s">
        <v>29</v>
      </c>
      <c r="M142" s="15">
        <f t="shared" si="84"/>
        <v>2.6000000000000002E-2</v>
      </c>
      <c r="N142" s="18">
        <f>VLOOKUP($AP142,Solutions!$A:$E,MATCH(Example!$N$27,Solutions!$A$1:$E$1,FALSE),FALSE)</f>
        <v>1E-4</v>
      </c>
      <c r="O142" s="15">
        <f t="shared" si="85"/>
        <v>0.16800000000000001</v>
      </c>
      <c r="P142" s="5">
        <v>1000000</v>
      </c>
      <c r="Q142" s="31">
        <v>930337.93278622231</v>
      </c>
      <c r="R142" s="5">
        <f t="shared" si="72"/>
        <v>93.033793278622241</v>
      </c>
      <c r="S142" s="5">
        <f t="shared" si="73"/>
        <v>15.629677270808537</v>
      </c>
      <c r="T142" s="5">
        <f t="shared" si="74"/>
        <v>1164783.0918483504</v>
      </c>
      <c r="U142" s="5">
        <f t="shared" si="87"/>
        <v>20000</v>
      </c>
      <c r="V142" s="5">
        <f t="shared" si="87"/>
        <v>20000</v>
      </c>
      <c r="W142" s="5">
        <f t="shared" si="87"/>
        <v>20000</v>
      </c>
      <c r="X142" s="5">
        <f t="shared" si="87"/>
        <v>20000</v>
      </c>
      <c r="Y142" s="5">
        <f t="shared" si="87"/>
        <v>20000</v>
      </c>
      <c r="Z142" s="5">
        <f t="shared" si="87"/>
        <v>20000</v>
      </c>
      <c r="AA142" s="5">
        <f t="shared" si="87"/>
        <v>20000</v>
      </c>
      <c r="AB142" s="5">
        <f t="shared" si="87"/>
        <v>20000</v>
      </c>
      <c r="AC142" s="5">
        <f t="shared" si="87"/>
        <v>20000</v>
      </c>
      <c r="AD142" s="5">
        <f t="shared" si="87"/>
        <v>20000</v>
      </c>
      <c r="AE142" s="5">
        <f t="shared" si="87"/>
        <v>20000</v>
      </c>
      <c r="AF142" s="5">
        <f t="shared" si="87"/>
        <v>20000</v>
      </c>
      <c r="AG142" s="5">
        <f t="shared" si="87"/>
        <v>20000</v>
      </c>
      <c r="AH142" s="5">
        <f t="shared" si="87"/>
        <v>1020000</v>
      </c>
      <c r="AI142" s="5">
        <f t="shared" si="87"/>
        <v>0</v>
      </c>
      <c r="AJ142" s="5">
        <f t="shared" si="87"/>
        <v>0</v>
      </c>
      <c r="AK142" s="5">
        <f t="shared" si="87"/>
        <v>0</v>
      </c>
      <c r="AL142" s="5">
        <f t="shared" si="87"/>
        <v>0</v>
      </c>
      <c r="AM142" s="5">
        <f t="shared" si="87"/>
        <v>0</v>
      </c>
      <c r="AN142" s="5">
        <f t="shared" si="87"/>
        <v>0</v>
      </c>
      <c r="AO142" s="5"/>
      <c r="AP142" s="3">
        <f t="shared" si="77"/>
        <v>114</v>
      </c>
      <c r="BO142" s="3">
        <v>1E-4</v>
      </c>
      <c r="BP142" s="3">
        <v>0</v>
      </c>
      <c r="BQ142" s="3">
        <v>0</v>
      </c>
    </row>
    <row r="143" spans="9:69" x14ac:dyDescent="0.25">
      <c r="I143" s="4" t="s">
        <v>18</v>
      </c>
      <c r="J143" s="15">
        <f t="shared" si="71"/>
        <v>0.02</v>
      </c>
      <c r="K143" s="3">
        <v>15</v>
      </c>
      <c r="L143" s="3" t="s">
        <v>29</v>
      </c>
      <c r="M143" s="15">
        <f t="shared" si="84"/>
        <v>2.75E-2</v>
      </c>
      <c r="N143" s="18">
        <f>VLOOKUP($AP143,Solutions!$A:$E,MATCH(Example!$N$27,Solutions!$A$1:$E$1,FALSE),FALSE)</f>
        <v>1.0000000000000167E-4</v>
      </c>
      <c r="O143" s="15">
        <f t="shared" si="85"/>
        <v>0.18</v>
      </c>
      <c r="P143" s="5">
        <v>1000000</v>
      </c>
      <c r="Q143" s="31">
        <v>908824.75813283888</v>
      </c>
      <c r="R143" s="5">
        <f t="shared" si="72"/>
        <v>90.88247581328541</v>
      </c>
      <c r="S143" s="5">
        <f t="shared" si="73"/>
        <v>16.358845646391373</v>
      </c>
      <c r="T143" s="5">
        <f t="shared" si="74"/>
        <v>1154207.4428287053</v>
      </c>
      <c r="U143" s="5">
        <f t="shared" si="87"/>
        <v>20000</v>
      </c>
      <c r="V143" s="5">
        <f t="shared" si="87"/>
        <v>20000</v>
      </c>
      <c r="W143" s="5">
        <f t="shared" si="87"/>
        <v>20000</v>
      </c>
      <c r="X143" s="5">
        <f t="shared" si="87"/>
        <v>20000</v>
      </c>
      <c r="Y143" s="5">
        <f t="shared" si="87"/>
        <v>20000</v>
      </c>
      <c r="Z143" s="5">
        <f t="shared" si="87"/>
        <v>20000</v>
      </c>
      <c r="AA143" s="5">
        <f t="shared" si="87"/>
        <v>20000</v>
      </c>
      <c r="AB143" s="5">
        <f t="shared" si="87"/>
        <v>20000</v>
      </c>
      <c r="AC143" s="5">
        <f t="shared" si="87"/>
        <v>20000</v>
      </c>
      <c r="AD143" s="5">
        <f t="shared" si="87"/>
        <v>20000</v>
      </c>
      <c r="AE143" s="5">
        <f t="shared" si="87"/>
        <v>20000</v>
      </c>
      <c r="AF143" s="5">
        <f t="shared" si="87"/>
        <v>20000</v>
      </c>
      <c r="AG143" s="5">
        <f t="shared" si="87"/>
        <v>20000</v>
      </c>
      <c r="AH143" s="5">
        <f t="shared" si="87"/>
        <v>20000</v>
      </c>
      <c r="AI143" s="5">
        <f t="shared" si="87"/>
        <v>1020000</v>
      </c>
      <c r="AJ143" s="5">
        <f t="shared" si="87"/>
        <v>0</v>
      </c>
      <c r="AK143" s="5">
        <f t="shared" si="87"/>
        <v>0</v>
      </c>
      <c r="AL143" s="5">
        <f t="shared" si="87"/>
        <v>0</v>
      </c>
      <c r="AM143" s="5">
        <f t="shared" si="87"/>
        <v>0</v>
      </c>
      <c r="AN143" s="5">
        <f t="shared" si="87"/>
        <v>0</v>
      </c>
      <c r="AO143" s="5"/>
      <c r="AP143" s="3">
        <f t="shared" si="77"/>
        <v>115</v>
      </c>
      <c r="BO143" s="3">
        <v>1.0000000000000167E-4</v>
      </c>
      <c r="BP143" s="3">
        <v>0</v>
      </c>
      <c r="BQ143" s="3">
        <v>0</v>
      </c>
    </row>
    <row r="144" spans="9:69" x14ac:dyDescent="0.25">
      <c r="I144" s="4" t="s">
        <v>18</v>
      </c>
      <c r="J144" s="15">
        <f t="shared" si="71"/>
        <v>0.02</v>
      </c>
      <c r="K144" s="3">
        <v>16</v>
      </c>
      <c r="L144" s="3" t="s">
        <v>29</v>
      </c>
      <c r="M144" s="15">
        <f t="shared" si="84"/>
        <v>2.9000000000000001E-2</v>
      </c>
      <c r="N144" s="18">
        <f>VLOOKUP($AP144,Solutions!$A:$E,MATCH(Example!$N$27,Solutions!$A$1:$E$1,FALSE),FALSE)</f>
        <v>9.9999999999995058E-5</v>
      </c>
      <c r="O144" s="15">
        <f t="shared" si="85"/>
        <v>0.192</v>
      </c>
      <c r="P144" s="5">
        <v>1000000</v>
      </c>
      <c r="Q144" s="31">
        <v>886080.9655087135</v>
      </c>
      <c r="R144" s="5">
        <f t="shared" si="72"/>
        <v>88.608096550866975</v>
      </c>
      <c r="S144" s="5">
        <f t="shared" si="73"/>
        <v>17.012754537766458</v>
      </c>
      <c r="T144" s="5">
        <f t="shared" si="74"/>
        <v>1141272.2835752231</v>
      </c>
      <c r="U144" s="5">
        <f t="shared" si="87"/>
        <v>20000</v>
      </c>
      <c r="V144" s="5">
        <f t="shared" si="87"/>
        <v>20000</v>
      </c>
      <c r="W144" s="5">
        <f t="shared" si="87"/>
        <v>20000</v>
      </c>
      <c r="X144" s="5">
        <f t="shared" si="87"/>
        <v>20000</v>
      </c>
      <c r="Y144" s="5">
        <f t="shared" si="87"/>
        <v>20000</v>
      </c>
      <c r="Z144" s="5">
        <f t="shared" si="87"/>
        <v>20000</v>
      </c>
      <c r="AA144" s="5">
        <f t="shared" si="87"/>
        <v>20000</v>
      </c>
      <c r="AB144" s="5">
        <f t="shared" si="87"/>
        <v>20000</v>
      </c>
      <c r="AC144" s="5">
        <f t="shared" si="87"/>
        <v>20000</v>
      </c>
      <c r="AD144" s="5">
        <f t="shared" si="87"/>
        <v>20000</v>
      </c>
      <c r="AE144" s="5">
        <f t="shared" si="87"/>
        <v>20000</v>
      </c>
      <c r="AF144" s="5">
        <f t="shared" si="87"/>
        <v>20000</v>
      </c>
      <c r="AG144" s="5">
        <f t="shared" si="87"/>
        <v>20000</v>
      </c>
      <c r="AH144" s="5">
        <f t="shared" si="87"/>
        <v>20000</v>
      </c>
      <c r="AI144" s="5">
        <f t="shared" si="87"/>
        <v>20000</v>
      </c>
      <c r="AJ144" s="5">
        <f t="shared" si="87"/>
        <v>1020000</v>
      </c>
      <c r="AK144" s="5">
        <f t="shared" si="87"/>
        <v>0</v>
      </c>
      <c r="AL144" s="5">
        <f t="shared" si="87"/>
        <v>0</v>
      </c>
      <c r="AM144" s="5">
        <f t="shared" si="87"/>
        <v>0</v>
      </c>
      <c r="AN144" s="5">
        <f t="shared" si="87"/>
        <v>0</v>
      </c>
      <c r="AO144" s="5"/>
      <c r="AP144" s="3">
        <f t="shared" si="77"/>
        <v>116</v>
      </c>
      <c r="BO144" s="3">
        <v>9.9999999999995058E-5</v>
      </c>
      <c r="BP144" s="3">
        <v>0</v>
      </c>
      <c r="BQ144" s="3">
        <v>0</v>
      </c>
    </row>
    <row r="145" spans="9:69" x14ac:dyDescent="0.25">
      <c r="I145" s="4" t="s">
        <v>18</v>
      </c>
      <c r="J145" s="15">
        <f t="shared" si="71"/>
        <v>0.02</v>
      </c>
      <c r="K145" s="3">
        <v>17</v>
      </c>
      <c r="L145" s="3" t="s">
        <v>29</v>
      </c>
      <c r="M145" s="15">
        <f t="shared" si="84"/>
        <v>3.0500000000000003E-2</v>
      </c>
      <c r="N145" s="18">
        <f>VLOOKUP($AP145,Solutions!$A:$E,MATCH(Example!$N$27,Solutions!$A$1:$E$1,FALSE),FALSE)</f>
        <v>9.9999999999999314E-5</v>
      </c>
      <c r="O145" s="15">
        <f t="shared" si="85"/>
        <v>0.20400000000000001</v>
      </c>
      <c r="P145" s="5">
        <v>1000000</v>
      </c>
      <c r="Q145" s="31">
        <v>862310.69020655099</v>
      </c>
      <c r="R145" s="5">
        <f t="shared" si="72"/>
        <v>86.231069020654502</v>
      </c>
      <c r="S145" s="5">
        <f t="shared" si="73"/>
        <v>17.591138080213518</v>
      </c>
      <c r="T145" s="5">
        <f t="shared" si="74"/>
        <v>1126177.7614097556</v>
      </c>
      <c r="U145" s="5">
        <f t="shared" si="87"/>
        <v>20000</v>
      </c>
      <c r="V145" s="5">
        <f t="shared" si="87"/>
        <v>20000</v>
      </c>
      <c r="W145" s="5">
        <f t="shared" si="87"/>
        <v>20000</v>
      </c>
      <c r="X145" s="5">
        <f t="shared" si="87"/>
        <v>20000</v>
      </c>
      <c r="Y145" s="5">
        <f t="shared" si="87"/>
        <v>20000</v>
      </c>
      <c r="Z145" s="5">
        <f t="shared" si="87"/>
        <v>20000</v>
      </c>
      <c r="AA145" s="5">
        <f t="shared" si="87"/>
        <v>20000</v>
      </c>
      <c r="AB145" s="5">
        <f t="shared" si="87"/>
        <v>20000</v>
      </c>
      <c r="AC145" s="5">
        <f t="shared" si="87"/>
        <v>20000</v>
      </c>
      <c r="AD145" s="5">
        <f t="shared" si="87"/>
        <v>20000</v>
      </c>
      <c r="AE145" s="5">
        <f t="shared" si="87"/>
        <v>20000</v>
      </c>
      <c r="AF145" s="5">
        <f t="shared" si="87"/>
        <v>20000</v>
      </c>
      <c r="AG145" s="5">
        <f t="shared" si="87"/>
        <v>20000</v>
      </c>
      <c r="AH145" s="5">
        <f t="shared" si="87"/>
        <v>20000</v>
      </c>
      <c r="AI145" s="5">
        <f t="shared" si="87"/>
        <v>20000</v>
      </c>
      <c r="AJ145" s="5">
        <f t="shared" si="87"/>
        <v>20000</v>
      </c>
      <c r="AK145" s="5">
        <f t="shared" si="87"/>
        <v>1020000</v>
      </c>
      <c r="AL145" s="5">
        <f t="shared" si="87"/>
        <v>0</v>
      </c>
      <c r="AM145" s="5">
        <f t="shared" si="87"/>
        <v>0</v>
      </c>
      <c r="AN145" s="5">
        <f t="shared" si="87"/>
        <v>0</v>
      </c>
      <c r="AO145" s="5"/>
      <c r="AP145" s="3">
        <f t="shared" si="77"/>
        <v>117</v>
      </c>
      <c r="BO145" s="3">
        <v>9.9999999999999314E-5</v>
      </c>
      <c r="BP145" s="3">
        <v>0</v>
      </c>
      <c r="BQ145" s="3">
        <v>0</v>
      </c>
    </row>
    <row r="146" spans="9:69" x14ac:dyDescent="0.25">
      <c r="I146" s="4" t="s">
        <v>18</v>
      </c>
      <c r="J146" s="15">
        <f t="shared" si="71"/>
        <v>0.02</v>
      </c>
      <c r="K146" s="3">
        <v>18</v>
      </c>
      <c r="L146" s="3" t="s">
        <v>29</v>
      </c>
      <c r="M146" s="15">
        <f t="shared" si="84"/>
        <v>3.2000000000000001E-2</v>
      </c>
      <c r="N146" s="18">
        <f>VLOOKUP($AP146,Solutions!$A:$E,MATCH(Example!$N$27,Solutions!$A$1:$E$1,FALSE),FALSE)</f>
        <v>9.9999999999995261E-5</v>
      </c>
      <c r="O146" s="15">
        <f t="shared" si="85"/>
        <v>0.216</v>
      </c>
      <c r="P146" s="5">
        <v>1000000</v>
      </c>
      <c r="Q146" s="31">
        <v>837714.31448879477</v>
      </c>
      <c r="R146" s="5">
        <f t="shared" si="72"/>
        <v>83.771431448875504</v>
      </c>
      <c r="S146" s="5">
        <f t="shared" si="73"/>
        <v>18.094629192957107</v>
      </c>
      <c r="T146" s="5">
        <f t="shared" si="74"/>
        <v>1109133.7523831644</v>
      </c>
      <c r="U146" s="5">
        <f t="shared" si="87"/>
        <v>20000</v>
      </c>
      <c r="V146" s="5">
        <f t="shared" si="87"/>
        <v>20000</v>
      </c>
      <c r="W146" s="5">
        <f t="shared" si="87"/>
        <v>20000</v>
      </c>
      <c r="X146" s="5">
        <f t="shared" si="87"/>
        <v>20000</v>
      </c>
      <c r="Y146" s="5">
        <f t="shared" si="87"/>
        <v>20000</v>
      </c>
      <c r="Z146" s="5">
        <f t="shared" si="87"/>
        <v>20000</v>
      </c>
      <c r="AA146" s="5">
        <f t="shared" si="87"/>
        <v>20000</v>
      </c>
      <c r="AB146" s="5">
        <f t="shared" si="87"/>
        <v>20000</v>
      </c>
      <c r="AC146" s="5">
        <f t="shared" si="87"/>
        <v>20000</v>
      </c>
      <c r="AD146" s="5">
        <f t="shared" si="87"/>
        <v>20000</v>
      </c>
      <c r="AE146" s="5">
        <f t="shared" si="87"/>
        <v>20000</v>
      </c>
      <c r="AF146" s="5">
        <f t="shared" si="87"/>
        <v>20000</v>
      </c>
      <c r="AG146" s="5">
        <f t="shared" si="87"/>
        <v>20000</v>
      </c>
      <c r="AH146" s="5">
        <f t="shared" si="87"/>
        <v>20000</v>
      </c>
      <c r="AI146" s="5">
        <f t="shared" si="87"/>
        <v>20000</v>
      </c>
      <c r="AJ146" s="5">
        <f t="shared" ref="AJ146:AN146" si="88">$P146*((AJ$28&lt;=$K146)*$J146+(AJ$28=$K146)*1)</f>
        <v>20000</v>
      </c>
      <c r="AK146" s="5">
        <f t="shared" si="88"/>
        <v>20000</v>
      </c>
      <c r="AL146" s="5">
        <f t="shared" si="88"/>
        <v>1020000</v>
      </c>
      <c r="AM146" s="5">
        <f t="shared" si="88"/>
        <v>0</v>
      </c>
      <c r="AN146" s="5">
        <f t="shared" si="88"/>
        <v>0</v>
      </c>
      <c r="AO146" s="5"/>
      <c r="AP146" s="3">
        <f t="shared" si="77"/>
        <v>118</v>
      </c>
      <c r="BO146" s="3">
        <v>9.9999999999995261E-5</v>
      </c>
      <c r="BP146" s="3">
        <v>0</v>
      </c>
      <c r="BQ146" s="3">
        <v>0</v>
      </c>
    </row>
    <row r="147" spans="9:69" x14ac:dyDescent="0.25">
      <c r="I147" s="4" t="s">
        <v>18</v>
      </c>
      <c r="J147" s="15">
        <f t="shared" si="71"/>
        <v>0.02</v>
      </c>
      <c r="K147" s="3">
        <v>19</v>
      </c>
      <c r="L147" s="3" t="s">
        <v>29</v>
      </c>
      <c r="M147" s="15">
        <f t="shared" si="84"/>
        <v>3.3500000000000002E-2</v>
      </c>
      <c r="N147" s="18">
        <f>VLOOKUP($AP147,Solutions!$A:$E,MATCH(Example!$N$27,Solutions!$A$1:$E$1,FALSE),FALSE)</f>
        <v>9.9999999999998744E-5</v>
      </c>
      <c r="O147" s="15">
        <f t="shared" si="85"/>
        <v>0.22800000000000001</v>
      </c>
      <c r="P147" s="5">
        <v>1000000</v>
      </c>
      <c r="Q147" s="31">
        <v>812486.41949584463</v>
      </c>
      <c r="R147" s="5">
        <f t="shared" si="72"/>
        <v>81.248641949583444</v>
      </c>
      <c r="S147" s="5">
        <f t="shared" si="73"/>
        <v>18.524690364505027</v>
      </c>
      <c r="T147" s="5">
        <f t="shared" si="74"/>
        <v>1090356.7749634236</v>
      </c>
      <c r="U147" s="5">
        <f t="shared" ref="U147:AN159" si="89">$P147*((U$28&lt;=$K147)*$J147+(U$28=$K147)*1)</f>
        <v>20000</v>
      </c>
      <c r="V147" s="5">
        <f t="shared" si="89"/>
        <v>20000</v>
      </c>
      <c r="W147" s="5">
        <f t="shared" si="89"/>
        <v>20000</v>
      </c>
      <c r="X147" s="5">
        <f t="shared" si="89"/>
        <v>20000</v>
      </c>
      <c r="Y147" s="5">
        <f t="shared" si="89"/>
        <v>20000</v>
      </c>
      <c r="Z147" s="5">
        <f t="shared" si="89"/>
        <v>20000</v>
      </c>
      <c r="AA147" s="5">
        <f t="shared" si="89"/>
        <v>20000</v>
      </c>
      <c r="AB147" s="5">
        <f t="shared" si="89"/>
        <v>20000</v>
      </c>
      <c r="AC147" s="5">
        <f t="shared" si="89"/>
        <v>20000</v>
      </c>
      <c r="AD147" s="5">
        <f t="shared" si="89"/>
        <v>20000</v>
      </c>
      <c r="AE147" s="5">
        <f t="shared" si="89"/>
        <v>20000</v>
      </c>
      <c r="AF147" s="5">
        <f t="shared" si="89"/>
        <v>20000</v>
      </c>
      <c r="AG147" s="5">
        <f t="shared" si="89"/>
        <v>20000</v>
      </c>
      <c r="AH147" s="5">
        <f t="shared" si="89"/>
        <v>20000</v>
      </c>
      <c r="AI147" s="5">
        <f t="shared" si="89"/>
        <v>20000</v>
      </c>
      <c r="AJ147" s="5">
        <f t="shared" si="89"/>
        <v>20000</v>
      </c>
      <c r="AK147" s="5">
        <f t="shared" si="89"/>
        <v>20000</v>
      </c>
      <c r="AL147" s="5">
        <f t="shared" si="89"/>
        <v>20000</v>
      </c>
      <c r="AM147" s="5">
        <f t="shared" si="89"/>
        <v>1020000</v>
      </c>
      <c r="AN147" s="5">
        <f t="shared" si="89"/>
        <v>0</v>
      </c>
      <c r="AO147" s="5"/>
      <c r="AP147" s="3">
        <f t="shared" si="77"/>
        <v>119</v>
      </c>
      <c r="BO147" s="3">
        <v>9.9999999999998744E-5</v>
      </c>
      <c r="BP147" s="3">
        <v>0</v>
      </c>
      <c r="BQ147" s="3">
        <v>0</v>
      </c>
    </row>
    <row r="148" spans="9:69" x14ac:dyDescent="0.25">
      <c r="I148" s="9" t="s">
        <v>18</v>
      </c>
      <c r="J148" s="16">
        <f t="shared" si="71"/>
        <v>0.02</v>
      </c>
      <c r="K148" s="10">
        <v>20</v>
      </c>
      <c r="L148" s="10" t="s">
        <v>29</v>
      </c>
      <c r="M148" s="16">
        <f t="shared" si="84"/>
        <v>3.4999999999999996E-2</v>
      </c>
      <c r="N148" s="19">
        <f>VLOOKUP($AP148,Solutions!$A:$E,MATCH(Example!$N$27,Solutions!$A$1:$E$1,FALSE),FALSE)</f>
        <v>1E-4</v>
      </c>
      <c r="O148" s="16">
        <f t="shared" si="85"/>
        <v>0.24</v>
      </c>
      <c r="P148" s="14">
        <v>1000000</v>
      </c>
      <c r="Q148" s="32">
        <v>786813.95047071681</v>
      </c>
      <c r="R148" s="14">
        <f t="shared" si="72"/>
        <v>78.681395047071689</v>
      </c>
      <c r="S148" s="14">
        <f t="shared" si="73"/>
        <v>18.883534811297206</v>
      </c>
      <c r="T148" s="14">
        <f t="shared" si="74"/>
        <v>1070066.9726401747</v>
      </c>
      <c r="U148" s="14">
        <f t="shared" si="89"/>
        <v>20000</v>
      </c>
      <c r="V148" s="14">
        <f t="shared" si="89"/>
        <v>20000</v>
      </c>
      <c r="W148" s="14">
        <f t="shared" si="89"/>
        <v>20000</v>
      </c>
      <c r="X148" s="14">
        <f t="shared" si="89"/>
        <v>20000</v>
      </c>
      <c r="Y148" s="14">
        <f t="shared" si="89"/>
        <v>20000</v>
      </c>
      <c r="Z148" s="14">
        <f t="shared" si="89"/>
        <v>20000</v>
      </c>
      <c r="AA148" s="14">
        <f t="shared" si="89"/>
        <v>20000</v>
      </c>
      <c r="AB148" s="14">
        <f t="shared" si="89"/>
        <v>20000</v>
      </c>
      <c r="AC148" s="14">
        <f t="shared" si="89"/>
        <v>20000</v>
      </c>
      <c r="AD148" s="14">
        <f t="shared" si="89"/>
        <v>20000</v>
      </c>
      <c r="AE148" s="14">
        <f t="shared" si="89"/>
        <v>20000</v>
      </c>
      <c r="AF148" s="14">
        <f t="shared" si="89"/>
        <v>20000</v>
      </c>
      <c r="AG148" s="14">
        <f t="shared" si="89"/>
        <v>20000</v>
      </c>
      <c r="AH148" s="14">
        <f t="shared" si="89"/>
        <v>20000</v>
      </c>
      <c r="AI148" s="14">
        <f t="shared" si="89"/>
        <v>20000</v>
      </c>
      <c r="AJ148" s="14">
        <f t="shared" si="89"/>
        <v>20000</v>
      </c>
      <c r="AK148" s="14">
        <f t="shared" si="89"/>
        <v>20000</v>
      </c>
      <c r="AL148" s="14">
        <f t="shared" si="89"/>
        <v>20000</v>
      </c>
      <c r="AM148" s="14">
        <f t="shared" si="89"/>
        <v>20000</v>
      </c>
      <c r="AN148" s="14">
        <f t="shared" si="89"/>
        <v>1020000</v>
      </c>
      <c r="AO148" s="33"/>
      <c r="AP148" s="3">
        <f t="shared" si="77"/>
        <v>120</v>
      </c>
      <c r="BO148" s="3">
        <v>1E-4</v>
      </c>
      <c r="BP148" s="3">
        <v>0</v>
      </c>
      <c r="BQ148" s="3">
        <v>0</v>
      </c>
    </row>
    <row r="149" spans="9:69" x14ac:dyDescent="0.25">
      <c r="I149" s="4" t="s">
        <v>18</v>
      </c>
      <c r="J149" s="15">
        <f t="shared" si="71"/>
        <v>0.02</v>
      </c>
      <c r="K149" s="3">
        <v>1</v>
      </c>
      <c r="L149" s="3" t="s">
        <v>30</v>
      </c>
      <c r="M149" s="15">
        <f t="shared" ref="M149:M168" si="90">$B$2+$B$13*$K149</f>
        <v>7.0000000000000001E-3</v>
      </c>
      <c r="N149" s="18">
        <f>VLOOKUP($AP149,Solutions!$A:$E,MATCH(Example!$N$27,Solutions!$A$1:$E$1,FALSE),FALSE)</f>
        <v>9.9999999999999991E-5</v>
      </c>
      <c r="O149" s="15">
        <f t="shared" ref="O149:O168" si="91">$K149*B$25</f>
        <v>2.5000000000000001E-2</v>
      </c>
      <c r="P149" s="5">
        <v>1000000</v>
      </c>
      <c r="Q149" s="31">
        <v>1012909.6325719962</v>
      </c>
      <c r="R149" s="5">
        <f t="shared" si="72"/>
        <v>101.29096325719961</v>
      </c>
      <c r="S149" s="5">
        <f t="shared" si="73"/>
        <v>2.5322740814299904</v>
      </c>
      <c r="T149" s="5">
        <f t="shared" si="74"/>
        <v>1050893.7437934461</v>
      </c>
      <c r="U149" s="5">
        <f t="shared" si="89"/>
        <v>1020000</v>
      </c>
      <c r="V149" s="5">
        <f t="shared" si="89"/>
        <v>0</v>
      </c>
      <c r="W149" s="5">
        <f t="shared" si="89"/>
        <v>0</v>
      </c>
      <c r="X149" s="5">
        <f t="shared" si="89"/>
        <v>0</v>
      </c>
      <c r="Y149" s="5">
        <f t="shared" si="89"/>
        <v>0</v>
      </c>
      <c r="Z149" s="5">
        <f t="shared" si="89"/>
        <v>0</v>
      </c>
      <c r="AA149" s="5">
        <f t="shared" si="89"/>
        <v>0</v>
      </c>
      <c r="AB149" s="5">
        <f t="shared" si="89"/>
        <v>0</v>
      </c>
      <c r="AC149" s="5">
        <f t="shared" si="89"/>
        <v>0</v>
      </c>
      <c r="AD149" s="5">
        <f t="shared" si="89"/>
        <v>0</v>
      </c>
      <c r="AE149" s="5">
        <f t="shared" si="89"/>
        <v>0</v>
      </c>
      <c r="AF149" s="5">
        <f t="shared" si="89"/>
        <v>0</v>
      </c>
      <c r="AG149" s="5">
        <f t="shared" si="89"/>
        <v>0</v>
      </c>
      <c r="AH149" s="5">
        <f t="shared" si="89"/>
        <v>0</v>
      </c>
      <c r="AI149" s="5">
        <f t="shared" si="89"/>
        <v>0</v>
      </c>
      <c r="AJ149" s="5">
        <f t="shared" si="89"/>
        <v>0</v>
      </c>
      <c r="AK149" s="5">
        <f t="shared" si="89"/>
        <v>0</v>
      </c>
      <c r="AL149" s="5">
        <f t="shared" si="89"/>
        <v>0</v>
      </c>
      <c r="AM149" s="5">
        <f t="shared" si="89"/>
        <v>0</v>
      </c>
      <c r="AN149" s="5">
        <f t="shared" si="89"/>
        <v>0</v>
      </c>
      <c r="AO149" s="5"/>
      <c r="AP149" s="3">
        <f t="shared" si="77"/>
        <v>121</v>
      </c>
      <c r="BO149" s="3">
        <v>9.9999999999999991E-5</v>
      </c>
      <c r="BP149" s="3">
        <v>0</v>
      </c>
      <c r="BQ149" s="3">
        <v>0</v>
      </c>
    </row>
    <row r="150" spans="9:69" x14ac:dyDescent="0.25">
      <c r="I150" s="4" t="s">
        <v>18</v>
      </c>
      <c r="J150" s="15">
        <f t="shared" si="71"/>
        <v>0.02</v>
      </c>
      <c r="K150" s="3">
        <v>2</v>
      </c>
      <c r="L150" s="3" t="s">
        <v>30</v>
      </c>
      <c r="M150" s="15">
        <f t="shared" si="90"/>
        <v>9.0000000000000011E-3</v>
      </c>
      <c r="N150" s="18">
        <f>VLOOKUP($AP150,Solutions!$A:$E,MATCH(Example!$N$27,Solutions!$A$1:$E$1,FALSE),FALSE)</f>
        <v>1.0000000000000487E-4</v>
      </c>
      <c r="O150" s="15">
        <f t="shared" si="91"/>
        <v>0.05</v>
      </c>
      <c r="P150" s="5">
        <v>1000000</v>
      </c>
      <c r="Q150" s="31">
        <v>1021706.5243335257</v>
      </c>
      <c r="R150" s="5">
        <f t="shared" si="72"/>
        <v>102.17065243335755</v>
      </c>
      <c r="S150" s="5">
        <f t="shared" si="73"/>
        <v>5.1085326216678775</v>
      </c>
      <c r="T150" s="5">
        <f t="shared" si="74"/>
        <v>1098334.5136585401</v>
      </c>
      <c r="U150" s="5">
        <f t="shared" si="89"/>
        <v>20000</v>
      </c>
      <c r="V150" s="5">
        <f t="shared" si="89"/>
        <v>1020000</v>
      </c>
      <c r="W150" s="5">
        <f t="shared" si="89"/>
        <v>0</v>
      </c>
      <c r="X150" s="5">
        <f t="shared" si="89"/>
        <v>0</v>
      </c>
      <c r="Y150" s="5">
        <f t="shared" si="89"/>
        <v>0</v>
      </c>
      <c r="Z150" s="5">
        <f t="shared" si="89"/>
        <v>0</v>
      </c>
      <c r="AA150" s="5">
        <f t="shared" si="89"/>
        <v>0</v>
      </c>
      <c r="AB150" s="5">
        <f t="shared" si="89"/>
        <v>0</v>
      </c>
      <c r="AC150" s="5">
        <f t="shared" si="89"/>
        <v>0</v>
      </c>
      <c r="AD150" s="5">
        <f t="shared" si="89"/>
        <v>0</v>
      </c>
      <c r="AE150" s="5">
        <f t="shared" si="89"/>
        <v>0</v>
      </c>
      <c r="AF150" s="5">
        <f t="shared" si="89"/>
        <v>0</v>
      </c>
      <c r="AG150" s="5">
        <f t="shared" si="89"/>
        <v>0</v>
      </c>
      <c r="AH150" s="5">
        <f t="shared" si="89"/>
        <v>0</v>
      </c>
      <c r="AI150" s="5">
        <f t="shared" si="89"/>
        <v>0</v>
      </c>
      <c r="AJ150" s="5">
        <f t="shared" si="89"/>
        <v>0</v>
      </c>
      <c r="AK150" s="5">
        <f t="shared" si="89"/>
        <v>0</v>
      </c>
      <c r="AL150" s="5">
        <f t="shared" si="89"/>
        <v>0</v>
      </c>
      <c r="AM150" s="5">
        <f t="shared" si="89"/>
        <v>0</v>
      </c>
      <c r="AN150" s="5">
        <f t="shared" si="89"/>
        <v>0</v>
      </c>
      <c r="AO150" s="5"/>
      <c r="AP150" s="3">
        <f t="shared" si="77"/>
        <v>122</v>
      </c>
      <c r="BO150" s="3">
        <v>1.0000000000000487E-4</v>
      </c>
      <c r="BP150" s="3">
        <v>0</v>
      </c>
      <c r="BQ150" s="3">
        <v>0</v>
      </c>
    </row>
    <row r="151" spans="9:69" x14ac:dyDescent="0.25">
      <c r="I151" s="4" t="s">
        <v>18</v>
      </c>
      <c r="J151" s="15">
        <f t="shared" si="71"/>
        <v>0.02</v>
      </c>
      <c r="K151" s="3">
        <v>3</v>
      </c>
      <c r="L151" s="3" t="s">
        <v>30</v>
      </c>
      <c r="M151" s="15">
        <f t="shared" si="90"/>
        <v>1.0999999999999999E-2</v>
      </c>
      <c r="N151" s="18">
        <f>VLOOKUP($AP151,Solutions!$A:$E,MATCH(Example!$N$27,Solutions!$A$1:$E$1,FALSE),FALSE)</f>
        <v>1.0000000000001583E-4</v>
      </c>
      <c r="O151" s="15">
        <f t="shared" si="91"/>
        <v>7.5000000000000011E-2</v>
      </c>
      <c r="P151" s="5">
        <v>1000000</v>
      </c>
      <c r="Q151" s="31">
        <v>1026416.7130421306</v>
      </c>
      <c r="R151" s="5">
        <f t="shared" si="72"/>
        <v>102.64167130422931</v>
      </c>
      <c r="S151" s="5">
        <f t="shared" si="73"/>
        <v>7.6981253478171991</v>
      </c>
      <c r="T151" s="5">
        <f t="shared" si="74"/>
        <v>1141888.5932593704</v>
      </c>
      <c r="U151" s="5">
        <f t="shared" si="89"/>
        <v>20000</v>
      </c>
      <c r="V151" s="5">
        <f t="shared" si="89"/>
        <v>20000</v>
      </c>
      <c r="W151" s="5">
        <f t="shared" si="89"/>
        <v>1020000</v>
      </c>
      <c r="X151" s="5">
        <f t="shared" si="89"/>
        <v>0</v>
      </c>
      <c r="Y151" s="5">
        <f t="shared" si="89"/>
        <v>0</v>
      </c>
      <c r="Z151" s="5">
        <f t="shared" si="89"/>
        <v>0</v>
      </c>
      <c r="AA151" s="5">
        <f t="shared" si="89"/>
        <v>0</v>
      </c>
      <c r="AB151" s="5">
        <f t="shared" si="89"/>
        <v>0</v>
      </c>
      <c r="AC151" s="5">
        <f t="shared" si="89"/>
        <v>0</v>
      </c>
      <c r="AD151" s="5">
        <f t="shared" si="89"/>
        <v>0</v>
      </c>
      <c r="AE151" s="5">
        <f t="shared" si="89"/>
        <v>0</v>
      </c>
      <c r="AF151" s="5">
        <f t="shared" si="89"/>
        <v>0</v>
      </c>
      <c r="AG151" s="5">
        <f t="shared" si="89"/>
        <v>0</v>
      </c>
      <c r="AH151" s="5">
        <f t="shared" si="89"/>
        <v>0</v>
      </c>
      <c r="AI151" s="5">
        <f t="shared" si="89"/>
        <v>0</v>
      </c>
      <c r="AJ151" s="5">
        <f t="shared" si="89"/>
        <v>0</v>
      </c>
      <c r="AK151" s="5">
        <f t="shared" si="89"/>
        <v>0</v>
      </c>
      <c r="AL151" s="5">
        <f t="shared" si="89"/>
        <v>0</v>
      </c>
      <c r="AM151" s="5">
        <f t="shared" si="89"/>
        <v>0</v>
      </c>
      <c r="AN151" s="5">
        <f t="shared" si="89"/>
        <v>0</v>
      </c>
      <c r="AO151" s="5"/>
      <c r="AP151" s="3">
        <f t="shared" si="77"/>
        <v>123</v>
      </c>
      <c r="BO151" s="3">
        <v>1.0000000000001583E-4</v>
      </c>
      <c r="BP151" s="3">
        <v>0</v>
      </c>
      <c r="BQ151" s="3">
        <v>0</v>
      </c>
    </row>
    <row r="152" spans="9:69" x14ac:dyDescent="0.25">
      <c r="I152" s="4" t="s">
        <v>18</v>
      </c>
      <c r="J152" s="15">
        <f t="shared" si="71"/>
        <v>0.02</v>
      </c>
      <c r="K152" s="3">
        <v>4</v>
      </c>
      <c r="L152" s="3" t="s">
        <v>30</v>
      </c>
      <c r="M152" s="15">
        <f t="shared" si="90"/>
        <v>1.3000000000000001E-2</v>
      </c>
      <c r="N152" s="18">
        <f>VLOOKUP($AP152,Solutions!$A:$E,MATCH(Example!$N$27,Solutions!$A$1:$E$1,FALSE),FALSE)</f>
        <v>1.0000000000000965E-4</v>
      </c>
      <c r="O152" s="15">
        <f t="shared" si="91"/>
        <v>0.1</v>
      </c>
      <c r="P152" s="5">
        <v>1000000</v>
      </c>
      <c r="Q152" s="31">
        <v>1027113.1327165752</v>
      </c>
      <c r="R152" s="5">
        <f t="shared" si="72"/>
        <v>102.71131327166744</v>
      </c>
      <c r="S152" s="5">
        <f t="shared" si="73"/>
        <v>10.271131327166744</v>
      </c>
      <c r="T152" s="5">
        <f t="shared" si="74"/>
        <v>1181180.1026240613</v>
      </c>
      <c r="U152" s="5">
        <f t="shared" si="89"/>
        <v>20000</v>
      </c>
      <c r="V152" s="5">
        <f t="shared" si="89"/>
        <v>20000</v>
      </c>
      <c r="W152" s="5">
        <f t="shared" si="89"/>
        <v>20000</v>
      </c>
      <c r="X152" s="5">
        <f t="shared" si="89"/>
        <v>1020000</v>
      </c>
      <c r="Y152" s="5">
        <f t="shared" si="89"/>
        <v>0</v>
      </c>
      <c r="Z152" s="5">
        <f t="shared" si="89"/>
        <v>0</v>
      </c>
      <c r="AA152" s="5">
        <f t="shared" si="89"/>
        <v>0</v>
      </c>
      <c r="AB152" s="5">
        <f t="shared" si="89"/>
        <v>0</v>
      </c>
      <c r="AC152" s="5">
        <f t="shared" si="89"/>
        <v>0</v>
      </c>
      <c r="AD152" s="5">
        <f t="shared" si="89"/>
        <v>0</v>
      </c>
      <c r="AE152" s="5">
        <f t="shared" si="89"/>
        <v>0</v>
      </c>
      <c r="AF152" s="5">
        <f t="shared" si="89"/>
        <v>0</v>
      </c>
      <c r="AG152" s="5">
        <f t="shared" si="89"/>
        <v>0</v>
      </c>
      <c r="AH152" s="5">
        <f t="shared" si="89"/>
        <v>0</v>
      </c>
      <c r="AI152" s="5">
        <f t="shared" si="89"/>
        <v>0</v>
      </c>
      <c r="AJ152" s="5">
        <f t="shared" si="89"/>
        <v>0</v>
      </c>
      <c r="AK152" s="5">
        <f t="shared" si="89"/>
        <v>0</v>
      </c>
      <c r="AL152" s="5">
        <f t="shared" si="89"/>
        <v>0</v>
      </c>
      <c r="AM152" s="5">
        <f t="shared" si="89"/>
        <v>0</v>
      </c>
      <c r="AN152" s="5">
        <f t="shared" si="89"/>
        <v>0</v>
      </c>
      <c r="AO152" s="5"/>
      <c r="AP152" s="3">
        <f t="shared" si="77"/>
        <v>124</v>
      </c>
      <c r="BO152" s="3">
        <v>1.0000000000000965E-4</v>
      </c>
      <c r="BP152" s="3">
        <v>0</v>
      </c>
      <c r="BQ152" s="3">
        <v>0</v>
      </c>
    </row>
    <row r="153" spans="9:69" x14ac:dyDescent="0.25">
      <c r="I153" s="4" t="s">
        <v>18</v>
      </c>
      <c r="J153" s="15">
        <f t="shared" si="71"/>
        <v>0.02</v>
      </c>
      <c r="K153" s="3">
        <v>5</v>
      </c>
      <c r="L153" s="3" t="s">
        <v>30</v>
      </c>
      <c r="M153" s="15">
        <f t="shared" si="90"/>
        <v>1.4999999999999999E-2</v>
      </c>
      <c r="N153" s="18">
        <f>VLOOKUP($AP153,Solutions!$A:$E,MATCH(Example!$N$27,Solutions!$A$1:$E$1,FALSE),FALSE)</f>
        <v>1.0000000000000052E-4</v>
      </c>
      <c r="O153" s="15">
        <f t="shared" si="91"/>
        <v>0.125</v>
      </c>
      <c r="P153" s="5">
        <v>1000000</v>
      </c>
      <c r="Q153" s="31">
        <v>1023913.2248647874</v>
      </c>
      <c r="R153" s="5">
        <f t="shared" si="72"/>
        <v>102.39132248647927</v>
      </c>
      <c r="S153" s="5">
        <f t="shared" si="73"/>
        <v>12.798915310809909</v>
      </c>
      <c r="T153" s="5">
        <f t="shared" si="74"/>
        <v>1215896.954526935</v>
      </c>
      <c r="U153" s="5">
        <f t="shared" si="89"/>
        <v>20000</v>
      </c>
      <c r="V153" s="5">
        <f t="shared" si="89"/>
        <v>20000</v>
      </c>
      <c r="W153" s="5">
        <f t="shared" si="89"/>
        <v>20000</v>
      </c>
      <c r="X153" s="5">
        <f t="shared" si="89"/>
        <v>20000</v>
      </c>
      <c r="Y153" s="5">
        <f t="shared" si="89"/>
        <v>1020000</v>
      </c>
      <c r="Z153" s="5">
        <f t="shared" si="89"/>
        <v>0</v>
      </c>
      <c r="AA153" s="5">
        <f t="shared" si="89"/>
        <v>0</v>
      </c>
      <c r="AB153" s="5">
        <f t="shared" si="89"/>
        <v>0</v>
      </c>
      <c r="AC153" s="5">
        <f t="shared" si="89"/>
        <v>0</v>
      </c>
      <c r="AD153" s="5">
        <f t="shared" si="89"/>
        <v>0</v>
      </c>
      <c r="AE153" s="5">
        <f t="shared" si="89"/>
        <v>0</v>
      </c>
      <c r="AF153" s="5">
        <f t="shared" si="89"/>
        <v>0</v>
      </c>
      <c r="AG153" s="5">
        <f t="shared" si="89"/>
        <v>0</v>
      </c>
      <c r="AH153" s="5">
        <f t="shared" si="89"/>
        <v>0</v>
      </c>
      <c r="AI153" s="5">
        <f t="shared" si="89"/>
        <v>0</v>
      </c>
      <c r="AJ153" s="5">
        <f t="shared" si="89"/>
        <v>0</v>
      </c>
      <c r="AK153" s="5">
        <f t="shared" si="89"/>
        <v>0</v>
      </c>
      <c r="AL153" s="5">
        <f t="shared" si="89"/>
        <v>0</v>
      </c>
      <c r="AM153" s="5">
        <f t="shared" si="89"/>
        <v>0</v>
      </c>
      <c r="AN153" s="5">
        <f t="shared" si="89"/>
        <v>0</v>
      </c>
      <c r="AO153" s="5"/>
      <c r="AP153" s="3">
        <f t="shared" si="77"/>
        <v>125</v>
      </c>
      <c r="BO153" s="3">
        <v>1.0000000000000052E-4</v>
      </c>
      <c r="BP153" s="3">
        <v>0</v>
      </c>
      <c r="BQ153" s="3">
        <v>0</v>
      </c>
    </row>
    <row r="154" spans="9:69" x14ac:dyDescent="0.25">
      <c r="I154" s="4" t="s">
        <v>18</v>
      </c>
      <c r="J154" s="15">
        <f t="shared" si="71"/>
        <v>0.02</v>
      </c>
      <c r="K154" s="3">
        <v>6</v>
      </c>
      <c r="L154" s="3" t="s">
        <v>30</v>
      </c>
      <c r="M154" s="15">
        <f t="shared" si="90"/>
        <v>1.7000000000000001E-2</v>
      </c>
      <c r="N154" s="18">
        <f>VLOOKUP($AP154,Solutions!$A:$E,MATCH(Example!$N$27,Solutions!$A$1:$E$1,FALSE),FALSE)</f>
        <v>9.999999999999251E-5</v>
      </c>
      <c r="O154" s="15">
        <f t="shared" si="91"/>
        <v>0.15000000000000002</v>
      </c>
      <c r="P154" s="5">
        <v>1000000</v>
      </c>
      <c r="Q154" s="31">
        <v>1016975.7561157623</v>
      </c>
      <c r="R154" s="5">
        <f t="shared" si="72"/>
        <v>101.69757561156861</v>
      </c>
      <c r="S154" s="5">
        <f t="shared" si="73"/>
        <v>15.254636341735294</v>
      </c>
      <c r="T154" s="5">
        <f t="shared" si="74"/>
        <v>1245795.3012418088</v>
      </c>
      <c r="U154" s="5">
        <f t="shared" si="89"/>
        <v>20000</v>
      </c>
      <c r="V154" s="5">
        <f t="shared" si="89"/>
        <v>20000</v>
      </c>
      <c r="W154" s="5">
        <f t="shared" si="89"/>
        <v>20000</v>
      </c>
      <c r="X154" s="5">
        <f t="shared" si="89"/>
        <v>20000</v>
      </c>
      <c r="Y154" s="5">
        <f t="shared" si="89"/>
        <v>20000</v>
      </c>
      <c r="Z154" s="5">
        <f t="shared" si="89"/>
        <v>1020000</v>
      </c>
      <c r="AA154" s="5">
        <f t="shared" si="89"/>
        <v>0</v>
      </c>
      <c r="AB154" s="5">
        <f t="shared" si="89"/>
        <v>0</v>
      </c>
      <c r="AC154" s="5">
        <f t="shared" si="89"/>
        <v>0</v>
      </c>
      <c r="AD154" s="5">
        <f t="shared" si="89"/>
        <v>0</v>
      </c>
      <c r="AE154" s="5">
        <f t="shared" si="89"/>
        <v>0</v>
      </c>
      <c r="AF154" s="5">
        <f t="shared" si="89"/>
        <v>0</v>
      </c>
      <c r="AG154" s="5">
        <f t="shared" si="89"/>
        <v>0</v>
      </c>
      <c r="AH154" s="5">
        <f t="shared" si="89"/>
        <v>0</v>
      </c>
      <c r="AI154" s="5">
        <f t="shared" si="89"/>
        <v>0</v>
      </c>
      <c r="AJ154" s="5">
        <f t="shared" si="89"/>
        <v>0</v>
      </c>
      <c r="AK154" s="5">
        <f t="shared" si="89"/>
        <v>0</v>
      </c>
      <c r="AL154" s="5">
        <f t="shared" si="89"/>
        <v>0</v>
      </c>
      <c r="AM154" s="5">
        <f t="shared" si="89"/>
        <v>0</v>
      </c>
      <c r="AN154" s="5">
        <f t="shared" si="89"/>
        <v>0</v>
      </c>
      <c r="AO154" s="5"/>
      <c r="AP154" s="3">
        <f t="shared" si="77"/>
        <v>126</v>
      </c>
      <c r="BO154" s="3">
        <v>9.999999999999251E-5</v>
      </c>
      <c r="BP154" s="3">
        <v>0</v>
      </c>
      <c r="BQ154" s="3">
        <v>0</v>
      </c>
    </row>
    <row r="155" spans="9:69" x14ac:dyDescent="0.25">
      <c r="I155" s="4" t="s">
        <v>18</v>
      </c>
      <c r="J155" s="15">
        <f t="shared" si="71"/>
        <v>0.02</v>
      </c>
      <c r="K155" s="3">
        <v>7</v>
      </c>
      <c r="L155" s="3" t="s">
        <v>30</v>
      </c>
      <c r="M155" s="15">
        <f t="shared" si="90"/>
        <v>1.9E-2</v>
      </c>
      <c r="N155" s="18">
        <f>VLOOKUP($AP155,Solutions!$A:$E,MATCH(Example!$N$27,Solutions!$A$1:$E$1,FALSE),FALSE)</f>
        <v>1.0000000000000911E-4</v>
      </c>
      <c r="O155" s="15">
        <f t="shared" si="91"/>
        <v>0.17500000000000002</v>
      </c>
      <c r="P155" s="5">
        <v>1000000</v>
      </c>
      <c r="Q155" s="31">
        <v>1006496.9416085159</v>
      </c>
      <c r="R155" s="5">
        <f t="shared" si="72"/>
        <v>100.64969416086076</v>
      </c>
      <c r="S155" s="5">
        <f t="shared" si="73"/>
        <v>17.613696478150636</v>
      </c>
      <c r="T155" s="5">
        <f t="shared" si="74"/>
        <v>1270702.3887807513</v>
      </c>
      <c r="U155" s="5">
        <f t="shared" si="89"/>
        <v>20000</v>
      </c>
      <c r="V155" s="5">
        <f t="shared" si="89"/>
        <v>20000</v>
      </c>
      <c r="W155" s="5">
        <f t="shared" si="89"/>
        <v>20000</v>
      </c>
      <c r="X155" s="5">
        <f t="shared" si="89"/>
        <v>20000</v>
      </c>
      <c r="Y155" s="5">
        <f t="shared" si="89"/>
        <v>20000</v>
      </c>
      <c r="Z155" s="5">
        <f t="shared" si="89"/>
        <v>20000</v>
      </c>
      <c r="AA155" s="5">
        <f t="shared" si="89"/>
        <v>1020000</v>
      </c>
      <c r="AB155" s="5">
        <f t="shared" si="89"/>
        <v>0</v>
      </c>
      <c r="AC155" s="5">
        <f t="shared" si="89"/>
        <v>0</v>
      </c>
      <c r="AD155" s="5">
        <f t="shared" si="89"/>
        <v>0</v>
      </c>
      <c r="AE155" s="5">
        <f t="shared" si="89"/>
        <v>0</v>
      </c>
      <c r="AF155" s="5">
        <f t="shared" si="89"/>
        <v>0</v>
      </c>
      <c r="AG155" s="5">
        <f t="shared" si="89"/>
        <v>0</v>
      </c>
      <c r="AH155" s="5">
        <f t="shared" si="89"/>
        <v>0</v>
      </c>
      <c r="AI155" s="5">
        <f t="shared" si="89"/>
        <v>0</v>
      </c>
      <c r="AJ155" s="5">
        <f t="shared" si="89"/>
        <v>0</v>
      </c>
      <c r="AK155" s="5">
        <f t="shared" si="89"/>
        <v>0</v>
      </c>
      <c r="AL155" s="5">
        <f t="shared" si="89"/>
        <v>0</v>
      </c>
      <c r="AM155" s="5">
        <f t="shared" si="89"/>
        <v>0</v>
      </c>
      <c r="AN155" s="5">
        <f t="shared" si="89"/>
        <v>0</v>
      </c>
      <c r="AO155" s="5"/>
      <c r="AP155" s="3">
        <f t="shared" si="77"/>
        <v>127</v>
      </c>
      <c r="BO155" s="3">
        <v>1.0000000000000911E-4</v>
      </c>
      <c r="BP155" s="3">
        <v>0</v>
      </c>
      <c r="BQ155" s="3">
        <v>0</v>
      </c>
    </row>
    <row r="156" spans="9:69" x14ac:dyDescent="0.25">
      <c r="I156" s="4" t="s">
        <v>18</v>
      </c>
      <c r="J156" s="15">
        <f t="shared" si="71"/>
        <v>0.02</v>
      </c>
      <c r="K156" s="3">
        <v>8</v>
      </c>
      <c r="L156" s="3" t="s">
        <v>30</v>
      </c>
      <c r="M156" s="15">
        <f t="shared" si="90"/>
        <v>2.1000000000000001E-2</v>
      </c>
      <c r="N156" s="18">
        <f>VLOOKUP($AP156,Solutions!$A:$E,MATCH(Example!$N$27,Solutions!$A$1:$E$1,FALSE),FALSE)</f>
        <v>1.0000000000000183E-4</v>
      </c>
      <c r="O156" s="15">
        <f t="shared" si="91"/>
        <v>0.2</v>
      </c>
      <c r="P156" s="5">
        <v>1000000</v>
      </c>
      <c r="Q156" s="31">
        <v>992705.98882618907</v>
      </c>
      <c r="R156" s="5">
        <f t="shared" si="72"/>
        <v>99.270598882620732</v>
      </c>
      <c r="S156" s="5">
        <f t="shared" si="73"/>
        <v>19.854119776524147</v>
      </c>
      <c r="T156" s="5">
        <f t="shared" si="74"/>
        <v>1290517.7854740459</v>
      </c>
      <c r="U156" s="5">
        <f t="shared" si="89"/>
        <v>20000</v>
      </c>
      <c r="V156" s="5">
        <f t="shared" si="89"/>
        <v>20000</v>
      </c>
      <c r="W156" s="5">
        <f t="shared" si="89"/>
        <v>20000</v>
      </c>
      <c r="X156" s="5">
        <f t="shared" si="89"/>
        <v>20000</v>
      </c>
      <c r="Y156" s="5">
        <f t="shared" si="89"/>
        <v>20000</v>
      </c>
      <c r="Z156" s="5">
        <f t="shared" si="89"/>
        <v>20000</v>
      </c>
      <c r="AA156" s="5">
        <f t="shared" si="89"/>
        <v>20000</v>
      </c>
      <c r="AB156" s="5">
        <f t="shared" si="89"/>
        <v>1020000</v>
      </c>
      <c r="AC156" s="5">
        <f t="shared" si="89"/>
        <v>0</v>
      </c>
      <c r="AD156" s="5">
        <f t="shared" si="89"/>
        <v>0</v>
      </c>
      <c r="AE156" s="5">
        <f t="shared" si="89"/>
        <v>0</v>
      </c>
      <c r="AF156" s="5">
        <f t="shared" si="89"/>
        <v>0</v>
      </c>
      <c r="AG156" s="5">
        <f t="shared" si="89"/>
        <v>0</v>
      </c>
      <c r="AH156" s="5">
        <f t="shared" si="89"/>
        <v>0</v>
      </c>
      <c r="AI156" s="5">
        <f t="shared" si="89"/>
        <v>0</v>
      </c>
      <c r="AJ156" s="5">
        <f t="shared" si="89"/>
        <v>0</v>
      </c>
      <c r="AK156" s="5">
        <f t="shared" si="89"/>
        <v>0</v>
      </c>
      <c r="AL156" s="5">
        <f t="shared" si="89"/>
        <v>0</v>
      </c>
      <c r="AM156" s="5">
        <f t="shared" si="89"/>
        <v>0</v>
      </c>
      <c r="AN156" s="5">
        <f t="shared" si="89"/>
        <v>0</v>
      </c>
      <c r="AO156" s="5"/>
      <c r="AP156" s="3">
        <f t="shared" si="77"/>
        <v>128</v>
      </c>
      <c r="BO156" s="3">
        <v>1.0000000000000183E-4</v>
      </c>
      <c r="BP156" s="3">
        <v>0</v>
      </c>
      <c r="BQ156" s="3">
        <v>0</v>
      </c>
    </row>
    <row r="157" spans="9:69" x14ac:dyDescent="0.25">
      <c r="I157" s="4" t="s">
        <v>18</v>
      </c>
      <c r="J157" s="15">
        <f t="shared" si="71"/>
        <v>0.02</v>
      </c>
      <c r="K157" s="3">
        <v>9</v>
      </c>
      <c r="L157" s="3" t="s">
        <v>30</v>
      </c>
      <c r="M157" s="15">
        <f t="shared" si="90"/>
        <v>2.3000000000000003E-2</v>
      </c>
      <c r="N157" s="18">
        <f>VLOOKUP($AP157,Solutions!$A:$E,MATCH(Example!$N$27,Solutions!$A$1:$E$1,FALSE),FALSE)</f>
        <v>1.0000000000001937E-4</v>
      </c>
      <c r="O157" s="15">
        <f t="shared" si="91"/>
        <v>0.22500000000000001</v>
      </c>
      <c r="P157" s="5">
        <v>1000000</v>
      </c>
      <c r="Q157" s="31">
        <v>975860.18778205744</v>
      </c>
      <c r="R157" s="5">
        <f t="shared" si="72"/>
        <v>97.586018778224641</v>
      </c>
      <c r="S157" s="5">
        <f t="shared" si="73"/>
        <v>21.956854225100546</v>
      </c>
      <c r="T157" s="5">
        <f t="shared" si="74"/>
        <v>1305213.0011585017</v>
      </c>
      <c r="U157" s="5">
        <f t="shared" si="89"/>
        <v>20000</v>
      </c>
      <c r="V157" s="5">
        <f t="shared" si="89"/>
        <v>20000</v>
      </c>
      <c r="W157" s="5">
        <f t="shared" si="89"/>
        <v>20000</v>
      </c>
      <c r="X157" s="5">
        <f t="shared" si="89"/>
        <v>20000</v>
      </c>
      <c r="Y157" s="5">
        <f t="shared" si="89"/>
        <v>20000</v>
      </c>
      <c r="Z157" s="5">
        <f t="shared" si="89"/>
        <v>20000</v>
      </c>
      <c r="AA157" s="5">
        <f t="shared" si="89"/>
        <v>20000</v>
      </c>
      <c r="AB157" s="5">
        <f t="shared" si="89"/>
        <v>20000</v>
      </c>
      <c r="AC157" s="5">
        <f t="shared" si="89"/>
        <v>1020000</v>
      </c>
      <c r="AD157" s="5">
        <f t="shared" si="89"/>
        <v>0</v>
      </c>
      <c r="AE157" s="5">
        <f t="shared" si="89"/>
        <v>0</v>
      </c>
      <c r="AF157" s="5">
        <f t="shared" si="89"/>
        <v>0</v>
      </c>
      <c r="AG157" s="5">
        <f t="shared" si="89"/>
        <v>0</v>
      </c>
      <c r="AH157" s="5">
        <f t="shared" si="89"/>
        <v>0</v>
      </c>
      <c r="AI157" s="5">
        <f t="shared" si="89"/>
        <v>0</v>
      </c>
      <c r="AJ157" s="5">
        <f t="shared" si="89"/>
        <v>0</v>
      </c>
      <c r="AK157" s="5">
        <f t="shared" si="89"/>
        <v>0</v>
      </c>
      <c r="AL157" s="5">
        <f t="shared" si="89"/>
        <v>0</v>
      </c>
      <c r="AM157" s="5">
        <f t="shared" si="89"/>
        <v>0</v>
      </c>
      <c r="AN157" s="5">
        <f t="shared" si="89"/>
        <v>0</v>
      </c>
      <c r="AO157" s="5"/>
      <c r="AP157" s="3">
        <f t="shared" si="77"/>
        <v>129</v>
      </c>
      <c r="BO157" s="3">
        <v>1.0000000000001937E-4</v>
      </c>
      <c r="BP157" s="3">
        <v>0</v>
      </c>
      <c r="BQ157" s="3">
        <v>0</v>
      </c>
    </row>
    <row r="158" spans="9:69" x14ac:dyDescent="0.25">
      <c r="I158" s="4" t="s">
        <v>18</v>
      </c>
      <c r="J158" s="15">
        <f t="shared" ref="J158:J221" si="92">$B$4</f>
        <v>0.02</v>
      </c>
      <c r="K158" s="3">
        <v>10</v>
      </c>
      <c r="L158" s="3" t="s">
        <v>30</v>
      </c>
      <c r="M158" s="15">
        <f t="shared" si="90"/>
        <v>2.5000000000000001E-2</v>
      </c>
      <c r="N158" s="18">
        <f>VLOOKUP($AP158,Solutions!$A:$E,MATCH(Example!$N$27,Solutions!$A$1:$E$1,FALSE),FALSE)</f>
        <v>9.9999999999985666E-5</v>
      </c>
      <c r="O158" s="15">
        <f t="shared" si="91"/>
        <v>0.25</v>
      </c>
      <c r="P158" s="5">
        <v>1000000</v>
      </c>
      <c r="Q158" s="31">
        <v>956239.68034514599</v>
      </c>
      <c r="R158" s="5">
        <f t="shared" ref="R158:R221" si="93">Q158*N158</f>
        <v>95.623968034500891</v>
      </c>
      <c r="S158" s="5">
        <f t="shared" ref="S158:S221" si="94">R158*O158</f>
        <v>23.905992008625223</v>
      </c>
      <c r="T158" s="5">
        <f t="shared" ref="T158:T221" si="95">Q158*(1+O158*$B$42)</f>
        <v>1314829.5604745757</v>
      </c>
      <c r="U158" s="5">
        <f t="shared" si="89"/>
        <v>20000</v>
      </c>
      <c r="V158" s="5">
        <f t="shared" si="89"/>
        <v>20000</v>
      </c>
      <c r="W158" s="5">
        <f t="shared" si="89"/>
        <v>20000</v>
      </c>
      <c r="X158" s="5">
        <f t="shared" si="89"/>
        <v>20000</v>
      </c>
      <c r="Y158" s="5">
        <f t="shared" si="89"/>
        <v>20000</v>
      </c>
      <c r="Z158" s="5">
        <f t="shared" si="89"/>
        <v>20000</v>
      </c>
      <c r="AA158" s="5">
        <f t="shared" si="89"/>
        <v>20000</v>
      </c>
      <c r="AB158" s="5">
        <f t="shared" si="89"/>
        <v>20000</v>
      </c>
      <c r="AC158" s="5">
        <f t="shared" si="89"/>
        <v>20000</v>
      </c>
      <c r="AD158" s="5">
        <f t="shared" si="89"/>
        <v>1020000</v>
      </c>
      <c r="AE158" s="5">
        <f t="shared" si="89"/>
        <v>0</v>
      </c>
      <c r="AF158" s="5">
        <f t="shared" si="89"/>
        <v>0</v>
      </c>
      <c r="AG158" s="5">
        <f t="shared" si="89"/>
        <v>0</v>
      </c>
      <c r="AH158" s="5">
        <f t="shared" si="89"/>
        <v>0</v>
      </c>
      <c r="AI158" s="5">
        <f t="shared" si="89"/>
        <v>0</v>
      </c>
      <c r="AJ158" s="5">
        <f t="shared" si="89"/>
        <v>0</v>
      </c>
      <c r="AK158" s="5">
        <f t="shared" si="89"/>
        <v>0</v>
      </c>
      <c r="AL158" s="5">
        <f t="shared" si="89"/>
        <v>0</v>
      </c>
      <c r="AM158" s="5">
        <f t="shared" si="89"/>
        <v>0</v>
      </c>
      <c r="AN158" s="5">
        <f t="shared" si="89"/>
        <v>0</v>
      </c>
      <c r="AO158" s="5"/>
      <c r="AP158" s="3">
        <f t="shared" si="77"/>
        <v>130</v>
      </c>
      <c r="BO158" s="3">
        <v>9.9999999999985666E-5</v>
      </c>
      <c r="BP158" s="3">
        <v>0</v>
      </c>
      <c r="BQ158" s="3">
        <v>0</v>
      </c>
    </row>
    <row r="159" spans="9:69" x14ac:dyDescent="0.25">
      <c r="I159" s="4" t="s">
        <v>18</v>
      </c>
      <c r="J159" s="15">
        <f t="shared" si="92"/>
        <v>0.02</v>
      </c>
      <c r="K159" s="3">
        <v>11</v>
      </c>
      <c r="L159" s="3" t="s">
        <v>30</v>
      </c>
      <c r="M159" s="15">
        <f t="shared" si="90"/>
        <v>2.7E-2</v>
      </c>
      <c r="N159" s="18">
        <f>VLOOKUP($AP159,Solutions!$A:$E,MATCH(Example!$N$27,Solutions!$A$1:$E$1,FALSE),FALSE)</f>
        <v>1.0000000000000281E-4</v>
      </c>
      <c r="O159" s="15">
        <f t="shared" si="91"/>
        <v>0.27500000000000002</v>
      </c>
      <c r="P159" s="5">
        <v>1000000</v>
      </c>
      <c r="Q159" s="31">
        <v>934142.04399100982</v>
      </c>
      <c r="R159" s="5">
        <f t="shared" si="93"/>
        <v>93.41420439910361</v>
      </c>
      <c r="S159" s="5">
        <f t="shared" si="94"/>
        <v>25.688906209753494</v>
      </c>
      <c r="T159" s="5">
        <f t="shared" si="95"/>
        <v>1319475.6371373015</v>
      </c>
      <c r="U159" s="5">
        <f t="shared" si="89"/>
        <v>20000</v>
      </c>
      <c r="V159" s="5">
        <f t="shared" si="89"/>
        <v>20000</v>
      </c>
      <c r="W159" s="5">
        <f t="shared" si="89"/>
        <v>20000</v>
      </c>
      <c r="X159" s="5">
        <f t="shared" si="89"/>
        <v>20000</v>
      </c>
      <c r="Y159" s="5">
        <f t="shared" si="89"/>
        <v>20000</v>
      </c>
      <c r="Z159" s="5">
        <f t="shared" si="89"/>
        <v>20000</v>
      </c>
      <c r="AA159" s="5">
        <f t="shared" si="89"/>
        <v>20000</v>
      </c>
      <c r="AB159" s="5">
        <f t="shared" si="89"/>
        <v>20000</v>
      </c>
      <c r="AC159" s="5">
        <f t="shared" si="89"/>
        <v>20000</v>
      </c>
      <c r="AD159" s="5">
        <f t="shared" si="89"/>
        <v>20000</v>
      </c>
      <c r="AE159" s="5">
        <f t="shared" si="89"/>
        <v>1020000</v>
      </c>
      <c r="AF159" s="5">
        <f t="shared" si="89"/>
        <v>0</v>
      </c>
      <c r="AG159" s="5">
        <f t="shared" si="89"/>
        <v>0</v>
      </c>
      <c r="AH159" s="5">
        <f t="shared" si="89"/>
        <v>0</v>
      </c>
      <c r="AI159" s="5">
        <f t="shared" si="89"/>
        <v>0</v>
      </c>
      <c r="AJ159" s="5">
        <f t="shared" ref="AJ159:AN159" si="96">$P159*((AJ$28&lt;=$K159)*$J159+(AJ$28=$K159)*1)</f>
        <v>0</v>
      </c>
      <c r="AK159" s="5">
        <f t="shared" si="96"/>
        <v>0</v>
      </c>
      <c r="AL159" s="5">
        <f t="shared" si="96"/>
        <v>0</v>
      </c>
      <c r="AM159" s="5">
        <f t="shared" si="96"/>
        <v>0</v>
      </c>
      <c r="AN159" s="5">
        <f t="shared" si="96"/>
        <v>0</v>
      </c>
      <c r="AO159" s="5"/>
      <c r="AP159" s="3">
        <f t="shared" ref="AP159:AP222" si="97">1+AP158</f>
        <v>131</v>
      </c>
      <c r="BO159" s="3">
        <v>1.0000000000000281E-4</v>
      </c>
      <c r="BP159" s="3">
        <v>0</v>
      </c>
      <c r="BQ159" s="3">
        <v>0</v>
      </c>
    </row>
    <row r="160" spans="9:69" x14ac:dyDescent="0.25">
      <c r="I160" s="4" t="s">
        <v>18</v>
      </c>
      <c r="J160" s="15">
        <f t="shared" si="92"/>
        <v>0.02</v>
      </c>
      <c r="K160" s="3">
        <v>12</v>
      </c>
      <c r="L160" s="3" t="s">
        <v>30</v>
      </c>
      <c r="M160" s="15">
        <f t="shared" si="90"/>
        <v>2.9000000000000001E-2</v>
      </c>
      <c r="N160" s="18">
        <f>VLOOKUP($AP160,Solutions!$A:$E,MATCH(Example!$N$27,Solutions!$A$1:$E$1,FALSE),FALSE)</f>
        <v>1.000000000000126E-4</v>
      </c>
      <c r="O160" s="15">
        <f t="shared" si="91"/>
        <v>0.30000000000000004</v>
      </c>
      <c r="P160" s="5">
        <v>1000000</v>
      </c>
      <c r="Q160" s="31">
        <v>909876.82350258343</v>
      </c>
      <c r="R160" s="5">
        <f t="shared" si="93"/>
        <v>90.987682350269807</v>
      </c>
      <c r="S160" s="5">
        <f t="shared" si="94"/>
        <v>27.296304705080946</v>
      </c>
      <c r="T160" s="5">
        <f t="shared" si="95"/>
        <v>1319321.3940787462</v>
      </c>
      <c r="U160" s="5">
        <f t="shared" ref="U160:AN172" si="98">$P160*((U$28&lt;=$K160)*$J160+(U$28=$K160)*1)</f>
        <v>20000</v>
      </c>
      <c r="V160" s="5">
        <f t="shared" si="98"/>
        <v>20000</v>
      </c>
      <c r="W160" s="5">
        <f t="shared" si="98"/>
        <v>20000</v>
      </c>
      <c r="X160" s="5">
        <f t="shared" si="98"/>
        <v>20000</v>
      </c>
      <c r="Y160" s="5">
        <f t="shared" si="98"/>
        <v>20000</v>
      </c>
      <c r="Z160" s="5">
        <f t="shared" si="98"/>
        <v>20000</v>
      </c>
      <c r="AA160" s="5">
        <f t="shared" si="98"/>
        <v>20000</v>
      </c>
      <c r="AB160" s="5">
        <f t="shared" si="98"/>
        <v>20000</v>
      </c>
      <c r="AC160" s="5">
        <f t="shared" si="98"/>
        <v>20000</v>
      </c>
      <c r="AD160" s="5">
        <f t="shared" si="98"/>
        <v>20000</v>
      </c>
      <c r="AE160" s="5">
        <f t="shared" si="98"/>
        <v>20000</v>
      </c>
      <c r="AF160" s="5">
        <f t="shared" si="98"/>
        <v>1020000</v>
      </c>
      <c r="AG160" s="5">
        <f t="shared" si="98"/>
        <v>0</v>
      </c>
      <c r="AH160" s="5">
        <f t="shared" si="98"/>
        <v>0</v>
      </c>
      <c r="AI160" s="5">
        <f t="shared" si="98"/>
        <v>0</v>
      </c>
      <c r="AJ160" s="5">
        <f t="shared" si="98"/>
        <v>0</v>
      </c>
      <c r="AK160" s="5">
        <f t="shared" si="98"/>
        <v>0</v>
      </c>
      <c r="AL160" s="5">
        <f t="shared" si="98"/>
        <v>0</v>
      </c>
      <c r="AM160" s="5">
        <f t="shared" si="98"/>
        <v>0</v>
      </c>
      <c r="AN160" s="5">
        <f t="shared" si="98"/>
        <v>0</v>
      </c>
      <c r="AO160" s="5"/>
      <c r="AP160" s="3">
        <f t="shared" si="97"/>
        <v>132</v>
      </c>
      <c r="BO160" s="3">
        <v>1.000000000000126E-4</v>
      </c>
      <c r="BP160" s="3">
        <v>0</v>
      </c>
      <c r="BQ160" s="3">
        <v>0</v>
      </c>
    </row>
    <row r="161" spans="9:69" x14ac:dyDescent="0.25">
      <c r="I161" s="4" t="s">
        <v>18</v>
      </c>
      <c r="J161" s="15">
        <f t="shared" si="92"/>
        <v>0.02</v>
      </c>
      <c r="K161" s="3">
        <v>13</v>
      </c>
      <c r="L161" s="3" t="s">
        <v>30</v>
      </c>
      <c r="M161" s="15">
        <f t="shared" si="90"/>
        <v>3.1000000000000003E-2</v>
      </c>
      <c r="N161" s="18">
        <f>VLOOKUP($AP161,Solutions!$A:$E,MATCH(Example!$N$27,Solutions!$A$1:$E$1,FALSE),FALSE)</f>
        <v>1.0000000000000566E-4</v>
      </c>
      <c r="O161" s="15">
        <f t="shared" si="91"/>
        <v>0.32500000000000001</v>
      </c>
      <c r="P161" s="5">
        <v>1000000</v>
      </c>
      <c r="Q161" s="31">
        <v>883760.13840723538</v>
      </c>
      <c r="R161" s="5">
        <f t="shared" si="93"/>
        <v>88.376013840728533</v>
      </c>
      <c r="S161" s="5">
        <f t="shared" si="94"/>
        <v>28.722204498236774</v>
      </c>
      <c r="T161" s="5">
        <f t="shared" si="95"/>
        <v>1314593.2058807628</v>
      </c>
      <c r="U161" s="5">
        <f t="shared" si="98"/>
        <v>20000</v>
      </c>
      <c r="V161" s="5">
        <f t="shared" si="98"/>
        <v>20000</v>
      </c>
      <c r="W161" s="5">
        <f t="shared" si="98"/>
        <v>20000</v>
      </c>
      <c r="X161" s="5">
        <f t="shared" si="98"/>
        <v>20000</v>
      </c>
      <c r="Y161" s="5">
        <f t="shared" si="98"/>
        <v>20000</v>
      </c>
      <c r="Z161" s="5">
        <f t="shared" si="98"/>
        <v>20000</v>
      </c>
      <c r="AA161" s="5">
        <f t="shared" si="98"/>
        <v>20000</v>
      </c>
      <c r="AB161" s="5">
        <f t="shared" si="98"/>
        <v>20000</v>
      </c>
      <c r="AC161" s="5">
        <f t="shared" si="98"/>
        <v>20000</v>
      </c>
      <c r="AD161" s="5">
        <f t="shared" si="98"/>
        <v>20000</v>
      </c>
      <c r="AE161" s="5">
        <f t="shared" si="98"/>
        <v>20000</v>
      </c>
      <c r="AF161" s="5">
        <f t="shared" si="98"/>
        <v>20000</v>
      </c>
      <c r="AG161" s="5">
        <f t="shared" si="98"/>
        <v>1020000</v>
      </c>
      <c r="AH161" s="5">
        <f t="shared" si="98"/>
        <v>0</v>
      </c>
      <c r="AI161" s="5">
        <f t="shared" si="98"/>
        <v>0</v>
      </c>
      <c r="AJ161" s="5">
        <f t="shared" si="98"/>
        <v>0</v>
      </c>
      <c r="AK161" s="5">
        <f t="shared" si="98"/>
        <v>0</v>
      </c>
      <c r="AL161" s="5">
        <f t="shared" si="98"/>
        <v>0</v>
      </c>
      <c r="AM161" s="5">
        <f t="shared" si="98"/>
        <v>0</v>
      </c>
      <c r="AN161" s="5">
        <f t="shared" si="98"/>
        <v>0</v>
      </c>
      <c r="AO161" s="5"/>
      <c r="AP161" s="3">
        <f t="shared" si="97"/>
        <v>133</v>
      </c>
      <c r="BO161" s="3">
        <v>1.0000000000000566E-4</v>
      </c>
      <c r="BP161" s="3">
        <v>0</v>
      </c>
      <c r="BQ161" s="3">
        <v>0</v>
      </c>
    </row>
    <row r="162" spans="9:69" x14ac:dyDescent="0.25">
      <c r="I162" s="4" t="s">
        <v>18</v>
      </c>
      <c r="J162" s="15">
        <f t="shared" si="92"/>
        <v>0.02</v>
      </c>
      <c r="K162" s="3">
        <v>14</v>
      </c>
      <c r="L162" s="3" t="s">
        <v>30</v>
      </c>
      <c r="M162" s="15">
        <f t="shared" si="90"/>
        <v>3.3000000000000002E-2</v>
      </c>
      <c r="N162" s="18">
        <f>VLOOKUP($AP162,Solutions!$A:$E,MATCH(Example!$N$27,Solutions!$A$1:$E$1,FALSE),FALSE)</f>
        <v>1E-4</v>
      </c>
      <c r="O162" s="15">
        <f t="shared" si="91"/>
        <v>0.35000000000000003</v>
      </c>
      <c r="P162" s="5">
        <v>1000000</v>
      </c>
      <c r="Q162" s="31">
        <v>856109.48463569593</v>
      </c>
      <c r="R162" s="5">
        <f t="shared" si="93"/>
        <v>85.610948463569599</v>
      </c>
      <c r="S162" s="5">
        <f t="shared" si="94"/>
        <v>29.963831962249362</v>
      </c>
      <c r="T162" s="5">
        <f t="shared" si="95"/>
        <v>1305566.9640694363</v>
      </c>
      <c r="U162" s="5">
        <f t="shared" si="98"/>
        <v>20000</v>
      </c>
      <c r="V162" s="5">
        <f t="shared" si="98"/>
        <v>20000</v>
      </c>
      <c r="W162" s="5">
        <f t="shared" si="98"/>
        <v>20000</v>
      </c>
      <c r="X162" s="5">
        <f t="shared" si="98"/>
        <v>20000</v>
      </c>
      <c r="Y162" s="5">
        <f t="shared" si="98"/>
        <v>20000</v>
      </c>
      <c r="Z162" s="5">
        <f t="shared" si="98"/>
        <v>20000</v>
      </c>
      <c r="AA162" s="5">
        <f t="shared" si="98"/>
        <v>20000</v>
      </c>
      <c r="AB162" s="5">
        <f t="shared" si="98"/>
        <v>20000</v>
      </c>
      <c r="AC162" s="5">
        <f t="shared" si="98"/>
        <v>20000</v>
      </c>
      <c r="AD162" s="5">
        <f t="shared" si="98"/>
        <v>20000</v>
      </c>
      <c r="AE162" s="5">
        <f t="shared" si="98"/>
        <v>20000</v>
      </c>
      <c r="AF162" s="5">
        <f t="shared" si="98"/>
        <v>20000</v>
      </c>
      <c r="AG162" s="5">
        <f t="shared" si="98"/>
        <v>20000</v>
      </c>
      <c r="AH162" s="5">
        <f t="shared" si="98"/>
        <v>1020000</v>
      </c>
      <c r="AI162" s="5">
        <f t="shared" si="98"/>
        <v>0</v>
      </c>
      <c r="AJ162" s="5">
        <f t="shared" si="98"/>
        <v>0</v>
      </c>
      <c r="AK162" s="5">
        <f t="shared" si="98"/>
        <v>0</v>
      </c>
      <c r="AL162" s="5">
        <f t="shared" si="98"/>
        <v>0</v>
      </c>
      <c r="AM162" s="5">
        <f t="shared" si="98"/>
        <v>0</v>
      </c>
      <c r="AN162" s="5">
        <f t="shared" si="98"/>
        <v>0</v>
      </c>
      <c r="AO162" s="5"/>
      <c r="AP162" s="3">
        <f t="shared" si="97"/>
        <v>134</v>
      </c>
      <c r="BO162" s="3">
        <v>1E-4</v>
      </c>
      <c r="BP162" s="3">
        <v>0</v>
      </c>
      <c r="BQ162" s="3">
        <v>0</v>
      </c>
    </row>
    <row r="163" spans="9:69" x14ac:dyDescent="0.25">
      <c r="I163" s="4" t="s">
        <v>18</v>
      </c>
      <c r="J163" s="15">
        <f t="shared" si="92"/>
        <v>0.02</v>
      </c>
      <c r="K163" s="3">
        <v>15</v>
      </c>
      <c r="L163" s="3" t="s">
        <v>30</v>
      </c>
      <c r="M163" s="15">
        <f t="shared" si="90"/>
        <v>3.4999999999999996E-2</v>
      </c>
      <c r="N163" s="18">
        <f>VLOOKUP($AP163,Solutions!$A:$E,MATCH(Example!$N$27,Solutions!$A$1:$E$1,FALSE),FALSE)</f>
        <v>1.0000000000000076E-4</v>
      </c>
      <c r="O163" s="15">
        <f t="shared" si="91"/>
        <v>0.375</v>
      </c>
      <c r="P163" s="5">
        <v>1000000</v>
      </c>
      <c r="Q163" s="31">
        <v>827238.83655348851</v>
      </c>
      <c r="R163" s="5">
        <f t="shared" si="93"/>
        <v>82.723883655349482</v>
      </c>
      <c r="S163" s="5">
        <f t="shared" si="94"/>
        <v>31.021456370756056</v>
      </c>
      <c r="T163" s="5">
        <f t="shared" si="95"/>
        <v>1292560.6821148258</v>
      </c>
      <c r="U163" s="5">
        <f t="shared" si="98"/>
        <v>20000</v>
      </c>
      <c r="V163" s="5">
        <f t="shared" si="98"/>
        <v>20000</v>
      </c>
      <c r="W163" s="5">
        <f t="shared" si="98"/>
        <v>20000</v>
      </c>
      <c r="X163" s="5">
        <f t="shared" si="98"/>
        <v>20000</v>
      </c>
      <c r="Y163" s="5">
        <f t="shared" si="98"/>
        <v>20000</v>
      </c>
      <c r="Z163" s="5">
        <f t="shared" si="98"/>
        <v>20000</v>
      </c>
      <c r="AA163" s="5">
        <f t="shared" si="98"/>
        <v>20000</v>
      </c>
      <c r="AB163" s="5">
        <f t="shared" si="98"/>
        <v>20000</v>
      </c>
      <c r="AC163" s="5">
        <f t="shared" si="98"/>
        <v>20000</v>
      </c>
      <c r="AD163" s="5">
        <f t="shared" si="98"/>
        <v>20000</v>
      </c>
      <c r="AE163" s="5">
        <f t="shared" si="98"/>
        <v>20000</v>
      </c>
      <c r="AF163" s="5">
        <f t="shared" si="98"/>
        <v>20000</v>
      </c>
      <c r="AG163" s="5">
        <f t="shared" si="98"/>
        <v>20000</v>
      </c>
      <c r="AH163" s="5">
        <f t="shared" si="98"/>
        <v>20000</v>
      </c>
      <c r="AI163" s="5">
        <f t="shared" si="98"/>
        <v>1020000</v>
      </c>
      <c r="AJ163" s="5">
        <f t="shared" si="98"/>
        <v>0</v>
      </c>
      <c r="AK163" s="5">
        <f t="shared" si="98"/>
        <v>0</v>
      </c>
      <c r="AL163" s="5">
        <f t="shared" si="98"/>
        <v>0</v>
      </c>
      <c r="AM163" s="5">
        <f t="shared" si="98"/>
        <v>0</v>
      </c>
      <c r="AN163" s="5">
        <f t="shared" si="98"/>
        <v>0</v>
      </c>
      <c r="AO163" s="5"/>
      <c r="AP163" s="3">
        <f t="shared" si="97"/>
        <v>135</v>
      </c>
      <c r="BO163" s="3">
        <v>1.0000000000000076E-4</v>
      </c>
      <c r="BP163" s="3">
        <v>0</v>
      </c>
      <c r="BQ163" s="3">
        <v>0</v>
      </c>
    </row>
    <row r="164" spans="9:69" x14ac:dyDescent="0.25">
      <c r="I164" s="4" t="s">
        <v>18</v>
      </c>
      <c r="J164" s="15">
        <f t="shared" si="92"/>
        <v>0.02</v>
      </c>
      <c r="K164" s="3">
        <v>16</v>
      </c>
      <c r="L164" s="3" t="s">
        <v>30</v>
      </c>
      <c r="M164" s="15">
        <f t="shared" si="90"/>
        <v>3.6999999999999998E-2</v>
      </c>
      <c r="N164" s="18">
        <f>VLOOKUP($AP164,Solutions!$A:$E,MATCH(Example!$N$27,Solutions!$A$1:$E$1,FALSE),FALSE)</f>
        <v>1.0000000000000076E-4</v>
      </c>
      <c r="O164" s="15">
        <f t="shared" si="91"/>
        <v>0.4</v>
      </c>
      <c r="P164" s="5">
        <v>1000000</v>
      </c>
      <c r="Q164" s="31">
        <v>797454.14075494441</v>
      </c>
      <c r="R164" s="5">
        <f t="shared" si="93"/>
        <v>79.745414075495049</v>
      </c>
      <c r="S164" s="5">
        <f t="shared" si="94"/>
        <v>31.898165630198022</v>
      </c>
      <c r="T164" s="5">
        <f t="shared" si="95"/>
        <v>1275926.6252079112</v>
      </c>
      <c r="U164" s="5">
        <f t="shared" si="98"/>
        <v>20000</v>
      </c>
      <c r="V164" s="5">
        <f t="shared" si="98"/>
        <v>20000</v>
      </c>
      <c r="W164" s="5">
        <f t="shared" si="98"/>
        <v>20000</v>
      </c>
      <c r="X164" s="5">
        <f t="shared" si="98"/>
        <v>20000</v>
      </c>
      <c r="Y164" s="5">
        <f t="shared" si="98"/>
        <v>20000</v>
      </c>
      <c r="Z164" s="5">
        <f t="shared" si="98"/>
        <v>20000</v>
      </c>
      <c r="AA164" s="5">
        <f t="shared" si="98"/>
        <v>20000</v>
      </c>
      <c r="AB164" s="5">
        <f t="shared" si="98"/>
        <v>20000</v>
      </c>
      <c r="AC164" s="5">
        <f t="shared" si="98"/>
        <v>20000</v>
      </c>
      <c r="AD164" s="5">
        <f t="shared" si="98"/>
        <v>20000</v>
      </c>
      <c r="AE164" s="5">
        <f t="shared" si="98"/>
        <v>20000</v>
      </c>
      <c r="AF164" s="5">
        <f t="shared" si="98"/>
        <v>20000</v>
      </c>
      <c r="AG164" s="5">
        <f t="shared" si="98"/>
        <v>20000</v>
      </c>
      <c r="AH164" s="5">
        <f t="shared" si="98"/>
        <v>20000</v>
      </c>
      <c r="AI164" s="5">
        <f t="shared" si="98"/>
        <v>20000</v>
      </c>
      <c r="AJ164" s="5">
        <f t="shared" si="98"/>
        <v>1020000</v>
      </c>
      <c r="AK164" s="5">
        <f t="shared" si="98"/>
        <v>0</v>
      </c>
      <c r="AL164" s="5">
        <f t="shared" si="98"/>
        <v>0</v>
      </c>
      <c r="AM164" s="5">
        <f t="shared" si="98"/>
        <v>0</v>
      </c>
      <c r="AN164" s="5">
        <f t="shared" si="98"/>
        <v>0</v>
      </c>
      <c r="AO164" s="5"/>
      <c r="AP164" s="3">
        <f t="shared" si="97"/>
        <v>136</v>
      </c>
      <c r="BO164" s="3">
        <v>1.0000000000000076E-4</v>
      </c>
      <c r="BP164" s="3">
        <v>0</v>
      </c>
      <c r="BQ164" s="3">
        <v>0</v>
      </c>
    </row>
    <row r="165" spans="9:69" x14ac:dyDescent="0.25">
      <c r="I165" s="4" t="s">
        <v>18</v>
      </c>
      <c r="J165" s="15">
        <f t="shared" si="92"/>
        <v>0.02</v>
      </c>
      <c r="K165" s="3">
        <v>17</v>
      </c>
      <c r="L165" s="3" t="s">
        <v>30</v>
      </c>
      <c r="M165" s="15">
        <f t="shared" si="90"/>
        <v>3.9E-2</v>
      </c>
      <c r="N165" s="18">
        <f>VLOOKUP($AP165,Solutions!$A:$E,MATCH(Example!$N$27,Solutions!$A$1:$E$1,FALSE),FALSE)</f>
        <v>1.0000000000000106E-4</v>
      </c>
      <c r="O165" s="15">
        <f t="shared" si="91"/>
        <v>0.42500000000000004</v>
      </c>
      <c r="P165" s="5">
        <v>1000000</v>
      </c>
      <c r="Q165" s="31">
        <v>767049.2764845551</v>
      </c>
      <c r="R165" s="5">
        <f t="shared" si="93"/>
        <v>76.704927648456319</v>
      </c>
      <c r="S165" s="5">
        <f t="shared" si="94"/>
        <v>32.599594250593938</v>
      </c>
      <c r="T165" s="5">
        <f t="shared" si="95"/>
        <v>1256043.1902434591</v>
      </c>
      <c r="U165" s="5">
        <f t="shared" si="98"/>
        <v>20000</v>
      </c>
      <c r="V165" s="5">
        <f t="shared" si="98"/>
        <v>20000</v>
      </c>
      <c r="W165" s="5">
        <f t="shared" si="98"/>
        <v>20000</v>
      </c>
      <c r="X165" s="5">
        <f t="shared" si="98"/>
        <v>20000</v>
      </c>
      <c r="Y165" s="5">
        <f t="shared" si="98"/>
        <v>20000</v>
      </c>
      <c r="Z165" s="5">
        <f t="shared" si="98"/>
        <v>20000</v>
      </c>
      <c r="AA165" s="5">
        <f t="shared" si="98"/>
        <v>20000</v>
      </c>
      <c r="AB165" s="5">
        <f t="shared" si="98"/>
        <v>20000</v>
      </c>
      <c r="AC165" s="5">
        <f t="shared" si="98"/>
        <v>20000</v>
      </c>
      <c r="AD165" s="5">
        <f t="shared" si="98"/>
        <v>20000</v>
      </c>
      <c r="AE165" s="5">
        <f t="shared" si="98"/>
        <v>20000</v>
      </c>
      <c r="AF165" s="5">
        <f t="shared" si="98"/>
        <v>20000</v>
      </c>
      <c r="AG165" s="5">
        <f t="shared" si="98"/>
        <v>20000</v>
      </c>
      <c r="AH165" s="5">
        <f t="shared" si="98"/>
        <v>20000</v>
      </c>
      <c r="AI165" s="5">
        <f t="shared" si="98"/>
        <v>20000</v>
      </c>
      <c r="AJ165" s="5">
        <f t="shared" si="98"/>
        <v>20000</v>
      </c>
      <c r="AK165" s="5">
        <f t="shared" si="98"/>
        <v>1020000</v>
      </c>
      <c r="AL165" s="5">
        <f t="shared" si="98"/>
        <v>0</v>
      </c>
      <c r="AM165" s="5">
        <f t="shared" si="98"/>
        <v>0</v>
      </c>
      <c r="AN165" s="5">
        <f t="shared" si="98"/>
        <v>0</v>
      </c>
      <c r="AO165" s="5"/>
      <c r="AP165" s="3">
        <f t="shared" si="97"/>
        <v>137</v>
      </c>
      <c r="BO165" s="3">
        <v>1.0000000000000106E-4</v>
      </c>
      <c r="BP165" s="3">
        <v>0</v>
      </c>
      <c r="BQ165" s="3">
        <v>0</v>
      </c>
    </row>
    <row r="166" spans="9:69" x14ac:dyDescent="0.25">
      <c r="I166" s="4" t="s">
        <v>18</v>
      </c>
      <c r="J166" s="15">
        <f t="shared" si="92"/>
        <v>0.02</v>
      </c>
      <c r="K166" s="3">
        <v>18</v>
      </c>
      <c r="L166" s="3" t="s">
        <v>30</v>
      </c>
      <c r="M166" s="15">
        <f t="shared" si="90"/>
        <v>4.1000000000000002E-2</v>
      </c>
      <c r="N166" s="18">
        <f>VLOOKUP($AP166,Solutions!$A:$E,MATCH(Example!$N$27,Solutions!$A$1:$E$1,FALSE),FALSE)</f>
        <v>1.0000000000000087E-4</v>
      </c>
      <c r="O166" s="15">
        <f t="shared" si="91"/>
        <v>0.45</v>
      </c>
      <c r="P166" s="5">
        <v>1000000</v>
      </c>
      <c r="Q166" s="31">
        <v>736302.53994156921</v>
      </c>
      <c r="R166" s="5">
        <f t="shared" si="93"/>
        <v>73.630253994157556</v>
      </c>
      <c r="S166" s="5">
        <f t="shared" si="94"/>
        <v>33.133614297370904</v>
      </c>
      <c r="T166" s="5">
        <f t="shared" si="95"/>
        <v>1233306.7544021285</v>
      </c>
      <c r="U166" s="5">
        <f t="shared" si="98"/>
        <v>20000</v>
      </c>
      <c r="V166" s="5">
        <f t="shared" si="98"/>
        <v>20000</v>
      </c>
      <c r="W166" s="5">
        <f t="shared" si="98"/>
        <v>20000</v>
      </c>
      <c r="X166" s="5">
        <f t="shared" si="98"/>
        <v>20000</v>
      </c>
      <c r="Y166" s="5">
        <f t="shared" si="98"/>
        <v>20000</v>
      </c>
      <c r="Z166" s="5">
        <f t="shared" si="98"/>
        <v>20000</v>
      </c>
      <c r="AA166" s="5">
        <f t="shared" si="98"/>
        <v>20000</v>
      </c>
      <c r="AB166" s="5">
        <f t="shared" si="98"/>
        <v>20000</v>
      </c>
      <c r="AC166" s="5">
        <f t="shared" si="98"/>
        <v>20000</v>
      </c>
      <c r="AD166" s="5">
        <f t="shared" si="98"/>
        <v>20000</v>
      </c>
      <c r="AE166" s="5">
        <f t="shared" si="98"/>
        <v>20000</v>
      </c>
      <c r="AF166" s="5">
        <f t="shared" si="98"/>
        <v>20000</v>
      </c>
      <c r="AG166" s="5">
        <f t="shared" si="98"/>
        <v>20000</v>
      </c>
      <c r="AH166" s="5">
        <f t="shared" si="98"/>
        <v>20000</v>
      </c>
      <c r="AI166" s="5">
        <f t="shared" si="98"/>
        <v>20000</v>
      </c>
      <c r="AJ166" s="5">
        <f t="shared" si="98"/>
        <v>20000</v>
      </c>
      <c r="AK166" s="5">
        <f t="shared" si="98"/>
        <v>20000</v>
      </c>
      <c r="AL166" s="5">
        <f t="shared" si="98"/>
        <v>1020000</v>
      </c>
      <c r="AM166" s="5">
        <f t="shared" si="98"/>
        <v>0</v>
      </c>
      <c r="AN166" s="5">
        <f t="shared" si="98"/>
        <v>0</v>
      </c>
      <c r="AO166" s="5"/>
      <c r="AP166" s="3">
        <f t="shared" si="97"/>
        <v>138</v>
      </c>
      <c r="BO166" s="3">
        <v>1.0000000000000087E-4</v>
      </c>
      <c r="BP166" s="3">
        <v>0</v>
      </c>
      <c r="BQ166" s="3">
        <v>0</v>
      </c>
    </row>
    <row r="167" spans="9:69" x14ac:dyDescent="0.25">
      <c r="I167" s="4" t="s">
        <v>18</v>
      </c>
      <c r="J167" s="15">
        <f t="shared" si="92"/>
        <v>0.02</v>
      </c>
      <c r="K167" s="3">
        <v>19</v>
      </c>
      <c r="L167" s="3" t="s">
        <v>30</v>
      </c>
      <c r="M167" s="15">
        <f t="shared" si="90"/>
        <v>4.2999999999999997E-2</v>
      </c>
      <c r="N167" s="18">
        <f>VLOOKUP($AP167,Solutions!$A:$E,MATCH(Example!$N$27,Solutions!$A$1:$E$1,FALSE),FALSE)</f>
        <v>1E-4</v>
      </c>
      <c r="O167" s="15">
        <f t="shared" si="91"/>
        <v>0.47500000000000003</v>
      </c>
      <c r="P167" s="5">
        <v>1000000</v>
      </c>
      <c r="Q167" s="31">
        <v>705473.69170393946</v>
      </c>
      <c r="R167" s="5">
        <f t="shared" si="93"/>
        <v>70.547369170393949</v>
      </c>
      <c r="S167" s="5">
        <f t="shared" si="94"/>
        <v>33.51000035593713</v>
      </c>
      <c r="T167" s="5">
        <f t="shared" si="95"/>
        <v>1208123.6970429963</v>
      </c>
      <c r="U167" s="5">
        <f t="shared" si="98"/>
        <v>20000</v>
      </c>
      <c r="V167" s="5">
        <f t="shared" si="98"/>
        <v>20000</v>
      </c>
      <c r="W167" s="5">
        <f t="shared" si="98"/>
        <v>20000</v>
      </c>
      <c r="X167" s="5">
        <f t="shared" si="98"/>
        <v>20000</v>
      </c>
      <c r="Y167" s="5">
        <f t="shared" si="98"/>
        <v>20000</v>
      </c>
      <c r="Z167" s="5">
        <f t="shared" si="98"/>
        <v>20000</v>
      </c>
      <c r="AA167" s="5">
        <f t="shared" si="98"/>
        <v>20000</v>
      </c>
      <c r="AB167" s="5">
        <f t="shared" si="98"/>
        <v>20000</v>
      </c>
      <c r="AC167" s="5">
        <f t="shared" si="98"/>
        <v>20000</v>
      </c>
      <c r="AD167" s="5">
        <f t="shared" si="98"/>
        <v>20000</v>
      </c>
      <c r="AE167" s="5">
        <f t="shared" si="98"/>
        <v>20000</v>
      </c>
      <c r="AF167" s="5">
        <f t="shared" si="98"/>
        <v>20000</v>
      </c>
      <c r="AG167" s="5">
        <f t="shared" si="98"/>
        <v>20000</v>
      </c>
      <c r="AH167" s="5">
        <f t="shared" si="98"/>
        <v>20000</v>
      </c>
      <c r="AI167" s="5">
        <f t="shared" si="98"/>
        <v>20000</v>
      </c>
      <c r="AJ167" s="5">
        <f t="shared" si="98"/>
        <v>20000</v>
      </c>
      <c r="AK167" s="5">
        <f t="shared" si="98"/>
        <v>20000</v>
      </c>
      <c r="AL167" s="5">
        <f t="shared" si="98"/>
        <v>20000</v>
      </c>
      <c r="AM167" s="5">
        <f t="shared" si="98"/>
        <v>1020000</v>
      </c>
      <c r="AN167" s="5">
        <f t="shared" si="98"/>
        <v>0</v>
      </c>
      <c r="AO167" s="5"/>
      <c r="AP167" s="3">
        <f t="shared" si="97"/>
        <v>139</v>
      </c>
      <c r="BO167" s="3">
        <v>1E-4</v>
      </c>
      <c r="BP167" s="3">
        <v>0</v>
      </c>
      <c r="BQ167" s="3">
        <v>0</v>
      </c>
    </row>
    <row r="168" spans="9:69" x14ac:dyDescent="0.25">
      <c r="I168" s="9" t="s">
        <v>18</v>
      </c>
      <c r="J168" s="16">
        <f t="shared" si="92"/>
        <v>0.02</v>
      </c>
      <c r="K168" s="10">
        <v>20</v>
      </c>
      <c r="L168" s="10" t="s">
        <v>30</v>
      </c>
      <c r="M168" s="16">
        <f t="shared" si="90"/>
        <v>4.4999999999999998E-2</v>
      </c>
      <c r="N168" s="19">
        <f>VLOOKUP($AP168,Solutions!$A:$E,MATCH(Example!$N$27,Solutions!$A$1:$E$1,FALSE),FALSE)</f>
        <v>1E-4</v>
      </c>
      <c r="O168" s="16">
        <f t="shared" si="91"/>
        <v>0.5</v>
      </c>
      <c r="P168" s="14">
        <v>1000000</v>
      </c>
      <c r="Q168" s="32">
        <v>674801.58871365816</v>
      </c>
      <c r="R168" s="14">
        <f t="shared" si="93"/>
        <v>67.480158871365816</v>
      </c>
      <c r="S168" s="14">
        <f t="shared" si="94"/>
        <v>33.740079435682908</v>
      </c>
      <c r="T168" s="14">
        <f t="shared" si="95"/>
        <v>1180902.7802489018</v>
      </c>
      <c r="U168" s="14">
        <f t="shared" si="98"/>
        <v>20000</v>
      </c>
      <c r="V168" s="14">
        <f t="shared" si="98"/>
        <v>20000</v>
      </c>
      <c r="W168" s="14">
        <f t="shared" si="98"/>
        <v>20000</v>
      </c>
      <c r="X168" s="14">
        <f t="shared" si="98"/>
        <v>20000</v>
      </c>
      <c r="Y168" s="14">
        <f t="shared" si="98"/>
        <v>20000</v>
      </c>
      <c r="Z168" s="14">
        <f t="shared" si="98"/>
        <v>20000</v>
      </c>
      <c r="AA168" s="14">
        <f t="shared" si="98"/>
        <v>20000</v>
      </c>
      <c r="AB168" s="14">
        <f t="shared" si="98"/>
        <v>20000</v>
      </c>
      <c r="AC168" s="14">
        <f t="shared" si="98"/>
        <v>20000</v>
      </c>
      <c r="AD168" s="14">
        <f t="shared" si="98"/>
        <v>20000</v>
      </c>
      <c r="AE168" s="14">
        <f t="shared" si="98"/>
        <v>20000</v>
      </c>
      <c r="AF168" s="14">
        <f t="shared" si="98"/>
        <v>20000</v>
      </c>
      <c r="AG168" s="14">
        <f t="shared" si="98"/>
        <v>20000</v>
      </c>
      <c r="AH168" s="14">
        <f t="shared" si="98"/>
        <v>20000</v>
      </c>
      <c r="AI168" s="14">
        <f t="shared" si="98"/>
        <v>20000</v>
      </c>
      <c r="AJ168" s="14">
        <f t="shared" si="98"/>
        <v>20000</v>
      </c>
      <c r="AK168" s="14">
        <f t="shared" si="98"/>
        <v>20000</v>
      </c>
      <c r="AL168" s="14">
        <f t="shared" si="98"/>
        <v>20000</v>
      </c>
      <c r="AM168" s="14">
        <f t="shared" si="98"/>
        <v>20000</v>
      </c>
      <c r="AN168" s="14">
        <f t="shared" si="98"/>
        <v>1020000</v>
      </c>
      <c r="AO168" s="33"/>
      <c r="AP168" s="3">
        <f t="shared" si="97"/>
        <v>140</v>
      </c>
      <c r="BO168" s="3">
        <v>1E-4</v>
      </c>
      <c r="BP168" s="3">
        <v>0</v>
      </c>
      <c r="BQ168" s="3">
        <v>0</v>
      </c>
    </row>
    <row r="169" spans="9:69" x14ac:dyDescent="0.25">
      <c r="I169" s="4" t="s">
        <v>38</v>
      </c>
      <c r="J169" s="15">
        <f t="shared" si="92"/>
        <v>0.02</v>
      </c>
      <c r="K169" s="3">
        <v>1</v>
      </c>
      <c r="L169" s="3" t="s">
        <v>26</v>
      </c>
      <c r="M169" s="15">
        <f t="shared" ref="M169:M188" si="99">$B$2+$B$14*$K169</f>
        <v>5.4999999999999997E-3</v>
      </c>
      <c r="N169" s="18">
        <f>VLOOKUP($AP169,Solutions!$A:$E,MATCH(Example!$N$27,Solutions!$A$1:$E$1,FALSE),FALSE)</f>
        <v>9.9999999999999165E-5</v>
      </c>
      <c r="O169" s="15">
        <f t="shared" ref="O169:O188" si="100">$K169*B$26</f>
        <v>3.0000000000000001E-3</v>
      </c>
      <c r="P169" s="5">
        <v>1000000</v>
      </c>
      <c r="Q169" s="31">
        <v>1014420.6862257583</v>
      </c>
      <c r="R169" s="5">
        <f t="shared" si="93"/>
        <v>101.44206862257498</v>
      </c>
      <c r="S169" s="5">
        <f t="shared" si="94"/>
        <v>0.30432620586772496</v>
      </c>
      <c r="T169" s="5">
        <f t="shared" si="95"/>
        <v>1018985.5793137741</v>
      </c>
      <c r="U169" s="5">
        <f t="shared" si="98"/>
        <v>1020000</v>
      </c>
      <c r="V169" s="5">
        <f t="shared" si="98"/>
        <v>0</v>
      </c>
      <c r="W169" s="5">
        <f t="shared" si="98"/>
        <v>0</v>
      </c>
      <c r="X169" s="5">
        <f t="shared" si="98"/>
        <v>0</v>
      </c>
      <c r="Y169" s="5">
        <f t="shared" si="98"/>
        <v>0</v>
      </c>
      <c r="Z169" s="5">
        <f t="shared" si="98"/>
        <v>0</v>
      </c>
      <c r="AA169" s="5">
        <f t="shared" si="98"/>
        <v>0</v>
      </c>
      <c r="AB169" s="5">
        <f t="shared" si="98"/>
        <v>0</v>
      </c>
      <c r="AC169" s="5">
        <f t="shared" si="98"/>
        <v>0</v>
      </c>
      <c r="AD169" s="5">
        <f t="shared" si="98"/>
        <v>0</v>
      </c>
      <c r="AE169" s="5">
        <f t="shared" si="98"/>
        <v>0</v>
      </c>
      <c r="AF169" s="5">
        <f t="shared" si="98"/>
        <v>0</v>
      </c>
      <c r="AG169" s="5">
        <f t="shared" si="98"/>
        <v>0</v>
      </c>
      <c r="AH169" s="5">
        <f t="shared" si="98"/>
        <v>0</v>
      </c>
      <c r="AI169" s="5">
        <f t="shared" si="98"/>
        <v>0</v>
      </c>
      <c r="AJ169" s="5">
        <f t="shared" si="98"/>
        <v>0</v>
      </c>
      <c r="AK169" s="5">
        <f t="shared" si="98"/>
        <v>0</v>
      </c>
      <c r="AL169" s="5">
        <f t="shared" si="98"/>
        <v>0</v>
      </c>
      <c r="AM169" s="5">
        <f t="shared" si="98"/>
        <v>0</v>
      </c>
      <c r="AN169" s="5">
        <f t="shared" si="98"/>
        <v>0</v>
      </c>
      <c r="AO169" s="5"/>
      <c r="AP169" s="3">
        <f t="shared" si="97"/>
        <v>141</v>
      </c>
      <c r="BO169" s="3">
        <v>9.9999999999999165E-5</v>
      </c>
      <c r="BP169" s="3">
        <v>0</v>
      </c>
      <c r="BQ169" s="3">
        <v>0</v>
      </c>
    </row>
    <row r="170" spans="9:69" x14ac:dyDescent="0.25">
      <c r="I170" s="4" t="s">
        <v>38</v>
      </c>
      <c r="J170" s="15">
        <f t="shared" si="92"/>
        <v>0.02</v>
      </c>
      <c r="K170" s="3">
        <v>2</v>
      </c>
      <c r="L170" s="3" t="s">
        <v>26</v>
      </c>
      <c r="M170" s="15">
        <f t="shared" si="99"/>
        <v>6.0000000000000001E-3</v>
      </c>
      <c r="N170" s="18">
        <f>VLOOKUP($AP170,Solutions!$A:$E,MATCH(Example!$N$27,Solutions!$A$1:$E$1,FALSE),FALSE)</f>
        <v>9.9999999999975976E-5</v>
      </c>
      <c r="O170" s="15">
        <f t="shared" si="100"/>
        <v>6.0000000000000001E-3</v>
      </c>
      <c r="P170" s="5">
        <v>1000000</v>
      </c>
      <c r="Q170" s="31">
        <v>1027750.0009881071</v>
      </c>
      <c r="R170" s="5">
        <f t="shared" si="93"/>
        <v>102.77500009878601</v>
      </c>
      <c r="S170" s="5">
        <f t="shared" si="94"/>
        <v>0.61665000059271602</v>
      </c>
      <c r="T170" s="5">
        <f t="shared" si="95"/>
        <v>1036999.7509969999</v>
      </c>
      <c r="U170" s="5">
        <f t="shared" si="98"/>
        <v>20000</v>
      </c>
      <c r="V170" s="5">
        <f t="shared" si="98"/>
        <v>1020000</v>
      </c>
      <c r="W170" s="5">
        <f t="shared" si="98"/>
        <v>0</v>
      </c>
      <c r="X170" s="5">
        <f t="shared" si="98"/>
        <v>0</v>
      </c>
      <c r="Y170" s="5">
        <f t="shared" si="98"/>
        <v>0</v>
      </c>
      <c r="Z170" s="5">
        <f t="shared" si="98"/>
        <v>0</v>
      </c>
      <c r="AA170" s="5">
        <f t="shared" si="98"/>
        <v>0</v>
      </c>
      <c r="AB170" s="5">
        <f t="shared" si="98"/>
        <v>0</v>
      </c>
      <c r="AC170" s="5">
        <f t="shared" si="98"/>
        <v>0</v>
      </c>
      <c r="AD170" s="5">
        <f t="shared" si="98"/>
        <v>0</v>
      </c>
      <c r="AE170" s="5">
        <f t="shared" si="98"/>
        <v>0</v>
      </c>
      <c r="AF170" s="5">
        <f t="shared" si="98"/>
        <v>0</v>
      </c>
      <c r="AG170" s="5">
        <f t="shared" si="98"/>
        <v>0</v>
      </c>
      <c r="AH170" s="5">
        <f t="shared" si="98"/>
        <v>0</v>
      </c>
      <c r="AI170" s="5">
        <f t="shared" si="98"/>
        <v>0</v>
      </c>
      <c r="AJ170" s="5">
        <f t="shared" si="98"/>
        <v>0</v>
      </c>
      <c r="AK170" s="5">
        <f t="shared" si="98"/>
        <v>0</v>
      </c>
      <c r="AL170" s="5">
        <f t="shared" si="98"/>
        <v>0</v>
      </c>
      <c r="AM170" s="5">
        <f t="shared" si="98"/>
        <v>0</v>
      </c>
      <c r="AN170" s="5">
        <f t="shared" si="98"/>
        <v>0</v>
      </c>
      <c r="AO170" s="5"/>
      <c r="AP170" s="3">
        <f t="shared" si="97"/>
        <v>142</v>
      </c>
      <c r="BO170" s="3">
        <v>9.9999999999975976E-5</v>
      </c>
      <c r="BP170" s="3">
        <v>0</v>
      </c>
      <c r="BQ170" s="3">
        <v>0</v>
      </c>
    </row>
    <row r="171" spans="9:69" x14ac:dyDescent="0.25">
      <c r="I171" s="4" t="s">
        <v>38</v>
      </c>
      <c r="J171" s="15">
        <f t="shared" si="92"/>
        <v>0.02</v>
      </c>
      <c r="K171" s="3">
        <v>3</v>
      </c>
      <c r="L171" s="3" t="s">
        <v>26</v>
      </c>
      <c r="M171" s="15">
        <f t="shared" si="99"/>
        <v>6.5000000000000006E-3</v>
      </c>
      <c r="N171" s="18">
        <f>VLOOKUP($AP171,Solutions!$A:$E,MATCH(Example!$N$27,Solutions!$A$1:$E$1,FALSE),FALSE)</f>
        <v>9.9999999999997525E-5</v>
      </c>
      <c r="O171" s="15">
        <f t="shared" si="100"/>
        <v>9.0000000000000011E-3</v>
      </c>
      <c r="P171" s="5">
        <v>1000000</v>
      </c>
      <c r="Q171" s="31">
        <v>1039979.1486401533</v>
      </c>
      <c r="R171" s="5">
        <f t="shared" si="93"/>
        <v>103.99791486401276</v>
      </c>
      <c r="S171" s="5">
        <f t="shared" si="94"/>
        <v>0.93598123377611486</v>
      </c>
      <c r="T171" s="5">
        <f t="shared" si="95"/>
        <v>1054018.8671467954</v>
      </c>
      <c r="U171" s="5">
        <f t="shared" si="98"/>
        <v>20000</v>
      </c>
      <c r="V171" s="5">
        <f t="shared" si="98"/>
        <v>20000</v>
      </c>
      <c r="W171" s="5">
        <f t="shared" si="98"/>
        <v>1020000</v>
      </c>
      <c r="X171" s="5">
        <f t="shared" si="98"/>
        <v>0</v>
      </c>
      <c r="Y171" s="5">
        <f t="shared" si="98"/>
        <v>0</v>
      </c>
      <c r="Z171" s="5">
        <f t="shared" si="98"/>
        <v>0</v>
      </c>
      <c r="AA171" s="5">
        <f t="shared" si="98"/>
        <v>0</v>
      </c>
      <c r="AB171" s="5">
        <f t="shared" si="98"/>
        <v>0</v>
      </c>
      <c r="AC171" s="5">
        <f t="shared" si="98"/>
        <v>0</v>
      </c>
      <c r="AD171" s="5">
        <f t="shared" si="98"/>
        <v>0</v>
      </c>
      <c r="AE171" s="5">
        <f t="shared" si="98"/>
        <v>0</v>
      </c>
      <c r="AF171" s="5">
        <f t="shared" si="98"/>
        <v>0</v>
      </c>
      <c r="AG171" s="5">
        <f t="shared" si="98"/>
        <v>0</v>
      </c>
      <c r="AH171" s="5">
        <f t="shared" si="98"/>
        <v>0</v>
      </c>
      <c r="AI171" s="5">
        <f t="shared" si="98"/>
        <v>0</v>
      </c>
      <c r="AJ171" s="5">
        <f t="shared" si="98"/>
        <v>0</v>
      </c>
      <c r="AK171" s="5">
        <f t="shared" si="98"/>
        <v>0</v>
      </c>
      <c r="AL171" s="5">
        <f t="shared" si="98"/>
        <v>0</v>
      </c>
      <c r="AM171" s="5">
        <f t="shared" si="98"/>
        <v>0</v>
      </c>
      <c r="AN171" s="5">
        <f t="shared" si="98"/>
        <v>0</v>
      </c>
      <c r="AO171" s="5"/>
      <c r="AP171" s="3">
        <f t="shared" si="97"/>
        <v>143</v>
      </c>
      <c r="BO171" s="3">
        <v>9.9999999999997525E-5</v>
      </c>
      <c r="BP171" s="3">
        <v>0</v>
      </c>
      <c r="BQ171" s="3">
        <v>0</v>
      </c>
    </row>
    <row r="172" spans="9:69" x14ac:dyDescent="0.25">
      <c r="I172" s="4" t="s">
        <v>38</v>
      </c>
      <c r="J172" s="15">
        <f t="shared" si="92"/>
        <v>0.02</v>
      </c>
      <c r="K172" s="3">
        <v>4</v>
      </c>
      <c r="L172" s="3" t="s">
        <v>26</v>
      </c>
      <c r="M172" s="15">
        <f t="shared" si="99"/>
        <v>7.0000000000000001E-3</v>
      </c>
      <c r="N172" s="18">
        <f>VLOOKUP($AP172,Solutions!$A:$E,MATCH(Example!$N$27,Solutions!$A$1:$E$1,FALSE),FALSE)</f>
        <v>9.9999999999999097E-5</v>
      </c>
      <c r="O172" s="15">
        <f t="shared" si="100"/>
        <v>1.2E-2</v>
      </c>
      <c r="P172" s="5">
        <v>1000000</v>
      </c>
      <c r="Q172" s="31">
        <v>1051102.5856647571</v>
      </c>
      <c r="R172" s="5">
        <f t="shared" si="93"/>
        <v>105.11025856647476</v>
      </c>
      <c r="S172" s="5">
        <f t="shared" si="94"/>
        <v>1.261323102797697</v>
      </c>
      <c r="T172" s="5">
        <f t="shared" si="95"/>
        <v>1070022.4322067227</v>
      </c>
      <c r="U172" s="5">
        <f t="shared" si="98"/>
        <v>20000</v>
      </c>
      <c r="V172" s="5">
        <f t="shared" si="98"/>
        <v>20000</v>
      </c>
      <c r="W172" s="5">
        <f t="shared" si="98"/>
        <v>20000</v>
      </c>
      <c r="X172" s="5">
        <f t="shared" si="98"/>
        <v>1020000</v>
      </c>
      <c r="Y172" s="5">
        <f t="shared" si="98"/>
        <v>0</v>
      </c>
      <c r="Z172" s="5">
        <f t="shared" si="98"/>
        <v>0</v>
      </c>
      <c r="AA172" s="5">
        <f t="shared" si="98"/>
        <v>0</v>
      </c>
      <c r="AB172" s="5">
        <f t="shared" si="98"/>
        <v>0</v>
      </c>
      <c r="AC172" s="5">
        <f t="shared" si="98"/>
        <v>0</v>
      </c>
      <c r="AD172" s="5">
        <f t="shared" si="98"/>
        <v>0</v>
      </c>
      <c r="AE172" s="5">
        <f t="shared" si="98"/>
        <v>0</v>
      </c>
      <c r="AF172" s="5">
        <f t="shared" si="98"/>
        <v>0</v>
      </c>
      <c r="AG172" s="5">
        <f t="shared" si="98"/>
        <v>0</v>
      </c>
      <c r="AH172" s="5">
        <f t="shared" si="98"/>
        <v>0</v>
      </c>
      <c r="AI172" s="5">
        <f t="shared" si="98"/>
        <v>0</v>
      </c>
      <c r="AJ172" s="5">
        <f t="shared" ref="AJ172:AN172" si="101">$P172*((AJ$28&lt;=$K172)*$J172+(AJ$28=$K172)*1)</f>
        <v>0</v>
      </c>
      <c r="AK172" s="5">
        <f t="shared" si="101"/>
        <v>0</v>
      </c>
      <c r="AL172" s="5">
        <f t="shared" si="101"/>
        <v>0</v>
      </c>
      <c r="AM172" s="5">
        <f t="shared" si="101"/>
        <v>0</v>
      </c>
      <c r="AN172" s="5">
        <f t="shared" si="101"/>
        <v>0</v>
      </c>
      <c r="AO172" s="5"/>
      <c r="AP172" s="3">
        <f t="shared" si="97"/>
        <v>144</v>
      </c>
      <c r="BO172" s="3">
        <v>9.9999999999999097E-5</v>
      </c>
      <c r="BP172" s="3">
        <v>0</v>
      </c>
      <c r="BQ172" s="3">
        <v>0</v>
      </c>
    </row>
    <row r="173" spans="9:69" x14ac:dyDescent="0.25">
      <c r="I173" s="4" t="s">
        <v>38</v>
      </c>
      <c r="J173" s="15">
        <f t="shared" si="92"/>
        <v>0.02</v>
      </c>
      <c r="K173" s="3">
        <v>5</v>
      </c>
      <c r="L173" s="3" t="s">
        <v>26</v>
      </c>
      <c r="M173" s="15">
        <f t="shared" si="99"/>
        <v>7.4999999999999997E-3</v>
      </c>
      <c r="N173" s="18">
        <f>VLOOKUP($AP173,Solutions!$A:$E,MATCH(Example!$N$27,Solutions!$A$1:$E$1,FALSE),FALSE)</f>
        <v>1.0000000000000293E-4</v>
      </c>
      <c r="O173" s="15">
        <f t="shared" si="100"/>
        <v>1.4999999999999999E-2</v>
      </c>
      <c r="P173" s="5">
        <v>1000000</v>
      </c>
      <c r="Q173" s="31">
        <v>1061117.9951562064</v>
      </c>
      <c r="R173" s="5">
        <f t="shared" si="93"/>
        <v>106.11179951562376</v>
      </c>
      <c r="S173" s="5">
        <f t="shared" si="94"/>
        <v>1.5916769927343564</v>
      </c>
      <c r="T173" s="5">
        <f t="shared" si="95"/>
        <v>1084993.150047221</v>
      </c>
      <c r="U173" s="5">
        <f t="shared" ref="U173:AN185" si="102">$P173*((U$28&lt;=$K173)*$J173+(U$28=$K173)*1)</f>
        <v>20000</v>
      </c>
      <c r="V173" s="5">
        <f t="shared" si="102"/>
        <v>20000</v>
      </c>
      <c r="W173" s="5">
        <f t="shared" si="102"/>
        <v>20000</v>
      </c>
      <c r="X173" s="5">
        <f t="shared" si="102"/>
        <v>20000</v>
      </c>
      <c r="Y173" s="5">
        <f t="shared" si="102"/>
        <v>1020000</v>
      </c>
      <c r="Z173" s="5">
        <f t="shared" si="102"/>
        <v>0</v>
      </c>
      <c r="AA173" s="5">
        <f t="shared" si="102"/>
        <v>0</v>
      </c>
      <c r="AB173" s="5">
        <f t="shared" si="102"/>
        <v>0</v>
      </c>
      <c r="AC173" s="5">
        <f t="shared" si="102"/>
        <v>0</v>
      </c>
      <c r="AD173" s="5">
        <f t="shared" si="102"/>
        <v>0</v>
      </c>
      <c r="AE173" s="5">
        <f t="shared" si="102"/>
        <v>0</v>
      </c>
      <c r="AF173" s="5">
        <f t="shared" si="102"/>
        <v>0</v>
      </c>
      <c r="AG173" s="5">
        <f t="shared" si="102"/>
        <v>0</v>
      </c>
      <c r="AH173" s="5">
        <f t="shared" si="102"/>
        <v>0</v>
      </c>
      <c r="AI173" s="5">
        <f t="shared" si="102"/>
        <v>0</v>
      </c>
      <c r="AJ173" s="5">
        <f t="shared" si="102"/>
        <v>0</v>
      </c>
      <c r="AK173" s="5">
        <f t="shared" si="102"/>
        <v>0</v>
      </c>
      <c r="AL173" s="5">
        <f t="shared" si="102"/>
        <v>0</v>
      </c>
      <c r="AM173" s="5">
        <f t="shared" si="102"/>
        <v>0</v>
      </c>
      <c r="AN173" s="5">
        <f t="shared" si="102"/>
        <v>0</v>
      </c>
      <c r="AO173" s="5"/>
      <c r="AP173" s="3">
        <f t="shared" si="97"/>
        <v>145</v>
      </c>
      <c r="BO173" s="3">
        <v>1.0000000000000293E-4</v>
      </c>
      <c r="BP173" s="3">
        <v>0</v>
      </c>
      <c r="BQ173" s="3">
        <v>0</v>
      </c>
    </row>
    <row r="174" spans="9:69" x14ac:dyDescent="0.25">
      <c r="I174" s="4" t="s">
        <v>38</v>
      </c>
      <c r="J174" s="15">
        <f t="shared" si="92"/>
        <v>0.02</v>
      </c>
      <c r="K174" s="3">
        <v>6</v>
      </c>
      <c r="L174" s="3" t="s">
        <v>26</v>
      </c>
      <c r="M174" s="15">
        <f t="shared" si="99"/>
        <v>8.0000000000000002E-3</v>
      </c>
      <c r="N174" s="18">
        <f>VLOOKUP($AP174,Solutions!$A:$E,MATCH(Example!$N$27,Solutions!$A$1:$E$1,FALSE),FALSE)</f>
        <v>1.0000000000000429E-4</v>
      </c>
      <c r="O174" s="15">
        <f t="shared" si="100"/>
        <v>1.8000000000000002E-2</v>
      </c>
      <c r="P174" s="5">
        <v>1000000</v>
      </c>
      <c r="Q174" s="31">
        <v>1070026.2460630976</v>
      </c>
      <c r="R174" s="5">
        <f t="shared" si="93"/>
        <v>107.00262460631436</v>
      </c>
      <c r="S174" s="5">
        <f t="shared" si="94"/>
        <v>1.9260472429136586</v>
      </c>
      <c r="T174" s="5">
        <f t="shared" si="95"/>
        <v>1098916.9547068011</v>
      </c>
      <c r="U174" s="5">
        <f t="shared" si="102"/>
        <v>20000</v>
      </c>
      <c r="V174" s="5">
        <f t="shared" si="102"/>
        <v>20000</v>
      </c>
      <c r="W174" s="5">
        <f t="shared" si="102"/>
        <v>20000</v>
      </c>
      <c r="X174" s="5">
        <f t="shared" si="102"/>
        <v>20000</v>
      </c>
      <c r="Y174" s="5">
        <f t="shared" si="102"/>
        <v>20000</v>
      </c>
      <c r="Z174" s="5">
        <f t="shared" si="102"/>
        <v>1020000</v>
      </c>
      <c r="AA174" s="5">
        <f t="shared" si="102"/>
        <v>0</v>
      </c>
      <c r="AB174" s="5">
        <f t="shared" si="102"/>
        <v>0</v>
      </c>
      <c r="AC174" s="5">
        <f t="shared" si="102"/>
        <v>0</v>
      </c>
      <c r="AD174" s="5">
        <f t="shared" si="102"/>
        <v>0</v>
      </c>
      <c r="AE174" s="5">
        <f t="shared" si="102"/>
        <v>0</v>
      </c>
      <c r="AF174" s="5">
        <f t="shared" si="102"/>
        <v>0</v>
      </c>
      <c r="AG174" s="5">
        <f t="shared" si="102"/>
        <v>0</v>
      </c>
      <c r="AH174" s="5">
        <f t="shared" si="102"/>
        <v>0</v>
      </c>
      <c r="AI174" s="5">
        <f t="shared" si="102"/>
        <v>0</v>
      </c>
      <c r="AJ174" s="5">
        <f t="shared" si="102"/>
        <v>0</v>
      </c>
      <c r="AK174" s="5">
        <f t="shared" si="102"/>
        <v>0</v>
      </c>
      <c r="AL174" s="5">
        <f t="shared" si="102"/>
        <v>0</v>
      </c>
      <c r="AM174" s="5">
        <f t="shared" si="102"/>
        <v>0</v>
      </c>
      <c r="AN174" s="5">
        <f t="shared" si="102"/>
        <v>0</v>
      </c>
      <c r="AO174" s="5"/>
      <c r="AP174" s="3">
        <f t="shared" si="97"/>
        <v>146</v>
      </c>
      <c r="BO174" s="3">
        <v>1.0000000000000429E-4</v>
      </c>
      <c r="BP174" s="3">
        <v>0</v>
      </c>
      <c r="BQ174" s="3">
        <v>0</v>
      </c>
    </row>
    <row r="175" spans="9:69" x14ac:dyDescent="0.25">
      <c r="I175" s="4" t="s">
        <v>38</v>
      </c>
      <c r="J175" s="15">
        <f t="shared" si="92"/>
        <v>0.02</v>
      </c>
      <c r="K175" s="3">
        <v>7</v>
      </c>
      <c r="L175" s="3" t="s">
        <v>26</v>
      </c>
      <c r="M175" s="15">
        <f t="shared" si="99"/>
        <v>8.5000000000000006E-3</v>
      </c>
      <c r="N175" s="18">
        <f>VLOOKUP($AP175,Solutions!$A:$E,MATCH(Example!$N$27,Solutions!$A$1:$E$1,FALSE),FALSE)</f>
        <v>9.9999999999996671E-5</v>
      </c>
      <c r="O175" s="15">
        <f t="shared" si="100"/>
        <v>2.1000000000000001E-2</v>
      </c>
      <c r="P175" s="5">
        <v>1000000</v>
      </c>
      <c r="Q175" s="31">
        <v>1077831.3376581694</v>
      </c>
      <c r="R175" s="5">
        <f t="shared" si="93"/>
        <v>107.78313376581336</v>
      </c>
      <c r="S175" s="5">
        <f t="shared" si="94"/>
        <v>2.2634458090820808</v>
      </c>
      <c r="T175" s="5">
        <f t="shared" si="95"/>
        <v>1111783.0247944018</v>
      </c>
      <c r="U175" s="5">
        <f t="shared" si="102"/>
        <v>20000</v>
      </c>
      <c r="V175" s="5">
        <f t="shared" si="102"/>
        <v>20000</v>
      </c>
      <c r="W175" s="5">
        <f t="shared" si="102"/>
        <v>20000</v>
      </c>
      <c r="X175" s="5">
        <f t="shared" si="102"/>
        <v>20000</v>
      </c>
      <c r="Y175" s="5">
        <f t="shared" si="102"/>
        <v>20000</v>
      </c>
      <c r="Z175" s="5">
        <f t="shared" si="102"/>
        <v>20000</v>
      </c>
      <c r="AA175" s="5">
        <f t="shared" si="102"/>
        <v>1020000</v>
      </c>
      <c r="AB175" s="5">
        <f t="shared" si="102"/>
        <v>0</v>
      </c>
      <c r="AC175" s="5">
        <f t="shared" si="102"/>
        <v>0</v>
      </c>
      <c r="AD175" s="5">
        <f t="shared" si="102"/>
        <v>0</v>
      </c>
      <c r="AE175" s="5">
        <f t="shared" si="102"/>
        <v>0</v>
      </c>
      <c r="AF175" s="5">
        <f t="shared" si="102"/>
        <v>0</v>
      </c>
      <c r="AG175" s="5">
        <f t="shared" si="102"/>
        <v>0</v>
      </c>
      <c r="AH175" s="5">
        <f t="shared" si="102"/>
        <v>0</v>
      </c>
      <c r="AI175" s="5">
        <f t="shared" si="102"/>
        <v>0</v>
      </c>
      <c r="AJ175" s="5">
        <f t="shared" si="102"/>
        <v>0</v>
      </c>
      <c r="AK175" s="5">
        <f t="shared" si="102"/>
        <v>0</v>
      </c>
      <c r="AL175" s="5">
        <f t="shared" si="102"/>
        <v>0</v>
      </c>
      <c r="AM175" s="5">
        <f t="shared" si="102"/>
        <v>0</v>
      </c>
      <c r="AN175" s="5">
        <f t="shared" si="102"/>
        <v>0</v>
      </c>
      <c r="AO175" s="5"/>
      <c r="AP175" s="3">
        <f t="shared" si="97"/>
        <v>147</v>
      </c>
      <c r="BO175" s="3">
        <v>9.9999999999996671E-5</v>
      </c>
      <c r="BP175" s="3">
        <v>0</v>
      </c>
      <c r="BQ175" s="3">
        <v>0</v>
      </c>
    </row>
    <row r="176" spans="9:69" x14ac:dyDescent="0.25">
      <c r="I176" s="4" t="s">
        <v>38</v>
      </c>
      <c r="J176" s="15">
        <f t="shared" si="92"/>
        <v>0.02</v>
      </c>
      <c r="K176" s="3">
        <v>8</v>
      </c>
      <c r="L176" s="3" t="s">
        <v>26</v>
      </c>
      <c r="M176" s="15">
        <f t="shared" si="99"/>
        <v>9.0000000000000011E-3</v>
      </c>
      <c r="N176" s="18">
        <f>VLOOKUP($AP176,Solutions!$A:$E,MATCH(Example!$N$27,Solutions!$A$1:$E$1,FALSE),FALSE)</f>
        <v>1.0000000000000845E-4</v>
      </c>
      <c r="O176" s="15">
        <f t="shared" si="100"/>
        <v>2.4E-2</v>
      </c>
      <c r="P176" s="5">
        <v>1000000</v>
      </c>
      <c r="Q176" s="31">
        <v>1084540.3297945538</v>
      </c>
      <c r="R176" s="5">
        <f t="shared" si="93"/>
        <v>108.45403297946454</v>
      </c>
      <c r="S176" s="5">
        <f t="shared" si="94"/>
        <v>2.602896791507149</v>
      </c>
      <c r="T176" s="5">
        <f t="shared" si="95"/>
        <v>1123583.7816671578</v>
      </c>
      <c r="U176" s="5">
        <f t="shared" si="102"/>
        <v>20000</v>
      </c>
      <c r="V176" s="5">
        <f t="shared" si="102"/>
        <v>20000</v>
      </c>
      <c r="W176" s="5">
        <f t="shared" si="102"/>
        <v>20000</v>
      </c>
      <c r="X176" s="5">
        <f t="shared" si="102"/>
        <v>20000</v>
      </c>
      <c r="Y176" s="5">
        <f t="shared" si="102"/>
        <v>20000</v>
      </c>
      <c r="Z176" s="5">
        <f t="shared" si="102"/>
        <v>20000</v>
      </c>
      <c r="AA176" s="5">
        <f t="shared" si="102"/>
        <v>20000</v>
      </c>
      <c r="AB176" s="5">
        <f t="shared" si="102"/>
        <v>1020000</v>
      </c>
      <c r="AC176" s="5">
        <f t="shared" si="102"/>
        <v>0</v>
      </c>
      <c r="AD176" s="5">
        <f t="shared" si="102"/>
        <v>0</v>
      </c>
      <c r="AE176" s="5">
        <f t="shared" si="102"/>
        <v>0</v>
      </c>
      <c r="AF176" s="5">
        <f t="shared" si="102"/>
        <v>0</v>
      </c>
      <c r="AG176" s="5">
        <f t="shared" si="102"/>
        <v>0</v>
      </c>
      <c r="AH176" s="5">
        <f t="shared" si="102"/>
        <v>0</v>
      </c>
      <c r="AI176" s="5">
        <f t="shared" si="102"/>
        <v>0</v>
      </c>
      <c r="AJ176" s="5">
        <f t="shared" si="102"/>
        <v>0</v>
      </c>
      <c r="AK176" s="5">
        <f t="shared" si="102"/>
        <v>0</v>
      </c>
      <c r="AL176" s="5">
        <f t="shared" si="102"/>
        <v>0</v>
      </c>
      <c r="AM176" s="5">
        <f t="shared" si="102"/>
        <v>0</v>
      </c>
      <c r="AN176" s="5">
        <f t="shared" si="102"/>
        <v>0</v>
      </c>
      <c r="AO176" s="5"/>
      <c r="AP176" s="3">
        <f t="shared" si="97"/>
        <v>148</v>
      </c>
      <c r="BO176" s="3">
        <v>1.0000000000000845E-4</v>
      </c>
      <c r="BP176" s="3">
        <v>0</v>
      </c>
      <c r="BQ176" s="3">
        <v>0</v>
      </c>
    </row>
    <row r="177" spans="9:69" x14ac:dyDescent="0.25">
      <c r="I177" s="4" t="s">
        <v>38</v>
      </c>
      <c r="J177" s="15">
        <f t="shared" si="92"/>
        <v>0.02</v>
      </c>
      <c r="K177" s="3">
        <v>9</v>
      </c>
      <c r="L177" s="3" t="s">
        <v>26</v>
      </c>
      <c r="M177" s="15">
        <f t="shared" si="99"/>
        <v>9.5000000000000015E-3</v>
      </c>
      <c r="N177" s="18">
        <f>VLOOKUP($AP177,Solutions!$A:$E,MATCH(Example!$N$27,Solutions!$A$1:$E$1,FALSE),FALSE)</f>
        <v>1.0000000000000259E-4</v>
      </c>
      <c r="O177" s="15">
        <f t="shared" si="100"/>
        <v>2.7E-2</v>
      </c>
      <c r="P177" s="5">
        <v>1000000</v>
      </c>
      <c r="Q177" s="31">
        <v>1090163.2595956328</v>
      </c>
      <c r="R177" s="5">
        <f t="shared" si="93"/>
        <v>109.0163259595661</v>
      </c>
      <c r="S177" s="5">
        <f t="shared" si="94"/>
        <v>2.9434408009082849</v>
      </c>
      <c r="T177" s="5">
        <f t="shared" si="95"/>
        <v>1134314.8716092559</v>
      </c>
      <c r="U177" s="5">
        <f t="shared" si="102"/>
        <v>20000</v>
      </c>
      <c r="V177" s="5">
        <f t="shared" si="102"/>
        <v>20000</v>
      </c>
      <c r="W177" s="5">
        <f t="shared" si="102"/>
        <v>20000</v>
      </c>
      <c r="X177" s="5">
        <f t="shared" si="102"/>
        <v>20000</v>
      </c>
      <c r="Y177" s="5">
        <f t="shared" si="102"/>
        <v>20000</v>
      </c>
      <c r="Z177" s="5">
        <f t="shared" si="102"/>
        <v>20000</v>
      </c>
      <c r="AA177" s="5">
        <f t="shared" si="102"/>
        <v>20000</v>
      </c>
      <c r="AB177" s="5">
        <f t="shared" si="102"/>
        <v>20000</v>
      </c>
      <c r="AC177" s="5">
        <f t="shared" si="102"/>
        <v>1020000</v>
      </c>
      <c r="AD177" s="5">
        <f t="shared" si="102"/>
        <v>0</v>
      </c>
      <c r="AE177" s="5">
        <f t="shared" si="102"/>
        <v>0</v>
      </c>
      <c r="AF177" s="5">
        <f t="shared" si="102"/>
        <v>0</v>
      </c>
      <c r="AG177" s="5">
        <f t="shared" si="102"/>
        <v>0</v>
      </c>
      <c r="AH177" s="5">
        <f t="shared" si="102"/>
        <v>0</v>
      </c>
      <c r="AI177" s="5">
        <f t="shared" si="102"/>
        <v>0</v>
      </c>
      <c r="AJ177" s="5">
        <f t="shared" si="102"/>
        <v>0</v>
      </c>
      <c r="AK177" s="5">
        <f t="shared" si="102"/>
        <v>0</v>
      </c>
      <c r="AL177" s="5">
        <f t="shared" si="102"/>
        <v>0</v>
      </c>
      <c r="AM177" s="5">
        <f t="shared" si="102"/>
        <v>0</v>
      </c>
      <c r="AN177" s="5">
        <f t="shared" si="102"/>
        <v>0</v>
      </c>
      <c r="AO177" s="5"/>
      <c r="AP177" s="3">
        <f t="shared" si="97"/>
        <v>149</v>
      </c>
      <c r="BO177" s="3">
        <v>1.0000000000000259E-4</v>
      </c>
      <c r="BP177" s="3">
        <v>0</v>
      </c>
      <c r="BQ177" s="3">
        <v>0</v>
      </c>
    </row>
    <row r="178" spans="9:69" x14ac:dyDescent="0.25">
      <c r="I178" s="4" t="s">
        <v>38</v>
      </c>
      <c r="J178" s="15">
        <f t="shared" si="92"/>
        <v>0.02</v>
      </c>
      <c r="K178" s="3">
        <v>10</v>
      </c>
      <c r="L178" s="3" t="s">
        <v>26</v>
      </c>
      <c r="M178" s="15">
        <f t="shared" si="99"/>
        <v>0.01</v>
      </c>
      <c r="N178" s="18">
        <f>VLOOKUP($AP178,Solutions!$A:$E,MATCH(Example!$N$27,Solutions!$A$1:$E$1,FALSE),FALSE)</f>
        <v>1.000000000000054E-4</v>
      </c>
      <c r="O178" s="15">
        <f t="shared" si="100"/>
        <v>0.03</v>
      </c>
      <c r="P178" s="5">
        <v>1000000</v>
      </c>
      <c r="Q178" s="31">
        <v>1094713.0453070169</v>
      </c>
      <c r="R178" s="5">
        <f t="shared" si="93"/>
        <v>109.4713045307076</v>
      </c>
      <c r="S178" s="5">
        <f t="shared" si="94"/>
        <v>3.2841391359212277</v>
      </c>
      <c r="T178" s="5">
        <f t="shared" si="95"/>
        <v>1143975.1323458327</v>
      </c>
      <c r="U178" s="5">
        <f t="shared" si="102"/>
        <v>20000</v>
      </c>
      <c r="V178" s="5">
        <f t="shared" si="102"/>
        <v>20000</v>
      </c>
      <c r="W178" s="5">
        <f t="shared" si="102"/>
        <v>20000</v>
      </c>
      <c r="X178" s="5">
        <f t="shared" si="102"/>
        <v>20000</v>
      </c>
      <c r="Y178" s="5">
        <f t="shared" si="102"/>
        <v>20000</v>
      </c>
      <c r="Z178" s="5">
        <f t="shared" si="102"/>
        <v>20000</v>
      </c>
      <c r="AA178" s="5">
        <f t="shared" si="102"/>
        <v>20000</v>
      </c>
      <c r="AB178" s="5">
        <f t="shared" si="102"/>
        <v>20000</v>
      </c>
      <c r="AC178" s="5">
        <f t="shared" si="102"/>
        <v>20000</v>
      </c>
      <c r="AD178" s="5">
        <f t="shared" si="102"/>
        <v>1020000</v>
      </c>
      <c r="AE178" s="5">
        <f t="shared" si="102"/>
        <v>0</v>
      </c>
      <c r="AF178" s="5">
        <f t="shared" si="102"/>
        <v>0</v>
      </c>
      <c r="AG178" s="5">
        <f t="shared" si="102"/>
        <v>0</v>
      </c>
      <c r="AH178" s="5">
        <f t="shared" si="102"/>
        <v>0</v>
      </c>
      <c r="AI178" s="5">
        <f t="shared" si="102"/>
        <v>0</v>
      </c>
      <c r="AJ178" s="5">
        <f t="shared" si="102"/>
        <v>0</v>
      </c>
      <c r="AK178" s="5">
        <f t="shared" si="102"/>
        <v>0</v>
      </c>
      <c r="AL178" s="5">
        <f t="shared" si="102"/>
        <v>0</v>
      </c>
      <c r="AM178" s="5">
        <f t="shared" si="102"/>
        <v>0</v>
      </c>
      <c r="AN178" s="5">
        <f t="shared" si="102"/>
        <v>0</v>
      </c>
      <c r="AO178" s="5"/>
      <c r="AP178" s="3">
        <f t="shared" si="97"/>
        <v>150</v>
      </c>
      <c r="BO178" s="3">
        <v>1.000000000000054E-4</v>
      </c>
      <c r="BP178" s="3">
        <v>0</v>
      </c>
      <c r="BQ178" s="3">
        <v>0</v>
      </c>
    </row>
    <row r="179" spans="9:69" x14ac:dyDescent="0.25">
      <c r="I179" s="4" t="s">
        <v>38</v>
      </c>
      <c r="J179" s="15">
        <f t="shared" si="92"/>
        <v>0.02</v>
      </c>
      <c r="K179" s="3">
        <v>11</v>
      </c>
      <c r="L179" s="3" t="s">
        <v>26</v>
      </c>
      <c r="M179" s="15">
        <f t="shared" si="99"/>
        <v>1.0499999999999999E-2</v>
      </c>
      <c r="N179" s="18">
        <f>VLOOKUP($AP179,Solutions!$A:$E,MATCH(Example!$N$27,Solutions!$A$1:$E$1,FALSE),FALSE)</f>
        <v>9.9999999999954143E-5</v>
      </c>
      <c r="O179" s="15">
        <f t="shared" si="100"/>
        <v>3.3000000000000002E-2</v>
      </c>
      <c r="P179" s="5">
        <v>1000000</v>
      </c>
      <c r="Q179" s="31">
        <v>1098205.3781131918</v>
      </c>
      <c r="R179" s="5">
        <f t="shared" si="93"/>
        <v>109.82053781126882</v>
      </c>
      <c r="S179" s="5">
        <f t="shared" si="94"/>
        <v>3.6240777477718713</v>
      </c>
      <c r="T179" s="5">
        <f t="shared" si="95"/>
        <v>1152566.5443297948</v>
      </c>
      <c r="U179" s="5">
        <f t="shared" si="102"/>
        <v>20000</v>
      </c>
      <c r="V179" s="5">
        <f t="shared" si="102"/>
        <v>20000</v>
      </c>
      <c r="W179" s="5">
        <f t="shared" si="102"/>
        <v>20000</v>
      </c>
      <c r="X179" s="5">
        <f t="shared" si="102"/>
        <v>20000</v>
      </c>
      <c r="Y179" s="5">
        <f t="shared" si="102"/>
        <v>20000</v>
      </c>
      <c r="Z179" s="5">
        <f t="shared" si="102"/>
        <v>20000</v>
      </c>
      <c r="AA179" s="5">
        <f t="shared" si="102"/>
        <v>20000</v>
      </c>
      <c r="AB179" s="5">
        <f t="shared" si="102"/>
        <v>20000</v>
      </c>
      <c r="AC179" s="5">
        <f t="shared" si="102"/>
        <v>20000</v>
      </c>
      <c r="AD179" s="5">
        <f t="shared" si="102"/>
        <v>20000</v>
      </c>
      <c r="AE179" s="5">
        <f t="shared" si="102"/>
        <v>1020000</v>
      </c>
      <c r="AF179" s="5">
        <f t="shared" si="102"/>
        <v>0</v>
      </c>
      <c r="AG179" s="5">
        <f t="shared" si="102"/>
        <v>0</v>
      </c>
      <c r="AH179" s="5">
        <f t="shared" si="102"/>
        <v>0</v>
      </c>
      <c r="AI179" s="5">
        <f t="shared" si="102"/>
        <v>0</v>
      </c>
      <c r="AJ179" s="5">
        <f t="shared" si="102"/>
        <v>0</v>
      </c>
      <c r="AK179" s="5">
        <f t="shared" si="102"/>
        <v>0</v>
      </c>
      <c r="AL179" s="5">
        <f t="shared" si="102"/>
        <v>0</v>
      </c>
      <c r="AM179" s="5">
        <f t="shared" si="102"/>
        <v>0</v>
      </c>
      <c r="AN179" s="5">
        <f t="shared" si="102"/>
        <v>0</v>
      </c>
      <c r="AO179" s="5"/>
      <c r="AP179" s="3">
        <f t="shared" si="97"/>
        <v>151</v>
      </c>
      <c r="BO179" s="3">
        <v>9.9999999999954143E-5</v>
      </c>
      <c r="BP179" s="3">
        <v>0</v>
      </c>
      <c r="BQ179" s="3">
        <v>0</v>
      </c>
    </row>
    <row r="180" spans="9:69" x14ac:dyDescent="0.25">
      <c r="I180" s="4" t="s">
        <v>38</v>
      </c>
      <c r="J180" s="15">
        <f t="shared" si="92"/>
        <v>0.02</v>
      </c>
      <c r="K180" s="3">
        <v>12</v>
      </c>
      <c r="L180" s="3" t="s">
        <v>26</v>
      </c>
      <c r="M180" s="15">
        <f t="shared" si="99"/>
        <v>1.0999999999999999E-2</v>
      </c>
      <c r="N180" s="18">
        <f>VLOOKUP($AP180,Solutions!$A:$E,MATCH(Example!$N$27,Solutions!$A$1:$E$1,FALSE),FALSE)</f>
        <v>1.0000000000000618E-4</v>
      </c>
      <c r="O180" s="15">
        <f t="shared" si="100"/>
        <v>3.6000000000000004E-2</v>
      </c>
      <c r="P180" s="5">
        <v>1000000</v>
      </c>
      <c r="Q180" s="31">
        <v>1100658.6027879529</v>
      </c>
      <c r="R180" s="5">
        <f t="shared" si="93"/>
        <v>110.06586027880209</v>
      </c>
      <c r="S180" s="5">
        <f t="shared" si="94"/>
        <v>3.9623709700368757</v>
      </c>
      <c r="T180" s="5">
        <f t="shared" si="95"/>
        <v>1160094.1673385024</v>
      </c>
      <c r="U180" s="5">
        <f t="shared" si="102"/>
        <v>20000</v>
      </c>
      <c r="V180" s="5">
        <f t="shared" si="102"/>
        <v>20000</v>
      </c>
      <c r="W180" s="5">
        <f t="shared" si="102"/>
        <v>20000</v>
      </c>
      <c r="X180" s="5">
        <f t="shared" si="102"/>
        <v>20000</v>
      </c>
      <c r="Y180" s="5">
        <f t="shared" si="102"/>
        <v>20000</v>
      </c>
      <c r="Z180" s="5">
        <f t="shared" si="102"/>
        <v>20000</v>
      </c>
      <c r="AA180" s="5">
        <f t="shared" si="102"/>
        <v>20000</v>
      </c>
      <c r="AB180" s="5">
        <f t="shared" si="102"/>
        <v>20000</v>
      </c>
      <c r="AC180" s="5">
        <f t="shared" si="102"/>
        <v>20000</v>
      </c>
      <c r="AD180" s="5">
        <f t="shared" si="102"/>
        <v>20000</v>
      </c>
      <c r="AE180" s="5">
        <f t="shared" si="102"/>
        <v>20000</v>
      </c>
      <c r="AF180" s="5">
        <f t="shared" si="102"/>
        <v>1020000</v>
      </c>
      <c r="AG180" s="5">
        <f t="shared" si="102"/>
        <v>0</v>
      </c>
      <c r="AH180" s="5">
        <f t="shared" si="102"/>
        <v>0</v>
      </c>
      <c r="AI180" s="5">
        <f t="shared" si="102"/>
        <v>0</v>
      </c>
      <c r="AJ180" s="5">
        <f t="shared" si="102"/>
        <v>0</v>
      </c>
      <c r="AK180" s="5">
        <f t="shared" si="102"/>
        <v>0</v>
      </c>
      <c r="AL180" s="5">
        <f t="shared" si="102"/>
        <v>0</v>
      </c>
      <c r="AM180" s="5">
        <f t="shared" si="102"/>
        <v>0</v>
      </c>
      <c r="AN180" s="5">
        <f t="shared" si="102"/>
        <v>0</v>
      </c>
      <c r="AO180" s="5"/>
      <c r="AP180" s="3">
        <f t="shared" si="97"/>
        <v>152</v>
      </c>
      <c r="BO180" s="3">
        <v>1.0000000000000618E-4</v>
      </c>
      <c r="BP180" s="3">
        <v>0</v>
      </c>
      <c r="BQ180" s="3">
        <v>0</v>
      </c>
    </row>
    <row r="181" spans="9:69" x14ac:dyDescent="0.25">
      <c r="I181" s="4" t="s">
        <v>38</v>
      </c>
      <c r="J181" s="15">
        <f t="shared" si="92"/>
        <v>0.02</v>
      </c>
      <c r="K181" s="3">
        <v>13</v>
      </c>
      <c r="L181" s="3" t="s">
        <v>26</v>
      </c>
      <c r="M181" s="15">
        <f t="shared" si="99"/>
        <v>1.15E-2</v>
      </c>
      <c r="N181" s="18">
        <f>VLOOKUP($AP181,Solutions!$A:$E,MATCH(Example!$N$27,Solutions!$A$1:$E$1,FALSE),FALSE)</f>
        <v>1.0000000000000112E-4</v>
      </c>
      <c r="O181" s="15">
        <f t="shared" si="100"/>
        <v>3.9E-2</v>
      </c>
      <c r="P181" s="5">
        <v>1000000</v>
      </c>
      <c r="Q181" s="31">
        <v>1102093.5881059896</v>
      </c>
      <c r="R181" s="5">
        <f t="shared" si="93"/>
        <v>110.20935881060019</v>
      </c>
      <c r="S181" s="5">
        <f t="shared" si="94"/>
        <v>4.2981649936134074</v>
      </c>
      <c r="T181" s="5">
        <f t="shared" si="95"/>
        <v>1166566.0630101899</v>
      </c>
      <c r="U181" s="5">
        <f t="shared" si="102"/>
        <v>20000</v>
      </c>
      <c r="V181" s="5">
        <f t="shared" si="102"/>
        <v>20000</v>
      </c>
      <c r="W181" s="5">
        <f t="shared" si="102"/>
        <v>20000</v>
      </c>
      <c r="X181" s="5">
        <f t="shared" si="102"/>
        <v>20000</v>
      </c>
      <c r="Y181" s="5">
        <f t="shared" si="102"/>
        <v>20000</v>
      </c>
      <c r="Z181" s="5">
        <f t="shared" si="102"/>
        <v>20000</v>
      </c>
      <c r="AA181" s="5">
        <f t="shared" si="102"/>
        <v>20000</v>
      </c>
      <c r="AB181" s="5">
        <f t="shared" si="102"/>
        <v>20000</v>
      </c>
      <c r="AC181" s="5">
        <f t="shared" si="102"/>
        <v>20000</v>
      </c>
      <c r="AD181" s="5">
        <f t="shared" si="102"/>
        <v>20000</v>
      </c>
      <c r="AE181" s="5">
        <f t="shared" si="102"/>
        <v>20000</v>
      </c>
      <c r="AF181" s="5">
        <f t="shared" si="102"/>
        <v>20000</v>
      </c>
      <c r="AG181" s="5">
        <f t="shared" si="102"/>
        <v>1020000</v>
      </c>
      <c r="AH181" s="5">
        <f t="shared" si="102"/>
        <v>0</v>
      </c>
      <c r="AI181" s="5">
        <f t="shared" si="102"/>
        <v>0</v>
      </c>
      <c r="AJ181" s="5">
        <f t="shared" si="102"/>
        <v>0</v>
      </c>
      <c r="AK181" s="5">
        <f t="shared" si="102"/>
        <v>0</v>
      </c>
      <c r="AL181" s="5">
        <f t="shared" si="102"/>
        <v>0</v>
      </c>
      <c r="AM181" s="5">
        <f t="shared" si="102"/>
        <v>0</v>
      </c>
      <c r="AN181" s="5">
        <f t="shared" si="102"/>
        <v>0</v>
      </c>
      <c r="AO181" s="5"/>
      <c r="AP181" s="3">
        <f t="shared" si="97"/>
        <v>153</v>
      </c>
      <c r="BO181" s="3">
        <v>1.0000000000000112E-4</v>
      </c>
      <c r="BP181" s="3">
        <v>0</v>
      </c>
      <c r="BQ181" s="3">
        <v>0</v>
      </c>
    </row>
    <row r="182" spans="9:69" x14ac:dyDescent="0.25">
      <c r="I182" s="4" t="s">
        <v>38</v>
      </c>
      <c r="J182" s="15">
        <f t="shared" si="92"/>
        <v>0.02</v>
      </c>
      <c r="K182" s="3">
        <v>14</v>
      </c>
      <c r="L182" s="3" t="s">
        <v>26</v>
      </c>
      <c r="M182" s="15">
        <f t="shared" si="99"/>
        <v>1.2E-2</v>
      </c>
      <c r="N182" s="18">
        <f>VLOOKUP($AP182,Solutions!$A:$E,MATCH(Example!$N$27,Solutions!$A$1:$E$1,FALSE),FALSE)</f>
        <v>9.9999999999658779E-5</v>
      </c>
      <c r="O182" s="15">
        <f t="shared" si="100"/>
        <v>4.2000000000000003E-2</v>
      </c>
      <c r="P182" s="5">
        <v>1000000</v>
      </c>
      <c r="Q182" s="31">
        <v>1102533.5879930272</v>
      </c>
      <c r="R182" s="5">
        <f t="shared" si="93"/>
        <v>110.25335879892651</v>
      </c>
      <c r="S182" s="5">
        <f t="shared" si="94"/>
        <v>4.6306410695549136</v>
      </c>
      <c r="T182" s="5">
        <f t="shared" si="95"/>
        <v>1171993.2040365878</v>
      </c>
      <c r="U182" s="5">
        <f t="shared" si="102"/>
        <v>20000</v>
      </c>
      <c r="V182" s="5">
        <f t="shared" si="102"/>
        <v>20000</v>
      </c>
      <c r="W182" s="5">
        <f t="shared" si="102"/>
        <v>20000</v>
      </c>
      <c r="X182" s="5">
        <f t="shared" si="102"/>
        <v>20000</v>
      </c>
      <c r="Y182" s="5">
        <f t="shared" si="102"/>
        <v>20000</v>
      </c>
      <c r="Z182" s="5">
        <f t="shared" si="102"/>
        <v>20000</v>
      </c>
      <c r="AA182" s="5">
        <f t="shared" si="102"/>
        <v>20000</v>
      </c>
      <c r="AB182" s="5">
        <f t="shared" si="102"/>
        <v>20000</v>
      </c>
      <c r="AC182" s="5">
        <f t="shared" si="102"/>
        <v>20000</v>
      </c>
      <c r="AD182" s="5">
        <f t="shared" si="102"/>
        <v>20000</v>
      </c>
      <c r="AE182" s="5">
        <f t="shared" si="102"/>
        <v>20000</v>
      </c>
      <c r="AF182" s="5">
        <f t="shared" si="102"/>
        <v>20000</v>
      </c>
      <c r="AG182" s="5">
        <f t="shared" si="102"/>
        <v>20000</v>
      </c>
      <c r="AH182" s="5">
        <f t="shared" si="102"/>
        <v>1020000</v>
      </c>
      <c r="AI182" s="5">
        <f t="shared" si="102"/>
        <v>0</v>
      </c>
      <c r="AJ182" s="5">
        <f t="shared" si="102"/>
        <v>0</v>
      </c>
      <c r="AK182" s="5">
        <f t="shared" si="102"/>
        <v>0</v>
      </c>
      <c r="AL182" s="5">
        <f t="shared" si="102"/>
        <v>0</v>
      </c>
      <c r="AM182" s="5">
        <f t="shared" si="102"/>
        <v>0</v>
      </c>
      <c r="AN182" s="5">
        <f t="shared" si="102"/>
        <v>0</v>
      </c>
      <c r="AO182" s="5"/>
      <c r="AP182" s="3">
        <f t="shared" si="97"/>
        <v>154</v>
      </c>
      <c r="BO182" s="3">
        <v>9.9999999999658779E-5</v>
      </c>
      <c r="BP182" s="3">
        <v>0</v>
      </c>
      <c r="BQ182" s="3">
        <v>0</v>
      </c>
    </row>
    <row r="183" spans="9:69" x14ac:dyDescent="0.25">
      <c r="I183" s="4" t="s">
        <v>38</v>
      </c>
      <c r="J183" s="15">
        <f t="shared" si="92"/>
        <v>0.02</v>
      </c>
      <c r="K183" s="3">
        <v>15</v>
      </c>
      <c r="L183" s="3" t="s">
        <v>26</v>
      </c>
      <c r="M183" s="15">
        <f t="shared" si="99"/>
        <v>1.2500000000000001E-2</v>
      </c>
      <c r="N183" s="18">
        <f>VLOOKUP($AP183,Solutions!$A:$E,MATCH(Example!$N$27,Solutions!$A$1:$E$1,FALSE),FALSE)</f>
        <v>1.0000000000000017E-4</v>
      </c>
      <c r="O183" s="15">
        <f t="shared" si="100"/>
        <v>4.4999999999999998E-2</v>
      </c>
      <c r="P183" s="5">
        <v>1000000</v>
      </c>
      <c r="Q183" s="31">
        <v>1102004.0944330271</v>
      </c>
      <c r="R183" s="5">
        <f t="shared" si="93"/>
        <v>110.20040944330289</v>
      </c>
      <c r="S183" s="5">
        <f t="shared" si="94"/>
        <v>4.9590184249486295</v>
      </c>
      <c r="T183" s="5">
        <f t="shared" si="95"/>
        <v>1176389.3708072563</v>
      </c>
      <c r="U183" s="5">
        <f t="shared" si="102"/>
        <v>20000</v>
      </c>
      <c r="V183" s="5">
        <f t="shared" si="102"/>
        <v>20000</v>
      </c>
      <c r="W183" s="5">
        <f t="shared" si="102"/>
        <v>20000</v>
      </c>
      <c r="X183" s="5">
        <f t="shared" si="102"/>
        <v>20000</v>
      </c>
      <c r="Y183" s="5">
        <f t="shared" si="102"/>
        <v>20000</v>
      </c>
      <c r="Z183" s="5">
        <f t="shared" si="102"/>
        <v>20000</v>
      </c>
      <c r="AA183" s="5">
        <f t="shared" si="102"/>
        <v>20000</v>
      </c>
      <c r="AB183" s="5">
        <f t="shared" si="102"/>
        <v>20000</v>
      </c>
      <c r="AC183" s="5">
        <f t="shared" si="102"/>
        <v>20000</v>
      </c>
      <c r="AD183" s="5">
        <f t="shared" si="102"/>
        <v>20000</v>
      </c>
      <c r="AE183" s="5">
        <f t="shared" si="102"/>
        <v>20000</v>
      </c>
      <c r="AF183" s="5">
        <f t="shared" si="102"/>
        <v>20000</v>
      </c>
      <c r="AG183" s="5">
        <f t="shared" si="102"/>
        <v>20000</v>
      </c>
      <c r="AH183" s="5">
        <f t="shared" si="102"/>
        <v>20000</v>
      </c>
      <c r="AI183" s="5">
        <f t="shared" si="102"/>
        <v>1020000</v>
      </c>
      <c r="AJ183" s="5">
        <f t="shared" si="102"/>
        <v>0</v>
      </c>
      <c r="AK183" s="5">
        <f t="shared" si="102"/>
        <v>0</v>
      </c>
      <c r="AL183" s="5">
        <f t="shared" si="102"/>
        <v>0</v>
      </c>
      <c r="AM183" s="5">
        <f t="shared" si="102"/>
        <v>0</v>
      </c>
      <c r="AN183" s="5">
        <f t="shared" si="102"/>
        <v>0</v>
      </c>
      <c r="AO183" s="5"/>
      <c r="AP183" s="3">
        <f t="shared" si="97"/>
        <v>155</v>
      </c>
      <c r="BO183" s="3">
        <v>1.0000000000000017E-4</v>
      </c>
      <c r="BP183" s="3">
        <v>0</v>
      </c>
      <c r="BQ183" s="3">
        <v>0</v>
      </c>
    </row>
    <row r="184" spans="9:69" x14ac:dyDescent="0.25">
      <c r="I184" s="4" t="s">
        <v>38</v>
      </c>
      <c r="J184" s="15">
        <f t="shared" si="92"/>
        <v>0.02</v>
      </c>
      <c r="K184" s="3">
        <v>16</v>
      </c>
      <c r="L184" s="3" t="s">
        <v>26</v>
      </c>
      <c r="M184" s="15">
        <f t="shared" si="99"/>
        <v>1.3000000000000001E-2</v>
      </c>
      <c r="N184" s="18">
        <f>VLOOKUP($AP184,Solutions!$A:$E,MATCH(Example!$N$27,Solutions!$A$1:$E$1,FALSE),FALSE)</f>
        <v>9.9999999999998948E-5</v>
      </c>
      <c r="O184" s="15">
        <f t="shared" si="100"/>
        <v>4.8000000000000001E-2</v>
      </c>
      <c r="P184" s="5">
        <v>1000000</v>
      </c>
      <c r="Q184" s="31">
        <v>1100532.6831834544</v>
      </c>
      <c r="R184" s="5">
        <f t="shared" si="93"/>
        <v>110.05326831834428</v>
      </c>
      <c r="S184" s="5">
        <f t="shared" si="94"/>
        <v>5.2825568792805253</v>
      </c>
      <c r="T184" s="5">
        <f t="shared" si="95"/>
        <v>1179771.0363726632</v>
      </c>
      <c r="U184" s="5">
        <f t="shared" si="102"/>
        <v>20000</v>
      </c>
      <c r="V184" s="5">
        <f t="shared" si="102"/>
        <v>20000</v>
      </c>
      <c r="W184" s="5">
        <f t="shared" si="102"/>
        <v>20000</v>
      </c>
      <c r="X184" s="5">
        <f t="shared" si="102"/>
        <v>20000</v>
      </c>
      <c r="Y184" s="5">
        <f t="shared" si="102"/>
        <v>20000</v>
      </c>
      <c r="Z184" s="5">
        <f t="shared" si="102"/>
        <v>20000</v>
      </c>
      <c r="AA184" s="5">
        <f t="shared" si="102"/>
        <v>20000</v>
      </c>
      <c r="AB184" s="5">
        <f t="shared" si="102"/>
        <v>20000</v>
      </c>
      <c r="AC184" s="5">
        <f t="shared" si="102"/>
        <v>20000</v>
      </c>
      <c r="AD184" s="5">
        <f t="shared" si="102"/>
        <v>20000</v>
      </c>
      <c r="AE184" s="5">
        <f t="shared" si="102"/>
        <v>20000</v>
      </c>
      <c r="AF184" s="5">
        <f t="shared" si="102"/>
        <v>20000</v>
      </c>
      <c r="AG184" s="5">
        <f t="shared" si="102"/>
        <v>20000</v>
      </c>
      <c r="AH184" s="5">
        <f t="shared" si="102"/>
        <v>20000</v>
      </c>
      <c r="AI184" s="5">
        <f t="shared" si="102"/>
        <v>20000</v>
      </c>
      <c r="AJ184" s="5">
        <f t="shared" si="102"/>
        <v>1020000</v>
      </c>
      <c r="AK184" s="5">
        <f t="shared" si="102"/>
        <v>0</v>
      </c>
      <c r="AL184" s="5">
        <f t="shared" si="102"/>
        <v>0</v>
      </c>
      <c r="AM184" s="5">
        <f t="shared" si="102"/>
        <v>0</v>
      </c>
      <c r="AN184" s="5">
        <f t="shared" si="102"/>
        <v>0</v>
      </c>
      <c r="AO184" s="5"/>
      <c r="AP184" s="3">
        <f t="shared" si="97"/>
        <v>156</v>
      </c>
      <c r="BO184" s="3">
        <v>9.9999999999998948E-5</v>
      </c>
      <c r="BP184" s="3">
        <v>0</v>
      </c>
      <c r="BQ184" s="3">
        <v>0</v>
      </c>
    </row>
    <row r="185" spans="9:69" x14ac:dyDescent="0.25">
      <c r="I185" s="4" t="s">
        <v>38</v>
      </c>
      <c r="J185" s="15">
        <f t="shared" si="92"/>
        <v>0.02</v>
      </c>
      <c r="K185" s="3">
        <v>17</v>
      </c>
      <c r="L185" s="3" t="s">
        <v>26</v>
      </c>
      <c r="M185" s="15">
        <f t="shared" si="99"/>
        <v>1.3500000000000002E-2</v>
      </c>
      <c r="N185" s="18">
        <f>VLOOKUP($AP185,Solutions!$A:$E,MATCH(Example!$N$27,Solutions!$A$1:$E$1,FALSE),FALSE)</f>
        <v>1.0000000000002493E-4</v>
      </c>
      <c r="O185" s="15">
        <f t="shared" si="100"/>
        <v>5.1000000000000004E-2</v>
      </c>
      <c r="P185" s="5">
        <v>1000000</v>
      </c>
      <c r="Q185" s="31">
        <v>1098148.8533729012</v>
      </c>
      <c r="R185" s="5">
        <f t="shared" si="93"/>
        <v>109.81488533731749</v>
      </c>
      <c r="S185" s="5">
        <f t="shared" si="94"/>
        <v>5.6005591522031928</v>
      </c>
      <c r="T185" s="5">
        <f t="shared" si="95"/>
        <v>1182157.2406559282</v>
      </c>
      <c r="U185" s="5">
        <f t="shared" si="102"/>
        <v>20000</v>
      </c>
      <c r="V185" s="5">
        <f t="shared" si="102"/>
        <v>20000</v>
      </c>
      <c r="W185" s="5">
        <f t="shared" si="102"/>
        <v>20000</v>
      </c>
      <c r="X185" s="5">
        <f t="shared" si="102"/>
        <v>20000</v>
      </c>
      <c r="Y185" s="5">
        <f t="shared" si="102"/>
        <v>20000</v>
      </c>
      <c r="Z185" s="5">
        <f t="shared" si="102"/>
        <v>20000</v>
      </c>
      <c r="AA185" s="5">
        <f t="shared" si="102"/>
        <v>20000</v>
      </c>
      <c r="AB185" s="5">
        <f t="shared" si="102"/>
        <v>20000</v>
      </c>
      <c r="AC185" s="5">
        <f t="shared" si="102"/>
        <v>20000</v>
      </c>
      <c r="AD185" s="5">
        <f t="shared" si="102"/>
        <v>20000</v>
      </c>
      <c r="AE185" s="5">
        <f t="shared" si="102"/>
        <v>20000</v>
      </c>
      <c r="AF185" s="5">
        <f t="shared" si="102"/>
        <v>20000</v>
      </c>
      <c r="AG185" s="5">
        <f t="shared" si="102"/>
        <v>20000</v>
      </c>
      <c r="AH185" s="5">
        <f t="shared" si="102"/>
        <v>20000</v>
      </c>
      <c r="AI185" s="5">
        <f t="shared" si="102"/>
        <v>20000</v>
      </c>
      <c r="AJ185" s="5">
        <f t="shared" ref="AJ185:AN185" si="103">$P185*((AJ$28&lt;=$K185)*$J185+(AJ$28=$K185)*1)</f>
        <v>20000</v>
      </c>
      <c r="AK185" s="5">
        <f t="shared" si="103"/>
        <v>1020000</v>
      </c>
      <c r="AL185" s="5">
        <f t="shared" si="103"/>
        <v>0</v>
      </c>
      <c r="AM185" s="5">
        <f t="shared" si="103"/>
        <v>0</v>
      </c>
      <c r="AN185" s="5">
        <f t="shared" si="103"/>
        <v>0</v>
      </c>
      <c r="AO185" s="5"/>
      <c r="AP185" s="3">
        <f t="shared" si="97"/>
        <v>157</v>
      </c>
      <c r="BO185" s="3">
        <v>1.0000000000002493E-4</v>
      </c>
      <c r="BP185" s="3">
        <v>0</v>
      </c>
      <c r="BQ185" s="3">
        <v>0</v>
      </c>
    </row>
    <row r="186" spans="9:69" x14ac:dyDescent="0.25">
      <c r="I186" s="4" t="s">
        <v>38</v>
      </c>
      <c r="J186" s="15">
        <f t="shared" si="92"/>
        <v>0.02</v>
      </c>
      <c r="K186" s="3">
        <v>18</v>
      </c>
      <c r="L186" s="3" t="s">
        <v>26</v>
      </c>
      <c r="M186" s="15">
        <f t="shared" si="99"/>
        <v>1.4000000000000002E-2</v>
      </c>
      <c r="N186" s="18">
        <f>VLOOKUP($AP186,Solutions!$A:$E,MATCH(Example!$N$27,Solutions!$A$1:$E$1,FALSE),FALSE)</f>
        <v>9.9999999999998731E-5</v>
      </c>
      <c r="O186" s="15">
        <f t="shared" si="100"/>
        <v>5.3999999999999999E-2</v>
      </c>
      <c r="P186" s="5">
        <v>1000000</v>
      </c>
      <c r="Q186" s="31">
        <v>1094883.8620699442</v>
      </c>
      <c r="R186" s="5">
        <f t="shared" si="93"/>
        <v>109.48838620699303</v>
      </c>
      <c r="S186" s="5">
        <f t="shared" si="94"/>
        <v>5.9123728551776233</v>
      </c>
      <c r="T186" s="5">
        <f t="shared" si="95"/>
        <v>1183569.4548976095</v>
      </c>
      <c r="U186" s="5">
        <f t="shared" ref="U186:AN198" si="104">$P186*((U$28&lt;=$K186)*$J186+(U$28=$K186)*1)</f>
        <v>20000</v>
      </c>
      <c r="V186" s="5">
        <f t="shared" si="104"/>
        <v>20000</v>
      </c>
      <c r="W186" s="5">
        <f t="shared" si="104"/>
        <v>20000</v>
      </c>
      <c r="X186" s="5">
        <f t="shared" si="104"/>
        <v>20000</v>
      </c>
      <c r="Y186" s="5">
        <f t="shared" si="104"/>
        <v>20000</v>
      </c>
      <c r="Z186" s="5">
        <f t="shared" si="104"/>
        <v>20000</v>
      </c>
      <c r="AA186" s="5">
        <f t="shared" si="104"/>
        <v>20000</v>
      </c>
      <c r="AB186" s="5">
        <f t="shared" si="104"/>
        <v>20000</v>
      </c>
      <c r="AC186" s="5">
        <f t="shared" si="104"/>
        <v>20000</v>
      </c>
      <c r="AD186" s="5">
        <f t="shared" si="104"/>
        <v>20000</v>
      </c>
      <c r="AE186" s="5">
        <f t="shared" si="104"/>
        <v>20000</v>
      </c>
      <c r="AF186" s="5">
        <f t="shared" si="104"/>
        <v>20000</v>
      </c>
      <c r="AG186" s="5">
        <f t="shared" si="104"/>
        <v>20000</v>
      </c>
      <c r="AH186" s="5">
        <f t="shared" si="104"/>
        <v>20000</v>
      </c>
      <c r="AI186" s="5">
        <f t="shared" si="104"/>
        <v>20000</v>
      </c>
      <c r="AJ186" s="5">
        <f t="shared" si="104"/>
        <v>20000</v>
      </c>
      <c r="AK186" s="5">
        <f t="shared" si="104"/>
        <v>20000</v>
      </c>
      <c r="AL186" s="5">
        <f t="shared" si="104"/>
        <v>1020000</v>
      </c>
      <c r="AM186" s="5">
        <f t="shared" si="104"/>
        <v>0</v>
      </c>
      <c r="AN186" s="5">
        <f t="shared" si="104"/>
        <v>0</v>
      </c>
      <c r="AO186" s="5"/>
      <c r="AP186" s="3">
        <f t="shared" si="97"/>
        <v>158</v>
      </c>
      <c r="BO186" s="3">
        <v>9.9999999999998731E-5</v>
      </c>
      <c r="BP186" s="3">
        <v>0</v>
      </c>
      <c r="BQ186" s="3">
        <v>0</v>
      </c>
    </row>
    <row r="187" spans="9:69" x14ac:dyDescent="0.25">
      <c r="I187" s="4" t="s">
        <v>38</v>
      </c>
      <c r="J187" s="15">
        <f t="shared" si="92"/>
        <v>0.02</v>
      </c>
      <c r="K187" s="3">
        <v>19</v>
      </c>
      <c r="L187" s="3" t="s">
        <v>26</v>
      </c>
      <c r="M187" s="15">
        <f t="shared" si="99"/>
        <v>1.4499999999999999E-2</v>
      </c>
      <c r="N187" s="18">
        <f>VLOOKUP($AP187,Solutions!$A:$E,MATCH(Example!$N$27,Solutions!$A$1:$E$1,FALSE),FALSE)</f>
        <v>9.9999999999988323E-5</v>
      </c>
      <c r="O187" s="15">
        <f t="shared" si="100"/>
        <v>5.7000000000000002E-2</v>
      </c>
      <c r="P187" s="5">
        <v>1000000</v>
      </c>
      <c r="Q187" s="31">
        <v>1090770.5549176706</v>
      </c>
      <c r="R187" s="5">
        <f t="shared" si="93"/>
        <v>109.07705549175432</v>
      </c>
      <c r="S187" s="5">
        <f t="shared" si="94"/>
        <v>6.2173921630299969</v>
      </c>
      <c r="T187" s="5">
        <f t="shared" si="95"/>
        <v>1184031.4373631312</v>
      </c>
      <c r="U187" s="5">
        <f t="shared" si="104"/>
        <v>20000</v>
      </c>
      <c r="V187" s="5">
        <f t="shared" si="104"/>
        <v>20000</v>
      </c>
      <c r="W187" s="5">
        <f t="shared" si="104"/>
        <v>20000</v>
      </c>
      <c r="X187" s="5">
        <f t="shared" si="104"/>
        <v>20000</v>
      </c>
      <c r="Y187" s="5">
        <f t="shared" si="104"/>
        <v>20000</v>
      </c>
      <c r="Z187" s="5">
        <f t="shared" si="104"/>
        <v>20000</v>
      </c>
      <c r="AA187" s="5">
        <f t="shared" si="104"/>
        <v>20000</v>
      </c>
      <c r="AB187" s="5">
        <f t="shared" si="104"/>
        <v>20000</v>
      </c>
      <c r="AC187" s="5">
        <f t="shared" si="104"/>
        <v>20000</v>
      </c>
      <c r="AD187" s="5">
        <f t="shared" si="104"/>
        <v>20000</v>
      </c>
      <c r="AE187" s="5">
        <f t="shared" si="104"/>
        <v>20000</v>
      </c>
      <c r="AF187" s="5">
        <f t="shared" si="104"/>
        <v>20000</v>
      </c>
      <c r="AG187" s="5">
        <f t="shared" si="104"/>
        <v>20000</v>
      </c>
      <c r="AH187" s="5">
        <f t="shared" si="104"/>
        <v>20000</v>
      </c>
      <c r="AI187" s="5">
        <f t="shared" si="104"/>
        <v>20000</v>
      </c>
      <c r="AJ187" s="5">
        <f t="shared" si="104"/>
        <v>20000</v>
      </c>
      <c r="AK187" s="5">
        <f t="shared" si="104"/>
        <v>20000</v>
      </c>
      <c r="AL187" s="5">
        <f t="shared" si="104"/>
        <v>20000</v>
      </c>
      <c r="AM187" s="5">
        <f t="shared" si="104"/>
        <v>1020000</v>
      </c>
      <c r="AN187" s="5">
        <f t="shared" si="104"/>
        <v>0</v>
      </c>
      <c r="AO187" s="5"/>
      <c r="AP187" s="3">
        <f t="shared" si="97"/>
        <v>159</v>
      </c>
      <c r="BO187" s="3">
        <v>9.9999999999988323E-5</v>
      </c>
      <c r="BP187" s="3">
        <v>0</v>
      </c>
      <c r="BQ187" s="3">
        <v>0</v>
      </c>
    </row>
    <row r="188" spans="9:69" x14ac:dyDescent="0.25">
      <c r="I188" s="9" t="s">
        <v>38</v>
      </c>
      <c r="J188" s="16">
        <f t="shared" si="92"/>
        <v>0.02</v>
      </c>
      <c r="K188" s="10">
        <v>20</v>
      </c>
      <c r="L188" s="10" t="s">
        <v>26</v>
      </c>
      <c r="M188" s="16">
        <f t="shared" si="99"/>
        <v>1.4999999999999999E-2</v>
      </c>
      <c r="N188" s="19">
        <f>VLOOKUP($AP188,Solutions!$A:$E,MATCH(Example!$N$27,Solutions!$A$1:$E$1,FALSE),FALSE)</f>
        <v>1.0000000000000079E-4</v>
      </c>
      <c r="O188" s="16">
        <f t="shared" si="100"/>
        <v>0.06</v>
      </c>
      <c r="P188" s="14">
        <v>1000000</v>
      </c>
      <c r="Q188" s="32">
        <v>1085843.1939254117</v>
      </c>
      <c r="R188" s="14">
        <f t="shared" si="93"/>
        <v>108.58431939254203</v>
      </c>
      <c r="S188" s="14">
        <f t="shared" si="94"/>
        <v>6.5150591635525217</v>
      </c>
      <c r="T188" s="14">
        <f t="shared" si="95"/>
        <v>1183569.0813786988</v>
      </c>
      <c r="U188" s="14">
        <f t="shared" si="104"/>
        <v>20000</v>
      </c>
      <c r="V188" s="14">
        <f t="shared" si="104"/>
        <v>20000</v>
      </c>
      <c r="W188" s="14">
        <f t="shared" si="104"/>
        <v>20000</v>
      </c>
      <c r="X188" s="14">
        <f t="shared" si="104"/>
        <v>20000</v>
      </c>
      <c r="Y188" s="14">
        <f t="shared" si="104"/>
        <v>20000</v>
      </c>
      <c r="Z188" s="14">
        <f t="shared" si="104"/>
        <v>20000</v>
      </c>
      <c r="AA188" s="14">
        <f t="shared" si="104"/>
        <v>20000</v>
      </c>
      <c r="AB188" s="14">
        <f t="shared" si="104"/>
        <v>20000</v>
      </c>
      <c r="AC188" s="14">
        <f t="shared" si="104"/>
        <v>20000</v>
      </c>
      <c r="AD188" s="14">
        <f t="shared" si="104"/>
        <v>20000</v>
      </c>
      <c r="AE188" s="14">
        <f t="shared" si="104"/>
        <v>20000</v>
      </c>
      <c r="AF188" s="14">
        <f t="shared" si="104"/>
        <v>20000</v>
      </c>
      <c r="AG188" s="14">
        <f t="shared" si="104"/>
        <v>20000</v>
      </c>
      <c r="AH188" s="14">
        <f t="shared" si="104"/>
        <v>20000</v>
      </c>
      <c r="AI188" s="14">
        <f t="shared" si="104"/>
        <v>20000</v>
      </c>
      <c r="AJ188" s="14">
        <f t="shared" si="104"/>
        <v>20000</v>
      </c>
      <c r="AK188" s="14">
        <f t="shared" si="104"/>
        <v>20000</v>
      </c>
      <c r="AL188" s="14">
        <f t="shared" si="104"/>
        <v>20000</v>
      </c>
      <c r="AM188" s="14">
        <f t="shared" si="104"/>
        <v>20000</v>
      </c>
      <c r="AN188" s="14">
        <f t="shared" si="104"/>
        <v>1020000</v>
      </c>
      <c r="AO188" s="33"/>
      <c r="AP188" s="3">
        <f t="shared" si="97"/>
        <v>160</v>
      </c>
      <c r="BO188" s="3">
        <v>1.0000000000000079E-4</v>
      </c>
      <c r="BP188" s="3">
        <v>0</v>
      </c>
      <c r="BQ188" s="3">
        <v>0</v>
      </c>
    </row>
    <row r="189" spans="9:69" x14ac:dyDescent="0.25">
      <c r="I189" s="4" t="s">
        <v>38</v>
      </c>
      <c r="J189" s="15">
        <f t="shared" si="92"/>
        <v>0.02</v>
      </c>
      <c r="K189" s="3">
        <v>1</v>
      </c>
      <c r="L189" s="3" t="s">
        <v>27</v>
      </c>
      <c r="M189" s="15">
        <f t="shared" ref="M189:M208" si="105">$B$2+$B$15*$K189</f>
        <v>6.0000000000000001E-3</v>
      </c>
      <c r="N189" s="18">
        <f>VLOOKUP($AP189,Solutions!$A:$E,MATCH(Example!$N$27,Solutions!$A$1:$E$1,FALSE),FALSE)</f>
        <v>1.0000000000001686E-4</v>
      </c>
      <c r="O189" s="15">
        <f t="shared" ref="O189:O208" si="106">$K189*B$27</f>
        <v>6.0000000000000001E-3</v>
      </c>
      <c r="P189" s="5">
        <v>1000000</v>
      </c>
      <c r="Q189" s="31">
        <v>1013916.5009940357</v>
      </c>
      <c r="R189" s="5">
        <f t="shared" si="93"/>
        <v>101.39165009942067</v>
      </c>
      <c r="S189" s="5">
        <f t="shared" si="94"/>
        <v>0.60834990059652405</v>
      </c>
      <c r="T189" s="5">
        <f t="shared" si="95"/>
        <v>1023041.749502982</v>
      </c>
      <c r="U189" s="5">
        <f t="shared" si="104"/>
        <v>1020000</v>
      </c>
      <c r="V189" s="5">
        <f t="shared" si="104"/>
        <v>0</v>
      </c>
      <c r="W189" s="5">
        <f t="shared" si="104"/>
        <v>0</v>
      </c>
      <c r="X189" s="5">
        <f t="shared" si="104"/>
        <v>0</v>
      </c>
      <c r="Y189" s="5">
        <f t="shared" si="104"/>
        <v>0</v>
      </c>
      <c r="Z189" s="5">
        <f t="shared" si="104"/>
        <v>0</v>
      </c>
      <c r="AA189" s="5">
        <f t="shared" si="104"/>
        <v>0</v>
      </c>
      <c r="AB189" s="5">
        <f t="shared" si="104"/>
        <v>0</v>
      </c>
      <c r="AC189" s="5">
        <f t="shared" si="104"/>
        <v>0</v>
      </c>
      <c r="AD189" s="5">
        <f t="shared" si="104"/>
        <v>0</v>
      </c>
      <c r="AE189" s="5">
        <f t="shared" si="104"/>
        <v>0</v>
      </c>
      <c r="AF189" s="5">
        <f t="shared" si="104"/>
        <v>0</v>
      </c>
      <c r="AG189" s="5">
        <f t="shared" si="104"/>
        <v>0</v>
      </c>
      <c r="AH189" s="5">
        <f t="shared" si="104"/>
        <v>0</v>
      </c>
      <c r="AI189" s="5">
        <f t="shared" si="104"/>
        <v>0</v>
      </c>
      <c r="AJ189" s="5">
        <f t="shared" si="104"/>
        <v>0</v>
      </c>
      <c r="AK189" s="5">
        <f t="shared" si="104"/>
        <v>0</v>
      </c>
      <c r="AL189" s="5">
        <f t="shared" si="104"/>
        <v>0</v>
      </c>
      <c r="AM189" s="5">
        <f t="shared" si="104"/>
        <v>0</v>
      </c>
      <c r="AN189" s="5">
        <f t="shared" si="104"/>
        <v>0</v>
      </c>
      <c r="AO189" s="5"/>
      <c r="AP189" s="3">
        <f t="shared" si="97"/>
        <v>161</v>
      </c>
      <c r="BO189" s="3">
        <v>1.0000000000001686E-4</v>
      </c>
      <c r="BP189" s="3">
        <v>0</v>
      </c>
      <c r="BQ189" s="3">
        <v>0</v>
      </c>
    </row>
    <row r="190" spans="9:69" x14ac:dyDescent="0.25">
      <c r="I190" s="4" t="s">
        <v>38</v>
      </c>
      <c r="J190" s="15">
        <f t="shared" si="92"/>
        <v>0.02</v>
      </c>
      <c r="K190" s="3">
        <v>2</v>
      </c>
      <c r="L190" s="3" t="s">
        <v>27</v>
      </c>
      <c r="M190" s="15">
        <f t="shared" si="105"/>
        <v>7.0000000000000001E-3</v>
      </c>
      <c r="N190" s="18">
        <f>VLOOKUP($AP190,Solutions!$A:$E,MATCH(Example!$N$27,Solutions!$A$1:$E$1,FALSE),FALSE)</f>
        <v>1.0000000000000064E-4</v>
      </c>
      <c r="O190" s="15">
        <f t="shared" si="106"/>
        <v>1.2E-2</v>
      </c>
      <c r="P190" s="5">
        <v>1000000</v>
      </c>
      <c r="Q190" s="31">
        <v>1025729.5258907609</v>
      </c>
      <c r="R190" s="5">
        <f t="shared" si="93"/>
        <v>102.57295258907675</v>
      </c>
      <c r="S190" s="5">
        <f t="shared" si="94"/>
        <v>1.2308754310689209</v>
      </c>
      <c r="T190" s="5">
        <f t="shared" si="95"/>
        <v>1044192.6573567947</v>
      </c>
      <c r="U190" s="5">
        <f t="shared" si="104"/>
        <v>20000</v>
      </c>
      <c r="V190" s="5">
        <f t="shared" si="104"/>
        <v>1020000</v>
      </c>
      <c r="W190" s="5">
        <f t="shared" si="104"/>
        <v>0</v>
      </c>
      <c r="X190" s="5">
        <f t="shared" si="104"/>
        <v>0</v>
      </c>
      <c r="Y190" s="5">
        <f t="shared" si="104"/>
        <v>0</v>
      </c>
      <c r="Z190" s="5">
        <f t="shared" si="104"/>
        <v>0</v>
      </c>
      <c r="AA190" s="5">
        <f t="shared" si="104"/>
        <v>0</v>
      </c>
      <c r="AB190" s="5">
        <f t="shared" si="104"/>
        <v>0</v>
      </c>
      <c r="AC190" s="5">
        <f t="shared" si="104"/>
        <v>0</v>
      </c>
      <c r="AD190" s="5">
        <f t="shared" si="104"/>
        <v>0</v>
      </c>
      <c r="AE190" s="5">
        <f t="shared" si="104"/>
        <v>0</v>
      </c>
      <c r="AF190" s="5">
        <f t="shared" si="104"/>
        <v>0</v>
      </c>
      <c r="AG190" s="5">
        <f t="shared" si="104"/>
        <v>0</v>
      </c>
      <c r="AH190" s="5">
        <f t="shared" si="104"/>
        <v>0</v>
      </c>
      <c r="AI190" s="5">
        <f t="shared" si="104"/>
        <v>0</v>
      </c>
      <c r="AJ190" s="5">
        <f t="shared" si="104"/>
        <v>0</v>
      </c>
      <c r="AK190" s="5">
        <f t="shared" si="104"/>
        <v>0</v>
      </c>
      <c r="AL190" s="5">
        <f t="shared" si="104"/>
        <v>0</v>
      </c>
      <c r="AM190" s="5">
        <f t="shared" si="104"/>
        <v>0</v>
      </c>
      <c r="AN190" s="5">
        <f t="shared" si="104"/>
        <v>0</v>
      </c>
      <c r="AO190" s="5"/>
      <c r="AP190" s="3">
        <f t="shared" si="97"/>
        <v>162</v>
      </c>
      <c r="BO190" s="3">
        <v>1.0000000000000064E-4</v>
      </c>
      <c r="BP190" s="3">
        <v>0</v>
      </c>
      <c r="BQ190" s="3">
        <v>0</v>
      </c>
    </row>
    <row r="191" spans="9:69" x14ac:dyDescent="0.25">
      <c r="I191" s="4" t="s">
        <v>38</v>
      </c>
      <c r="J191" s="15">
        <f t="shared" si="92"/>
        <v>0.02</v>
      </c>
      <c r="K191" s="3">
        <v>3</v>
      </c>
      <c r="L191" s="3" t="s">
        <v>27</v>
      </c>
      <c r="M191" s="15">
        <f t="shared" si="105"/>
        <v>8.0000000000000002E-3</v>
      </c>
      <c r="N191" s="18">
        <f>VLOOKUP($AP191,Solutions!$A:$E,MATCH(Example!$N$27,Solutions!$A$1:$E$1,FALSE),FALSE)</f>
        <v>9.9999999999999341E-5</v>
      </c>
      <c r="O191" s="15">
        <f t="shared" si="106"/>
        <v>1.8000000000000002E-2</v>
      </c>
      <c r="P191" s="5">
        <v>1000000</v>
      </c>
      <c r="Q191" s="31">
        <v>1035431.588861294</v>
      </c>
      <c r="R191" s="5">
        <f t="shared" si="93"/>
        <v>103.54315888612871</v>
      </c>
      <c r="S191" s="5">
        <f t="shared" si="94"/>
        <v>1.8637768599503171</v>
      </c>
      <c r="T191" s="5">
        <f t="shared" si="95"/>
        <v>1063388.2417605489</v>
      </c>
      <c r="U191" s="5">
        <f t="shared" si="104"/>
        <v>20000</v>
      </c>
      <c r="V191" s="5">
        <f t="shared" si="104"/>
        <v>20000</v>
      </c>
      <c r="W191" s="5">
        <f t="shared" si="104"/>
        <v>1020000</v>
      </c>
      <c r="X191" s="5">
        <f t="shared" si="104"/>
        <v>0</v>
      </c>
      <c r="Y191" s="5">
        <f t="shared" si="104"/>
        <v>0</v>
      </c>
      <c r="Z191" s="5">
        <f t="shared" si="104"/>
        <v>0</v>
      </c>
      <c r="AA191" s="5">
        <f t="shared" si="104"/>
        <v>0</v>
      </c>
      <c r="AB191" s="5">
        <f t="shared" si="104"/>
        <v>0</v>
      </c>
      <c r="AC191" s="5">
        <f t="shared" si="104"/>
        <v>0</v>
      </c>
      <c r="AD191" s="5">
        <f t="shared" si="104"/>
        <v>0</v>
      </c>
      <c r="AE191" s="5">
        <f t="shared" si="104"/>
        <v>0</v>
      </c>
      <c r="AF191" s="5">
        <f t="shared" si="104"/>
        <v>0</v>
      </c>
      <c r="AG191" s="5">
        <f t="shared" si="104"/>
        <v>0</v>
      </c>
      <c r="AH191" s="5">
        <f t="shared" si="104"/>
        <v>0</v>
      </c>
      <c r="AI191" s="5">
        <f t="shared" si="104"/>
        <v>0</v>
      </c>
      <c r="AJ191" s="5">
        <f t="shared" si="104"/>
        <v>0</v>
      </c>
      <c r="AK191" s="5">
        <f t="shared" si="104"/>
        <v>0</v>
      </c>
      <c r="AL191" s="5">
        <f t="shared" si="104"/>
        <v>0</v>
      </c>
      <c r="AM191" s="5">
        <f t="shared" si="104"/>
        <v>0</v>
      </c>
      <c r="AN191" s="5">
        <f t="shared" si="104"/>
        <v>0</v>
      </c>
      <c r="AO191" s="5"/>
      <c r="AP191" s="3">
        <f t="shared" si="97"/>
        <v>163</v>
      </c>
      <c r="BO191" s="3">
        <v>9.9999999999999341E-5</v>
      </c>
      <c r="BP191" s="3">
        <v>0</v>
      </c>
      <c r="BQ191" s="3">
        <v>0</v>
      </c>
    </row>
    <row r="192" spans="9:69" x14ac:dyDescent="0.25">
      <c r="I192" s="4" t="s">
        <v>38</v>
      </c>
      <c r="J192" s="15">
        <f t="shared" si="92"/>
        <v>0.02</v>
      </c>
      <c r="K192" s="3">
        <v>4</v>
      </c>
      <c r="L192" s="3" t="s">
        <v>27</v>
      </c>
      <c r="M192" s="15">
        <f t="shared" si="105"/>
        <v>9.0000000000000011E-3</v>
      </c>
      <c r="N192" s="18">
        <f>VLOOKUP($AP192,Solutions!$A:$E,MATCH(Example!$N$27,Solutions!$A$1:$E$1,FALSE),FALSE)</f>
        <v>9.9999999999988919E-5</v>
      </c>
      <c r="O192" s="15">
        <f t="shared" si="106"/>
        <v>2.4E-2</v>
      </c>
      <c r="P192" s="5">
        <v>1000000</v>
      </c>
      <c r="Q192" s="31">
        <v>1043027.5433227082</v>
      </c>
      <c r="R192" s="5">
        <f t="shared" si="93"/>
        <v>104.30275433225927</v>
      </c>
      <c r="S192" s="5">
        <f t="shared" si="94"/>
        <v>2.5032661039742226</v>
      </c>
      <c r="T192" s="5">
        <f t="shared" si="95"/>
        <v>1080576.5348823257</v>
      </c>
      <c r="U192" s="5">
        <f t="shared" si="104"/>
        <v>20000</v>
      </c>
      <c r="V192" s="5">
        <f t="shared" si="104"/>
        <v>20000</v>
      </c>
      <c r="W192" s="5">
        <f t="shared" si="104"/>
        <v>20000</v>
      </c>
      <c r="X192" s="5">
        <f t="shared" si="104"/>
        <v>1020000</v>
      </c>
      <c r="Y192" s="5">
        <f t="shared" si="104"/>
        <v>0</v>
      </c>
      <c r="Z192" s="5">
        <f t="shared" si="104"/>
        <v>0</v>
      </c>
      <c r="AA192" s="5">
        <f t="shared" si="104"/>
        <v>0</v>
      </c>
      <c r="AB192" s="5">
        <f t="shared" si="104"/>
        <v>0</v>
      </c>
      <c r="AC192" s="5">
        <f t="shared" si="104"/>
        <v>0</v>
      </c>
      <c r="AD192" s="5">
        <f t="shared" si="104"/>
        <v>0</v>
      </c>
      <c r="AE192" s="5">
        <f t="shared" si="104"/>
        <v>0</v>
      </c>
      <c r="AF192" s="5">
        <f t="shared" si="104"/>
        <v>0</v>
      </c>
      <c r="AG192" s="5">
        <f t="shared" si="104"/>
        <v>0</v>
      </c>
      <c r="AH192" s="5">
        <f t="shared" si="104"/>
        <v>0</v>
      </c>
      <c r="AI192" s="5">
        <f t="shared" si="104"/>
        <v>0</v>
      </c>
      <c r="AJ192" s="5">
        <f t="shared" si="104"/>
        <v>0</v>
      </c>
      <c r="AK192" s="5">
        <f t="shared" si="104"/>
        <v>0</v>
      </c>
      <c r="AL192" s="5">
        <f t="shared" si="104"/>
        <v>0</v>
      </c>
      <c r="AM192" s="5">
        <f t="shared" si="104"/>
        <v>0</v>
      </c>
      <c r="AN192" s="5">
        <f t="shared" si="104"/>
        <v>0</v>
      </c>
      <c r="AO192" s="5"/>
      <c r="AP192" s="3">
        <f t="shared" si="97"/>
        <v>164</v>
      </c>
      <c r="BO192" s="3">
        <v>9.9999999999988919E-5</v>
      </c>
      <c r="BP192" s="3">
        <v>0</v>
      </c>
      <c r="BQ192" s="3">
        <v>0</v>
      </c>
    </row>
    <row r="193" spans="9:69" x14ac:dyDescent="0.25">
      <c r="I193" s="4" t="s">
        <v>38</v>
      </c>
      <c r="J193" s="15">
        <f t="shared" si="92"/>
        <v>0.02</v>
      </c>
      <c r="K193" s="3">
        <v>5</v>
      </c>
      <c r="L193" s="3" t="s">
        <v>27</v>
      </c>
      <c r="M193" s="15">
        <f t="shared" si="105"/>
        <v>0.01</v>
      </c>
      <c r="N193" s="18">
        <f>VLOOKUP($AP193,Solutions!$A:$E,MATCH(Example!$N$27,Solutions!$A$1:$E$1,FALSE),FALSE)</f>
        <v>1.0000000000000028E-4</v>
      </c>
      <c r="O193" s="15">
        <f t="shared" si="106"/>
        <v>0.03</v>
      </c>
      <c r="P193" s="5">
        <v>1000000</v>
      </c>
      <c r="Q193" s="31">
        <v>1048534.3123932512</v>
      </c>
      <c r="R193" s="5">
        <f t="shared" si="93"/>
        <v>104.85343123932542</v>
      </c>
      <c r="S193" s="5">
        <f t="shared" si="94"/>
        <v>3.1456029371797625</v>
      </c>
      <c r="T193" s="5">
        <f t="shared" si="95"/>
        <v>1095718.3564509475</v>
      </c>
      <c r="U193" s="5">
        <f t="shared" si="104"/>
        <v>20000</v>
      </c>
      <c r="V193" s="5">
        <f t="shared" si="104"/>
        <v>20000</v>
      </c>
      <c r="W193" s="5">
        <f t="shared" si="104"/>
        <v>20000</v>
      </c>
      <c r="X193" s="5">
        <f t="shared" si="104"/>
        <v>20000</v>
      </c>
      <c r="Y193" s="5">
        <f t="shared" si="104"/>
        <v>1020000</v>
      </c>
      <c r="Z193" s="5">
        <f t="shared" si="104"/>
        <v>0</v>
      </c>
      <c r="AA193" s="5">
        <f t="shared" si="104"/>
        <v>0</v>
      </c>
      <c r="AB193" s="5">
        <f t="shared" si="104"/>
        <v>0</v>
      </c>
      <c r="AC193" s="5">
        <f t="shared" si="104"/>
        <v>0</v>
      </c>
      <c r="AD193" s="5">
        <f t="shared" si="104"/>
        <v>0</v>
      </c>
      <c r="AE193" s="5">
        <f t="shared" si="104"/>
        <v>0</v>
      </c>
      <c r="AF193" s="5">
        <f t="shared" si="104"/>
        <v>0</v>
      </c>
      <c r="AG193" s="5">
        <f t="shared" si="104"/>
        <v>0</v>
      </c>
      <c r="AH193" s="5">
        <f t="shared" si="104"/>
        <v>0</v>
      </c>
      <c r="AI193" s="5">
        <f t="shared" si="104"/>
        <v>0</v>
      </c>
      <c r="AJ193" s="5">
        <f t="shared" si="104"/>
        <v>0</v>
      </c>
      <c r="AK193" s="5">
        <f t="shared" si="104"/>
        <v>0</v>
      </c>
      <c r="AL193" s="5">
        <f t="shared" si="104"/>
        <v>0</v>
      </c>
      <c r="AM193" s="5">
        <f t="shared" si="104"/>
        <v>0</v>
      </c>
      <c r="AN193" s="5">
        <f t="shared" si="104"/>
        <v>0</v>
      </c>
      <c r="AO193" s="5"/>
      <c r="AP193" s="3">
        <f t="shared" si="97"/>
        <v>165</v>
      </c>
      <c r="BO193" s="3">
        <v>1.0000000000000028E-4</v>
      </c>
      <c r="BP193" s="3">
        <v>0</v>
      </c>
      <c r="BQ193" s="3">
        <v>0</v>
      </c>
    </row>
    <row r="194" spans="9:69" x14ac:dyDescent="0.25">
      <c r="I194" s="4" t="s">
        <v>38</v>
      </c>
      <c r="J194" s="15">
        <f t="shared" si="92"/>
        <v>0.02</v>
      </c>
      <c r="K194" s="3">
        <v>6</v>
      </c>
      <c r="L194" s="3" t="s">
        <v>27</v>
      </c>
      <c r="M194" s="15">
        <f t="shared" si="105"/>
        <v>1.0999999999999999E-2</v>
      </c>
      <c r="N194" s="18">
        <f>VLOOKUP($AP194,Solutions!$A:$E,MATCH(Example!$N$27,Solutions!$A$1:$E$1,FALSE),FALSE)</f>
        <v>1.0000000000000009E-4</v>
      </c>
      <c r="O194" s="15">
        <f t="shared" si="106"/>
        <v>3.6000000000000004E-2</v>
      </c>
      <c r="P194" s="5">
        <v>1000000</v>
      </c>
      <c r="Q194" s="31">
        <v>1051980.5071945442</v>
      </c>
      <c r="R194" s="5">
        <f t="shared" si="93"/>
        <v>105.19805071945451</v>
      </c>
      <c r="S194" s="5">
        <f t="shared" si="94"/>
        <v>3.787129825900363</v>
      </c>
      <c r="T194" s="5">
        <f t="shared" si="95"/>
        <v>1108787.4545830495</v>
      </c>
      <c r="U194" s="5">
        <f t="shared" si="104"/>
        <v>20000</v>
      </c>
      <c r="V194" s="5">
        <f t="shared" si="104"/>
        <v>20000</v>
      </c>
      <c r="W194" s="5">
        <f t="shared" si="104"/>
        <v>20000</v>
      </c>
      <c r="X194" s="5">
        <f t="shared" si="104"/>
        <v>20000</v>
      </c>
      <c r="Y194" s="5">
        <f t="shared" si="104"/>
        <v>20000</v>
      </c>
      <c r="Z194" s="5">
        <f t="shared" si="104"/>
        <v>1020000</v>
      </c>
      <c r="AA194" s="5">
        <f t="shared" si="104"/>
        <v>0</v>
      </c>
      <c r="AB194" s="5">
        <f t="shared" si="104"/>
        <v>0</v>
      </c>
      <c r="AC194" s="5">
        <f t="shared" si="104"/>
        <v>0</v>
      </c>
      <c r="AD194" s="5">
        <f t="shared" si="104"/>
        <v>0</v>
      </c>
      <c r="AE194" s="5">
        <f t="shared" si="104"/>
        <v>0</v>
      </c>
      <c r="AF194" s="5">
        <f t="shared" si="104"/>
        <v>0</v>
      </c>
      <c r="AG194" s="5">
        <f t="shared" si="104"/>
        <v>0</v>
      </c>
      <c r="AH194" s="5">
        <f t="shared" si="104"/>
        <v>0</v>
      </c>
      <c r="AI194" s="5">
        <f t="shared" si="104"/>
        <v>0</v>
      </c>
      <c r="AJ194" s="5">
        <f t="shared" si="104"/>
        <v>0</v>
      </c>
      <c r="AK194" s="5">
        <f t="shared" si="104"/>
        <v>0</v>
      </c>
      <c r="AL194" s="5">
        <f t="shared" si="104"/>
        <v>0</v>
      </c>
      <c r="AM194" s="5">
        <f t="shared" si="104"/>
        <v>0</v>
      </c>
      <c r="AN194" s="5">
        <f t="shared" si="104"/>
        <v>0</v>
      </c>
      <c r="AO194" s="5"/>
      <c r="AP194" s="3">
        <f t="shared" si="97"/>
        <v>166</v>
      </c>
      <c r="BO194" s="3">
        <v>1.0000000000000009E-4</v>
      </c>
      <c r="BP194" s="3">
        <v>0</v>
      </c>
      <c r="BQ194" s="3">
        <v>0</v>
      </c>
    </row>
    <row r="195" spans="9:69" x14ac:dyDescent="0.25">
      <c r="I195" s="4" t="s">
        <v>38</v>
      </c>
      <c r="J195" s="15">
        <f t="shared" si="92"/>
        <v>0.02</v>
      </c>
      <c r="K195" s="3">
        <v>7</v>
      </c>
      <c r="L195" s="3" t="s">
        <v>27</v>
      </c>
      <c r="M195" s="15">
        <f t="shared" si="105"/>
        <v>1.2E-2</v>
      </c>
      <c r="N195" s="18">
        <f>VLOOKUP($AP195,Solutions!$A:$E,MATCH(Example!$N$27,Solutions!$A$1:$E$1,FALSE),FALSE)</f>
        <v>1.0000000000002628E-4</v>
      </c>
      <c r="O195" s="15">
        <f t="shared" si="106"/>
        <v>4.2000000000000003E-2</v>
      </c>
      <c r="P195" s="5">
        <v>1000000</v>
      </c>
      <c r="Q195" s="31">
        <v>1053405.9398010375</v>
      </c>
      <c r="R195" s="5">
        <f t="shared" si="93"/>
        <v>105.34059398013144</v>
      </c>
      <c r="S195" s="5">
        <f t="shared" si="94"/>
        <v>4.4243049471655214</v>
      </c>
      <c r="T195" s="5">
        <f t="shared" si="95"/>
        <v>1119770.5140085029</v>
      </c>
      <c r="U195" s="5">
        <f t="shared" si="104"/>
        <v>20000</v>
      </c>
      <c r="V195" s="5">
        <f t="shared" si="104"/>
        <v>20000</v>
      </c>
      <c r="W195" s="5">
        <f t="shared" si="104"/>
        <v>20000</v>
      </c>
      <c r="X195" s="5">
        <f t="shared" si="104"/>
        <v>20000</v>
      </c>
      <c r="Y195" s="5">
        <f t="shared" si="104"/>
        <v>20000</v>
      </c>
      <c r="Z195" s="5">
        <f t="shared" si="104"/>
        <v>20000</v>
      </c>
      <c r="AA195" s="5">
        <f t="shared" si="104"/>
        <v>1020000</v>
      </c>
      <c r="AB195" s="5">
        <f t="shared" si="104"/>
        <v>0</v>
      </c>
      <c r="AC195" s="5">
        <f t="shared" si="104"/>
        <v>0</v>
      </c>
      <c r="AD195" s="5">
        <f t="shared" si="104"/>
        <v>0</v>
      </c>
      <c r="AE195" s="5">
        <f t="shared" si="104"/>
        <v>0</v>
      </c>
      <c r="AF195" s="5">
        <f t="shared" si="104"/>
        <v>0</v>
      </c>
      <c r="AG195" s="5">
        <f t="shared" si="104"/>
        <v>0</v>
      </c>
      <c r="AH195" s="5">
        <f t="shared" si="104"/>
        <v>0</v>
      </c>
      <c r="AI195" s="5">
        <f t="shared" si="104"/>
        <v>0</v>
      </c>
      <c r="AJ195" s="5">
        <f t="shared" si="104"/>
        <v>0</v>
      </c>
      <c r="AK195" s="5">
        <f t="shared" si="104"/>
        <v>0</v>
      </c>
      <c r="AL195" s="5">
        <f t="shared" si="104"/>
        <v>0</v>
      </c>
      <c r="AM195" s="5">
        <f t="shared" si="104"/>
        <v>0</v>
      </c>
      <c r="AN195" s="5">
        <f t="shared" si="104"/>
        <v>0</v>
      </c>
      <c r="AO195" s="5"/>
      <c r="AP195" s="3">
        <f t="shared" si="97"/>
        <v>167</v>
      </c>
      <c r="BO195" s="3">
        <v>1.0000000000002628E-4</v>
      </c>
      <c r="BP195" s="3">
        <v>0</v>
      </c>
      <c r="BQ195" s="3">
        <v>0</v>
      </c>
    </row>
    <row r="196" spans="9:69" x14ac:dyDescent="0.25">
      <c r="I196" s="4" t="s">
        <v>38</v>
      </c>
      <c r="J196" s="15">
        <f t="shared" si="92"/>
        <v>0.02</v>
      </c>
      <c r="K196" s="3">
        <v>8</v>
      </c>
      <c r="L196" s="3" t="s">
        <v>27</v>
      </c>
      <c r="M196" s="15">
        <f t="shared" si="105"/>
        <v>1.3000000000000001E-2</v>
      </c>
      <c r="N196" s="18">
        <f>VLOOKUP($AP196,Solutions!$A:$E,MATCH(Example!$N$27,Solutions!$A$1:$E$1,FALSE),FALSE)</f>
        <v>1.0000000000000539E-4</v>
      </c>
      <c r="O196" s="15">
        <f t="shared" si="106"/>
        <v>4.8000000000000001E-2</v>
      </c>
      <c r="P196" s="5">
        <v>1000000</v>
      </c>
      <c r="Q196" s="31">
        <v>1052861.0389254098</v>
      </c>
      <c r="R196" s="5">
        <f t="shared" si="93"/>
        <v>105.28610389254665</v>
      </c>
      <c r="S196" s="5">
        <f t="shared" si="94"/>
        <v>5.0537329868422391</v>
      </c>
      <c r="T196" s="5">
        <f t="shared" si="95"/>
        <v>1128667.0337280394</v>
      </c>
      <c r="U196" s="5">
        <f t="shared" si="104"/>
        <v>20000</v>
      </c>
      <c r="V196" s="5">
        <f t="shared" si="104"/>
        <v>20000</v>
      </c>
      <c r="W196" s="5">
        <f t="shared" si="104"/>
        <v>20000</v>
      </c>
      <c r="X196" s="5">
        <f t="shared" si="104"/>
        <v>20000</v>
      </c>
      <c r="Y196" s="5">
        <f t="shared" si="104"/>
        <v>20000</v>
      </c>
      <c r="Z196" s="5">
        <f t="shared" si="104"/>
        <v>20000</v>
      </c>
      <c r="AA196" s="5">
        <f t="shared" si="104"/>
        <v>20000</v>
      </c>
      <c r="AB196" s="5">
        <f t="shared" si="104"/>
        <v>1020000</v>
      </c>
      <c r="AC196" s="5">
        <f t="shared" si="104"/>
        <v>0</v>
      </c>
      <c r="AD196" s="5">
        <f t="shared" si="104"/>
        <v>0</v>
      </c>
      <c r="AE196" s="5">
        <f t="shared" si="104"/>
        <v>0</v>
      </c>
      <c r="AF196" s="5">
        <f t="shared" si="104"/>
        <v>0</v>
      </c>
      <c r="AG196" s="5">
        <f t="shared" si="104"/>
        <v>0</v>
      </c>
      <c r="AH196" s="5">
        <f t="shared" si="104"/>
        <v>0</v>
      </c>
      <c r="AI196" s="5">
        <f t="shared" si="104"/>
        <v>0</v>
      </c>
      <c r="AJ196" s="5">
        <f t="shared" si="104"/>
        <v>0</v>
      </c>
      <c r="AK196" s="5">
        <f t="shared" si="104"/>
        <v>0</v>
      </c>
      <c r="AL196" s="5">
        <f t="shared" si="104"/>
        <v>0</v>
      </c>
      <c r="AM196" s="5">
        <f t="shared" si="104"/>
        <v>0</v>
      </c>
      <c r="AN196" s="5">
        <f t="shared" si="104"/>
        <v>0</v>
      </c>
      <c r="AO196" s="5"/>
      <c r="AP196" s="3">
        <f t="shared" si="97"/>
        <v>168</v>
      </c>
      <c r="BO196" s="3">
        <v>1.0000000000000539E-4</v>
      </c>
      <c r="BP196" s="3">
        <v>0</v>
      </c>
      <c r="BQ196" s="3">
        <v>0</v>
      </c>
    </row>
    <row r="197" spans="9:69" x14ac:dyDescent="0.25">
      <c r="I197" s="4" t="s">
        <v>38</v>
      </c>
      <c r="J197" s="15">
        <f t="shared" si="92"/>
        <v>0.02</v>
      </c>
      <c r="K197" s="3">
        <v>9</v>
      </c>
      <c r="L197" s="3" t="s">
        <v>27</v>
      </c>
      <c r="M197" s="15">
        <f t="shared" si="105"/>
        <v>1.4000000000000002E-2</v>
      </c>
      <c r="N197" s="18">
        <f>VLOOKUP($AP197,Solutions!$A:$E,MATCH(Example!$N$27,Solutions!$A$1:$E$1,FALSE),FALSE)</f>
        <v>1.0000000000000007E-4</v>
      </c>
      <c r="O197" s="15">
        <f t="shared" si="106"/>
        <v>5.3999999999999999E-2</v>
      </c>
      <c r="P197" s="5">
        <v>1000000</v>
      </c>
      <c r="Q197" s="31">
        <v>1050406.177560624</v>
      </c>
      <c r="R197" s="5">
        <f t="shared" si="93"/>
        <v>105.04061775606247</v>
      </c>
      <c r="S197" s="5">
        <f t="shared" si="94"/>
        <v>5.6721933588273732</v>
      </c>
      <c r="T197" s="5">
        <f t="shared" si="95"/>
        <v>1135489.0779430345</v>
      </c>
      <c r="U197" s="5">
        <f t="shared" si="104"/>
        <v>20000</v>
      </c>
      <c r="V197" s="5">
        <f t="shared" si="104"/>
        <v>20000</v>
      </c>
      <c r="W197" s="5">
        <f t="shared" si="104"/>
        <v>20000</v>
      </c>
      <c r="X197" s="5">
        <f t="shared" si="104"/>
        <v>20000</v>
      </c>
      <c r="Y197" s="5">
        <f t="shared" si="104"/>
        <v>20000</v>
      </c>
      <c r="Z197" s="5">
        <f t="shared" si="104"/>
        <v>20000</v>
      </c>
      <c r="AA197" s="5">
        <f t="shared" si="104"/>
        <v>20000</v>
      </c>
      <c r="AB197" s="5">
        <f t="shared" si="104"/>
        <v>20000</v>
      </c>
      <c r="AC197" s="5">
        <f t="shared" si="104"/>
        <v>1020000</v>
      </c>
      <c r="AD197" s="5">
        <f t="shared" si="104"/>
        <v>0</v>
      </c>
      <c r="AE197" s="5">
        <f t="shared" si="104"/>
        <v>0</v>
      </c>
      <c r="AF197" s="5">
        <f t="shared" si="104"/>
        <v>0</v>
      </c>
      <c r="AG197" s="5">
        <f t="shared" si="104"/>
        <v>0</v>
      </c>
      <c r="AH197" s="5">
        <f t="shared" si="104"/>
        <v>0</v>
      </c>
      <c r="AI197" s="5">
        <f t="shared" si="104"/>
        <v>0</v>
      </c>
      <c r="AJ197" s="5">
        <f t="shared" si="104"/>
        <v>0</v>
      </c>
      <c r="AK197" s="5">
        <f t="shared" si="104"/>
        <v>0</v>
      </c>
      <c r="AL197" s="5">
        <f t="shared" si="104"/>
        <v>0</v>
      </c>
      <c r="AM197" s="5">
        <f t="shared" si="104"/>
        <v>0</v>
      </c>
      <c r="AN197" s="5">
        <f t="shared" si="104"/>
        <v>0</v>
      </c>
      <c r="AO197" s="5"/>
      <c r="AP197" s="3">
        <f t="shared" si="97"/>
        <v>169</v>
      </c>
      <c r="BO197" s="3">
        <v>1.0000000000000007E-4</v>
      </c>
      <c r="BP197" s="3">
        <v>0</v>
      </c>
      <c r="BQ197" s="3">
        <v>0</v>
      </c>
    </row>
    <row r="198" spans="9:69" x14ac:dyDescent="0.25">
      <c r="I198" s="4" t="s">
        <v>38</v>
      </c>
      <c r="J198" s="15">
        <f t="shared" si="92"/>
        <v>0.02</v>
      </c>
      <c r="K198" s="3">
        <v>10</v>
      </c>
      <c r="L198" s="3" t="s">
        <v>27</v>
      </c>
      <c r="M198" s="15">
        <f t="shared" si="105"/>
        <v>1.4999999999999999E-2</v>
      </c>
      <c r="N198" s="18">
        <f>VLOOKUP($AP198,Solutions!$A:$E,MATCH(Example!$N$27,Solutions!$A$1:$E$1,FALSE),FALSE)</f>
        <v>9.9999999999974174E-5</v>
      </c>
      <c r="O198" s="15">
        <f t="shared" si="106"/>
        <v>0.06</v>
      </c>
      <c r="P198" s="5">
        <v>1000000</v>
      </c>
      <c r="Q198" s="31">
        <v>1046110.9227592734</v>
      </c>
      <c r="R198" s="5">
        <f t="shared" si="93"/>
        <v>104.61109227590033</v>
      </c>
      <c r="S198" s="5">
        <f t="shared" si="94"/>
        <v>6.2766655365540194</v>
      </c>
      <c r="T198" s="5">
        <f t="shared" si="95"/>
        <v>1140260.905807608</v>
      </c>
      <c r="U198" s="5">
        <f t="shared" si="104"/>
        <v>20000</v>
      </c>
      <c r="V198" s="5">
        <f t="shared" si="104"/>
        <v>20000</v>
      </c>
      <c r="W198" s="5">
        <f t="shared" si="104"/>
        <v>20000</v>
      </c>
      <c r="X198" s="5">
        <f t="shared" si="104"/>
        <v>20000</v>
      </c>
      <c r="Y198" s="5">
        <f t="shared" si="104"/>
        <v>20000</v>
      </c>
      <c r="Z198" s="5">
        <f t="shared" si="104"/>
        <v>20000</v>
      </c>
      <c r="AA198" s="5">
        <f t="shared" si="104"/>
        <v>20000</v>
      </c>
      <c r="AB198" s="5">
        <f t="shared" si="104"/>
        <v>20000</v>
      </c>
      <c r="AC198" s="5">
        <f t="shared" si="104"/>
        <v>20000</v>
      </c>
      <c r="AD198" s="5">
        <f t="shared" si="104"/>
        <v>1020000</v>
      </c>
      <c r="AE198" s="5">
        <f t="shared" si="104"/>
        <v>0</v>
      </c>
      <c r="AF198" s="5">
        <f t="shared" si="104"/>
        <v>0</v>
      </c>
      <c r="AG198" s="5">
        <f t="shared" si="104"/>
        <v>0</v>
      </c>
      <c r="AH198" s="5">
        <f t="shared" si="104"/>
        <v>0</v>
      </c>
      <c r="AI198" s="5">
        <f t="shared" si="104"/>
        <v>0</v>
      </c>
      <c r="AJ198" s="5">
        <f t="shared" ref="AJ198:AN198" si="107">$P198*((AJ$28&lt;=$K198)*$J198+(AJ$28=$K198)*1)</f>
        <v>0</v>
      </c>
      <c r="AK198" s="5">
        <f t="shared" si="107"/>
        <v>0</v>
      </c>
      <c r="AL198" s="5">
        <f t="shared" si="107"/>
        <v>0</v>
      </c>
      <c r="AM198" s="5">
        <f t="shared" si="107"/>
        <v>0</v>
      </c>
      <c r="AN198" s="5">
        <f t="shared" si="107"/>
        <v>0</v>
      </c>
      <c r="AO198" s="5"/>
      <c r="AP198" s="3">
        <f t="shared" si="97"/>
        <v>170</v>
      </c>
      <c r="BO198" s="3">
        <v>9.9999999999974174E-5</v>
      </c>
      <c r="BP198" s="3">
        <v>0</v>
      </c>
      <c r="BQ198" s="3">
        <v>0</v>
      </c>
    </row>
    <row r="199" spans="9:69" x14ac:dyDescent="0.25">
      <c r="I199" s="4" t="s">
        <v>38</v>
      </c>
      <c r="J199" s="15">
        <f t="shared" si="92"/>
        <v>0.02</v>
      </c>
      <c r="K199" s="3">
        <v>11</v>
      </c>
      <c r="L199" s="3" t="s">
        <v>27</v>
      </c>
      <c r="M199" s="15">
        <f t="shared" si="105"/>
        <v>1.6E-2</v>
      </c>
      <c r="N199" s="18">
        <f>VLOOKUP($AP199,Solutions!$A:$E,MATCH(Example!$N$27,Solutions!$A$1:$E$1,FALSE),FALSE)</f>
        <v>1.0000000000003463E-4</v>
      </c>
      <c r="O199" s="15">
        <f t="shared" si="106"/>
        <v>6.6000000000000003E-2</v>
      </c>
      <c r="P199" s="5">
        <v>1000000</v>
      </c>
      <c r="Q199" s="31">
        <v>1040053.2185061316</v>
      </c>
      <c r="R199" s="5">
        <f t="shared" si="93"/>
        <v>104.00532185064917</v>
      </c>
      <c r="S199" s="5">
        <f t="shared" si="94"/>
        <v>6.8643512421428454</v>
      </c>
      <c r="T199" s="5">
        <f t="shared" si="95"/>
        <v>1143018.4871382385</v>
      </c>
      <c r="U199" s="5">
        <f t="shared" ref="U199:AN211" si="108">$P199*((U$28&lt;=$K199)*$J199+(U$28=$K199)*1)</f>
        <v>20000</v>
      </c>
      <c r="V199" s="5">
        <f t="shared" si="108"/>
        <v>20000</v>
      </c>
      <c r="W199" s="5">
        <f t="shared" si="108"/>
        <v>20000</v>
      </c>
      <c r="X199" s="5">
        <f t="shared" si="108"/>
        <v>20000</v>
      </c>
      <c r="Y199" s="5">
        <f t="shared" si="108"/>
        <v>20000</v>
      </c>
      <c r="Z199" s="5">
        <f t="shared" si="108"/>
        <v>20000</v>
      </c>
      <c r="AA199" s="5">
        <f t="shared" si="108"/>
        <v>20000</v>
      </c>
      <c r="AB199" s="5">
        <f t="shared" si="108"/>
        <v>20000</v>
      </c>
      <c r="AC199" s="5">
        <f t="shared" si="108"/>
        <v>20000</v>
      </c>
      <c r="AD199" s="5">
        <f t="shared" si="108"/>
        <v>20000</v>
      </c>
      <c r="AE199" s="5">
        <f t="shared" si="108"/>
        <v>1020000</v>
      </c>
      <c r="AF199" s="5">
        <f t="shared" si="108"/>
        <v>0</v>
      </c>
      <c r="AG199" s="5">
        <f t="shared" si="108"/>
        <v>0</v>
      </c>
      <c r="AH199" s="5">
        <f t="shared" si="108"/>
        <v>0</v>
      </c>
      <c r="AI199" s="5">
        <f t="shared" si="108"/>
        <v>0</v>
      </c>
      <c r="AJ199" s="5">
        <f t="shared" si="108"/>
        <v>0</v>
      </c>
      <c r="AK199" s="5">
        <f t="shared" si="108"/>
        <v>0</v>
      </c>
      <c r="AL199" s="5">
        <f t="shared" si="108"/>
        <v>0</v>
      </c>
      <c r="AM199" s="5">
        <f t="shared" si="108"/>
        <v>0</v>
      </c>
      <c r="AN199" s="5">
        <f t="shared" si="108"/>
        <v>0</v>
      </c>
      <c r="AO199" s="5"/>
      <c r="AP199" s="3">
        <f t="shared" si="97"/>
        <v>171</v>
      </c>
      <c r="BO199" s="3">
        <v>1.0000000000003463E-4</v>
      </c>
      <c r="BP199" s="3">
        <v>0</v>
      </c>
      <c r="BQ199" s="3">
        <v>0</v>
      </c>
    </row>
    <row r="200" spans="9:69" x14ac:dyDescent="0.25">
      <c r="I200" s="4" t="s">
        <v>38</v>
      </c>
      <c r="J200" s="15">
        <f t="shared" si="92"/>
        <v>0.02</v>
      </c>
      <c r="K200" s="3">
        <v>12</v>
      </c>
      <c r="L200" s="3" t="s">
        <v>27</v>
      </c>
      <c r="M200" s="15">
        <f t="shared" si="105"/>
        <v>1.7000000000000001E-2</v>
      </c>
      <c r="N200" s="18">
        <f>VLOOKUP($AP200,Solutions!$A:$E,MATCH(Example!$N$27,Solutions!$A$1:$E$1,FALSE),FALSE)</f>
        <v>1.0000000000016827E-4</v>
      </c>
      <c r="O200" s="15">
        <f t="shared" si="106"/>
        <v>7.2000000000000008E-2</v>
      </c>
      <c r="P200" s="5">
        <v>1000000</v>
      </c>
      <c r="Q200" s="31">
        <v>1032318.5132225476</v>
      </c>
      <c r="R200" s="5">
        <f t="shared" si="93"/>
        <v>103.23185132242847</v>
      </c>
      <c r="S200" s="5">
        <f t="shared" si="94"/>
        <v>7.4326932952148503</v>
      </c>
      <c r="T200" s="5">
        <f t="shared" si="95"/>
        <v>1143808.9126505828</v>
      </c>
      <c r="U200" s="5">
        <f t="shared" si="108"/>
        <v>20000</v>
      </c>
      <c r="V200" s="5">
        <f t="shared" si="108"/>
        <v>20000</v>
      </c>
      <c r="W200" s="5">
        <f t="shared" si="108"/>
        <v>20000</v>
      </c>
      <c r="X200" s="5">
        <f t="shared" si="108"/>
        <v>20000</v>
      </c>
      <c r="Y200" s="5">
        <f t="shared" si="108"/>
        <v>20000</v>
      </c>
      <c r="Z200" s="5">
        <f t="shared" si="108"/>
        <v>20000</v>
      </c>
      <c r="AA200" s="5">
        <f t="shared" si="108"/>
        <v>20000</v>
      </c>
      <c r="AB200" s="5">
        <f t="shared" si="108"/>
        <v>20000</v>
      </c>
      <c r="AC200" s="5">
        <f t="shared" si="108"/>
        <v>20000</v>
      </c>
      <c r="AD200" s="5">
        <f t="shared" si="108"/>
        <v>20000</v>
      </c>
      <c r="AE200" s="5">
        <f t="shared" si="108"/>
        <v>20000</v>
      </c>
      <c r="AF200" s="5">
        <f t="shared" si="108"/>
        <v>1020000</v>
      </c>
      <c r="AG200" s="5">
        <f t="shared" si="108"/>
        <v>0</v>
      </c>
      <c r="AH200" s="5">
        <f t="shared" si="108"/>
        <v>0</v>
      </c>
      <c r="AI200" s="5">
        <f t="shared" si="108"/>
        <v>0</v>
      </c>
      <c r="AJ200" s="5">
        <f t="shared" si="108"/>
        <v>0</v>
      </c>
      <c r="AK200" s="5">
        <f t="shared" si="108"/>
        <v>0</v>
      </c>
      <c r="AL200" s="5">
        <f t="shared" si="108"/>
        <v>0</v>
      </c>
      <c r="AM200" s="5">
        <f t="shared" si="108"/>
        <v>0</v>
      </c>
      <c r="AN200" s="5">
        <f t="shared" si="108"/>
        <v>0</v>
      </c>
      <c r="AO200" s="5"/>
      <c r="AP200" s="3">
        <f t="shared" si="97"/>
        <v>172</v>
      </c>
      <c r="BO200" s="3">
        <v>1.0000000000016827E-4</v>
      </c>
      <c r="BP200" s="3">
        <v>0</v>
      </c>
      <c r="BQ200" s="3">
        <v>0</v>
      </c>
    </row>
    <row r="201" spans="9:69" x14ac:dyDescent="0.25">
      <c r="I201" s="4" t="s">
        <v>38</v>
      </c>
      <c r="J201" s="15">
        <f t="shared" si="92"/>
        <v>0.02</v>
      </c>
      <c r="K201" s="3">
        <v>13</v>
      </c>
      <c r="L201" s="3" t="s">
        <v>27</v>
      </c>
      <c r="M201" s="15">
        <f t="shared" si="105"/>
        <v>1.8000000000000002E-2</v>
      </c>
      <c r="N201" s="18">
        <f>VLOOKUP($AP201,Solutions!$A:$E,MATCH(Example!$N$27,Solutions!$A$1:$E$1,FALSE),FALSE)</f>
        <v>9.9999999999979486E-5</v>
      </c>
      <c r="O201" s="15">
        <f t="shared" si="106"/>
        <v>7.8E-2</v>
      </c>
      <c r="P201" s="5">
        <v>1000000</v>
      </c>
      <c r="Q201" s="31">
        <v>1022998.8438266995</v>
      </c>
      <c r="R201" s="5">
        <f t="shared" si="93"/>
        <v>102.29988438264897</v>
      </c>
      <c r="S201" s="5">
        <f t="shared" si="94"/>
        <v>7.9793909818466195</v>
      </c>
      <c r="T201" s="5">
        <f t="shared" si="95"/>
        <v>1142689.7085544234</v>
      </c>
      <c r="U201" s="5">
        <f t="shared" si="108"/>
        <v>20000</v>
      </c>
      <c r="V201" s="5">
        <f t="shared" si="108"/>
        <v>20000</v>
      </c>
      <c r="W201" s="5">
        <f t="shared" si="108"/>
        <v>20000</v>
      </c>
      <c r="X201" s="5">
        <f t="shared" si="108"/>
        <v>20000</v>
      </c>
      <c r="Y201" s="5">
        <f t="shared" si="108"/>
        <v>20000</v>
      </c>
      <c r="Z201" s="5">
        <f t="shared" si="108"/>
        <v>20000</v>
      </c>
      <c r="AA201" s="5">
        <f t="shared" si="108"/>
        <v>20000</v>
      </c>
      <c r="AB201" s="5">
        <f t="shared" si="108"/>
        <v>20000</v>
      </c>
      <c r="AC201" s="5">
        <f t="shared" si="108"/>
        <v>20000</v>
      </c>
      <c r="AD201" s="5">
        <f t="shared" si="108"/>
        <v>20000</v>
      </c>
      <c r="AE201" s="5">
        <f t="shared" si="108"/>
        <v>20000</v>
      </c>
      <c r="AF201" s="5">
        <f t="shared" si="108"/>
        <v>20000</v>
      </c>
      <c r="AG201" s="5">
        <f t="shared" si="108"/>
        <v>1020000</v>
      </c>
      <c r="AH201" s="5">
        <f t="shared" si="108"/>
        <v>0</v>
      </c>
      <c r="AI201" s="5">
        <f t="shared" si="108"/>
        <v>0</v>
      </c>
      <c r="AJ201" s="5">
        <f t="shared" si="108"/>
        <v>0</v>
      </c>
      <c r="AK201" s="5">
        <f t="shared" si="108"/>
        <v>0</v>
      </c>
      <c r="AL201" s="5">
        <f t="shared" si="108"/>
        <v>0</v>
      </c>
      <c r="AM201" s="5">
        <f t="shared" si="108"/>
        <v>0</v>
      </c>
      <c r="AN201" s="5">
        <f t="shared" si="108"/>
        <v>0</v>
      </c>
      <c r="AO201" s="5"/>
      <c r="AP201" s="3">
        <f t="shared" si="97"/>
        <v>173</v>
      </c>
      <c r="BO201" s="3">
        <v>9.9999999999979486E-5</v>
      </c>
      <c r="BP201" s="3">
        <v>0</v>
      </c>
      <c r="BQ201" s="3">
        <v>0</v>
      </c>
    </row>
    <row r="202" spans="9:69" x14ac:dyDescent="0.25">
      <c r="I202" s="4" t="s">
        <v>38</v>
      </c>
      <c r="J202" s="15">
        <f t="shared" si="92"/>
        <v>0.02</v>
      </c>
      <c r="K202" s="3">
        <v>14</v>
      </c>
      <c r="L202" s="3" t="s">
        <v>27</v>
      </c>
      <c r="M202" s="15">
        <f t="shared" si="105"/>
        <v>1.9E-2</v>
      </c>
      <c r="N202" s="18">
        <f>VLOOKUP($AP202,Solutions!$A:$E,MATCH(Example!$N$27,Solutions!$A$1:$E$1,FALSE),FALSE)</f>
        <v>1.0000000000001087E-4</v>
      </c>
      <c r="O202" s="15">
        <f t="shared" si="106"/>
        <v>8.4000000000000005E-2</v>
      </c>
      <c r="P202" s="5">
        <v>1000000</v>
      </c>
      <c r="Q202" s="31">
        <v>1012191.888462007</v>
      </c>
      <c r="R202" s="5">
        <f t="shared" si="93"/>
        <v>101.21918884621171</v>
      </c>
      <c r="S202" s="5">
        <f t="shared" si="94"/>
        <v>8.5024118630817842</v>
      </c>
      <c r="T202" s="5">
        <f t="shared" si="95"/>
        <v>1139728.0664082197</v>
      </c>
      <c r="U202" s="5">
        <f t="shared" si="108"/>
        <v>20000</v>
      </c>
      <c r="V202" s="5">
        <f t="shared" si="108"/>
        <v>20000</v>
      </c>
      <c r="W202" s="5">
        <f t="shared" si="108"/>
        <v>20000</v>
      </c>
      <c r="X202" s="5">
        <f t="shared" si="108"/>
        <v>20000</v>
      </c>
      <c r="Y202" s="5">
        <f t="shared" si="108"/>
        <v>20000</v>
      </c>
      <c r="Z202" s="5">
        <f t="shared" si="108"/>
        <v>20000</v>
      </c>
      <c r="AA202" s="5">
        <f t="shared" si="108"/>
        <v>20000</v>
      </c>
      <c r="AB202" s="5">
        <f t="shared" si="108"/>
        <v>20000</v>
      </c>
      <c r="AC202" s="5">
        <f t="shared" si="108"/>
        <v>20000</v>
      </c>
      <c r="AD202" s="5">
        <f t="shared" si="108"/>
        <v>20000</v>
      </c>
      <c r="AE202" s="5">
        <f t="shared" si="108"/>
        <v>20000</v>
      </c>
      <c r="AF202" s="5">
        <f t="shared" si="108"/>
        <v>20000</v>
      </c>
      <c r="AG202" s="5">
        <f t="shared" si="108"/>
        <v>20000</v>
      </c>
      <c r="AH202" s="5">
        <f t="shared" si="108"/>
        <v>1020000</v>
      </c>
      <c r="AI202" s="5">
        <f t="shared" si="108"/>
        <v>0</v>
      </c>
      <c r="AJ202" s="5">
        <f t="shared" si="108"/>
        <v>0</v>
      </c>
      <c r="AK202" s="5">
        <f t="shared" si="108"/>
        <v>0</v>
      </c>
      <c r="AL202" s="5">
        <f t="shared" si="108"/>
        <v>0</v>
      </c>
      <c r="AM202" s="5">
        <f t="shared" si="108"/>
        <v>0</v>
      </c>
      <c r="AN202" s="5">
        <f t="shared" si="108"/>
        <v>0</v>
      </c>
      <c r="AO202" s="5"/>
      <c r="AP202" s="3">
        <f t="shared" si="97"/>
        <v>174</v>
      </c>
      <c r="BO202" s="3">
        <v>1.0000000000001087E-4</v>
      </c>
      <c r="BP202" s="3">
        <v>0</v>
      </c>
      <c r="BQ202" s="3">
        <v>0</v>
      </c>
    </row>
    <row r="203" spans="9:69" x14ac:dyDescent="0.25">
      <c r="I203" s="4" t="s">
        <v>38</v>
      </c>
      <c r="J203" s="15">
        <f t="shared" si="92"/>
        <v>0.02</v>
      </c>
      <c r="K203" s="3">
        <v>15</v>
      </c>
      <c r="L203" s="3" t="s">
        <v>27</v>
      </c>
      <c r="M203" s="15">
        <f t="shared" si="105"/>
        <v>0.02</v>
      </c>
      <c r="N203" s="18">
        <f>VLOOKUP($AP203,Solutions!$A:$E,MATCH(Example!$N$27,Solutions!$A$1:$E$1,FALSE),FALSE)</f>
        <v>1.0000000000011521E-4</v>
      </c>
      <c r="O203" s="15">
        <f t="shared" si="106"/>
        <v>0.09</v>
      </c>
      <c r="P203" s="5">
        <v>1000000</v>
      </c>
      <c r="Q203" s="31">
        <v>999999.99999999988</v>
      </c>
      <c r="R203" s="5">
        <f t="shared" si="93"/>
        <v>100.00000000011521</v>
      </c>
      <c r="S203" s="5">
        <f t="shared" si="94"/>
        <v>9.0000000000103686</v>
      </c>
      <c r="T203" s="5">
        <f t="shared" si="95"/>
        <v>1134999.9999999998</v>
      </c>
      <c r="U203" s="5">
        <f t="shared" si="108"/>
        <v>20000</v>
      </c>
      <c r="V203" s="5">
        <f t="shared" si="108"/>
        <v>20000</v>
      </c>
      <c r="W203" s="5">
        <f t="shared" si="108"/>
        <v>20000</v>
      </c>
      <c r="X203" s="5">
        <f t="shared" si="108"/>
        <v>20000</v>
      </c>
      <c r="Y203" s="5">
        <f t="shared" si="108"/>
        <v>20000</v>
      </c>
      <c r="Z203" s="5">
        <f t="shared" si="108"/>
        <v>20000</v>
      </c>
      <c r="AA203" s="5">
        <f t="shared" si="108"/>
        <v>20000</v>
      </c>
      <c r="AB203" s="5">
        <f t="shared" si="108"/>
        <v>20000</v>
      </c>
      <c r="AC203" s="5">
        <f t="shared" si="108"/>
        <v>20000</v>
      </c>
      <c r="AD203" s="5">
        <f t="shared" si="108"/>
        <v>20000</v>
      </c>
      <c r="AE203" s="5">
        <f t="shared" si="108"/>
        <v>20000</v>
      </c>
      <c r="AF203" s="5">
        <f t="shared" si="108"/>
        <v>20000</v>
      </c>
      <c r="AG203" s="5">
        <f t="shared" si="108"/>
        <v>20000</v>
      </c>
      <c r="AH203" s="5">
        <f t="shared" si="108"/>
        <v>20000</v>
      </c>
      <c r="AI203" s="5">
        <f t="shared" si="108"/>
        <v>1020000</v>
      </c>
      <c r="AJ203" s="5">
        <f t="shared" si="108"/>
        <v>0</v>
      </c>
      <c r="AK203" s="5">
        <f t="shared" si="108"/>
        <v>0</v>
      </c>
      <c r="AL203" s="5">
        <f t="shared" si="108"/>
        <v>0</v>
      </c>
      <c r="AM203" s="5">
        <f t="shared" si="108"/>
        <v>0</v>
      </c>
      <c r="AN203" s="5">
        <f t="shared" si="108"/>
        <v>0</v>
      </c>
      <c r="AO203" s="5"/>
      <c r="AP203" s="3">
        <f t="shared" si="97"/>
        <v>175</v>
      </c>
      <c r="BO203" s="3">
        <v>1.0000000000011521E-4</v>
      </c>
      <c r="BP203" s="3">
        <v>0</v>
      </c>
      <c r="BQ203" s="3">
        <v>0</v>
      </c>
    </row>
    <row r="204" spans="9:69" x14ac:dyDescent="0.25">
      <c r="I204" s="4" t="s">
        <v>38</v>
      </c>
      <c r="J204" s="15">
        <f t="shared" si="92"/>
        <v>0.02</v>
      </c>
      <c r="K204" s="3">
        <v>16</v>
      </c>
      <c r="L204" s="3" t="s">
        <v>27</v>
      </c>
      <c r="M204" s="15">
        <f t="shared" si="105"/>
        <v>2.1000000000000001E-2</v>
      </c>
      <c r="N204" s="18">
        <f>VLOOKUP($AP204,Solutions!$A:$E,MATCH(Example!$N$27,Solutions!$A$1:$E$1,FALSE),FALSE)</f>
        <v>9.9999999999992917E-5</v>
      </c>
      <c r="O204" s="15">
        <f t="shared" si="106"/>
        <v>9.6000000000000002E-2</v>
      </c>
      <c r="P204" s="5">
        <v>1000000</v>
      </c>
      <c r="Q204" s="31">
        <v>986529.23223145574</v>
      </c>
      <c r="R204" s="5">
        <f t="shared" si="93"/>
        <v>98.652923223138586</v>
      </c>
      <c r="S204" s="5">
        <f t="shared" si="94"/>
        <v>9.4706806294213042</v>
      </c>
      <c r="T204" s="5">
        <f t="shared" si="95"/>
        <v>1128589.4416727854</v>
      </c>
      <c r="U204" s="5">
        <f t="shared" si="108"/>
        <v>20000</v>
      </c>
      <c r="V204" s="5">
        <f t="shared" si="108"/>
        <v>20000</v>
      </c>
      <c r="W204" s="5">
        <f t="shared" si="108"/>
        <v>20000</v>
      </c>
      <c r="X204" s="5">
        <f t="shared" si="108"/>
        <v>20000</v>
      </c>
      <c r="Y204" s="5">
        <f t="shared" si="108"/>
        <v>20000</v>
      </c>
      <c r="Z204" s="5">
        <f t="shared" si="108"/>
        <v>20000</v>
      </c>
      <c r="AA204" s="5">
        <f t="shared" si="108"/>
        <v>20000</v>
      </c>
      <c r="AB204" s="5">
        <f t="shared" si="108"/>
        <v>20000</v>
      </c>
      <c r="AC204" s="5">
        <f t="shared" si="108"/>
        <v>20000</v>
      </c>
      <c r="AD204" s="5">
        <f t="shared" si="108"/>
        <v>20000</v>
      </c>
      <c r="AE204" s="5">
        <f t="shared" si="108"/>
        <v>20000</v>
      </c>
      <c r="AF204" s="5">
        <f t="shared" si="108"/>
        <v>20000</v>
      </c>
      <c r="AG204" s="5">
        <f t="shared" si="108"/>
        <v>20000</v>
      </c>
      <c r="AH204" s="5">
        <f t="shared" si="108"/>
        <v>20000</v>
      </c>
      <c r="AI204" s="5">
        <f t="shared" si="108"/>
        <v>20000</v>
      </c>
      <c r="AJ204" s="5">
        <f t="shared" si="108"/>
        <v>1020000</v>
      </c>
      <c r="AK204" s="5">
        <f t="shared" si="108"/>
        <v>0</v>
      </c>
      <c r="AL204" s="5">
        <f t="shared" si="108"/>
        <v>0</v>
      </c>
      <c r="AM204" s="5">
        <f t="shared" si="108"/>
        <v>0</v>
      </c>
      <c r="AN204" s="5">
        <f t="shared" si="108"/>
        <v>0</v>
      </c>
      <c r="AO204" s="5"/>
      <c r="AP204" s="3">
        <f t="shared" si="97"/>
        <v>176</v>
      </c>
      <c r="BO204" s="3">
        <v>9.9999999999992917E-5</v>
      </c>
      <c r="BP204" s="3">
        <v>0</v>
      </c>
      <c r="BQ204" s="3">
        <v>0</v>
      </c>
    </row>
    <row r="205" spans="9:69" x14ac:dyDescent="0.25">
      <c r="I205" s="4" t="s">
        <v>38</v>
      </c>
      <c r="J205" s="15">
        <f t="shared" si="92"/>
        <v>0.02</v>
      </c>
      <c r="K205" s="3">
        <v>17</v>
      </c>
      <c r="L205" s="3" t="s">
        <v>27</v>
      </c>
      <c r="M205" s="15">
        <f t="shared" si="105"/>
        <v>2.2000000000000002E-2</v>
      </c>
      <c r="N205" s="18">
        <f>VLOOKUP($AP205,Solutions!$A:$E,MATCH(Example!$N$27,Solutions!$A$1:$E$1,FALSE),FALSE)</f>
        <v>9.9999999999981966E-5</v>
      </c>
      <c r="O205" s="15">
        <f t="shared" si="106"/>
        <v>0.10200000000000001</v>
      </c>
      <c r="P205" s="5">
        <v>1000000</v>
      </c>
      <c r="Q205" s="31">
        <v>971888.37029044877</v>
      </c>
      <c r="R205" s="5">
        <f t="shared" si="93"/>
        <v>97.188837029027354</v>
      </c>
      <c r="S205" s="5">
        <f t="shared" si="94"/>
        <v>9.91326137696079</v>
      </c>
      <c r="T205" s="5">
        <f t="shared" si="95"/>
        <v>1120587.2909448876</v>
      </c>
      <c r="U205" s="5">
        <f t="shared" si="108"/>
        <v>20000</v>
      </c>
      <c r="V205" s="5">
        <f t="shared" si="108"/>
        <v>20000</v>
      </c>
      <c r="W205" s="5">
        <f t="shared" si="108"/>
        <v>20000</v>
      </c>
      <c r="X205" s="5">
        <f t="shared" si="108"/>
        <v>20000</v>
      </c>
      <c r="Y205" s="5">
        <f t="shared" si="108"/>
        <v>20000</v>
      </c>
      <c r="Z205" s="5">
        <f t="shared" si="108"/>
        <v>20000</v>
      </c>
      <c r="AA205" s="5">
        <f t="shared" si="108"/>
        <v>20000</v>
      </c>
      <c r="AB205" s="5">
        <f t="shared" si="108"/>
        <v>20000</v>
      </c>
      <c r="AC205" s="5">
        <f t="shared" si="108"/>
        <v>20000</v>
      </c>
      <c r="AD205" s="5">
        <f t="shared" si="108"/>
        <v>20000</v>
      </c>
      <c r="AE205" s="5">
        <f t="shared" si="108"/>
        <v>20000</v>
      </c>
      <c r="AF205" s="5">
        <f t="shared" si="108"/>
        <v>20000</v>
      </c>
      <c r="AG205" s="5">
        <f t="shared" si="108"/>
        <v>20000</v>
      </c>
      <c r="AH205" s="5">
        <f t="shared" si="108"/>
        <v>20000</v>
      </c>
      <c r="AI205" s="5">
        <f t="shared" si="108"/>
        <v>20000</v>
      </c>
      <c r="AJ205" s="5">
        <f t="shared" si="108"/>
        <v>20000</v>
      </c>
      <c r="AK205" s="5">
        <f t="shared" si="108"/>
        <v>1020000</v>
      </c>
      <c r="AL205" s="5">
        <f t="shared" si="108"/>
        <v>0</v>
      </c>
      <c r="AM205" s="5">
        <f t="shared" si="108"/>
        <v>0</v>
      </c>
      <c r="AN205" s="5">
        <f t="shared" si="108"/>
        <v>0</v>
      </c>
      <c r="AO205" s="5"/>
      <c r="AP205" s="3">
        <f t="shared" si="97"/>
        <v>177</v>
      </c>
      <c r="BO205" s="3">
        <v>9.9999999999981966E-5</v>
      </c>
      <c r="BP205" s="3">
        <v>0</v>
      </c>
      <c r="BQ205" s="3">
        <v>0</v>
      </c>
    </row>
    <row r="206" spans="9:69" x14ac:dyDescent="0.25">
      <c r="I206" s="4" t="s">
        <v>38</v>
      </c>
      <c r="J206" s="15">
        <f t="shared" si="92"/>
        <v>0.02</v>
      </c>
      <c r="K206" s="3">
        <v>18</v>
      </c>
      <c r="L206" s="3" t="s">
        <v>27</v>
      </c>
      <c r="M206" s="15">
        <f t="shared" si="105"/>
        <v>2.3000000000000003E-2</v>
      </c>
      <c r="N206" s="18">
        <f>VLOOKUP($AP206,Solutions!$A:$E,MATCH(Example!$N$27,Solutions!$A$1:$E$1,FALSE),FALSE)</f>
        <v>9.9999999999999815E-5</v>
      </c>
      <c r="O206" s="15">
        <f t="shared" si="106"/>
        <v>0.108</v>
      </c>
      <c r="P206" s="5">
        <v>1000000</v>
      </c>
      <c r="Q206" s="31">
        <v>956187.97632414952</v>
      </c>
      <c r="R206" s="5">
        <f t="shared" si="93"/>
        <v>95.618797632414783</v>
      </c>
      <c r="S206" s="5">
        <f t="shared" si="94"/>
        <v>10.326830144300796</v>
      </c>
      <c r="T206" s="5">
        <f t="shared" si="95"/>
        <v>1111090.4284886618</v>
      </c>
      <c r="U206" s="5">
        <f t="shared" si="108"/>
        <v>20000</v>
      </c>
      <c r="V206" s="5">
        <f t="shared" si="108"/>
        <v>20000</v>
      </c>
      <c r="W206" s="5">
        <f t="shared" si="108"/>
        <v>20000</v>
      </c>
      <c r="X206" s="5">
        <f t="shared" si="108"/>
        <v>20000</v>
      </c>
      <c r="Y206" s="5">
        <f t="shared" si="108"/>
        <v>20000</v>
      </c>
      <c r="Z206" s="5">
        <f t="shared" si="108"/>
        <v>20000</v>
      </c>
      <c r="AA206" s="5">
        <f t="shared" si="108"/>
        <v>20000</v>
      </c>
      <c r="AB206" s="5">
        <f t="shared" si="108"/>
        <v>20000</v>
      </c>
      <c r="AC206" s="5">
        <f t="shared" si="108"/>
        <v>20000</v>
      </c>
      <c r="AD206" s="5">
        <f t="shared" si="108"/>
        <v>20000</v>
      </c>
      <c r="AE206" s="5">
        <f t="shared" si="108"/>
        <v>20000</v>
      </c>
      <c r="AF206" s="5">
        <f t="shared" si="108"/>
        <v>20000</v>
      </c>
      <c r="AG206" s="5">
        <f t="shared" si="108"/>
        <v>20000</v>
      </c>
      <c r="AH206" s="5">
        <f t="shared" si="108"/>
        <v>20000</v>
      </c>
      <c r="AI206" s="5">
        <f t="shared" si="108"/>
        <v>20000</v>
      </c>
      <c r="AJ206" s="5">
        <f t="shared" si="108"/>
        <v>20000</v>
      </c>
      <c r="AK206" s="5">
        <f t="shared" si="108"/>
        <v>20000</v>
      </c>
      <c r="AL206" s="5">
        <f t="shared" si="108"/>
        <v>1020000</v>
      </c>
      <c r="AM206" s="5">
        <f t="shared" si="108"/>
        <v>0</v>
      </c>
      <c r="AN206" s="5">
        <f t="shared" si="108"/>
        <v>0</v>
      </c>
      <c r="AO206" s="5"/>
      <c r="AP206" s="3">
        <f t="shared" si="97"/>
        <v>178</v>
      </c>
      <c r="BO206" s="3">
        <v>9.9999999999999815E-5</v>
      </c>
      <c r="BP206" s="3">
        <v>0</v>
      </c>
      <c r="BQ206" s="3">
        <v>0</v>
      </c>
    </row>
    <row r="207" spans="9:69" x14ac:dyDescent="0.25">
      <c r="I207" s="4" t="s">
        <v>38</v>
      </c>
      <c r="J207" s="15">
        <f t="shared" si="92"/>
        <v>0.02</v>
      </c>
      <c r="K207" s="3">
        <v>19</v>
      </c>
      <c r="L207" s="3" t="s">
        <v>27</v>
      </c>
      <c r="M207" s="15">
        <f t="shared" si="105"/>
        <v>2.4E-2</v>
      </c>
      <c r="N207" s="18">
        <f>VLOOKUP($AP207,Solutions!$A:$E,MATCH(Example!$N$27,Solutions!$A$1:$E$1,FALSE),FALSE)</f>
        <v>9.9999999999999178E-5</v>
      </c>
      <c r="O207" s="15">
        <f t="shared" si="106"/>
        <v>0.114</v>
      </c>
      <c r="P207" s="5">
        <v>1000000</v>
      </c>
      <c r="Q207" s="31">
        <v>939539.46074216301</v>
      </c>
      <c r="R207" s="5">
        <f t="shared" si="93"/>
        <v>93.953946074215523</v>
      </c>
      <c r="S207" s="5">
        <f t="shared" si="94"/>
        <v>10.71074985246057</v>
      </c>
      <c r="T207" s="5">
        <f t="shared" si="95"/>
        <v>1100200.7085290728</v>
      </c>
      <c r="U207" s="5">
        <f t="shared" si="108"/>
        <v>20000</v>
      </c>
      <c r="V207" s="5">
        <f t="shared" si="108"/>
        <v>20000</v>
      </c>
      <c r="W207" s="5">
        <f t="shared" si="108"/>
        <v>20000</v>
      </c>
      <c r="X207" s="5">
        <f t="shared" si="108"/>
        <v>20000</v>
      </c>
      <c r="Y207" s="5">
        <f t="shared" si="108"/>
        <v>20000</v>
      </c>
      <c r="Z207" s="5">
        <f t="shared" si="108"/>
        <v>20000</v>
      </c>
      <c r="AA207" s="5">
        <f t="shared" si="108"/>
        <v>20000</v>
      </c>
      <c r="AB207" s="5">
        <f t="shared" si="108"/>
        <v>20000</v>
      </c>
      <c r="AC207" s="5">
        <f t="shared" si="108"/>
        <v>20000</v>
      </c>
      <c r="AD207" s="5">
        <f t="shared" si="108"/>
        <v>20000</v>
      </c>
      <c r="AE207" s="5">
        <f t="shared" si="108"/>
        <v>20000</v>
      </c>
      <c r="AF207" s="5">
        <f t="shared" si="108"/>
        <v>20000</v>
      </c>
      <c r="AG207" s="5">
        <f t="shared" si="108"/>
        <v>20000</v>
      </c>
      <c r="AH207" s="5">
        <f t="shared" si="108"/>
        <v>20000</v>
      </c>
      <c r="AI207" s="5">
        <f t="shared" si="108"/>
        <v>20000</v>
      </c>
      <c r="AJ207" s="5">
        <f t="shared" si="108"/>
        <v>20000</v>
      </c>
      <c r="AK207" s="5">
        <f t="shared" si="108"/>
        <v>20000</v>
      </c>
      <c r="AL207" s="5">
        <f t="shared" si="108"/>
        <v>20000</v>
      </c>
      <c r="AM207" s="5">
        <f t="shared" si="108"/>
        <v>1020000</v>
      </c>
      <c r="AN207" s="5">
        <f t="shared" si="108"/>
        <v>0</v>
      </c>
      <c r="AO207" s="5"/>
      <c r="AP207" s="3">
        <f t="shared" si="97"/>
        <v>179</v>
      </c>
      <c r="BO207" s="3">
        <v>9.9999999999999178E-5</v>
      </c>
      <c r="BP207" s="3">
        <v>0</v>
      </c>
      <c r="BQ207" s="3">
        <v>0</v>
      </c>
    </row>
    <row r="208" spans="9:69" x14ac:dyDescent="0.25">
      <c r="I208" s="9" t="s">
        <v>38</v>
      </c>
      <c r="J208" s="16">
        <f t="shared" si="92"/>
        <v>0.02</v>
      </c>
      <c r="K208" s="10">
        <v>20</v>
      </c>
      <c r="L208" s="10" t="s">
        <v>27</v>
      </c>
      <c r="M208" s="16">
        <f t="shared" si="105"/>
        <v>2.5000000000000001E-2</v>
      </c>
      <c r="N208" s="19">
        <f>VLOOKUP($AP208,Solutions!$A:$E,MATCH(Example!$N$27,Solutions!$A$1:$E$1,FALSE),FALSE)</f>
        <v>1.0000000000000201E-4</v>
      </c>
      <c r="O208" s="16">
        <f t="shared" si="106"/>
        <v>0.12</v>
      </c>
      <c r="P208" s="14">
        <v>1000000</v>
      </c>
      <c r="Q208" s="32">
        <v>922054.1885717673</v>
      </c>
      <c r="R208" s="14">
        <f t="shared" si="93"/>
        <v>92.205418857178586</v>
      </c>
      <c r="S208" s="14">
        <f t="shared" si="94"/>
        <v>11.064650262861431</v>
      </c>
      <c r="T208" s="14">
        <f t="shared" si="95"/>
        <v>1088023.9425146854</v>
      </c>
      <c r="U208" s="14">
        <f t="shared" si="108"/>
        <v>20000</v>
      </c>
      <c r="V208" s="14">
        <f t="shared" si="108"/>
        <v>20000</v>
      </c>
      <c r="W208" s="14">
        <f t="shared" si="108"/>
        <v>20000</v>
      </c>
      <c r="X208" s="14">
        <f t="shared" si="108"/>
        <v>20000</v>
      </c>
      <c r="Y208" s="14">
        <f t="shared" si="108"/>
        <v>20000</v>
      </c>
      <c r="Z208" s="14">
        <f t="shared" si="108"/>
        <v>20000</v>
      </c>
      <c r="AA208" s="14">
        <f t="shared" si="108"/>
        <v>20000</v>
      </c>
      <c r="AB208" s="14">
        <f t="shared" si="108"/>
        <v>20000</v>
      </c>
      <c r="AC208" s="14">
        <f t="shared" si="108"/>
        <v>20000</v>
      </c>
      <c r="AD208" s="14">
        <f t="shared" si="108"/>
        <v>20000</v>
      </c>
      <c r="AE208" s="14">
        <f t="shared" si="108"/>
        <v>20000</v>
      </c>
      <c r="AF208" s="14">
        <f t="shared" si="108"/>
        <v>20000</v>
      </c>
      <c r="AG208" s="14">
        <f t="shared" si="108"/>
        <v>20000</v>
      </c>
      <c r="AH208" s="14">
        <f t="shared" si="108"/>
        <v>20000</v>
      </c>
      <c r="AI208" s="14">
        <f t="shared" si="108"/>
        <v>20000</v>
      </c>
      <c r="AJ208" s="14">
        <f t="shared" si="108"/>
        <v>20000</v>
      </c>
      <c r="AK208" s="14">
        <f t="shared" si="108"/>
        <v>20000</v>
      </c>
      <c r="AL208" s="14">
        <f t="shared" si="108"/>
        <v>20000</v>
      </c>
      <c r="AM208" s="14">
        <f t="shared" si="108"/>
        <v>20000</v>
      </c>
      <c r="AN208" s="14">
        <f t="shared" si="108"/>
        <v>1020000</v>
      </c>
      <c r="AO208" s="33"/>
      <c r="AP208" s="3">
        <f t="shared" si="97"/>
        <v>180</v>
      </c>
      <c r="BO208" s="3">
        <v>1.0000000000000201E-4</v>
      </c>
      <c r="BP208" s="3">
        <v>0</v>
      </c>
      <c r="BQ208" s="3">
        <v>0</v>
      </c>
    </row>
    <row r="209" spans="9:69" x14ac:dyDescent="0.25">
      <c r="I209" s="4" t="s">
        <v>38</v>
      </c>
      <c r="J209" s="15">
        <f t="shared" si="92"/>
        <v>0.02</v>
      </c>
      <c r="K209" s="3">
        <v>1</v>
      </c>
      <c r="L209" s="3" t="s">
        <v>28</v>
      </c>
      <c r="M209" s="15">
        <f t="shared" ref="M209:M228" si="109">$B$2+$B$16*$K209</f>
        <v>6.5000000000000006E-3</v>
      </c>
      <c r="N209" s="18">
        <f>VLOOKUP($AP209,Solutions!$A:$E,MATCH(Example!$N$27,Solutions!$A$1:$E$1,FALSE),FALSE)</f>
        <v>1.0000000000000147E-4</v>
      </c>
      <c r="O209" s="15">
        <f t="shared" ref="O209:O228" si="110">$K209*B$28</f>
        <v>8.9999999999999993E-3</v>
      </c>
      <c r="P209" s="5">
        <v>1000000</v>
      </c>
      <c r="Q209" s="31">
        <v>1013412.8166915053</v>
      </c>
      <c r="R209" s="5">
        <f t="shared" si="93"/>
        <v>101.34128166915201</v>
      </c>
      <c r="S209" s="5">
        <f t="shared" si="94"/>
        <v>0.91207153502236804</v>
      </c>
      <c r="T209" s="5">
        <f t="shared" si="95"/>
        <v>1027093.8897168407</v>
      </c>
      <c r="U209" s="5">
        <f t="shared" si="108"/>
        <v>1020000</v>
      </c>
      <c r="V209" s="5">
        <f t="shared" si="108"/>
        <v>0</v>
      </c>
      <c r="W209" s="5">
        <f t="shared" si="108"/>
        <v>0</v>
      </c>
      <c r="X209" s="5">
        <f t="shared" si="108"/>
        <v>0</v>
      </c>
      <c r="Y209" s="5">
        <f t="shared" si="108"/>
        <v>0</v>
      </c>
      <c r="Z209" s="5">
        <f t="shared" si="108"/>
        <v>0</v>
      </c>
      <c r="AA209" s="5">
        <f t="shared" si="108"/>
        <v>0</v>
      </c>
      <c r="AB209" s="5">
        <f t="shared" si="108"/>
        <v>0</v>
      </c>
      <c r="AC209" s="5">
        <f t="shared" si="108"/>
        <v>0</v>
      </c>
      <c r="AD209" s="5">
        <f t="shared" si="108"/>
        <v>0</v>
      </c>
      <c r="AE209" s="5">
        <f t="shared" si="108"/>
        <v>0</v>
      </c>
      <c r="AF209" s="5">
        <f t="shared" si="108"/>
        <v>0</v>
      </c>
      <c r="AG209" s="5">
        <f t="shared" si="108"/>
        <v>0</v>
      </c>
      <c r="AH209" s="5">
        <f t="shared" si="108"/>
        <v>0</v>
      </c>
      <c r="AI209" s="5">
        <f t="shared" si="108"/>
        <v>0</v>
      </c>
      <c r="AJ209" s="5">
        <f t="shared" si="108"/>
        <v>0</v>
      </c>
      <c r="AK209" s="5">
        <f t="shared" si="108"/>
        <v>0</v>
      </c>
      <c r="AL209" s="5">
        <f t="shared" si="108"/>
        <v>0</v>
      </c>
      <c r="AM209" s="5">
        <f t="shared" si="108"/>
        <v>0</v>
      </c>
      <c r="AN209" s="5">
        <f t="shared" si="108"/>
        <v>0</v>
      </c>
      <c r="AO209" s="5"/>
      <c r="AP209" s="3">
        <f t="shared" si="97"/>
        <v>181</v>
      </c>
      <c r="BO209" s="3">
        <v>1.0000000000000147E-4</v>
      </c>
      <c r="BP209" s="3">
        <v>0</v>
      </c>
      <c r="BQ209" s="3">
        <v>0</v>
      </c>
    </row>
    <row r="210" spans="9:69" x14ac:dyDescent="0.25">
      <c r="I210" s="4" t="s">
        <v>38</v>
      </c>
      <c r="J210" s="15">
        <f t="shared" si="92"/>
        <v>0.02</v>
      </c>
      <c r="K210" s="3">
        <v>2</v>
      </c>
      <c r="L210" s="3" t="s">
        <v>28</v>
      </c>
      <c r="M210" s="15">
        <f t="shared" si="109"/>
        <v>8.0000000000000002E-3</v>
      </c>
      <c r="N210" s="18">
        <f>VLOOKUP($AP210,Solutions!$A:$E,MATCH(Example!$N$27,Solutions!$A$1:$E$1,FALSE),FALSE)</f>
        <v>9.99999999999935E-5</v>
      </c>
      <c r="O210" s="15">
        <f t="shared" si="110"/>
        <v>1.7999999999999999E-2</v>
      </c>
      <c r="P210" s="5">
        <v>1000000</v>
      </c>
      <c r="Q210" s="31">
        <v>1023715.0415721844</v>
      </c>
      <c r="R210" s="5">
        <f t="shared" si="93"/>
        <v>102.37150415721179</v>
      </c>
      <c r="S210" s="5">
        <f t="shared" si="94"/>
        <v>1.8426870748298121</v>
      </c>
      <c r="T210" s="5">
        <f t="shared" si="95"/>
        <v>1051355.3476946333</v>
      </c>
      <c r="U210" s="5">
        <f t="shared" si="108"/>
        <v>20000</v>
      </c>
      <c r="V210" s="5">
        <f t="shared" si="108"/>
        <v>1020000</v>
      </c>
      <c r="W210" s="5">
        <f t="shared" si="108"/>
        <v>0</v>
      </c>
      <c r="X210" s="5">
        <f t="shared" si="108"/>
        <v>0</v>
      </c>
      <c r="Y210" s="5">
        <f t="shared" si="108"/>
        <v>0</v>
      </c>
      <c r="Z210" s="5">
        <f t="shared" si="108"/>
        <v>0</v>
      </c>
      <c r="AA210" s="5">
        <f t="shared" si="108"/>
        <v>0</v>
      </c>
      <c r="AB210" s="5">
        <f t="shared" si="108"/>
        <v>0</v>
      </c>
      <c r="AC210" s="5">
        <f t="shared" si="108"/>
        <v>0</v>
      </c>
      <c r="AD210" s="5">
        <f t="shared" si="108"/>
        <v>0</v>
      </c>
      <c r="AE210" s="5">
        <f t="shared" si="108"/>
        <v>0</v>
      </c>
      <c r="AF210" s="5">
        <f t="shared" si="108"/>
        <v>0</v>
      </c>
      <c r="AG210" s="5">
        <f t="shared" si="108"/>
        <v>0</v>
      </c>
      <c r="AH210" s="5">
        <f t="shared" si="108"/>
        <v>0</v>
      </c>
      <c r="AI210" s="5">
        <f t="shared" si="108"/>
        <v>0</v>
      </c>
      <c r="AJ210" s="5">
        <f t="shared" si="108"/>
        <v>0</v>
      </c>
      <c r="AK210" s="5">
        <f t="shared" si="108"/>
        <v>0</v>
      </c>
      <c r="AL210" s="5">
        <f t="shared" si="108"/>
        <v>0</v>
      </c>
      <c r="AM210" s="5">
        <f t="shared" si="108"/>
        <v>0</v>
      </c>
      <c r="AN210" s="5">
        <f t="shared" si="108"/>
        <v>0</v>
      </c>
      <c r="AO210" s="5"/>
      <c r="AP210" s="3">
        <f t="shared" si="97"/>
        <v>182</v>
      </c>
      <c r="BO210" s="3">
        <v>9.99999999999935E-5</v>
      </c>
      <c r="BP210" s="3">
        <v>0</v>
      </c>
      <c r="BQ210" s="3">
        <v>0</v>
      </c>
    </row>
    <row r="211" spans="9:69" x14ac:dyDescent="0.25">
      <c r="I211" s="4" t="s">
        <v>38</v>
      </c>
      <c r="J211" s="15">
        <f t="shared" si="92"/>
        <v>0.02</v>
      </c>
      <c r="K211" s="3">
        <v>3</v>
      </c>
      <c r="L211" s="3" t="s">
        <v>28</v>
      </c>
      <c r="M211" s="15">
        <f t="shared" si="109"/>
        <v>9.5000000000000015E-3</v>
      </c>
      <c r="N211" s="18">
        <f>VLOOKUP($AP211,Solutions!$A:$E,MATCH(Example!$N$27,Solutions!$A$1:$E$1,FALSE),FALSE)</f>
        <v>9.9999999999998921E-5</v>
      </c>
      <c r="O211" s="15">
        <f t="shared" si="110"/>
        <v>2.6999999999999996E-2</v>
      </c>
      <c r="P211" s="5">
        <v>1000000</v>
      </c>
      <c r="Q211" s="31">
        <v>1030910.842986949</v>
      </c>
      <c r="R211" s="5">
        <f t="shared" si="93"/>
        <v>103.09108429869379</v>
      </c>
      <c r="S211" s="5">
        <f t="shared" si="94"/>
        <v>2.7834592760647316</v>
      </c>
      <c r="T211" s="5">
        <f t="shared" si="95"/>
        <v>1072662.7321279205</v>
      </c>
      <c r="U211" s="5">
        <f t="shared" si="108"/>
        <v>20000</v>
      </c>
      <c r="V211" s="5">
        <f t="shared" si="108"/>
        <v>20000</v>
      </c>
      <c r="W211" s="5">
        <f t="shared" si="108"/>
        <v>1020000</v>
      </c>
      <c r="X211" s="5">
        <f t="shared" si="108"/>
        <v>0</v>
      </c>
      <c r="Y211" s="5">
        <f t="shared" si="108"/>
        <v>0</v>
      </c>
      <c r="Z211" s="5">
        <f t="shared" si="108"/>
        <v>0</v>
      </c>
      <c r="AA211" s="5">
        <f t="shared" si="108"/>
        <v>0</v>
      </c>
      <c r="AB211" s="5">
        <f t="shared" si="108"/>
        <v>0</v>
      </c>
      <c r="AC211" s="5">
        <f t="shared" si="108"/>
        <v>0</v>
      </c>
      <c r="AD211" s="5">
        <f t="shared" si="108"/>
        <v>0</v>
      </c>
      <c r="AE211" s="5">
        <f t="shared" si="108"/>
        <v>0</v>
      </c>
      <c r="AF211" s="5">
        <f t="shared" si="108"/>
        <v>0</v>
      </c>
      <c r="AG211" s="5">
        <f t="shared" si="108"/>
        <v>0</v>
      </c>
      <c r="AH211" s="5">
        <f t="shared" si="108"/>
        <v>0</v>
      </c>
      <c r="AI211" s="5">
        <f t="shared" si="108"/>
        <v>0</v>
      </c>
      <c r="AJ211" s="5">
        <f t="shared" ref="AJ211:AN211" si="111">$P211*((AJ$28&lt;=$K211)*$J211+(AJ$28=$K211)*1)</f>
        <v>0</v>
      </c>
      <c r="AK211" s="5">
        <f t="shared" si="111"/>
        <v>0</v>
      </c>
      <c r="AL211" s="5">
        <f t="shared" si="111"/>
        <v>0</v>
      </c>
      <c r="AM211" s="5">
        <f t="shared" si="111"/>
        <v>0</v>
      </c>
      <c r="AN211" s="5">
        <f t="shared" si="111"/>
        <v>0</v>
      </c>
      <c r="AO211" s="5"/>
      <c r="AP211" s="3">
        <f t="shared" si="97"/>
        <v>183</v>
      </c>
      <c r="BO211" s="3">
        <v>9.9999999999998921E-5</v>
      </c>
      <c r="BP211" s="3">
        <v>0</v>
      </c>
      <c r="BQ211" s="3">
        <v>0</v>
      </c>
    </row>
    <row r="212" spans="9:69" x14ac:dyDescent="0.25">
      <c r="I212" s="4" t="s">
        <v>38</v>
      </c>
      <c r="J212" s="15">
        <f t="shared" si="92"/>
        <v>0.02</v>
      </c>
      <c r="K212" s="3">
        <v>4</v>
      </c>
      <c r="L212" s="3" t="s">
        <v>28</v>
      </c>
      <c r="M212" s="15">
        <f t="shared" si="109"/>
        <v>1.0999999999999999E-2</v>
      </c>
      <c r="N212" s="18">
        <f>VLOOKUP($AP212,Solutions!$A:$E,MATCH(Example!$N$27,Solutions!$A$1:$E$1,FALSE),FALSE)</f>
        <v>9.9999999999996698E-5</v>
      </c>
      <c r="O212" s="15">
        <f t="shared" si="110"/>
        <v>3.5999999999999997E-2</v>
      </c>
      <c r="P212" s="5">
        <v>1000000</v>
      </c>
      <c r="Q212" s="31">
        <v>1035031.3679941945</v>
      </c>
      <c r="R212" s="5">
        <f t="shared" si="93"/>
        <v>103.50313679941603</v>
      </c>
      <c r="S212" s="5">
        <f t="shared" si="94"/>
        <v>3.7261129247789766</v>
      </c>
      <c r="T212" s="5">
        <f t="shared" si="95"/>
        <v>1090923.0618658811</v>
      </c>
      <c r="U212" s="5">
        <f t="shared" ref="U212:AN224" si="112">$P212*((U$28&lt;=$K212)*$J212+(U$28=$K212)*1)</f>
        <v>20000</v>
      </c>
      <c r="V212" s="5">
        <f t="shared" si="112"/>
        <v>20000</v>
      </c>
      <c r="W212" s="5">
        <f t="shared" si="112"/>
        <v>20000</v>
      </c>
      <c r="X212" s="5">
        <f t="shared" si="112"/>
        <v>1020000</v>
      </c>
      <c r="Y212" s="5">
        <f t="shared" si="112"/>
        <v>0</v>
      </c>
      <c r="Z212" s="5">
        <f t="shared" si="112"/>
        <v>0</v>
      </c>
      <c r="AA212" s="5">
        <f t="shared" si="112"/>
        <v>0</v>
      </c>
      <c r="AB212" s="5">
        <f t="shared" si="112"/>
        <v>0</v>
      </c>
      <c r="AC212" s="5">
        <f t="shared" si="112"/>
        <v>0</v>
      </c>
      <c r="AD212" s="5">
        <f t="shared" si="112"/>
        <v>0</v>
      </c>
      <c r="AE212" s="5">
        <f t="shared" si="112"/>
        <v>0</v>
      </c>
      <c r="AF212" s="5">
        <f t="shared" si="112"/>
        <v>0</v>
      </c>
      <c r="AG212" s="5">
        <f t="shared" si="112"/>
        <v>0</v>
      </c>
      <c r="AH212" s="5">
        <f t="shared" si="112"/>
        <v>0</v>
      </c>
      <c r="AI212" s="5">
        <f t="shared" si="112"/>
        <v>0</v>
      </c>
      <c r="AJ212" s="5">
        <f t="shared" si="112"/>
        <v>0</v>
      </c>
      <c r="AK212" s="5">
        <f t="shared" si="112"/>
        <v>0</v>
      </c>
      <c r="AL212" s="5">
        <f t="shared" si="112"/>
        <v>0</v>
      </c>
      <c r="AM212" s="5">
        <f t="shared" si="112"/>
        <v>0</v>
      </c>
      <c r="AN212" s="5">
        <f t="shared" si="112"/>
        <v>0</v>
      </c>
      <c r="AO212" s="5"/>
      <c r="AP212" s="3">
        <f t="shared" si="97"/>
        <v>184</v>
      </c>
      <c r="BO212" s="3">
        <v>9.9999999999996698E-5</v>
      </c>
      <c r="BP212" s="3">
        <v>0</v>
      </c>
      <c r="BQ212" s="3">
        <v>0</v>
      </c>
    </row>
    <row r="213" spans="9:69" x14ac:dyDescent="0.25">
      <c r="I213" s="4" t="s">
        <v>38</v>
      </c>
      <c r="J213" s="15">
        <f t="shared" si="92"/>
        <v>0.02</v>
      </c>
      <c r="K213" s="3">
        <v>5</v>
      </c>
      <c r="L213" s="3" t="s">
        <v>28</v>
      </c>
      <c r="M213" s="15">
        <f t="shared" si="109"/>
        <v>1.2500000000000001E-2</v>
      </c>
      <c r="N213" s="18">
        <f>VLOOKUP($AP213,Solutions!$A:$E,MATCH(Example!$N$27,Solutions!$A$1:$E$1,FALSE),FALSE)</f>
        <v>1.0000000000000011E-4</v>
      </c>
      <c r="O213" s="15">
        <f t="shared" si="110"/>
        <v>4.4999999999999998E-2</v>
      </c>
      <c r="P213" s="5">
        <v>1000000</v>
      </c>
      <c r="Q213" s="31">
        <v>1036133.76283428</v>
      </c>
      <c r="R213" s="5">
        <f t="shared" si="93"/>
        <v>103.61337628342812</v>
      </c>
      <c r="S213" s="5">
        <f t="shared" si="94"/>
        <v>4.6626019327542654</v>
      </c>
      <c r="T213" s="5">
        <f t="shared" si="95"/>
        <v>1106072.7918255939</v>
      </c>
      <c r="U213" s="5">
        <f t="shared" si="112"/>
        <v>20000</v>
      </c>
      <c r="V213" s="5">
        <f t="shared" si="112"/>
        <v>20000</v>
      </c>
      <c r="W213" s="5">
        <f t="shared" si="112"/>
        <v>20000</v>
      </c>
      <c r="X213" s="5">
        <f t="shared" si="112"/>
        <v>20000</v>
      </c>
      <c r="Y213" s="5">
        <f t="shared" si="112"/>
        <v>1020000</v>
      </c>
      <c r="Z213" s="5">
        <f t="shared" si="112"/>
        <v>0</v>
      </c>
      <c r="AA213" s="5">
        <f t="shared" si="112"/>
        <v>0</v>
      </c>
      <c r="AB213" s="5">
        <f t="shared" si="112"/>
        <v>0</v>
      </c>
      <c r="AC213" s="5">
        <f t="shared" si="112"/>
        <v>0</v>
      </c>
      <c r="AD213" s="5">
        <f t="shared" si="112"/>
        <v>0</v>
      </c>
      <c r="AE213" s="5">
        <f t="shared" si="112"/>
        <v>0</v>
      </c>
      <c r="AF213" s="5">
        <f t="shared" si="112"/>
        <v>0</v>
      </c>
      <c r="AG213" s="5">
        <f t="shared" si="112"/>
        <v>0</v>
      </c>
      <c r="AH213" s="5">
        <f t="shared" si="112"/>
        <v>0</v>
      </c>
      <c r="AI213" s="5">
        <f t="shared" si="112"/>
        <v>0</v>
      </c>
      <c r="AJ213" s="5">
        <f t="shared" si="112"/>
        <v>0</v>
      </c>
      <c r="AK213" s="5">
        <f t="shared" si="112"/>
        <v>0</v>
      </c>
      <c r="AL213" s="5">
        <f t="shared" si="112"/>
        <v>0</v>
      </c>
      <c r="AM213" s="5">
        <f t="shared" si="112"/>
        <v>0</v>
      </c>
      <c r="AN213" s="5">
        <f t="shared" si="112"/>
        <v>0</v>
      </c>
      <c r="AO213" s="5"/>
      <c r="AP213" s="3">
        <f t="shared" si="97"/>
        <v>185</v>
      </c>
      <c r="BO213" s="3">
        <v>1.0000000000000011E-4</v>
      </c>
      <c r="BP213" s="3">
        <v>0</v>
      </c>
      <c r="BQ213" s="3">
        <v>0</v>
      </c>
    </row>
    <row r="214" spans="9:69" x14ac:dyDescent="0.25">
      <c r="I214" s="4" t="s">
        <v>38</v>
      </c>
      <c r="J214" s="15">
        <f t="shared" si="92"/>
        <v>0.02</v>
      </c>
      <c r="K214" s="3">
        <v>6</v>
      </c>
      <c r="L214" s="3" t="s">
        <v>28</v>
      </c>
      <c r="M214" s="15">
        <f t="shared" si="109"/>
        <v>1.4000000000000002E-2</v>
      </c>
      <c r="N214" s="18">
        <f>VLOOKUP($AP214,Solutions!$A:$E,MATCH(Example!$N$27,Solutions!$A$1:$E$1,FALSE),FALSE)</f>
        <v>9.9999999999980462E-5</v>
      </c>
      <c r="O214" s="15">
        <f t="shared" si="110"/>
        <v>5.3999999999999992E-2</v>
      </c>
      <c r="P214" s="5">
        <v>1000000</v>
      </c>
      <c r="Q214" s="31">
        <v>1034299.8381651271</v>
      </c>
      <c r="R214" s="5">
        <f t="shared" si="93"/>
        <v>103.42998381649249</v>
      </c>
      <c r="S214" s="5">
        <f t="shared" si="94"/>
        <v>5.5852191260905943</v>
      </c>
      <c r="T214" s="5">
        <f t="shared" si="95"/>
        <v>1118078.1250565024</v>
      </c>
      <c r="U214" s="5">
        <f t="shared" si="112"/>
        <v>20000</v>
      </c>
      <c r="V214" s="5">
        <f t="shared" si="112"/>
        <v>20000</v>
      </c>
      <c r="W214" s="5">
        <f t="shared" si="112"/>
        <v>20000</v>
      </c>
      <c r="X214" s="5">
        <f t="shared" si="112"/>
        <v>20000</v>
      </c>
      <c r="Y214" s="5">
        <f t="shared" si="112"/>
        <v>20000</v>
      </c>
      <c r="Z214" s="5">
        <f t="shared" si="112"/>
        <v>1020000</v>
      </c>
      <c r="AA214" s="5">
        <f t="shared" si="112"/>
        <v>0</v>
      </c>
      <c r="AB214" s="5">
        <f t="shared" si="112"/>
        <v>0</v>
      </c>
      <c r="AC214" s="5">
        <f t="shared" si="112"/>
        <v>0</v>
      </c>
      <c r="AD214" s="5">
        <f t="shared" si="112"/>
        <v>0</v>
      </c>
      <c r="AE214" s="5">
        <f t="shared" si="112"/>
        <v>0</v>
      </c>
      <c r="AF214" s="5">
        <f t="shared" si="112"/>
        <v>0</v>
      </c>
      <c r="AG214" s="5">
        <f t="shared" si="112"/>
        <v>0</v>
      </c>
      <c r="AH214" s="5">
        <f t="shared" si="112"/>
        <v>0</v>
      </c>
      <c r="AI214" s="5">
        <f t="shared" si="112"/>
        <v>0</v>
      </c>
      <c r="AJ214" s="5">
        <f t="shared" si="112"/>
        <v>0</v>
      </c>
      <c r="AK214" s="5">
        <f t="shared" si="112"/>
        <v>0</v>
      </c>
      <c r="AL214" s="5">
        <f t="shared" si="112"/>
        <v>0</v>
      </c>
      <c r="AM214" s="5">
        <f t="shared" si="112"/>
        <v>0</v>
      </c>
      <c r="AN214" s="5">
        <f t="shared" si="112"/>
        <v>0</v>
      </c>
      <c r="AO214" s="5"/>
      <c r="AP214" s="3">
        <f t="shared" si="97"/>
        <v>186</v>
      </c>
      <c r="BO214" s="3">
        <v>9.9999999999980462E-5</v>
      </c>
      <c r="BP214" s="3">
        <v>0</v>
      </c>
      <c r="BQ214" s="3">
        <v>0</v>
      </c>
    </row>
    <row r="215" spans="9:69" x14ac:dyDescent="0.25">
      <c r="I215" s="4" t="s">
        <v>38</v>
      </c>
      <c r="J215" s="15">
        <f t="shared" si="92"/>
        <v>0.02</v>
      </c>
      <c r="K215" s="3">
        <v>7</v>
      </c>
      <c r="L215" s="3" t="s">
        <v>28</v>
      </c>
      <c r="M215" s="15">
        <f t="shared" si="109"/>
        <v>1.55E-2</v>
      </c>
      <c r="N215" s="18">
        <f>VLOOKUP($AP215,Solutions!$A:$E,MATCH(Example!$N$27,Solutions!$A$1:$E$1,FALSE),FALSE)</f>
        <v>1.0000000000000518E-4</v>
      </c>
      <c r="O215" s="15">
        <f t="shared" si="110"/>
        <v>6.3E-2</v>
      </c>
      <c r="P215" s="5">
        <v>1000000</v>
      </c>
      <c r="Q215" s="31">
        <v>1029634.4118223856</v>
      </c>
      <c r="R215" s="5">
        <f t="shared" si="93"/>
        <v>102.9634411822439</v>
      </c>
      <c r="S215" s="5">
        <f t="shared" si="94"/>
        <v>6.4866967944813654</v>
      </c>
      <c r="T215" s="5">
        <f t="shared" si="95"/>
        <v>1126934.8637396011</v>
      </c>
      <c r="U215" s="5">
        <f t="shared" si="112"/>
        <v>20000</v>
      </c>
      <c r="V215" s="5">
        <f t="shared" si="112"/>
        <v>20000</v>
      </c>
      <c r="W215" s="5">
        <f t="shared" si="112"/>
        <v>20000</v>
      </c>
      <c r="X215" s="5">
        <f t="shared" si="112"/>
        <v>20000</v>
      </c>
      <c r="Y215" s="5">
        <f t="shared" si="112"/>
        <v>20000</v>
      </c>
      <c r="Z215" s="5">
        <f t="shared" si="112"/>
        <v>20000</v>
      </c>
      <c r="AA215" s="5">
        <f t="shared" si="112"/>
        <v>1020000</v>
      </c>
      <c r="AB215" s="5">
        <f t="shared" si="112"/>
        <v>0</v>
      </c>
      <c r="AC215" s="5">
        <f t="shared" si="112"/>
        <v>0</v>
      </c>
      <c r="AD215" s="5">
        <f t="shared" si="112"/>
        <v>0</v>
      </c>
      <c r="AE215" s="5">
        <f t="shared" si="112"/>
        <v>0</v>
      </c>
      <c r="AF215" s="5">
        <f t="shared" si="112"/>
        <v>0</v>
      </c>
      <c r="AG215" s="5">
        <f t="shared" si="112"/>
        <v>0</v>
      </c>
      <c r="AH215" s="5">
        <f t="shared" si="112"/>
        <v>0</v>
      </c>
      <c r="AI215" s="5">
        <f t="shared" si="112"/>
        <v>0</v>
      </c>
      <c r="AJ215" s="5">
        <f t="shared" si="112"/>
        <v>0</v>
      </c>
      <c r="AK215" s="5">
        <f t="shared" si="112"/>
        <v>0</v>
      </c>
      <c r="AL215" s="5">
        <f t="shared" si="112"/>
        <v>0</v>
      </c>
      <c r="AM215" s="5">
        <f t="shared" si="112"/>
        <v>0</v>
      </c>
      <c r="AN215" s="5">
        <f t="shared" si="112"/>
        <v>0</v>
      </c>
      <c r="AO215" s="5"/>
      <c r="AP215" s="3">
        <f t="shared" si="97"/>
        <v>187</v>
      </c>
      <c r="BO215" s="3">
        <v>1.0000000000000518E-4</v>
      </c>
      <c r="BP215" s="3">
        <v>0</v>
      </c>
      <c r="BQ215" s="3">
        <v>0</v>
      </c>
    </row>
    <row r="216" spans="9:69" x14ac:dyDescent="0.25">
      <c r="I216" s="4" t="s">
        <v>38</v>
      </c>
      <c r="J216" s="15">
        <f t="shared" si="92"/>
        <v>0.02</v>
      </c>
      <c r="K216" s="3">
        <v>8</v>
      </c>
      <c r="L216" s="3" t="s">
        <v>28</v>
      </c>
      <c r="M216" s="15">
        <f t="shared" si="109"/>
        <v>1.7000000000000001E-2</v>
      </c>
      <c r="N216" s="18">
        <f>VLOOKUP($AP216,Solutions!$A:$E,MATCH(Example!$N$27,Solutions!$A$1:$E$1,FALSE),FALSE)</f>
        <v>1.0000000000000131E-4</v>
      </c>
      <c r="O216" s="15">
        <f t="shared" si="110"/>
        <v>7.1999999999999995E-2</v>
      </c>
      <c r="P216" s="5">
        <v>1000000</v>
      </c>
      <c r="Q216" s="31">
        <v>1022263.3675073048</v>
      </c>
      <c r="R216" s="5">
        <f t="shared" si="93"/>
        <v>102.22633675073182</v>
      </c>
      <c r="S216" s="5">
        <f t="shared" si="94"/>
        <v>7.3602962460526902</v>
      </c>
      <c r="T216" s="5">
        <f t="shared" si="95"/>
        <v>1132667.8111980937</v>
      </c>
      <c r="U216" s="5">
        <f t="shared" si="112"/>
        <v>20000</v>
      </c>
      <c r="V216" s="5">
        <f t="shared" si="112"/>
        <v>20000</v>
      </c>
      <c r="W216" s="5">
        <f t="shared" si="112"/>
        <v>20000</v>
      </c>
      <c r="X216" s="5">
        <f t="shared" si="112"/>
        <v>20000</v>
      </c>
      <c r="Y216" s="5">
        <f t="shared" si="112"/>
        <v>20000</v>
      </c>
      <c r="Z216" s="5">
        <f t="shared" si="112"/>
        <v>20000</v>
      </c>
      <c r="AA216" s="5">
        <f t="shared" si="112"/>
        <v>20000</v>
      </c>
      <c r="AB216" s="5">
        <f t="shared" si="112"/>
        <v>1020000</v>
      </c>
      <c r="AC216" s="5">
        <f t="shared" si="112"/>
        <v>0</v>
      </c>
      <c r="AD216" s="5">
        <f t="shared" si="112"/>
        <v>0</v>
      </c>
      <c r="AE216" s="5">
        <f t="shared" si="112"/>
        <v>0</v>
      </c>
      <c r="AF216" s="5">
        <f t="shared" si="112"/>
        <v>0</v>
      </c>
      <c r="AG216" s="5">
        <f t="shared" si="112"/>
        <v>0</v>
      </c>
      <c r="AH216" s="5">
        <f t="shared" si="112"/>
        <v>0</v>
      </c>
      <c r="AI216" s="5">
        <f t="shared" si="112"/>
        <v>0</v>
      </c>
      <c r="AJ216" s="5">
        <f t="shared" si="112"/>
        <v>0</v>
      </c>
      <c r="AK216" s="5">
        <f t="shared" si="112"/>
        <v>0</v>
      </c>
      <c r="AL216" s="5">
        <f t="shared" si="112"/>
        <v>0</v>
      </c>
      <c r="AM216" s="5">
        <f t="shared" si="112"/>
        <v>0</v>
      </c>
      <c r="AN216" s="5">
        <f t="shared" si="112"/>
        <v>0</v>
      </c>
      <c r="AO216" s="5"/>
      <c r="AP216" s="3">
        <f t="shared" si="97"/>
        <v>188</v>
      </c>
      <c r="BO216" s="3">
        <v>1.0000000000000131E-4</v>
      </c>
      <c r="BP216" s="3">
        <v>0</v>
      </c>
      <c r="BQ216" s="3">
        <v>0</v>
      </c>
    </row>
    <row r="217" spans="9:69" x14ac:dyDescent="0.25">
      <c r="I217" s="4" t="s">
        <v>38</v>
      </c>
      <c r="J217" s="15">
        <f t="shared" si="92"/>
        <v>0.02</v>
      </c>
      <c r="K217" s="3">
        <v>9</v>
      </c>
      <c r="L217" s="3" t="s">
        <v>28</v>
      </c>
      <c r="M217" s="15">
        <f t="shared" si="109"/>
        <v>1.8499999999999999E-2</v>
      </c>
      <c r="N217" s="18">
        <f>VLOOKUP($AP217,Solutions!$A:$E,MATCH(Example!$N$27,Solutions!$A$1:$E$1,FALSE),FALSE)</f>
        <v>1.0000000000001119E-4</v>
      </c>
      <c r="O217" s="15">
        <f t="shared" si="110"/>
        <v>8.0999999999999989E-2</v>
      </c>
      <c r="P217" s="5">
        <v>1000000</v>
      </c>
      <c r="Q217" s="31">
        <v>1012331.4723845607</v>
      </c>
      <c r="R217" s="5">
        <f t="shared" si="93"/>
        <v>101.2331472384674</v>
      </c>
      <c r="S217" s="5">
        <f t="shared" si="94"/>
        <v>8.1998849263158586</v>
      </c>
      <c r="T217" s="5">
        <f t="shared" si="95"/>
        <v>1135329.7462792848</v>
      </c>
      <c r="U217" s="5">
        <f t="shared" si="112"/>
        <v>20000</v>
      </c>
      <c r="V217" s="5">
        <f t="shared" si="112"/>
        <v>20000</v>
      </c>
      <c r="W217" s="5">
        <f t="shared" si="112"/>
        <v>20000</v>
      </c>
      <c r="X217" s="5">
        <f t="shared" si="112"/>
        <v>20000</v>
      </c>
      <c r="Y217" s="5">
        <f t="shared" si="112"/>
        <v>20000</v>
      </c>
      <c r="Z217" s="5">
        <f t="shared" si="112"/>
        <v>20000</v>
      </c>
      <c r="AA217" s="5">
        <f t="shared" si="112"/>
        <v>20000</v>
      </c>
      <c r="AB217" s="5">
        <f t="shared" si="112"/>
        <v>20000</v>
      </c>
      <c r="AC217" s="5">
        <f t="shared" si="112"/>
        <v>1020000</v>
      </c>
      <c r="AD217" s="5">
        <f t="shared" si="112"/>
        <v>0</v>
      </c>
      <c r="AE217" s="5">
        <f t="shared" si="112"/>
        <v>0</v>
      </c>
      <c r="AF217" s="5">
        <f t="shared" si="112"/>
        <v>0</v>
      </c>
      <c r="AG217" s="5">
        <f t="shared" si="112"/>
        <v>0</v>
      </c>
      <c r="AH217" s="5">
        <f t="shared" si="112"/>
        <v>0</v>
      </c>
      <c r="AI217" s="5">
        <f t="shared" si="112"/>
        <v>0</v>
      </c>
      <c r="AJ217" s="5">
        <f t="shared" si="112"/>
        <v>0</v>
      </c>
      <c r="AK217" s="5">
        <f t="shared" si="112"/>
        <v>0</v>
      </c>
      <c r="AL217" s="5">
        <f t="shared" si="112"/>
        <v>0</v>
      </c>
      <c r="AM217" s="5">
        <f t="shared" si="112"/>
        <v>0</v>
      </c>
      <c r="AN217" s="5">
        <f t="shared" si="112"/>
        <v>0</v>
      </c>
      <c r="AO217" s="5"/>
      <c r="AP217" s="3">
        <f t="shared" si="97"/>
        <v>189</v>
      </c>
      <c r="BO217" s="3">
        <v>1.0000000000001119E-4</v>
      </c>
      <c r="BP217" s="3">
        <v>0</v>
      </c>
      <c r="BQ217" s="3">
        <v>0</v>
      </c>
    </row>
    <row r="218" spans="9:69" x14ac:dyDescent="0.25">
      <c r="I218" s="4" t="s">
        <v>38</v>
      </c>
      <c r="J218" s="15">
        <f t="shared" si="92"/>
        <v>0.02</v>
      </c>
      <c r="K218" s="3">
        <v>10</v>
      </c>
      <c r="L218" s="3" t="s">
        <v>28</v>
      </c>
      <c r="M218" s="15">
        <f t="shared" si="109"/>
        <v>0.02</v>
      </c>
      <c r="N218" s="18">
        <f>VLOOKUP($AP218,Solutions!$A:$E,MATCH(Example!$N$27,Solutions!$A$1:$E$1,FALSE),FALSE)</f>
        <v>31.031053922754378</v>
      </c>
      <c r="O218" s="15">
        <f t="shared" si="110"/>
        <v>0.09</v>
      </c>
      <c r="P218" s="5">
        <v>1000000</v>
      </c>
      <c r="Q218" s="31">
        <v>1000000</v>
      </c>
      <c r="R218" s="5">
        <f t="shared" si="93"/>
        <v>31031053.922754377</v>
      </c>
      <c r="S218" s="5">
        <f t="shared" si="94"/>
        <v>2792794.8530478938</v>
      </c>
      <c r="T218" s="5">
        <f t="shared" si="95"/>
        <v>1135000</v>
      </c>
      <c r="U218" s="5">
        <f t="shared" si="112"/>
        <v>20000</v>
      </c>
      <c r="V218" s="5">
        <f t="shared" si="112"/>
        <v>20000</v>
      </c>
      <c r="W218" s="5">
        <f t="shared" si="112"/>
        <v>20000</v>
      </c>
      <c r="X218" s="5">
        <f t="shared" si="112"/>
        <v>20000</v>
      </c>
      <c r="Y218" s="5">
        <f t="shared" si="112"/>
        <v>20000</v>
      </c>
      <c r="Z218" s="5">
        <f t="shared" si="112"/>
        <v>20000</v>
      </c>
      <c r="AA218" s="5">
        <f t="shared" si="112"/>
        <v>20000</v>
      </c>
      <c r="AB218" s="5">
        <f t="shared" si="112"/>
        <v>20000</v>
      </c>
      <c r="AC218" s="5">
        <f t="shared" si="112"/>
        <v>20000</v>
      </c>
      <c r="AD218" s="5">
        <f t="shared" si="112"/>
        <v>1020000</v>
      </c>
      <c r="AE218" s="5">
        <f t="shared" si="112"/>
        <v>0</v>
      </c>
      <c r="AF218" s="5">
        <f t="shared" si="112"/>
        <v>0</v>
      </c>
      <c r="AG218" s="5">
        <f t="shared" si="112"/>
        <v>0</v>
      </c>
      <c r="AH218" s="5">
        <f t="shared" si="112"/>
        <v>0</v>
      </c>
      <c r="AI218" s="5">
        <f t="shared" si="112"/>
        <v>0</v>
      </c>
      <c r="AJ218" s="5">
        <f t="shared" si="112"/>
        <v>0</v>
      </c>
      <c r="AK218" s="5">
        <f t="shared" si="112"/>
        <v>0</v>
      </c>
      <c r="AL218" s="5">
        <f t="shared" si="112"/>
        <v>0</v>
      </c>
      <c r="AM218" s="5">
        <f t="shared" si="112"/>
        <v>0</v>
      </c>
      <c r="AN218" s="5">
        <f t="shared" si="112"/>
        <v>0</v>
      </c>
      <c r="AO218" s="5"/>
      <c r="AP218" s="3">
        <f t="shared" si="97"/>
        <v>190</v>
      </c>
      <c r="BO218" s="3">
        <v>31.031053922754378</v>
      </c>
      <c r="BP218" s="3">
        <v>31.03</v>
      </c>
      <c r="BQ218" s="3">
        <v>27.35</v>
      </c>
    </row>
    <row r="219" spans="9:69" x14ac:dyDescent="0.25">
      <c r="I219" s="4" t="s">
        <v>38</v>
      </c>
      <c r="J219" s="15">
        <f t="shared" si="92"/>
        <v>0.02</v>
      </c>
      <c r="K219" s="3">
        <v>11</v>
      </c>
      <c r="L219" s="3" t="s">
        <v>28</v>
      </c>
      <c r="M219" s="15">
        <f t="shared" si="109"/>
        <v>2.1500000000000002E-2</v>
      </c>
      <c r="N219" s="18">
        <f>VLOOKUP($AP219,Solutions!$A:$E,MATCH(Example!$N$27,Solutions!$A$1:$E$1,FALSE),FALSE)</f>
        <v>28.106786664309464</v>
      </c>
      <c r="O219" s="15">
        <f t="shared" si="110"/>
        <v>9.8999999999999991E-2</v>
      </c>
      <c r="P219" s="5">
        <v>1000000</v>
      </c>
      <c r="Q219" s="31">
        <v>985444.20715600101</v>
      </c>
      <c r="R219" s="5">
        <f t="shared" si="93"/>
        <v>27697670.100113302</v>
      </c>
      <c r="S219" s="5">
        <f t="shared" si="94"/>
        <v>2742069.3399112169</v>
      </c>
      <c r="T219" s="5">
        <f t="shared" si="95"/>
        <v>1131782.6719186672</v>
      </c>
      <c r="U219" s="5">
        <f t="shared" si="112"/>
        <v>20000</v>
      </c>
      <c r="V219" s="5">
        <f t="shared" si="112"/>
        <v>20000</v>
      </c>
      <c r="W219" s="5">
        <f t="shared" si="112"/>
        <v>20000</v>
      </c>
      <c r="X219" s="5">
        <f t="shared" si="112"/>
        <v>20000</v>
      </c>
      <c r="Y219" s="5">
        <f t="shared" si="112"/>
        <v>20000</v>
      </c>
      <c r="Z219" s="5">
        <f t="shared" si="112"/>
        <v>20000</v>
      </c>
      <c r="AA219" s="5">
        <f t="shared" si="112"/>
        <v>20000</v>
      </c>
      <c r="AB219" s="5">
        <f t="shared" si="112"/>
        <v>20000</v>
      </c>
      <c r="AC219" s="5">
        <f t="shared" si="112"/>
        <v>20000</v>
      </c>
      <c r="AD219" s="5">
        <f t="shared" si="112"/>
        <v>20000</v>
      </c>
      <c r="AE219" s="5">
        <f t="shared" si="112"/>
        <v>1020000</v>
      </c>
      <c r="AF219" s="5">
        <f t="shared" si="112"/>
        <v>0</v>
      </c>
      <c r="AG219" s="5">
        <f t="shared" si="112"/>
        <v>0</v>
      </c>
      <c r="AH219" s="5">
        <f t="shared" si="112"/>
        <v>0</v>
      </c>
      <c r="AI219" s="5">
        <f t="shared" si="112"/>
        <v>0</v>
      </c>
      <c r="AJ219" s="5">
        <f t="shared" si="112"/>
        <v>0</v>
      </c>
      <c r="AK219" s="5">
        <f t="shared" si="112"/>
        <v>0</v>
      </c>
      <c r="AL219" s="5">
        <f t="shared" si="112"/>
        <v>0</v>
      </c>
      <c r="AM219" s="5">
        <f t="shared" si="112"/>
        <v>0</v>
      </c>
      <c r="AN219" s="5">
        <f t="shared" si="112"/>
        <v>0</v>
      </c>
      <c r="AO219" s="5"/>
      <c r="AP219" s="3">
        <f t="shared" si="97"/>
        <v>191</v>
      </c>
      <c r="BO219" s="3">
        <v>28.106786664309464</v>
      </c>
      <c r="BP219" s="3">
        <v>28.11</v>
      </c>
      <c r="BQ219" s="3">
        <v>24.91</v>
      </c>
    </row>
    <row r="220" spans="9:69" x14ac:dyDescent="0.25">
      <c r="I220" s="4" t="s">
        <v>38</v>
      </c>
      <c r="J220" s="15">
        <f t="shared" si="92"/>
        <v>0.02</v>
      </c>
      <c r="K220" s="3">
        <v>12</v>
      </c>
      <c r="L220" s="3" t="s">
        <v>28</v>
      </c>
      <c r="M220" s="15">
        <f t="shared" si="109"/>
        <v>2.3000000000000003E-2</v>
      </c>
      <c r="N220" s="18">
        <f>VLOOKUP($AP220,Solutions!$A:$E,MATCH(Example!$N$27,Solutions!$A$1:$E$1,FALSE),FALSE)</f>
        <v>25.478545778917272</v>
      </c>
      <c r="O220" s="15">
        <f t="shared" si="110"/>
        <v>0.10799999999999998</v>
      </c>
      <c r="P220" s="5">
        <v>1000000</v>
      </c>
      <c r="Q220" s="31">
        <v>968850.71439819073</v>
      </c>
      <c r="R220" s="5">
        <f t="shared" si="93"/>
        <v>24684907.279731005</v>
      </c>
      <c r="S220" s="5">
        <f t="shared" si="94"/>
        <v>2665969.9862109483</v>
      </c>
      <c r="T220" s="5">
        <f t="shared" si="95"/>
        <v>1125804.5301306976</v>
      </c>
      <c r="U220" s="5">
        <f t="shared" si="112"/>
        <v>20000</v>
      </c>
      <c r="V220" s="5">
        <f t="shared" si="112"/>
        <v>20000</v>
      </c>
      <c r="W220" s="5">
        <f t="shared" si="112"/>
        <v>20000</v>
      </c>
      <c r="X220" s="5">
        <f t="shared" si="112"/>
        <v>20000</v>
      </c>
      <c r="Y220" s="5">
        <f t="shared" si="112"/>
        <v>20000</v>
      </c>
      <c r="Z220" s="5">
        <f t="shared" si="112"/>
        <v>20000</v>
      </c>
      <c r="AA220" s="5">
        <f t="shared" si="112"/>
        <v>20000</v>
      </c>
      <c r="AB220" s="5">
        <f t="shared" si="112"/>
        <v>20000</v>
      </c>
      <c r="AC220" s="5">
        <f t="shared" si="112"/>
        <v>20000</v>
      </c>
      <c r="AD220" s="5">
        <f t="shared" si="112"/>
        <v>20000</v>
      </c>
      <c r="AE220" s="5">
        <f t="shared" si="112"/>
        <v>20000</v>
      </c>
      <c r="AF220" s="5">
        <f t="shared" si="112"/>
        <v>1020000</v>
      </c>
      <c r="AG220" s="5">
        <f t="shared" si="112"/>
        <v>0</v>
      </c>
      <c r="AH220" s="5">
        <f t="shared" si="112"/>
        <v>0</v>
      </c>
      <c r="AI220" s="5">
        <f t="shared" si="112"/>
        <v>0</v>
      </c>
      <c r="AJ220" s="5">
        <f t="shared" si="112"/>
        <v>0</v>
      </c>
      <c r="AK220" s="5">
        <f t="shared" si="112"/>
        <v>0</v>
      </c>
      <c r="AL220" s="5">
        <f t="shared" si="112"/>
        <v>0</v>
      </c>
      <c r="AM220" s="5">
        <f t="shared" si="112"/>
        <v>0</v>
      </c>
      <c r="AN220" s="5">
        <f t="shared" si="112"/>
        <v>0</v>
      </c>
      <c r="AO220" s="5"/>
      <c r="AP220" s="3">
        <f t="shared" si="97"/>
        <v>192</v>
      </c>
      <c r="BO220" s="3">
        <v>25.478545778917272</v>
      </c>
      <c r="BP220" s="3">
        <v>25.48</v>
      </c>
      <c r="BQ220" s="3">
        <v>22.73</v>
      </c>
    </row>
    <row r="221" spans="9:69" x14ac:dyDescent="0.25">
      <c r="I221" s="4" t="s">
        <v>38</v>
      </c>
      <c r="J221" s="15">
        <f t="shared" si="92"/>
        <v>0.02</v>
      </c>
      <c r="K221" s="3">
        <v>13</v>
      </c>
      <c r="L221" s="3" t="s">
        <v>28</v>
      </c>
      <c r="M221" s="15">
        <f t="shared" si="109"/>
        <v>2.4500000000000001E-2</v>
      </c>
      <c r="N221" s="18">
        <f>VLOOKUP($AP221,Solutions!$A:$E,MATCH(Example!$N$27,Solutions!$A$1:$E$1,FALSE),FALSE)</f>
        <v>23.116762830683577</v>
      </c>
      <c r="O221" s="15">
        <f t="shared" si="110"/>
        <v>0.11699999999999999</v>
      </c>
      <c r="P221" s="5">
        <v>1000000</v>
      </c>
      <c r="Q221" s="31">
        <v>950414.83959481725</v>
      </c>
      <c r="R221" s="5">
        <f t="shared" si="93"/>
        <v>21970514.437675565</v>
      </c>
      <c r="S221" s="5">
        <f t="shared" si="94"/>
        <v>2570550.1892080409</v>
      </c>
      <c r="T221" s="5">
        <f t="shared" si="95"/>
        <v>1117212.6439437077</v>
      </c>
      <c r="U221" s="5">
        <f t="shared" si="112"/>
        <v>20000</v>
      </c>
      <c r="V221" s="5">
        <f t="shared" si="112"/>
        <v>20000</v>
      </c>
      <c r="W221" s="5">
        <f t="shared" si="112"/>
        <v>20000</v>
      </c>
      <c r="X221" s="5">
        <f t="shared" si="112"/>
        <v>20000</v>
      </c>
      <c r="Y221" s="5">
        <f t="shared" si="112"/>
        <v>20000</v>
      </c>
      <c r="Z221" s="5">
        <f t="shared" si="112"/>
        <v>20000</v>
      </c>
      <c r="AA221" s="5">
        <f t="shared" si="112"/>
        <v>20000</v>
      </c>
      <c r="AB221" s="5">
        <f t="shared" si="112"/>
        <v>20000</v>
      </c>
      <c r="AC221" s="5">
        <f t="shared" si="112"/>
        <v>20000</v>
      </c>
      <c r="AD221" s="5">
        <f t="shared" si="112"/>
        <v>20000</v>
      </c>
      <c r="AE221" s="5">
        <f t="shared" si="112"/>
        <v>20000</v>
      </c>
      <c r="AF221" s="5">
        <f t="shared" si="112"/>
        <v>20000</v>
      </c>
      <c r="AG221" s="5">
        <f t="shared" si="112"/>
        <v>1020000</v>
      </c>
      <c r="AH221" s="5">
        <f t="shared" si="112"/>
        <v>0</v>
      </c>
      <c r="AI221" s="5">
        <f t="shared" si="112"/>
        <v>0</v>
      </c>
      <c r="AJ221" s="5">
        <f t="shared" si="112"/>
        <v>0</v>
      </c>
      <c r="AK221" s="5">
        <f t="shared" si="112"/>
        <v>0</v>
      </c>
      <c r="AL221" s="5">
        <f t="shared" si="112"/>
        <v>0</v>
      </c>
      <c r="AM221" s="5">
        <f t="shared" si="112"/>
        <v>0</v>
      </c>
      <c r="AN221" s="5">
        <f t="shared" si="112"/>
        <v>0</v>
      </c>
      <c r="AO221" s="5"/>
      <c r="AP221" s="3">
        <f t="shared" si="97"/>
        <v>193</v>
      </c>
      <c r="BO221" s="3">
        <v>23.116762830683577</v>
      </c>
      <c r="BP221" s="3">
        <v>23.12</v>
      </c>
      <c r="BQ221" s="3">
        <v>20.77</v>
      </c>
    </row>
    <row r="222" spans="9:69" x14ac:dyDescent="0.25">
      <c r="I222" s="4" t="s">
        <v>38</v>
      </c>
      <c r="J222" s="15">
        <f t="shared" ref="J222:J228" si="113">$B$4</f>
        <v>0.02</v>
      </c>
      <c r="K222" s="3">
        <v>14</v>
      </c>
      <c r="L222" s="3" t="s">
        <v>28</v>
      </c>
      <c r="M222" s="15">
        <f t="shared" si="109"/>
        <v>2.6000000000000002E-2</v>
      </c>
      <c r="N222" s="18">
        <f>VLOOKUP($AP222,Solutions!$A:$E,MATCH(Example!$N$27,Solutions!$A$1:$E$1,FALSE),FALSE)</f>
        <v>20.994884044500669</v>
      </c>
      <c r="O222" s="15">
        <f t="shared" si="110"/>
        <v>0.126</v>
      </c>
      <c r="P222" s="5">
        <v>1000000</v>
      </c>
      <c r="Q222" s="31">
        <v>930337.93278622231</v>
      </c>
      <c r="R222" s="5">
        <f t="shared" ref="R222:R228" si="114">Q222*N222</f>
        <v>19532337.021047194</v>
      </c>
      <c r="S222" s="5">
        <f t="shared" ref="S222:S228" si="115">R222*O222</f>
        <v>2461074.4646519464</v>
      </c>
      <c r="T222" s="5">
        <f t="shared" ref="T222:T228" si="116">Q222*(1+O222*$B$42)</f>
        <v>1106171.8020828185</v>
      </c>
      <c r="U222" s="5">
        <f t="shared" si="112"/>
        <v>20000</v>
      </c>
      <c r="V222" s="5">
        <f t="shared" si="112"/>
        <v>20000</v>
      </c>
      <c r="W222" s="5">
        <f t="shared" si="112"/>
        <v>20000</v>
      </c>
      <c r="X222" s="5">
        <f t="shared" si="112"/>
        <v>20000</v>
      </c>
      <c r="Y222" s="5">
        <f t="shared" si="112"/>
        <v>20000</v>
      </c>
      <c r="Z222" s="5">
        <f t="shared" si="112"/>
        <v>20000</v>
      </c>
      <c r="AA222" s="5">
        <f t="shared" si="112"/>
        <v>20000</v>
      </c>
      <c r="AB222" s="5">
        <f t="shared" si="112"/>
        <v>20000</v>
      </c>
      <c r="AC222" s="5">
        <f t="shared" si="112"/>
        <v>20000</v>
      </c>
      <c r="AD222" s="5">
        <f t="shared" si="112"/>
        <v>20000</v>
      </c>
      <c r="AE222" s="5">
        <f t="shared" si="112"/>
        <v>20000</v>
      </c>
      <c r="AF222" s="5">
        <f t="shared" si="112"/>
        <v>20000</v>
      </c>
      <c r="AG222" s="5">
        <f t="shared" si="112"/>
        <v>20000</v>
      </c>
      <c r="AH222" s="5">
        <f t="shared" si="112"/>
        <v>1020000</v>
      </c>
      <c r="AI222" s="5">
        <f t="shared" si="112"/>
        <v>0</v>
      </c>
      <c r="AJ222" s="5">
        <f t="shared" si="112"/>
        <v>0</v>
      </c>
      <c r="AK222" s="5">
        <f t="shared" si="112"/>
        <v>0</v>
      </c>
      <c r="AL222" s="5">
        <f t="shared" si="112"/>
        <v>0</v>
      </c>
      <c r="AM222" s="5">
        <f t="shared" si="112"/>
        <v>0</v>
      </c>
      <c r="AN222" s="5">
        <f t="shared" si="112"/>
        <v>0</v>
      </c>
      <c r="AO222" s="5"/>
      <c r="AP222" s="3">
        <f t="shared" si="97"/>
        <v>194</v>
      </c>
      <c r="BO222" s="3">
        <v>20.994884044500669</v>
      </c>
      <c r="BP222" s="3">
        <v>21</v>
      </c>
      <c r="BQ222" s="3">
        <v>19.010000000000002</v>
      </c>
    </row>
    <row r="223" spans="9:69" x14ac:dyDescent="0.25">
      <c r="I223" s="4" t="s">
        <v>38</v>
      </c>
      <c r="J223" s="15">
        <f t="shared" si="113"/>
        <v>0.02</v>
      </c>
      <c r="K223" s="3">
        <v>15</v>
      </c>
      <c r="L223" s="3" t="s">
        <v>28</v>
      </c>
      <c r="M223" s="15">
        <f t="shared" si="109"/>
        <v>2.75E-2</v>
      </c>
      <c r="N223" s="18">
        <f>VLOOKUP($AP223,Solutions!$A:$E,MATCH(Example!$N$27,Solutions!$A$1:$E$1,FALSE),FALSE)</f>
        <v>19.088991536886937</v>
      </c>
      <c r="O223" s="15">
        <f t="shared" si="110"/>
        <v>0.13499999999999998</v>
      </c>
      <c r="P223" s="5">
        <v>1000000</v>
      </c>
      <c r="Q223" s="31">
        <v>908824.75813283888</v>
      </c>
      <c r="R223" s="5">
        <f t="shared" si="114"/>
        <v>17348548.116511077</v>
      </c>
      <c r="S223" s="5">
        <f t="shared" si="115"/>
        <v>2342053.9957289952</v>
      </c>
      <c r="T223" s="5">
        <f t="shared" si="116"/>
        <v>1092861.7716547386</v>
      </c>
      <c r="U223" s="5">
        <f t="shared" si="112"/>
        <v>20000</v>
      </c>
      <c r="V223" s="5">
        <f t="shared" si="112"/>
        <v>20000</v>
      </c>
      <c r="W223" s="5">
        <f t="shared" si="112"/>
        <v>20000</v>
      </c>
      <c r="X223" s="5">
        <f t="shared" si="112"/>
        <v>20000</v>
      </c>
      <c r="Y223" s="5">
        <f t="shared" si="112"/>
        <v>20000</v>
      </c>
      <c r="Z223" s="5">
        <f t="shared" si="112"/>
        <v>20000</v>
      </c>
      <c r="AA223" s="5">
        <f t="shared" si="112"/>
        <v>20000</v>
      </c>
      <c r="AB223" s="5">
        <f t="shared" si="112"/>
        <v>20000</v>
      </c>
      <c r="AC223" s="5">
        <f t="shared" si="112"/>
        <v>20000</v>
      </c>
      <c r="AD223" s="5">
        <f t="shared" si="112"/>
        <v>20000</v>
      </c>
      <c r="AE223" s="5">
        <f t="shared" si="112"/>
        <v>20000</v>
      </c>
      <c r="AF223" s="5">
        <f t="shared" si="112"/>
        <v>20000</v>
      </c>
      <c r="AG223" s="5">
        <f t="shared" si="112"/>
        <v>20000</v>
      </c>
      <c r="AH223" s="5">
        <f t="shared" si="112"/>
        <v>20000</v>
      </c>
      <c r="AI223" s="5">
        <f t="shared" si="112"/>
        <v>1020000</v>
      </c>
      <c r="AJ223" s="5">
        <f t="shared" si="112"/>
        <v>0</v>
      </c>
      <c r="AK223" s="5">
        <f t="shared" si="112"/>
        <v>0</v>
      </c>
      <c r="AL223" s="5">
        <f t="shared" si="112"/>
        <v>0</v>
      </c>
      <c r="AM223" s="5">
        <f t="shared" si="112"/>
        <v>0</v>
      </c>
      <c r="AN223" s="5">
        <f t="shared" si="112"/>
        <v>0</v>
      </c>
      <c r="AO223" s="5"/>
      <c r="AP223" s="3">
        <f t="shared" ref="AP223:AP228" si="117">1+AP222</f>
        <v>195</v>
      </c>
      <c r="BO223" s="3">
        <v>19.088991536886937</v>
      </c>
      <c r="BP223" s="3">
        <v>19.09</v>
      </c>
      <c r="BQ223" s="3">
        <v>17.440000000000001</v>
      </c>
    </row>
    <row r="224" spans="9:69" x14ac:dyDescent="0.25">
      <c r="I224" s="4" t="s">
        <v>38</v>
      </c>
      <c r="J224" s="15">
        <f t="shared" si="113"/>
        <v>0.02</v>
      </c>
      <c r="K224" s="3">
        <v>16</v>
      </c>
      <c r="L224" s="3" t="s">
        <v>28</v>
      </c>
      <c r="M224" s="15">
        <f t="shared" si="109"/>
        <v>2.9000000000000001E-2</v>
      </c>
      <c r="N224" s="18">
        <f>VLOOKUP($AP224,Solutions!$A:$E,MATCH(Example!$N$27,Solutions!$A$1:$E$1,FALSE),FALSE)</f>
        <v>17.377564310021064</v>
      </c>
      <c r="O224" s="15">
        <f t="shared" si="110"/>
        <v>0.14399999999999999</v>
      </c>
      <c r="P224" s="5">
        <v>1000000</v>
      </c>
      <c r="Q224" s="31">
        <v>886080.9655087135</v>
      </c>
      <c r="R224" s="5">
        <f t="shared" si="114"/>
        <v>15397928.962013226</v>
      </c>
      <c r="S224" s="5">
        <f t="shared" si="115"/>
        <v>2217301.7705299044</v>
      </c>
      <c r="T224" s="5">
        <f t="shared" si="116"/>
        <v>1077474.4540585957</v>
      </c>
      <c r="U224" s="5">
        <f t="shared" si="112"/>
        <v>20000</v>
      </c>
      <c r="V224" s="5">
        <f t="shared" si="112"/>
        <v>20000</v>
      </c>
      <c r="W224" s="5">
        <f t="shared" si="112"/>
        <v>20000</v>
      </c>
      <c r="X224" s="5">
        <f t="shared" si="112"/>
        <v>20000</v>
      </c>
      <c r="Y224" s="5">
        <f t="shared" si="112"/>
        <v>20000</v>
      </c>
      <c r="Z224" s="5">
        <f t="shared" si="112"/>
        <v>20000</v>
      </c>
      <c r="AA224" s="5">
        <f t="shared" si="112"/>
        <v>20000</v>
      </c>
      <c r="AB224" s="5">
        <f t="shared" si="112"/>
        <v>20000</v>
      </c>
      <c r="AC224" s="5">
        <f t="shared" si="112"/>
        <v>20000</v>
      </c>
      <c r="AD224" s="5">
        <f t="shared" si="112"/>
        <v>20000</v>
      </c>
      <c r="AE224" s="5">
        <f t="shared" si="112"/>
        <v>20000</v>
      </c>
      <c r="AF224" s="5">
        <f t="shared" si="112"/>
        <v>20000</v>
      </c>
      <c r="AG224" s="5">
        <f t="shared" si="112"/>
        <v>20000</v>
      </c>
      <c r="AH224" s="5">
        <f t="shared" si="112"/>
        <v>20000</v>
      </c>
      <c r="AI224" s="5">
        <f t="shared" si="112"/>
        <v>20000</v>
      </c>
      <c r="AJ224" s="5">
        <f t="shared" ref="AJ224:AN224" si="118">$P224*((AJ$28&lt;=$K224)*$J224+(AJ$28=$K224)*1)</f>
        <v>1020000</v>
      </c>
      <c r="AK224" s="5">
        <f t="shared" si="118"/>
        <v>0</v>
      </c>
      <c r="AL224" s="5">
        <f t="shared" si="118"/>
        <v>0</v>
      </c>
      <c r="AM224" s="5">
        <f t="shared" si="118"/>
        <v>0</v>
      </c>
      <c r="AN224" s="5">
        <f t="shared" si="118"/>
        <v>0</v>
      </c>
      <c r="AO224" s="5"/>
      <c r="AP224" s="3">
        <f t="shared" si="117"/>
        <v>196</v>
      </c>
      <c r="BO224" s="3">
        <v>17.377564310021064</v>
      </c>
      <c r="BP224" s="3">
        <v>17.38</v>
      </c>
      <c r="BQ224" s="3">
        <v>16.03</v>
      </c>
    </row>
    <row r="225" spans="9:69" x14ac:dyDescent="0.25">
      <c r="I225" s="4" t="s">
        <v>38</v>
      </c>
      <c r="J225" s="15">
        <f t="shared" si="113"/>
        <v>0.02</v>
      </c>
      <c r="K225" s="3">
        <v>17</v>
      </c>
      <c r="L225" s="3" t="s">
        <v>28</v>
      </c>
      <c r="M225" s="15">
        <f t="shared" si="109"/>
        <v>3.0500000000000003E-2</v>
      </c>
      <c r="N225" s="18">
        <f>VLOOKUP($AP225,Solutions!$A:$E,MATCH(Example!$N$27,Solutions!$A$1:$E$1,FALSE),FALSE)</f>
        <v>15.841230212771535</v>
      </c>
      <c r="O225" s="15">
        <f t="shared" si="110"/>
        <v>0.153</v>
      </c>
      <c r="P225" s="5">
        <v>1000000</v>
      </c>
      <c r="Q225" s="31">
        <v>862310.69020655099</v>
      </c>
      <c r="R225" s="5">
        <f t="shared" si="114"/>
        <v>13660062.158495892</v>
      </c>
      <c r="S225" s="5">
        <f t="shared" si="115"/>
        <v>2089989.5102498715</v>
      </c>
      <c r="T225" s="5">
        <f t="shared" si="116"/>
        <v>1060210.9936089544</v>
      </c>
      <c r="U225" s="5">
        <f t="shared" ref="U225:AN228" si="119">$P225*((U$28&lt;=$K225)*$J225+(U$28=$K225)*1)</f>
        <v>20000</v>
      </c>
      <c r="V225" s="5">
        <f t="shared" si="119"/>
        <v>20000</v>
      </c>
      <c r="W225" s="5">
        <f t="shared" si="119"/>
        <v>20000</v>
      </c>
      <c r="X225" s="5">
        <f t="shared" si="119"/>
        <v>20000</v>
      </c>
      <c r="Y225" s="5">
        <f t="shared" si="119"/>
        <v>20000</v>
      </c>
      <c r="Z225" s="5">
        <f t="shared" si="119"/>
        <v>20000</v>
      </c>
      <c r="AA225" s="5">
        <f t="shared" si="119"/>
        <v>20000</v>
      </c>
      <c r="AB225" s="5">
        <f t="shared" si="119"/>
        <v>20000</v>
      </c>
      <c r="AC225" s="5">
        <f t="shared" si="119"/>
        <v>20000</v>
      </c>
      <c r="AD225" s="5">
        <f t="shared" si="119"/>
        <v>20000</v>
      </c>
      <c r="AE225" s="5">
        <f t="shared" si="119"/>
        <v>20000</v>
      </c>
      <c r="AF225" s="5">
        <f t="shared" si="119"/>
        <v>20000</v>
      </c>
      <c r="AG225" s="5">
        <f t="shared" si="119"/>
        <v>20000</v>
      </c>
      <c r="AH225" s="5">
        <f t="shared" si="119"/>
        <v>20000</v>
      </c>
      <c r="AI225" s="5">
        <f t="shared" si="119"/>
        <v>20000</v>
      </c>
      <c r="AJ225" s="5">
        <f t="shared" si="119"/>
        <v>20000</v>
      </c>
      <c r="AK225" s="5">
        <f t="shared" si="119"/>
        <v>1020000</v>
      </c>
      <c r="AL225" s="5">
        <f t="shared" si="119"/>
        <v>0</v>
      </c>
      <c r="AM225" s="5">
        <f t="shared" si="119"/>
        <v>0</v>
      </c>
      <c r="AN225" s="5">
        <f t="shared" si="119"/>
        <v>0</v>
      </c>
      <c r="AO225" s="5"/>
      <c r="AP225" s="3">
        <f t="shared" si="117"/>
        <v>197</v>
      </c>
      <c r="BO225" s="3">
        <v>15.841230212771535</v>
      </c>
      <c r="BP225" s="3">
        <v>15.84</v>
      </c>
      <c r="BQ225" s="3">
        <v>14.77</v>
      </c>
    </row>
    <row r="226" spans="9:69" x14ac:dyDescent="0.25">
      <c r="I226" s="4" t="s">
        <v>38</v>
      </c>
      <c r="J226" s="15">
        <f t="shared" si="113"/>
        <v>0.02</v>
      </c>
      <c r="K226" s="3">
        <v>18</v>
      </c>
      <c r="L226" s="3" t="s">
        <v>28</v>
      </c>
      <c r="M226" s="15">
        <f t="shared" si="109"/>
        <v>3.2000000000000001E-2</v>
      </c>
      <c r="N226" s="18">
        <f>VLOOKUP($AP226,Solutions!$A:$E,MATCH(Example!$N$27,Solutions!$A$1:$E$1,FALSE),FALSE)</f>
        <v>14.462556803690269</v>
      </c>
      <c r="O226" s="15">
        <f t="shared" si="110"/>
        <v>0.16199999999999998</v>
      </c>
      <c r="P226" s="5">
        <v>1000000</v>
      </c>
      <c r="Q226" s="31">
        <v>837714.31448879477</v>
      </c>
      <c r="R226" s="5">
        <f t="shared" si="114"/>
        <v>12115490.858558649</v>
      </c>
      <c r="S226" s="5">
        <f t="shared" si="115"/>
        <v>1962709.5190865009</v>
      </c>
      <c r="T226" s="5">
        <f t="shared" si="116"/>
        <v>1041278.8929095718</v>
      </c>
      <c r="U226" s="5">
        <f t="shared" si="119"/>
        <v>20000</v>
      </c>
      <c r="V226" s="5">
        <f t="shared" si="119"/>
        <v>20000</v>
      </c>
      <c r="W226" s="5">
        <f t="shared" si="119"/>
        <v>20000</v>
      </c>
      <c r="X226" s="5">
        <f t="shared" si="119"/>
        <v>20000</v>
      </c>
      <c r="Y226" s="5">
        <f t="shared" si="119"/>
        <v>20000</v>
      </c>
      <c r="Z226" s="5">
        <f t="shared" si="119"/>
        <v>20000</v>
      </c>
      <c r="AA226" s="5">
        <f t="shared" si="119"/>
        <v>20000</v>
      </c>
      <c r="AB226" s="5">
        <f t="shared" si="119"/>
        <v>20000</v>
      </c>
      <c r="AC226" s="5">
        <f t="shared" si="119"/>
        <v>20000</v>
      </c>
      <c r="AD226" s="5">
        <f t="shared" si="119"/>
        <v>20000</v>
      </c>
      <c r="AE226" s="5">
        <f t="shared" si="119"/>
        <v>20000</v>
      </c>
      <c r="AF226" s="5">
        <f t="shared" si="119"/>
        <v>20000</v>
      </c>
      <c r="AG226" s="5">
        <f t="shared" si="119"/>
        <v>20000</v>
      </c>
      <c r="AH226" s="5">
        <f t="shared" si="119"/>
        <v>20000</v>
      </c>
      <c r="AI226" s="5">
        <f t="shared" si="119"/>
        <v>20000</v>
      </c>
      <c r="AJ226" s="5">
        <f t="shared" si="119"/>
        <v>20000</v>
      </c>
      <c r="AK226" s="5">
        <f t="shared" si="119"/>
        <v>20000</v>
      </c>
      <c r="AL226" s="5">
        <f t="shared" si="119"/>
        <v>1020000</v>
      </c>
      <c r="AM226" s="5">
        <f t="shared" si="119"/>
        <v>0</v>
      </c>
      <c r="AN226" s="5">
        <f t="shared" si="119"/>
        <v>0</v>
      </c>
      <c r="AO226" s="5"/>
      <c r="AP226" s="3">
        <f t="shared" si="117"/>
        <v>198</v>
      </c>
      <c r="BO226" s="3">
        <v>14.462556803690269</v>
      </c>
      <c r="BP226" s="3">
        <v>14.46</v>
      </c>
      <c r="BQ226" s="3">
        <v>13.64</v>
      </c>
    </row>
    <row r="227" spans="9:69" x14ac:dyDescent="0.25">
      <c r="I227" s="4" t="s">
        <v>38</v>
      </c>
      <c r="J227" s="15">
        <f t="shared" si="113"/>
        <v>0.02</v>
      </c>
      <c r="K227" s="3">
        <v>19</v>
      </c>
      <c r="L227" s="3" t="s">
        <v>28</v>
      </c>
      <c r="M227" s="15">
        <f t="shared" si="109"/>
        <v>3.3500000000000002E-2</v>
      </c>
      <c r="N227" s="18">
        <f>VLOOKUP($AP227,Solutions!$A:$E,MATCH(Example!$N$27,Solutions!$A$1:$E$1,FALSE),FALSE)</f>
        <v>13.225868094436663</v>
      </c>
      <c r="O227" s="15">
        <f t="shared" si="110"/>
        <v>0.17099999999999999</v>
      </c>
      <c r="P227" s="5">
        <v>1000000</v>
      </c>
      <c r="Q227" s="31">
        <v>812486.41949584463</v>
      </c>
      <c r="R227" s="5">
        <f t="shared" si="114"/>
        <v>10745838.212773174</v>
      </c>
      <c r="S227" s="5">
        <f t="shared" si="115"/>
        <v>1837538.3343842125</v>
      </c>
      <c r="T227" s="5">
        <f t="shared" si="116"/>
        <v>1020889.1860965288</v>
      </c>
      <c r="U227" s="5">
        <f t="shared" si="119"/>
        <v>20000</v>
      </c>
      <c r="V227" s="5">
        <f t="shared" si="119"/>
        <v>20000</v>
      </c>
      <c r="W227" s="5">
        <f t="shared" si="119"/>
        <v>20000</v>
      </c>
      <c r="X227" s="5">
        <f t="shared" si="119"/>
        <v>20000</v>
      </c>
      <c r="Y227" s="5">
        <f t="shared" si="119"/>
        <v>20000</v>
      </c>
      <c r="Z227" s="5">
        <f t="shared" si="119"/>
        <v>20000</v>
      </c>
      <c r="AA227" s="5">
        <f t="shared" si="119"/>
        <v>20000</v>
      </c>
      <c r="AB227" s="5">
        <f t="shared" si="119"/>
        <v>20000</v>
      </c>
      <c r="AC227" s="5">
        <f t="shared" si="119"/>
        <v>20000</v>
      </c>
      <c r="AD227" s="5">
        <f t="shared" si="119"/>
        <v>20000</v>
      </c>
      <c r="AE227" s="5">
        <f t="shared" si="119"/>
        <v>20000</v>
      </c>
      <c r="AF227" s="5">
        <f t="shared" si="119"/>
        <v>20000</v>
      </c>
      <c r="AG227" s="5">
        <f t="shared" si="119"/>
        <v>20000</v>
      </c>
      <c r="AH227" s="5">
        <f t="shared" si="119"/>
        <v>20000</v>
      </c>
      <c r="AI227" s="5">
        <f t="shared" si="119"/>
        <v>20000</v>
      </c>
      <c r="AJ227" s="5">
        <f t="shared" si="119"/>
        <v>20000</v>
      </c>
      <c r="AK227" s="5">
        <f t="shared" si="119"/>
        <v>20000</v>
      </c>
      <c r="AL227" s="5">
        <f t="shared" si="119"/>
        <v>20000</v>
      </c>
      <c r="AM227" s="5">
        <f t="shared" si="119"/>
        <v>1020000</v>
      </c>
      <c r="AN227" s="5">
        <f t="shared" si="119"/>
        <v>0</v>
      </c>
      <c r="AO227" s="5"/>
      <c r="AP227" s="3">
        <f t="shared" si="117"/>
        <v>199</v>
      </c>
      <c r="BO227" s="3">
        <v>13.225868094436663</v>
      </c>
      <c r="BP227" s="3">
        <v>13.23</v>
      </c>
      <c r="BQ227" s="3">
        <v>12.64</v>
      </c>
    </row>
    <row r="228" spans="9:69" x14ac:dyDescent="0.25">
      <c r="I228" s="9" t="s">
        <v>38</v>
      </c>
      <c r="J228" s="16">
        <f t="shared" si="113"/>
        <v>0.02</v>
      </c>
      <c r="K228" s="10">
        <v>20</v>
      </c>
      <c r="L228" s="10" t="s">
        <v>28</v>
      </c>
      <c r="M228" s="16">
        <f t="shared" si="109"/>
        <v>3.4999999999999996E-2</v>
      </c>
      <c r="N228" s="19">
        <f>VLOOKUP($AP228,Solutions!$A:$E,MATCH(Example!$N$27,Solutions!$A$1:$E$1,FALSE),FALSE)</f>
        <v>12.117040523184</v>
      </c>
      <c r="O228" s="16">
        <f t="shared" si="110"/>
        <v>0.18</v>
      </c>
      <c r="P228" s="14">
        <v>1000000</v>
      </c>
      <c r="Q228" s="32">
        <v>786813.95047071681</v>
      </c>
      <c r="R228" s="14">
        <f t="shared" si="114"/>
        <v>9533856.5220601652</v>
      </c>
      <c r="S228" s="14">
        <f t="shared" si="115"/>
        <v>1716094.1739708297</v>
      </c>
      <c r="T228" s="14">
        <f t="shared" si="116"/>
        <v>999253.71709781035</v>
      </c>
      <c r="U228" s="14">
        <f t="shared" si="119"/>
        <v>20000</v>
      </c>
      <c r="V228" s="14">
        <f t="shared" si="119"/>
        <v>20000</v>
      </c>
      <c r="W228" s="14">
        <f t="shared" si="119"/>
        <v>20000</v>
      </c>
      <c r="X228" s="14">
        <f t="shared" si="119"/>
        <v>20000</v>
      </c>
      <c r="Y228" s="14">
        <f t="shared" si="119"/>
        <v>20000</v>
      </c>
      <c r="Z228" s="14">
        <f t="shared" si="119"/>
        <v>20000</v>
      </c>
      <c r="AA228" s="14">
        <f t="shared" si="119"/>
        <v>20000</v>
      </c>
      <c r="AB228" s="14">
        <f t="shared" si="119"/>
        <v>20000</v>
      </c>
      <c r="AC228" s="14">
        <f t="shared" si="119"/>
        <v>20000</v>
      </c>
      <c r="AD228" s="14">
        <f t="shared" si="119"/>
        <v>20000</v>
      </c>
      <c r="AE228" s="14">
        <f t="shared" si="119"/>
        <v>20000</v>
      </c>
      <c r="AF228" s="14">
        <f t="shared" si="119"/>
        <v>20000</v>
      </c>
      <c r="AG228" s="14">
        <f t="shared" si="119"/>
        <v>20000</v>
      </c>
      <c r="AH228" s="14">
        <f t="shared" si="119"/>
        <v>20000</v>
      </c>
      <c r="AI228" s="14">
        <f t="shared" si="119"/>
        <v>20000</v>
      </c>
      <c r="AJ228" s="14">
        <f t="shared" si="119"/>
        <v>20000</v>
      </c>
      <c r="AK228" s="14">
        <f t="shared" si="119"/>
        <v>20000</v>
      </c>
      <c r="AL228" s="14">
        <f t="shared" si="119"/>
        <v>20000</v>
      </c>
      <c r="AM228" s="14">
        <f t="shared" si="119"/>
        <v>20000</v>
      </c>
      <c r="AN228" s="14">
        <f t="shared" si="119"/>
        <v>1020000</v>
      </c>
      <c r="AO228" s="33"/>
      <c r="AP228" s="3">
        <f t="shared" si="117"/>
        <v>200</v>
      </c>
      <c r="BO228" s="3">
        <v>12.117040523184</v>
      </c>
      <c r="BP228" s="3">
        <v>12.12</v>
      </c>
      <c r="BQ228" s="3">
        <v>11.74</v>
      </c>
    </row>
    <row r="229" spans="9:69" x14ac:dyDescent="0.25"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</sheetData>
  <conditionalFormatting sqref="AS29:BL4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Solutions!$B$1:$E$1</xm:f>
          </x14:formula1>
          <xm:sqref>N27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opLeftCell="A183" workbookViewId="0">
      <selection activeCell="D2" sqref="D2:D201"/>
    </sheetView>
  </sheetViews>
  <sheetFormatPr defaultColWidth="9.140625" defaultRowHeight="15" x14ac:dyDescent="0.25"/>
  <cols>
    <col min="1" max="1" width="9.140625" style="56"/>
    <col min="2" max="5" width="9.140625" style="3"/>
    <col min="6" max="16384" width="9.140625" style="56"/>
  </cols>
  <sheetData>
    <row r="1" spans="1:5" x14ac:dyDescent="0.25">
      <c r="A1" s="58" t="s">
        <v>75</v>
      </c>
      <c r="B1" s="58" t="s">
        <v>71</v>
      </c>
      <c r="C1" s="58" t="s">
        <v>72</v>
      </c>
      <c r="D1" s="58" t="s">
        <v>73</v>
      </c>
      <c r="E1" s="58" t="s">
        <v>74</v>
      </c>
    </row>
    <row r="2" spans="1:5" x14ac:dyDescent="0.25">
      <c r="A2" s="3">
        <v>1</v>
      </c>
      <c r="B2" s="57">
        <v>66.268666096430493</v>
      </c>
      <c r="C2" s="57">
        <v>66.268665999999996</v>
      </c>
      <c r="D2" s="57">
        <v>74.94907388962443</v>
      </c>
      <c r="E2" s="3">
        <v>87.687305719400499</v>
      </c>
    </row>
    <row r="3" spans="1:5" x14ac:dyDescent="0.25">
      <c r="A3" s="3">
        <f>1+A2</f>
        <v>2</v>
      </c>
      <c r="B3" s="57">
        <v>3.64053855218141E-9</v>
      </c>
      <c r="C3" s="57">
        <v>0</v>
      </c>
      <c r="D3" s="57">
        <v>9.9999999999669906E-5</v>
      </c>
      <c r="E3" s="3">
        <v>0</v>
      </c>
    </row>
    <row r="4" spans="1:5" x14ac:dyDescent="0.25">
      <c r="A4" s="3">
        <f t="shared" ref="A4:A67" si="0">1+A3</f>
        <v>3</v>
      </c>
      <c r="B4" s="57">
        <v>8.0172420162172706E-9</v>
      </c>
      <c r="C4" s="57">
        <v>0</v>
      </c>
      <c r="D4" s="57">
        <v>1.0000000000056718E-4</v>
      </c>
      <c r="E4" s="3">
        <v>0</v>
      </c>
    </row>
    <row r="5" spans="1:5" x14ac:dyDescent="0.25">
      <c r="A5" s="3">
        <f t="shared" si="0"/>
        <v>4</v>
      </c>
      <c r="B5" s="57">
        <v>2.7159031563240802E-9</v>
      </c>
      <c r="C5" s="57">
        <v>0</v>
      </c>
      <c r="D5" s="57">
        <v>1.0000000000000684E-4</v>
      </c>
      <c r="E5" s="3">
        <v>0</v>
      </c>
    </row>
    <row r="6" spans="1:5" x14ac:dyDescent="0.25">
      <c r="A6" s="3">
        <f t="shared" si="0"/>
        <v>5</v>
      </c>
      <c r="B6" s="57">
        <v>1.98680685765397E-9</v>
      </c>
      <c r="C6" s="57">
        <v>0</v>
      </c>
      <c r="D6" s="57">
        <v>9.9999999999968549E-5</v>
      </c>
      <c r="E6" s="3">
        <v>0</v>
      </c>
    </row>
    <row r="7" spans="1:5" x14ac:dyDescent="0.25">
      <c r="A7" s="3">
        <f t="shared" si="0"/>
        <v>6</v>
      </c>
      <c r="B7" s="57">
        <v>1.48281354417021E-9</v>
      </c>
      <c r="C7" s="57">
        <v>0</v>
      </c>
      <c r="D7" s="57">
        <v>9.9999999999934519E-5</v>
      </c>
      <c r="E7" s="3">
        <v>0</v>
      </c>
    </row>
    <row r="8" spans="1:5" x14ac:dyDescent="0.25">
      <c r="A8" s="3">
        <f t="shared" si="0"/>
        <v>7</v>
      </c>
      <c r="B8" s="57">
        <v>1.1168356381332699E-9</v>
      </c>
      <c r="C8" s="57">
        <v>0</v>
      </c>
      <c r="D8" s="57">
        <v>9.9999999999992036E-5</v>
      </c>
      <c r="E8" s="3">
        <v>0</v>
      </c>
    </row>
    <row r="9" spans="1:5" x14ac:dyDescent="0.25">
      <c r="A9" s="3">
        <f t="shared" si="0"/>
        <v>8</v>
      </c>
      <c r="B9" s="57">
        <v>8.4804085138962503E-10</v>
      </c>
      <c r="C9" s="57">
        <v>0</v>
      </c>
      <c r="D9" s="57">
        <v>1.0000000000000034E-4</v>
      </c>
      <c r="E9" s="3">
        <v>0</v>
      </c>
    </row>
    <row r="10" spans="1:5" x14ac:dyDescent="0.25">
      <c r="A10" s="3">
        <f t="shared" si="0"/>
        <v>9</v>
      </c>
      <c r="B10" s="57">
        <v>6.6757966980350796E-10</v>
      </c>
      <c r="C10" s="57">
        <v>0</v>
      </c>
      <c r="D10" s="57">
        <v>1.0000000000000179E-4</v>
      </c>
      <c r="E10" s="3">
        <v>0</v>
      </c>
    </row>
    <row r="11" spans="1:5" x14ac:dyDescent="0.25">
      <c r="A11" s="3">
        <f t="shared" si="0"/>
        <v>10</v>
      </c>
      <c r="B11" s="57">
        <v>5.0663403896751103E-10</v>
      </c>
      <c r="C11" s="57">
        <v>0</v>
      </c>
      <c r="D11" s="57">
        <v>1.0000000000000865E-4</v>
      </c>
      <c r="E11" s="3">
        <v>0</v>
      </c>
    </row>
    <row r="12" spans="1:5" x14ac:dyDescent="0.25">
      <c r="A12" s="3">
        <f t="shared" si="0"/>
        <v>11</v>
      </c>
      <c r="B12" s="57">
        <v>1.80995114217518E-10</v>
      </c>
      <c r="C12" s="57">
        <v>0</v>
      </c>
      <c r="D12" s="57">
        <v>9.9999999999999287E-5</v>
      </c>
      <c r="E12" s="3">
        <v>0</v>
      </c>
    </row>
    <row r="13" spans="1:5" x14ac:dyDescent="0.25">
      <c r="A13" s="3">
        <f t="shared" si="0"/>
        <v>12</v>
      </c>
      <c r="B13" s="57">
        <v>1.02229377072902E-10</v>
      </c>
      <c r="C13" s="57">
        <v>0</v>
      </c>
      <c r="D13" s="57">
        <v>9.999999999999846E-5</v>
      </c>
      <c r="E13" s="3">
        <v>0</v>
      </c>
    </row>
    <row r="14" spans="1:5" x14ac:dyDescent="0.25">
      <c r="A14" s="3">
        <f t="shared" si="0"/>
        <v>13</v>
      </c>
      <c r="B14" s="57">
        <v>7.05287948848426E-11</v>
      </c>
      <c r="C14" s="57">
        <v>0</v>
      </c>
      <c r="D14" s="57">
        <v>9.9999999999999815E-5</v>
      </c>
      <c r="E14" s="3">
        <v>0</v>
      </c>
    </row>
    <row r="15" spans="1:5" x14ac:dyDescent="0.25">
      <c r="A15" s="3">
        <f t="shared" si="0"/>
        <v>14</v>
      </c>
      <c r="B15" s="57">
        <v>5.3731600378923003E-11</v>
      </c>
      <c r="C15" s="57">
        <v>0</v>
      </c>
      <c r="D15" s="57">
        <v>9.9999999999999951E-5</v>
      </c>
      <c r="E15" s="3">
        <v>0</v>
      </c>
    </row>
    <row r="16" spans="1:5" x14ac:dyDescent="0.25">
      <c r="A16" s="3">
        <f t="shared" si="0"/>
        <v>15</v>
      </c>
      <c r="B16" s="57">
        <v>4.2384277962872897E-11</v>
      </c>
      <c r="C16" s="57">
        <v>0</v>
      </c>
      <c r="D16" s="57">
        <v>1.000000000000054E-4</v>
      </c>
      <c r="E16" s="3">
        <v>0</v>
      </c>
    </row>
    <row r="17" spans="1:5" x14ac:dyDescent="0.25">
      <c r="A17" s="3">
        <f t="shared" si="0"/>
        <v>16</v>
      </c>
      <c r="B17" s="57">
        <v>3.39541543368645E-11</v>
      </c>
      <c r="C17" s="57">
        <v>0</v>
      </c>
      <c r="D17" s="57">
        <v>9.9999999999999327E-5</v>
      </c>
      <c r="E17" s="3">
        <v>0</v>
      </c>
    </row>
    <row r="18" spans="1:5" x14ac:dyDescent="0.25">
      <c r="A18" s="3">
        <f t="shared" si="0"/>
        <v>17</v>
      </c>
      <c r="B18" s="57">
        <v>2.7896126564113501E-11</v>
      </c>
      <c r="C18" s="57">
        <v>0</v>
      </c>
      <c r="D18" s="57">
        <v>1.0000000000000029E-4</v>
      </c>
      <c r="E18" s="3">
        <v>0</v>
      </c>
    </row>
    <row r="19" spans="1:5" x14ac:dyDescent="0.25">
      <c r="A19" s="3">
        <f t="shared" si="0"/>
        <v>18</v>
      </c>
      <c r="B19" s="57">
        <v>2.3577320983632799E-11</v>
      </c>
      <c r="C19" s="57">
        <v>0</v>
      </c>
      <c r="D19" s="57">
        <v>1.0000000000000181E-4</v>
      </c>
      <c r="E19" s="3">
        <v>0</v>
      </c>
    </row>
    <row r="20" spans="1:5" x14ac:dyDescent="0.25">
      <c r="A20" s="3">
        <f t="shared" si="0"/>
        <v>19</v>
      </c>
      <c r="B20" s="57">
        <v>2.0082361676579001E-11</v>
      </c>
      <c r="C20" s="57">
        <v>0</v>
      </c>
      <c r="D20" s="57">
        <v>9.9999999999999558E-5</v>
      </c>
      <c r="E20" s="3">
        <v>0</v>
      </c>
    </row>
    <row r="21" spans="1:5" x14ac:dyDescent="0.25">
      <c r="A21" s="3">
        <f t="shared" si="0"/>
        <v>20</v>
      </c>
      <c r="B21" s="57">
        <v>1.7414321162046299E-11</v>
      </c>
      <c r="C21" s="57">
        <v>0</v>
      </c>
      <c r="D21" s="57">
        <v>1.0000000000000196E-4</v>
      </c>
      <c r="E21" s="3">
        <v>0</v>
      </c>
    </row>
    <row r="22" spans="1:5" x14ac:dyDescent="0.25">
      <c r="A22" s="3">
        <f t="shared" si="0"/>
        <v>21</v>
      </c>
      <c r="B22" s="57">
        <v>6.6345154449788702E-8</v>
      </c>
      <c r="C22" s="57">
        <v>0</v>
      </c>
      <c r="D22" s="57">
        <v>1.0000000000000017E-4</v>
      </c>
      <c r="E22" s="3">
        <v>0</v>
      </c>
    </row>
    <row r="23" spans="1:5" x14ac:dyDescent="0.25">
      <c r="A23" s="3">
        <f t="shared" si="0"/>
        <v>22</v>
      </c>
      <c r="B23" s="57">
        <v>59.8868274845603</v>
      </c>
      <c r="C23" s="57">
        <v>59.886826999999997</v>
      </c>
      <c r="D23" s="57">
        <v>70.980761248055771</v>
      </c>
      <c r="E23" s="3">
        <v>47.349387761455901</v>
      </c>
    </row>
    <row r="24" spans="1:5" x14ac:dyDescent="0.25">
      <c r="A24" s="3">
        <f t="shared" si="0"/>
        <v>23</v>
      </c>
      <c r="B24" s="57">
        <v>54.148815035730102</v>
      </c>
      <c r="C24" s="57">
        <v>54.148814999999999</v>
      </c>
      <c r="D24" s="57">
        <v>52.137817802517873</v>
      </c>
      <c r="E24" s="3">
        <v>63.060626275950199</v>
      </c>
    </row>
    <row r="25" spans="1:5" x14ac:dyDescent="0.25">
      <c r="A25" s="3">
        <f t="shared" si="0"/>
        <v>24</v>
      </c>
      <c r="B25" s="57">
        <v>48.990365343810304</v>
      </c>
      <c r="C25" s="57">
        <v>48.990364999999997</v>
      </c>
      <c r="D25" s="57">
        <v>56.90943806475957</v>
      </c>
      <c r="E25" s="3">
        <v>56.910338801469202</v>
      </c>
    </row>
    <row r="26" spans="1:5" x14ac:dyDescent="0.25">
      <c r="A26" s="3">
        <f t="shared" si="0"/>
        <v>25</v>
      </c>
      <c r="B26" s="57">
        <v>44.353638652030703</v>
      </c>
      <c r="C26" s="57">
        <v>44.353639000000001</v>
      </c>
      <c r="D26" s="57">
        <v>51.377293051339485</v>
      </c>
      <c r="E26" s="3">
        <v>51.378195577498701</v>
      </c>
    </row>
    <row r="27" spans="1:5" x14ac:dyDescent="0.25">
      <c r="A27" s="3">
        <f t="shared" si="0"/>
        <v>26</v>
      </c>
      <c r="B27" s="57">
        <v>40.186584425898701</v>
      </c>
      <c r="C27" s="57">
        <v>40.186584000000003</v>
      </c>
      <c r="D27" s="57">
        <v>46.401544856489352</v>
      </c>
      <c r="E27" s="3">
        <v>46.402444489048598</v>
      </c>
    </row>
    <row r="28" spans="1:5" x14ac:dyDescent="0.25">
      <c r="A28" s="3">
        <f t="shared" si="0"/>
        <v>27</v>
      </c>
      <c r="B28" s="57">
        <v>36.442360114886903</v>
      </c>
      <c r="C28" s="57">
        <v>36.442360000000001</v>
      </c>
      <c r="D28" s="57">
        <v>41.926607662329758</v>
      </c>
      <c r="E28" s="3">
        <v>41.927509878829703</v>
      </c>
    </row>
    <row r="29" spans="1:5" x14ac:dyDescent="0.25">
      <c r="A29" s="3">
        <f t="shared" si="0"/>
        <v>28</v>
      </c>
      <c r="B29" s="57">
        <v>33.078807317275803</v>
      </c>
      <c r="C29" s="57">
        <v>33.078806999999998</v>
      </c>
      <c r="D29" s="57">
        <v>37.902476018553202</v>
      </c>
      <c r="E29" s="3">
        <v>37.903374926406201</v>
      </c>
    </row>
    <row r="30" spans="1:5" x14ac:dyDescent="0.25">
      <c r="A30" s="3">
        <f t="shared" si="0"/>
        <v>29</v>
      </c>
      <c r="B30" s="57">
        <v>30.057990462894399</v>
      </c>
      <c r="C30" s="57">
        <v>30.05799</v>
      </c>
      <c r="D30" s="57">
        <v>34.284124355782133</v>
      </c>
      <c r="E30" s="3">
        <v>34.285025789934402</v>
      </c>
    </row>
    <row r="31" spans="1:5" x14ac:dyDescent="0.25">
      <c r="A31" s="3">
        <f t="shared" si="0"/>
        <v>30</v>
      </c>
      <c r="B31" s="57">
        <v>6.74123769790754E-10</v>
      </c>
      <c r="C31" s="57">
        <v>0</v>
      </c>
      <c r="D31" s="57">
        <v>1.0000000000000407E-4</v>
      </c>
      <c r="E31" s="3">
        <v>0</v>
      </c>
    </row>
    <row r="32" spans="1:5" x14ac:dyDescent="0.25">
      <c r="A32" s="3">
        <f t="shared" si="0"/>
        <v>31</v>
      </c>
      <c r="B32" s="57">
        <v>3.1415799137915402E-10</v>
      </c>
      <c r="C32" s="57">
        <v>0</v>
      </c>
      <c r="D32" s="57">
        <v>9.9999999999951175E-5</v>
      </c>
      <c r="E32" s="3">
        <v>0</v>
      </c>
    </row>
    <row r="33" spans="1:5" x14ac:dyDescent="0.25">
      <c r="A33" s="3">
        <f t="shared" si="0"/>
        <v>32</v>
      </c>
      <c r="B33" s="57">
        <v>1.4118349663102799E-10</v>
      </c>
      <c r="C33" s="57">
        <v>0</v>
      </c>
      <c r="D33" s="57">
        <v>9.9999999999999015E-5</v>
      </c>
      <c r="E33" s="3">
        <v>0</v>
      </c>
    </row>
    <row r="34" spans="1:5" x14ac:dyDescent="0.25">
      <c r="A34" s="3">
        <f t="shared" si="0"/>
        <v>33</v>
      </c>
      <c r="B34" s="57">
        <v>8.65740827398806E-11</v>
      </c>
      <c r="C34" s="57">
        <v>0</v>
      </c>
      <c r="D34" s="57">
        <v>1.0000000000000024E-4</v>
      </c>
      <c r="E34" s="3">
        <v>0</v>
      </c>
    </row>
    <row r="35" spans="1:5" x14ac:dyDescent="0.25">
      <c r="A35" s="3">
        <f t="shared" si="0"/>
        <v>34</v>
      </c>
      <c r="B35" s="57">
        <v>6.2086614149097095E-11</v>
      </c>
      <c r="C35" s="57">
        <v>0</v>
      </c>
      <c r="D35" s="57">
        <v>1.0000000000000002E-4</v>
      </c>
      <c r="E35" s="3">
        <v>0</v>
      </c>
    </row>
    <row r="36" spans="1:5" x14ac:dyDescent="0.25">
      <c r="A36" s="3">
        <f t="shared" si="0"/>
        <v>35</v>
      </c>
      <c r="B36" s="57">
        <v>4.8257002655329702E-11</v>
      </c>
      <c r="C36" s="57">
        <v>0</v>
      </c>
      <c r="D36" s="57">
        <v>1.0000000000000484E-4</v>
      </c>
      <c r="E36" s="3">
        <v>0</v>
      </c>
    </row>
    <row r="37" spans="1:5" x14ac:dyDescent="0.25">
      <c r="A37" s="3">
        <f t="shared" si="0"/>
        <v>36</v>
      </c>
      <c r="B37" s="57">
        <v>3.8787540732983802E-11</v>
      </c>
      <c r="C37" s="57">
        <v>0</v>
      </c>
      <c r="D37" s="57">
        <v>1.0000000000002224E-4</v>
      </c>
      <c r="E37" s="3">
        <v>0</v>
      </c>
    </row>
    <row r="38" spans="1:5" x14ac:dyDescent="0.25">
      <c r="A38" s="3">
        <f t="shared" si="0"/>
        <v>37</v>
      </c>
      <c r="B38" s="57">
        <v>3.1971040574730498E-11</v>
      </c>
      <c r="C38" s="57">
        <v>0</v>
      </c>
      <c r="D38" s="57">
        <v>9.9999999999998378E-5</v>
      </c>
      <c r="E38" s="3">
        <v>0</v>
      </c>
    </row>
    <row r="39" spans="1:5" x14ac:dyDescent="0.25">
      <c r="A39" s="3">
        <f t="shared" si="0"/>
        <v>38</v>
      </c>
      <c r="B39" s="57">
        <v>2.7056332178200599E-11</v>
      </c>
      <c r="C39" s="57">
        <v>0</v>
      </c>
      <c r="D39" s="57">
        <v>1.0000000000000061E-4</v>
      </c>
      <c r="E39" s="3">
        <v>0</v>
      </c>
    </row>
    <row r="40" spans="1:5" x14ac:dyDescent="0.25">
      <c r="A40" s="3">
        <f t="shared" si="0"/>
        <v>39</v>
      </c>
      <c r="B40" s="57">
        <v>2.3096613714952301E-11</v>
      </c>
      <c r="C40" s="57">
        <v>0</v>
      </c>
      <c r="D40" s="57">
        <v>9.9999999999999287E-5</v>
      </c>
      <c r="E40" s="3">
        <v>0</v>
      </c>
    </row>
    <row r="41" spans="1:5" x14ac:dyDescent="0.25">
      <c r="A41" s="3">
        <f t="shared" si="0"/>
        <v>40</v>
      </c>
      <c r="B41" s="57">
        <v>2.0040879135110602E-11</v>
      </c>
      <c r="C41" s="57">
        <v>0</v>
      </c>
      <c r="D41" s="57">
        <v>9.999999999999804E-5</v>
      </c>
      <c r="E41" s="3">
        <v>0</v>
      </c>
    </row>
    <row r="42" spans="1:5" x14ac:dyDescent="0.25">
      <c r="A42" s="3">
        <f t="shared" si="0"/>
        <v>41</v>
      </c>
      <c r="B42" s="57">
        <v>6.5695710088622203E-9</v>
      </c>
      <c r="C42" s="57">
        <v>0</v>
      </c>
      <c r="D42" s="57">
        <v>1E-4</v>
      </c>
      <c r="E42" s="3">
        <v>0</v>
      </c>
    </row>
    <row r="43" spans="1:5" x14ac:dyDescent="0.25">
      <c r="A43" s="3">
        <f t="shared" si="0"/>
        <v>42</v>
      </c>
      <c r="B43" s="57">
        <v>8.5409796229238005E-9</v>
      </c>
      <c r="C43" s="57">
        <v>0</v>
      </c>
      <c r="D43" s="57">
        <v>1.0000000000008347E-4</v>
      </c>
      <c r="E43" s="3">
        <v>0</v>
      </c>
    </row>
    <row r="44" spans="1:5" x14ac:dyDescent="0.25">
      <c r="A44" s="3">
        <f t="shared" si="0"/>
        <v>43</v>
      </c>
      <c r="B44" s="57">
        <v>2.9524682142387199E-9</v>
      </c>
      <c r="C44" s="57">
        <v>0</v>
      </c>
      <c r="D44" s="57">
        <v>9.9999999999972046E-5</v>
      </c>
      <c r="E44" s="3">
        <v>0</v>
      </c>
    </row>
    <row r="45" spans="1:5" x14ac:dyDescent="0.25">
      <c r="A45" s="3">
        <f t="shared" si="0"/>
        <v>44</v>
      </c>
      <c r="B45" s="57">
        <v>1.78634131647384E-9</v>
      </c>
      <c r="C45" s="57">
        <v>0</v>
      </c>
      <c r="D45" s="57">
        <v>9.9999999999995004E-5</v>
      </c>
      <c r="E45" s="3">
        <v>0</v>
      </c>
    </row>
    <row r="46" spans="1:5" x14ac:dyDescent="0.25">
      <c r="A46" s="3">
        <f t="shared" si="0"/>
        <v>45</v>
      </c>
      <c r="B46" s="57">
        <v>1.6077684222542999E-9</v>
      </c>
      <c r="C46" s="57">
        <v>0</v>
      </c>
      <c r="D46" s="57">
        <v>1.0000000000000213E-4</v>
      </c>
      <c r="E46" s="3">
        <v>0</v>
      </c>
    </row>
    <row r="47" spans="1:5" x14ac:dyDescent="0.25">
      <c r="A47" s="3">
        <f t="shared" si="0"/>
        <v>46</v>
      </c>
      <c r="B47" s="57">
        <v>1.49078579946931E-9</v>
      </c>
      <c r="C47" s="57">
        <v>0</v>
      </c>
      <c r="D47" s="57">
        <v>9.999999999999968E-5</v>
      </c>
      <c r="E47" s="3">
        <v>0</v>
      </c>
    </row>
    <row r="48" spans="1:5" x14ac:dyDescent="0.25">
      <c r="A48" s="3">
        <f t="shared" si="0"/>
        <v>47</v>
      </c>
      <c r="B48" s="57">
        <v>1.43049623487391E-9</v>
      </c>
      <c r="C48" s="57">
        <v>0</v>
      </c>
      <c r="D48" s="57">
        <v>1.0000000000010638E-4</v>
      </c>
      <c r="E48" s="3">
        <v>0</v>
      </c>
    </row>
    <row r="49" spans="1:5" x14ac:dyDescent="0.25">
      <c r="A49" s="3">
        <f t="shared" si="0"/>
        <v>48</v>
      </c>
      <c r="B49" s="57">
        <v>1.45457869780932E-9</v>
      </c>
      <c r="C49" s="57">
        <v>0</v>
      </c>
      <c r="D49" s="57">
        <v>1.0000000000009708E-4</v>
      </c>
      <c r="E49" s="3">
        <v>0</v>
      </c>
    </row>
    <row r="50" spans="1:5" x14ac:dyDescent="0.25">
      <c r="A50" s="3">
        <f t="shared" si="0"/>
        <v>49</v>
      </c>
      <c r="B50" s="57">
        <v>1.7032473388515199E-9</v>
      </c>
      <c r="C50" s="57">
        <v>0</v>
      </c>
      <c r="D50" s="57">
        <v>1.0000000000009649E-4</v>
      </c>
      <c r="E50" s="3">
        <v>0</v>
      </c>
    </row>
    <row r="51" spans="1:5" x14ac:dyDescent="0.25">
      <c r="A51" s="3">
        <f t="shared" si="0"/>
        <v>50</v>
      </c>
      <c r="B51" s="57">
        <v>1.54368248578452E-9</v>
      </c>
      <c r="C51" s="57">
        <v>0</v>
      </c>
      <c r="D51" s="57">
        <v>9.9999999999978185E-5</v>
      </c>
      <c r="E51" s="3">
        <v>0</v>
      </c>
    </row>
    <row r="52" spans="1:5" x14ac:dyDescent="0.25">
      <c r="A52" s="3">
        <f t="shared" si="0"/>
        <v>51</v>
      </c>
      <c r="B52" s="57">
        <v>2.7439349375689801E-10</v>
      </c>
      <c r="C52" s="57">
        <v>0</v>
      </c>
      <c r="D52" s="57">
        <v>9.9999999999986425E-5</v>
      </c>
      <c r="E52" s="3">
        <v>0</v>
      </c>
    </row>
    <row r="53" spans="1:5" x14ac:dyDescent="0.25">
      <c r="A53" s="3">
        <f t="shared" si="0"/>
        <v>52</v>
      </c>
      <c r="B53" s="57">
        <v>1.3638149165773601E-10</v>
      </c>
      <c r="C53" s="57">
        <v>0</v>
      </c>
      <c r="D53" s="57">
        <v>9.9999999999997782E-5</v>
      </c>
      <c r="E53" s="3">
        <v>0</v>
      </c>
    </row>
    <row r="54" spans="1:5" x14ac:dyDescent="0.25">
      <c r="A54" s="3">
        <f t="shared" si="0"/>
        <v>53</v>
      </c>
      <c r="B54" s="57">
        <v>8.6763226481250999E-11</v>
      </c>
      <c r="C54" s="57">
        <v>0</v>
      </c>
      <c r="D54" s="57">
        <v>9.9999999999992836E-5</v>
      </c>
      <c r="E54" s="3">
        <v>0</v>
      </c>
    </row>
    <row r="55" spans="1:5" x14ac:dyDescent="0.25">
      <c r="A55" s="3">
        <f t="shared" si="0"/>
        <v>54</v>
      </c>
      <c r="B55" s="57">
        <v>6.3419558666973101E-11</v>
      </c>
      <c r="C55" s="57">
        <v>0</v>
      </c>
      <c r="D55" s="57">
        <v>9.9999999999999761E-5</v>
      </c>
      <c r="E55" s="3">
        <v>0</v>
      </c>
    </row>
    <row r="56" spans="1:5" x14ac:dyDescent="0.25">
      <c r="A56" s="3">
        <f t="shared" si="0"/>
        <v>55</v>
      </c>
      <c r="B56" s="57">
        <v>4.9940690131308397E-11</v>
      </c>
      <c r="C56" s="57">
        <v>0</v>
      </c>
      <c r="D56" s="57">
        <v>1.000000000000025E-4</v>
      </c>
      <c r="E56" s="3">
        <v>0</v>
      </c>
    </row>
    <row r="57" spans="1:5" x14ac:dyDescent="0.25">
      <c r="A57" s="3">
        <f t="shared" si="0"/>
        <v>56</v>
      </c>
      <c r="B57" s="57">
        <v>4.0571543205707398E-11</v>
      </c>
      <c r="C57" s="57">
        <v>0</v>
      </c>
      <c r="D57" s="57">
        <v>1.0000000000000002E-4</v>
      </c>
      <c r="E57" s="3">
        <v>0</v>
      </c>
    </row>
    <row r="58" spans="1:5" x14ac:dyDescent="0.25">
      <c r="A58" s="3">
        <f t="shared" si="0"/>
        <v>57</v>
      </c>
      <c r="B58" s="57">
        <v>3.3763911181496801E-11</v>
      </c>
      <c r="C58" s="57">
        <v>0</v>
      </c>
      <c r="D58" s="57">
        <v>9.999999999999457E-5</v>
      </c>
      <c r="E58" s="3">
        <v>0</v>
      </c>
    </row>
    <row r="59" spans="1:5" x14ac:dyDescent="0.25">
      <c r="A59" s="3">
        <f t="shared" si="0"/>
        <v>58</v>
      </c>
      <c r="B59" s="57">
        <v>2.8850715497875999E-11</v>
      </c>
      <c r="C59" s="57">
        <v>0</v>
      </c>
      <c r="D59" s="57">
        <v>1.0000000000000136E-4</v>
      </c>
      <c r="E59" s="3">
        <v>0</v>
      </c>
    </row>
    <row r="60" spans="1:5" x14ac:dyDescent="0.25">
      <c r="A60" s="3">
        <f t="shared" si="0"/>
        <v>59</v>
      </c>
      <c r="B60" s="57">
        <v>2.4862266963632001E-11</v>
      </c>
      <c r="C60" s="57">
        <v>0</v>
      </c>
      <c r="D60" s="57">
        <v>9.999999999999144E-5</v>
      </c>
      <c r="E60" s="3">
        <v>0</v>
      </c>
    </row>
    <row r="61" spans="1:5" x14ac:dyDescent="0.25">
      <c r="A61" s="3">
        <f t="shared" si="0"/>
        <v>60</v>
      </c>
      <c r="B61" s="57">
        <v>2.1780227415868801E-11</v>
      </c>
      <c r="C61" s="57">
        <v>0</v>
      </c>
      <c r="D61" s="57">
        <v>1.0000000000000511E-4</v>
      </c>
      <c r="E61" s="3">
        <v>0</v>
      </c>
    </row>
    <row r="62" spans="1:5" x14ac:dyDescent="0.25">
      <c r="A62" s="3">
        <f t="shared" si="0"/>
        <v>61</v>
      </c>
      <c r="B62" s="57">
        <v>8.3597907665509799E-10</v>
      </c>
      <c r="C62" s="57">
        <v>0</v>
      </c>
      <c r="D62" s="57">
        <v>1.0000000000000314E-4</v>
      </c>
      <c r="E62" s="3">
        <v>0</v>
      </c>
    </row>
    <row r="63" spans="1:5" x14ac:dyDescent="0.25">
      <c r="A63" s="3">
        <f t="shared" si="0"/>
        <v>62</v>
      </c>
      <c r="B63" s="57">
        <v>3.8142432288805998E-10</v>
      </c>
      <c r="C63" s="57">
        <v>0</v>
      </c>
      <c r="D63" s="57">
        <v>9.9999999999996278E-5</v>
      </c>
      <c r="E63" s="3">
        <v>0</v>
      </c>
    </row>
    <row r="64" spans="1:5" x14ac:dyDescent="0.25">
      <c r="A64" s="3">
        <f t="shared" si="0"/>
        <v>63</v>
      </c>
      <c r="B64" s="57">
        <v>2.6914496587497098E-10</v>
      </c>
      <c r="C64" s="57">
        <v>0</v>
      </c>
      <c r="D64" s="57">
        <v>9.9999999999995302E-5</v>
      </c>
      <c r="E64" s="3">
        <v>0</v>
      </c>
    </row>
    <row r="65" spans="1:5" x14ac:dyDescent="0.25">
      <c r="A65" s="3">
        <f t="shared" si="0"/>
        <v>64</v>
      </c>
      <c r="B65" s="57">
        <v>2.1375183158483299E-10</v>
      </c>
      <c r="C65" s="57">
        <v>0</v>
      </c>
      <c r="D65" s="57">
        <v>9.999999999999827E-5</v>
      </c>
      <c r="E65" s="3">
        <v>0</v>
      </c>
    </row>
    <row r="66" spans="1:5" x14ac:dyDescent="0.25">
      <c r="A66" s="3">
        <f t="shared" si="0"/>
        <v>65</v>
      </c>
      <c r="B66" s="57">
        <v>1.7875731777475301E-10</v>
      </c>
      <c r="C66" s="57">
        <v>0</v>
      </c>
      <c r="D66" s="57">
        <v>1.000000000000048E-4</v>
      </c>
      <c r="E66" s="3">
        <v>0</v>
      </c>
    </row>
    <row r="67" spans="1:5" x14ac:dyDescent="0.25">
      <c r="A67" s="3">
        <f t="shared" si="0"/>
        <v>66</v>
      </c>
      <c r="B67" s="57">
        <v>1.53112151649929E-10</v>
      </c>
      <c r="C67" s="57">
        <v>0</v>
      </c>
      <c r="D67" s="57">
        <v>1.0000000000000057E-4</v>
      </c>
      <c r="E67" s="3">
        <v>0</v>
      </c>
    </row>
    <row r="68" spans="1:5" x14ac:dyDescent="0.25">
      <c r="A68" s="3">
        <f t="shared" ref="A68:A131" si="1">1+A67</f>
        <v>67</v>
      </c>
      <c r="B68" s="57">
        <v>1.3691663430938099E-10</v>
      </c>
      <c r="C68" s="57">
        <v>0</v>
      </c>
      <c r="D68" s="57">
        <v>1.0000000000001398E-4</v>
      </c>
      <c r="E68" s="3">
        <v>0</v>
      </c>
    </row>
    <row r="69" spans="1:5" x14ac:dyDescent="0.25">
      <c r="A69" s="3">
        <f t="shared" si="1"/>
        <v>68</v>
      </c>
      <c r="B69" s="57">
        <v>1.2625685370705101E-10</v>
      </c>
      <c r="C69" s="57">
        <v>0</v>
      </c>
      <c r="D69" s="57">
        <v>9.9999999999996915E-5</v>
      </c>
      <c r="E69" s="3">
        <v>0</v>
      </c>
    </row>
    <row r="70" spans="1:5" x14ac:dyDescent="0.25">
      <c r="A70" s="3">
        <f t="shared" si="1"/>
        <v>69</v>
      </c>
      <c r="B70" s="57">
        <v>1.1671808666997099E-10</v>
      </c>
      <c r="C70" s="57">
        <v>0</v>
      </c>
      <c r="D70" s="57">
        <v>1.0000000000000539E-4</v>
      </c>
      <c r="E70" s="3">
        <v>0</v>
      </c>
    </row>
    <row r="71" spans="1:5" x14ac:dyDescent="0.25">
      <c r="A71" s="3">
        <f t="shared" si="1"/>
        <v>70</v>
      </c>
      <c r="B71" s="57">
        <v>1.06492828838089E-10</v>
      </c>
      <c r="C71" s="57">
        <v>0</v>
      </c>
      <c r="D71" s="57">
        <v>1.0000000000000194E-4</v>
      </c>
      <c r="E71" s="3">
        <v>0</v>
      </c>
    </row>
    <row r="72" spans="1:5" x14ac:dyDescent="0.25">
      <c r="A72" s="3">
        <f t="shared" si="1"/>
        <v>71</v>
      </c>
      <c r="B72" s="57">
        <v>7.8165011255453402E-11</v>
      </c>
      <c r="C72" s="57">
        <v>0</v>
      </c>
      <c r="D72" s="57">
        <v>1.0000000000000212E-4</v>
      </c>
      <c r="E72" s="3">
        <v>0</v>
      </c>
    </row>
    <row r="73" spans="1:5" x14ac:dyDescent="0.25">
      <c r="A73" s="3">
        <f t="shared" si="1"/>
        <v>72</v>
      </c>
      <c r="B73" s="57">
        <v>5.9421714022970399E-11</v>
      </c>
      <c r="C73" s="57">
        <v>0</v>
      </c>
      <c r="D73" s="57">
        <v>9.9999999999997186E-5</v>
      </c>
      <c r="E73" s="3">
        <v>0</v>
      </c>
    </row>
    <row r="74" spans="1:5" x14ac:dyDescent="0.25">
      <c r="A74" s="3">
        <f t="shared" si="1"/>
        <v>73</v>
      </c>
      <c r="B74" s="57">
        <v>4.7685655397569199E-11</v>
      </c>
      <c r="C74" s="57">
        <v>0</v>
      </c>
      <c r="D74" s="57">
        <v>9.9999999999999747E-5</v>
      </c>
      <c r="E74" s="3">
        <v>0</v>
      </c>
    </row>
    <row r="75" spans="1:5" x14ac:dyDescent="0.25">
      <c r="A75" s="3">
        <f t="shared" si="1"/>
        <v>74</v>
      </c>
      <c r="B75" s="57">
        <v>3.98779733354072E-11</v>
      </c>
      <c r="C75" s="57">
        <v>0</v>
      </c>
      <c r="D75" s="57">
        <v>1.0000000000000033E-4</v>
      </c>
      <c r="E75" s="3">
        <v>0</v>
      </c>
    </row>
    <row r="76" spans="1:5" x14ac:dyDescent="0.25">
      <c r="A76" s="3">
        <f t="shared" si="1"/>
        <v>75</v>
      </c>
      <c r="B76" s="57">
        <v>3.42086736589754E-11</v>
      </c>
      <c r="C76" s="57">
        <v>0</v>
      </c>
      <c r="D76" s="57">
        <v>1.0000000000000024E-4</v>
      </c>
      <c r="E76" s="3">
        <v>0</v>
      </c>
    </row>
    <row r="77" spans="1:5" x14ac:dyDescent="0.25">
      <c r="A77" s="3">
        <f t="shared" si="1"/>
        <v>76</v>
      </c>
      <c r="B77" s="57">
        <v>2.9518243644915499E-11</v>
      </c>
      <c r="C77" s="57">
        <v>0</v>
      </c>
      <c r="D77" s="57">
        <v>1.0000000000000136E-4</v>
      </c>
      <c r="E77" s="3">
        <v>0</v>
      </c>
    </row>
    <row r="78" spans="1:5" x14ac:dyDescent="0.25">
      <c r="A78" s="3">
        <f t="shared" si="1"/>
        <v>77</v>
      </c>
      <c r="B78" s="57">
        <v>2.5791730386536801E-11</v>
      </c>
      <c r="C78" s="57">
        <v>0</v>
      </c>
      <c r="D78" s="57">
        <v>9.9999999999999788E-5</v>
      </c>
      <c r="E78" s="3">
        <v>0</v>
      </c>
    </row>
    <row r="79" spans="1:5" x14ac:dyDescent="0.25">
      <c r="A79" s="3">
        <f t="shared" si="1"/>
        <v>78</v>
      </c>
      <c r="B79" s="57">
        <v>2.2996728011178799E-11</v>
      </c>
      <c r="C79" s="57">
        <v>0</v>
      </c>
      <c r="D79" s="57">
        <v>1.0000000000000361E-4</v>
      </c>
      <c r="E79" s="3">
        <v>0</v>
      </c>
    </row>
    <row r="80" spans="1:5" x14ac:dyDescent="0.25">
      <c r="A80" s="3">
        <f t="shared" si="1"/>
        <v>79</v>
      </c>
      <c r="B80" s="57">
        <v>2.0544746703825899E-11</v>
      </c>
      <c r="C80" s="57">
        <v>0</v>
      </c>
      <c r="D80" s="57">
        <v>9.9999999999998121E-5</v>
      </c>
      <c r="E80" s="3">
        <v>0</v>
      </c>
    </row>
    <row r="81" spans="1:5" x14ac:dyDescent="0.25">
      <c r="A81" s="3">
        <f t="shared" si="1"/>
        <v>80</v>
      </c>
      <c r="B81" s="57">
        <v>1.8603629353252399E-11</v>
      </c>
      <c r="C81" s="57">
        <v>0</v>
      </c>
      <c r="D81" s="57">
        <v>1.0000000000000296E-4</v>
      </c>
      <c r="E81" s="3">
        <v>0</v>
      </c>
    </row>
    <row r="82" spans="1:5" x14ac:dyDescent="0.25">
      <c r="A82" s="3">
        <f t="shared" si="1"/>
        <v>81</v>
      </c>
      <c r="B82" s="57">
        <v>9.0234257895923104E-10</v>
      </c>
      <c r="C82" s="57">
        <v>0</v>
      </c>
      <c r="D82" s="57">
        <v>1E-4</v>
      </c>
      <c r="E82" s="3">
        <v>0</v>
      </c>
    </row>
    <row r="83" spans="1:5" x14ac:dyDescent="0.25">
      <c r="A83" s="3">
        <f t="shared" si="1"/>
        <v>82</v>
      </c>
      <c r="B83" s="57">
        <v>1.1232556725489E-10</v>
      </c>
      <c r="C83" s="57">
        <v>0</v>
      </c>
      <c r="D83" s="57">
        <v>1.0000000000000555E-4</v>
      </c>
      <c r="E83" s="3">
        <v>0</v>
      </c>
    </row>
    <row r="84" spans="1:5" x14ac:dyDescent="0.25">
      <c r="A84" s="3">
        <f t="shared" si="1"/>
        <v>83</v>
      </c>
      <c r="B84" s="57">
        <v>7.1673841171407798E-10</v>
      </c>
      <c r="C84" s="57">
        <v>0</v>
      </c>
      <c r="D84" s="57">
        <v>1.0000000000004668E-4</v>
      </c>
      <c r="E84" s="3">
        <v>0</v>
      </c>
    </row>
    <row r="85" spans="1:5" x14ac:dyDescent="0.25">
      <c r="A85" s="3">
        <f t="shared" si="1"/>
        <v>84</v>
      </c>
      <c r="B85" s="57">
        <v>3.4724959300069802E-10</v>
      </c>
      <c r="C85" s="57">
        <v>0</v>
      </c>
      <c r="D85" s="57">
        <v>9.9999999999996888E-5</v>
      </c>
      <c r="E85" s="3">
        <v>0</v>
      </c>
    </row>
    <row r="86" spans="1:5" x14ac:dyDescent="0.25">
      <c r="A86" s="3">
        <f t="shared" si="1"/>
        <v>85</v>
      </c>
      <c r="B86" s="57">
        <v>1.91274072408676E-10</v>
      </c>
      <c r="C86" s="57">
        <v>0</v>
      </c>
      <c r="D86" s="57">
        <v>9.9999999999996495E-5</v>
      </c>
      <c r="E86" s="3">
        <v>0</v>
      </c>
    </row>
    <row r="87" spans="1:5" x14ac:dyDescent="0.25">
      <c r="A87" s="3">
        <f t="shared" si="1"/>
        <v>86</v>
      </c>
      <c r="B87" s="57">
        <v>1.4610618115583301E-10</v>
      </c>
      <c r="C87" s="57">
        <v>0</v>
      </c>
      <c r="D87" s="57">
        <v>1.0000000000004561E-4</v>
      </c>
      <c r="E87" s="3">
        <v>0</v>
      </c>
    </row>
    <row r="88" spans="1:5" x14ac:dyDescent="0.25">
      <c r="A88" s="3">
        <f t="shared" si="1"/>
        <v>87</v>
      </c>
      <c r="B88" s="57">
        <v>1.3246159717670301E-10</v>
      </c>
      <c r="C88" s="57">
        <v>0</v>
      </c>
      <c r="D88" s="57">
        <v>1.0000000000000606E-4</v>
      </c>
      <c r="E88" s="3">
        <v>0</v>
      </c>
    </row>
    <row r="89" spans="1:5" x14ac:dyDescent="0.25">
      <c r="A89" s="3">
        <f t="shared" si="1"/>
        <v>88</v>
      </c>
      <c r="B89" s="57">
        <v>1.27263986778268E-10</v>
      </c>
      <c r="C89" s="57">
        <v>0</v>
      </c>
      <c r="D89" s="57">
        <v>9.9999999999998121E-5</v>
      </c>
      <c r="E89" s="3">
        <v>0</v>
      </c>
    </row>
    <row r="90" spans="1:5" x14ac:dyDescent="0.25">
      <c r="A90" s="3">
        <f t="shared" si="1"/>
        <v>89</v>
      </c>
      <c r="B90" s="57">
        <v>1.1817865443359201E-10</v>
      </c>
      <c r="C90" s="57">
        <v>0</v>
      </c>
      <c r="D90" s="57">
        <v>1.0000000000000132E-4</v>
      </c>
      <c r="E90" s="3">
        <v>0</v>
      </c>
    </row>
    <row r="91" spans="1:5" x14ac:dyDescent="0.25">
      <c r="A91" s="3">
        <f t="shared" si="1"/>
        <v>90</v>
      </c>
      <c r="B91" s="57">
        <v>1.08051542305967E-10</v>
      </c>
      <c r="C91" s="57">
        <v>0</v>
      </c>
      <c r="D91" s="57">
        <v>9.9999999999992402E-5</v>
      </c>
      <c r="E91" s="3">
        <v>0</v>
      </c>
    </row>
    <row r="92" spans="1:5" x14ac:dyDescent="0.25">
      <c r="A92" s="3">
        <f t="shared" si="1"/>
        <v>91</v>
      </c>
      <c r="B92" s="57">
        <v>8.2991781456861394E-11</v>
      </c>
      <c r="C92" s="57">
        <v>0</v>
      </c>
      <c r="D92" s="57">
        <v>1.0000000000000094E-4</v>
      </c>
      <c r="E92" s="3">
        <v>0</v>
      </c>
    </row>
    <row r="93" spans="1:5" x14ac:dyDescent="0.25">
      <c r="A93" s="3">
        <f t="shared" si="1"/>
        <v>92</v>
      </c>
      <c r="B93" s="57">
        <v>6.5166995749765797E-11</v>
      </c>
      <c r="C93" s="57">
        <v>0</v>
      </c>
      <c r="D93" s="57">
        <v>9.9999999999999923E-5</v>
      </c>
      <c r="E93" s="3">
        <v>0</v>
      </c>
    </row>
    <row r="94" spans="1:5" x14ac:dyDescent="0.25">
      <c r="A94" s="3">
        <f t="shared" si="1"/>
        <v>93</v>
      </c>
      <c r="B94" s="57">
        <v>5.5163926320355798E-11</v>
      </c>
      <c r="C94" s="57">
        <v>0</v>
      </c>
      <c r="D94" s="57">
        <v>1.0000000000000002E-4</v>
      </c>
      <c r="E94" s="3">
        <v>0</v>
      </c>
    </row>
    <row r="95" spans="1:5" x14ac:dyDescent="0.25">
      <c r="A95" s="3">
        <f t="shared" si="1"/>
        <v>94</v>
      </c>
      <c r="B95" s="57">
        <v>4.8702990772187498E-11</v>
      </c>
      <c r="C95" s="57">
        <v>0</v>
      </c>
      <c r="D95" s="57">
        <v>1E-4</v>
      </c>
      <c r="E95" s="3">
        <v>0</v>
      </c>
    </row>
    <row r="96" spans="1:5" x14ac:dyDescent="0.25">
      <c r="A96" s="3">
        <f t="shared" si="1"/>
        <v>95</v>
      </c>
      <c r="B96" s="57">
        <v>4.3833501564483402E-11</v>
      </c>
      <c r="C96" s="57">
        <v>0</v>
      </c>
      <c r="D96" s="57">
        <v>1.0000000000000122E-4</v>
      </c>
      <c r="E96" s="3">
        <v>0</v>
      </c>
    </row>
    <row r="97" spans="1:5" x14ac:dyDescent="0.25">
      <c r="A97" s="3">
        <f t="shared" si="1"/>
        <v>96</v>
      </c>
      <c r="B97" s="57">
        <v>3.8881003263586702E-11</v>
      </c>
      <c r="C97" s="57">
        <v>0</v>
      </c>
      <c r="D97" s="57">
        <v>1.0000000000000095E-4</v>
      </c>
      <c r="E97" s="3">
        <v>0</v>
      </c>
    </row>
    <row r="98" spans="1:5" x14ac:dyDescent="0.25">
      <c r="A98" s="3">
        <f t="shared" si="1"/>
        <v>97</v>
      </c>
      <c r="B98" s="57">
        <v>3.4709557391578699E-11</v>
      </c>
      <c r="C98" s="57">
        <v>0</v>
      </c>
      <c r="D98" s="57">
        <v>9.9999999999999842E-5</v>
      </c>
      <c r="E98" s="3">
        <v>0</v>
      </c>
    </row>
    <row r="99" spans="1:5" x14ac:dyDescent="0.25">
      <c r="A99" s="3">
        <f t="shared" si="1"/>
        <v>98</v>
      </c>
      <c r="B99" s="57">
        <v>3.1834011758058599E-11</v>
      </c>
      <c r="C99" s="57">
        <v>0</v>
      </c>
      <c r="D99" s="57">
        <v>9.9999999999997362E-5</v>
      </c>
      <c r="E99" s="3">
        <v>0</v>
      </c>
    </row>
    <row r="100" spans="1:5" x14ac:dyDescent="0.25">
      <c r="A100" s="3">
        <f t="shared" si="1"/>
        <v>99</v>
      </c>
      <c r="B100" s="57">
        <v>2.9057551807589401E-11</v>
      </c>
      <c r="C100" s="57">
        <v>0</v>
      </c>
      <c r="D100" s="57">
        <v>1.0000000000000017E-4</v>
      </c>
      <c r="E100" s="3">
        <v>0</v>
      </c>
    </row>
    <row r="101" spans="1:5" x14ac:dyDescent="0.25">
      <c r="A101" s="3">
        <f t="shared" si="1"/>
        <v>100</v>
      </c>
      <c r="B101" s="57">
        <v>2.6928629183244899E-11</v>
      </c>
      <c r="C101" s="57">
        <v>0</v>
      </c>
      <c r="D101" s="57">
        <v>1.0000000000000328E-4</v>
      </c>
      <c r="E101" s="3">
        <v>0</v>
      </c>
    </row>
    <row r="102" spans="1:5" x14ac:dyDescent="0.25">
      <c r="A102" s="3">
        <f t="shared" si="1"/>
        <v>101</v>
      </c>
      <c r="B102" s="57">
        <v>9.0665534046661597E-10</v>
      </c>
      <c r="C102" s="57">
        <v>0</v>
      </c>
      <c r="D102" s="57">
        <v>9.9999999999999991E-5</v>
      </c>
      <c r="E102" s="3">
        <v>0</v>
      </c>
    </row>
    <row r="103" spans="1:5" x14ac:dyDescent="0.25">
      <c r="A103" s="3">
        <f t="shared" si="1"/>
        <v>102</v>
      </c>
      <c r="B103" s="57">
        <v>1.07181529488378E-10</v>
      </c>
      <c r="C103" s="57">
        <v>0</v>
      </c>
      <c r="D103" s="57">
        <v>9.9999999999999896E-5</v>
      </c>
      <c r="E103" s="3">
        <v>0</v>
      </c>
    </row>
    <row r="104" spans="1:5" x14ac:dyDescent="0.25">
      <c r="A104" s="3">
        <f t="shared" si="1"/>
        <v>103</v>
      </c>
      <c r="B104" s="57">
        <v>2.0729180998201199E-10</v>
      </c>
      <c r="C104" s="57">
        <v>0</v>
      </c>
      <c r="D104" s="57">
        <v>9.9999999999998799E-5</v>
      </c>
      <c r="E104" s="3">
        <v>0</v>
      </c>
    </row>
    <row r="105" spans="1:5" x14ac:dyDescent="0.25">
      <c r="A105" s="3">
        <f t="shared" si="1"/>
        <v>104</v>
      </c>
      <c r="B105" s="57">
        <v>1.9067358920735099E-10</v>
      </c>
      <c r="C105" s="57">
        <v>0</v>
      </c>
      <c r="D105" s="57">
        <v>1.0000000000000586E-4</v>
      </c>
      <c r="E105" s="3">
        <v>0</v>
      </c>
    </row>
    <row r="106" spans="1:5" x14ac:dyDescent="0.25">
      <c r="A106" s="3">
        <f t="shared" si="1"/>
        <v>105</v>
      </c>
      <c r="B106" s="57">
        <v>1.41935694171765E-10</v>
      </c>
      <c r="C106" s="57">
        <v>0</v>
      </c>
      <c r="D106" s="57">
        <v>9.9999999999996698E-5</v>
      </c>
      <c r="E106" s="3">
        <v>0</v>
      </c>
    </row>
    <row r="107" spans="1:5" x14ac:dyDescent="0.25">
      <c r="A107" s="3">
        <f t="shared" si="1"/>
        <v>106</v>
      </c>
      <c r="B107" s="57">
        <v>1.2568304445855499E-10</v>
      </c>
      <c r="C107" s="57">
        <v>0</v>
      </c>
      <c r="D107" s="57">
        <v>1.0000000000000014E-4</v>
      </c>
      <c r="E107" s="3">
        <v>0</v>
      </c>
    </row>
    <row r="108" spans="1:5" x14ac:dyDescent="0.25">
      <c r="A108" s="3">
        <f t="shared" si="1"/>
        <v>107</v>
      </c>
      <c r="B108" s="57">
        <v>1.2370421999377601E-10</v>
      </c>
      <c r="C108" s="57">
        <v>0</v>
      </c>
      <c r="D108" s="57">
        <v>9.9999999999998406E-5</v>
      </c>
      <c r="E108" s="3">
        <v>0</v>
      </c>
    </row>
    <row r="109" spans="1:5" x14ac:dyDescent="0.25">
      <c r="A109" s="3">
        <f t="shared" si="1"/>
        <v>108</v>
      </c>
      <c r="B109" s="57">
        <v>1.3040300261609099E-10</v>
      </c>
      <c r="C109" s="57">
        <v>0</v>
      </c>
      <c r="D109" s="57">
        <v>9.9999999999987808E-5</v>
      </c>
      <c r="E109" s="3">
        <v>0</v>
      </c>
    </row>
    <row r="110" spans="1:5" x14ac:dyDescent="0.25">
      <c r="A110" s="3">
        <f t="shared" si="1"/>
        <v>109</v>
      </c>
      <c r="B110" s="57">
        <v>1.3660007884255299E-10</v>
      </c>
      <c r="C110" s="57">
        <v>0</v>
      </c>
      <c r="D110" s="57">
        <v>9.9999999999999991E-5</v>
      </c>
      <c r="E110" s="3">
        <v>0</v>
      </c>
    </row>
    <row r="111" spans="1:5" x14ac:dyDescent="0.25">
      <c r="A111" s="3">
        <f t="shared" si="1"/>
        <v>110</v>
      </c>
      <c r="B111" s="57">
        <v>1.5163058324391701E-10</v>
      </c>
      <c r="C111" s="57">
        <v>0</v>
      </c>
      <c r="D111" s="57">
        <v>1.0000000000000274E-4</v>
      </c>
      <c r="E111" s="3">
        <v>0</v>
      </c>
    </row>
    <row r="112" spans="1:5" x14ac:dyDescent="0.25">
      <c r="A112" s="3">
        <f t="shared" si="1"/>
        <v>111</v>
      </c>
      <c r="B112" s="57">
        <v>1.40981359717735E-10</v>
      </c>
      <c r="C112" s="57">
        <v>0</v>
      </c>
      <c r="D112" s="57">
        <v>1.000000000000086E-4</v>
      </c>
      <c r="E112" s="3">
        <v>0</v>
      </c>
    </row>
    <row r="113" spans="1:5" x14ac:dyDescent="0.25">
      <c r="A113" s="3">
        <f t="shared" si="1"/>
        <v>112</v>
      </c>
      <c r="B113" s="57">
        <v>1.23584328028632E-10</v>
      </c>
      <c r="C113" s="57">
        <v>0</v>
      </c>
      <c r="D113" s="57">
        <v>9.9999999999996508E-5</v>
      </c>
      <c r="E113" s="3">
        <v>0</v>
      </c>
    </row>
    <row r="114" spans="1:5" x14ac:dyDescent="0.25">
      <c r="A114" s="3">
        <f t="shared" si="1"/>
        <v>113</v>
      </c>
      <c r="B114" s="57">
        <v>1.09805070004087E-10</v>
      </c>
      <c r="C114" s="57">
        <v>0</v>
      </c>
      <c r="D114" s="57">
        <v>1.0000000000000564E-4</v>
      </c>
      <c r="E114" s="3">
        <v>0</v>
      </c>
    </row>
    <row r="115" spans="1:5" x14ac:dyDescent="0.25">
      <c r="A115" s="3">
        <f t="shared" si="1"/>
        <v>114</v>
      </c>
      <c r="B115" s="57">
        <v>1.00262358756447E-10</v>
      </c>
      <c r="C115" s="57">
        <v>0</v>
      </c>
      <c r="D115" s="57">
        <v>1E-4</v>
      </c>
      <c r="E115" s="3">
        <v>0</v>
      </c>
    </row>
    <row r="116" spans="1:5" x14ac:dyDescent="0.25">
      <c r="A116" s="3">
        <f t="shared" si="1"/>
        <v>115</v>
      </c>
      <c r="B116" s="57">
        <v>9.3606550891095203E-11</v>
      </c>
      <c r="C116" s="57">
        <v>0</v>
      </c>
      <c r="D116" s="57">
        <v>1.0000000000000167E-4</v>
      </c>
      <c r="E116" s="3">
        <v>0</v>
      </c>
    </row>
    <row r="117" spans="1:5" x14ac:dyDescent="0.25">
      <c r="A117" s="3">
        <f t="shared" si="1"/>
        <v>116</v>
      </c>
      <c r="B117" s="57">
        <v>8.8610440723910099E-11</v>
      </c>
      <c r="C117" s="57">
        <v>0</v>
      </c>
      <c r="D117" s="57">
        <v>9.9999999999995058E-5</v>
      </c>
      <c r="E117" s="3">
        <v>0</v>
      </c>
    </row>
    <row r="118" spans="1:5" x14ac:dyDescent="0.25">
      <c r="A118" s="3">
        <f t="shared" si="1"/>
        <v>117</v>
      </c>
      <c r="B118" s="57">
        <v>8.4723235672226606E-11</v>
      </c>
      <c r="C118" s="57">
        <v>0</v>
      </c>
      <c r="D118" s="57">
        <v>9.9999999999999314E-5</v>
      </c>
      <c r="E118" s="3">
        <v>0</v>
      </c>
    </row>
    <row r="119" spans="1:5" x14ac:dyDescent="0.25">
      <c r="A119" s="3">
        <f t="shared" si="1"/>
        <v>118</v>
      </c>
      <c r="B119" s="57">
        <v>8.1455676595062198E-11</v>
      </c>
      <c r="C119" s="57">
        <v>0</v>
      </c>
      <c r="D119" s="57">
        <v>9.9999999999995261E-5</v>
      </c>
      <c r="E119" s="3">
        <v>0</v>
      </c>
    </row>
    <row r="120" spans="1:5" x14ac:dyDescent="0.25">
      <c r="A120" s="3">
        <f t="shared" si="1"/>
        <v>119</v>
      </c>
      <c r="B120" s="57">
        <v>7.8745932016225099E-11</v>
      </c>
      <c r="C120" s="57">
        <v>0</v>
      </c>
      <c r="D120" s="57">
        <v>9.9999999999998744E-5</v>
      </c>
      <c r="E120" s="3">
        <v>0</v>
      </c>
    </row>
    <row r="121" spans="1:5" x14ac:dyDescent="0.25">
      <c r="A121" s="3">
        <f t="shared" si="1"/>
        <v>120</v>
      </c>
      <c r="B121" s="57">
        <v>7.6355132814775801E-11</v>
      </c>
      <c r="C121" s="57">
        <v>0</v>
      </c>
      <c r="D121" s="57">
        <v>1E-4</v>
      </c>
      <c r="E121" s="3">
        <v>0</v>
      </c>
    </row>
    <row r="122" spans="1:5" x14ac:dyDescent="0.25">
      <c r="A122" s="3">
        <f t="shared" si="1"/>
        <v>121</v>
      </c>
      <c r="B122" s="57">
        <v>2.13755803663381E-10</v>
      </c>
      <c r="C122" s="57">
        <v>0</v>
      </c>
      <c r="D122" s="57">
        <v>9.9999999999999991E-5</v>
      </c>
      <c r="E122" s="3">
        <v>0</v>
      </c>
    </row>
    <row r="123" spans="1:5" x14ac:dyDescent="0.25">
      <c r="A123" s="3">
        <f t="shared" si="1"/>
        <v>122</v>
      </c>
      <c r="B123" s="57">
        <v>6.5760991775813896E-11</v>
      </c>
      <c r="C123" s="57">
        <v>0</v>
      </c>
      <c r="D123" s="57">
        <v>1.0000000000000487E-4</v>
      </c>
      <c r="E123" s="3">
        <v>0</v>
      </c>
    </row>
    <row r="124" spans="1:5" x14ac:dyDescent="0.25">
      <c r="A124" s="3">
        <f t="shared" si="1"/>
        <v>123</v>
      </c>
      <c r="B124" s="57">
        <v>5.5978278855956499E-11</v>
      </c>
      <c r="C124" s="57">
        <v>0</v>
      </c>
      <c r="D124" s="57">
        <v>1.0000000000001583E-4</v>
      </c>
      <c r="E124" s="3">
        <v>0</v>
      </c>
    </row>
    <row r="125" spans="1:5" x14ac:dyDescent="0.25">
      <c r="A125" s="3">
        <f t="shared" si="1"/>
        <v>124</v>
      </c>
      <c r="B125" s="57">
        <v>4.4872273106393098E-11</v>
      </c>
      <c r="C125" s="57">
        <v>0</v>
      </c>
      <c r="D125" s="57">
        <v>1.0000000000000965E-4</v>
      </c>
      <c r="E125" s="3">
        <v>0</v>
      </c>
    </row>
    <row r="126" spans="1:5" x14ac:dyDescent="0.25">
      <c r="A126" s="3">
        <f t="shared" si="1"/>
        <v>125</v>
      </c>
      <c r="B126" s="57">
        <v>3.82250672974273E-11</v>
      </c>
      <c r="C126" s="57">
        <v>0</v>
      </c>
      <c r="D126" s="57">
        <v>1.0000000000000052E-4</v>
      </c>
      <c r="E126" s="3">
        <v>0</v>
      </c>
    </row>
    <row r="127" spans="1:5" x14ac:dyDescent="0.25">
      <c r="A127" s="3">
        <f t="shared" si="1"/>
        <v>126</v>
      </c>
      <c r="B127" s="57">
        <v>3.4238512090361E-11</v>
      </c>
      <c r="C127" s="57">
        <v>0</v>
      </c>
      <c r="D127" s="57">
        <v>9.999999999999251E-5</v>
      </c>
      <c r="E127" s="3">
        <v>0</v>
      </c>
    </row>
    <row r="128" spans="1:5" x14ac:dyDescent="0.25">
      <c r="A128" s="3">
        <f t="shared" si="1"/>
        <v>127</v>
      </c>
      <c r="B128" s="57">
        <v>3.2052221312537901E-11</v>
      </c>
      <c r="C128" s="57">
        <v>0</v>
      </c>
      <c r="D128" s="57">
        <v>1.0000000000000911E-4</v>
      </c>
      <c r="E128" s="3">
        <v>0</v>
      </c>
    </row>
    <row r="129" spans="1:5" x14ac:dyDescent="0.25">
      <c r="A129" s="3">
        <f t="shared" si="1"/>
        <v>128</v>
      </c>
      <c r="B129" s="57">
        <v>3.1169772882456897E-11</v>
      </c>
      <c r="C129" s="57">
        <v>0</v>
      </c>
      <c r="D129" s="57">
        <v>1.0000000000000183E-4</v>
      </c>
      <c r="E129" s="3">
        <v>0</v>
      </c>
    </row>
    <row r="130" spans="1:5" x14ac:dyDescent="0.25">
      <c r="A130" s="3">
        <f t="shared" si="1"/>
        <v>129</v>
      </c>
      <c r="B130" s="57">
        <v>3.0976352397867703E-11</v>
      </c>
      <c r="C130" s="57">
        <v>0</v>
      </c>
      <c r="D130" s="57">
        <v>1.0000000000001937E-4</v>
      </c>
      <c r="E130" s="3">
        <v>0</v>
      </c>
    </row>
    <row r="131" spans="1:5" x14ac:dyDescent="0.25">
      <c r="A131" s="3">
        <f t="shared" si="1"/>
        <v>130</v>
      </c>
      <c r="B131" s="57">
        <v>3.1258117346446902E-11</v>
      </c>
      <c r="C131" s="57">
        <v>0</v>
      </c>
      <c r="D131" s="57">
        <v>9.9999999999985666E-5</v>
      </c>
      <c r="E131" s="3">
        <v>0</v>
      </c>
    </row>
    <row r="132" spans="1:5" x14ac:dyDescent="0.25">
      <c r="A132" s="3">
        <f t="shared" ref="A132:A195" si="2">1+A131</f>
        <v>131</v>
      </c>
      <c r="B132" s="57">
        <v>3.0098107269050903E-11</v>
      </c>
      <c r="C132" s="57">
        <v>0</v>
      </c>
      <c r="D132" s="57">
        <v>1.0000000000000281E-4</v>
      </c>
      <c r="E132" s="3">
        <v>0</v>
      </c>
    </row>
    <row r="133" spans="1:5" x14ac:dyDescent="0.25">
      <c r="A133" s="3">
        <f t="shared" si="2"/>
        <v>132</v>
      </c>
      <c r="B133" s="57">
        <v>2.9049165515099099E-11</v>
      </c>
      <c r="C133" s="57">
        <v>0</v>
      </c>
      <c r="D133" s="57">
        <v>1.000000000000126E-4</v>
      </c>
      <c r="E133" s="3">
        <v>0</v>
      </c>
    </row>
    <row r="134" spans="1:5" x14ac:dyDescent="0.25">
      <c r="A134" s="3">
        <f t="shared" si="2"/>
        <v>133</v>
      </c>
      <c r="B134" s="57">
        <v>2.86032919222334E-11</v>
      </c>
      <c r="C134" s="57">
        <v>0</v>
      </c>
      <c r="D134" s="57">
        <v>1.0000000000000566E-4</v>
      </c>
      <c r="E134" s="3">
        <v>0</v>
      </c>
    </row>
    <row r="135" spans="1:5" x14ac:dyDescent="0.25">
      <c r="A135" s="3">
        <f t="shared" si="2"/>
        <v>134</v>
      </c>
      <c r="B135" s="57">
        <v>2.86672267384622E-11</v>
      </c>
      <c r="C135" s="57">
        <v>0</v>
      </c>
      <c r="D135" s="57">
        <v>1E-4</v>
      </c>
      <c r="E135" s="3">
        <v>0</v>
      </c>
    </row>
    <row r="136" spans="1:5" x14ac:dyDescent="0.25">
      <c r="A136" s="3">
        <f t="shared" si="2"/>
        <v>135</v>
      </c>
      <c r="B136" s="57">
        <v>2.9083968109377799E-11</v>
      </c>
      <c r="C136" s="57">
        <v>0</v>
      </c>
      <c r="D136" s="57">
        <v>1.0000000000000076E-4</v>
      </c>
      <c r="E136" s="3">
        <v>0</v>
      </c>
    </row>
    <row r="137" spans="1:5" x14ac:dyDescent="0.25">
      <c r="A137" s="3">
        <f t="shared" si="2"/>
        <v>136</v>
      </c>
      <c r="B137" s="57">
        <v>2.9416801745031401E-11</v>
      </c>
      <c r="C137" s="57">
        <v>0</v>
      </c>
      <c r="D137" s="57">
        <v>1.0000000000000076E-4</v>
      </c>
      <c r="E137" s="3">
        <v>0</v>
      </c>
    </row>
    <row r="138" spans="1:5" x14ac:dyDescent="0.25">
      <c r="A138" s="3">
        <f t="shared" si="2"/>
        <v>137</v>
      </c>
      <c r="B138" s="57">
        <v>2.9915497339899897E-11</v>
      </c>
      <c r="C138" s="57">
        <v>0</v>
      </c>
      <c r="D138" s="57">
        <v>1.0000000000000106E-4</v>
      </c>
      <c r="E138" s="3">
        <v>0</v>
      </c>
    </row>
    <row r="139" spans="1:5" x14ac:dyDescent="0.25">
      <c r="A139" s="3">
        <f t="shared" si="2"/>
        <v>138</v>
      </c>
      <c r="B139" s="57">
        <v>3.0854150844873599E-11</v>
      </c>
      <c r="C139" s="57">
        <v>0</v>
      </c>
      <c r="D139" s="57">
        <v>1.0000000000000087E-4</v>
      </c>
      <c r="E139" s="3">
        <v>0</v>
      </c>
    </row>
    <row r="140" spans="1:5" x14ac:dyDescent="0.25">
      <c r="A140" s="3">
        <f t="shared" si="2"/>
        <v>139</v>
      </c>
      <c r="B140" s="57">
        <v>3.1659498964096302E-11</v>
      </c>
      <c r="C140" s="57">
        <v>0</v>
      </c>
      <c r="D140" s="57">
        <v>1E-4</v>
      </c>
      <c r="E140" s="3">
        <v>0</v>
      </c>
    </row>
    <row r="141" spans="1:5" x14ac:dyDescent="0.25">
      <c r="A141" s="3">
        <f t="shared" si="2"/>
        <v>140</v>
      </c>
      <c r="B141" s="57">
        <v>3.2697256469801701E-11</v>
      </c>
      <c r="C141" s="57">
        <v>0</v>
      </c>
      <c r="D141" s="57">
        <v>1E-4</v>
      </c>
      <c r="E141" s="3">
        <v>0</v>
      </c>
    </row>
    <row r="142" spans="1:5" x14ac:dyDescent="0.25">
      <c r="A142" s="3">
        <f t="shared" si="2"/>
        <v>141</v>
      </c>
      <c r="B142" s="57">
        <v>2.0892090441679902E-9</v>
      </c>
      <c r="C142" s="57">
        <v>0</v>
      </c>
      <c r="D142" s="57">
        <v>9.9999999999999165E-5</v>
      </c>
      <c r="E142" s="3">
        <v>0</v>
      </c>
    </row>
    <row r="143" spans="1:5" x14ac:dyDescent="0.25">
      <c r="A143" s="3">
        <f t="shared" si="2"/>
        <v>142</v>
      </c>
      <c r="B143" s="57">
        <v>1.0187729612656901E-9</v>
      </c>
      <c r="C143" s="57">
        <v>0</v>
      </c>
      <c r="D143" s="57">
        <v>9.9999999999975976E-5</v>
      </c>
      <c r="E143" s="3">
        <v>0</v>
      </c>
    </row>
    <row r="144" spans="1:5" x14ac:dyDescent="0.25">
      <c r="A144" s="3">
        <f t="shared" si="2"/>
        <v>143</v>
      </c>
      <c r="B144" s="57">
        <v>5.9747251166219496E-10</v>
      </c>
      <c r="C144" s="57">
        <v>0</v>
      </c>
      <c r="D144" s="57">
        <v>9.9999999999997525E-5</v>
      </c>
      <c r="E144" s="3">
        <v>0</v>
      </c>
    </row>
    <row r="145" spans="1:5" x14ac:dyDescent="0.25">
      <c r="A145" s="3">
        <f t="shared" si="2"/>
        <v>144</v>
      </c>
      <c r="B145" s="57">
        <v>4.76242744375422E-10</v>
      </c>
      <c r="C145" s="57">
        <v>0</v>
      </c>
      <c r="D145" s="57">
        <v>9.9999999999999097E-5</v>
      </c>
      <c r="E145" s="3">
        <v>0</v>
      </c>
    </row>
    <row r="146" spans="1:5" x14ac:dyDescent="0.25">
      <c r="A146" s="3">
        <f t="shared" si="2"/>
        <v>145</v>
      </c>
      <c r="B146" s="57">
        <v>4.3903988965910899E-10</v>
      </c>
      <c r="C146" s="57">
        <v>0</v>
      </c>
      <c r="D146" s="57">
        <v>1.0000000000000293E-4</v>
      </c>
      <c r="E146" s="3">
        <v>0</v>
      </c>
    </row>
    <row r="147" spans="1:5" x14ac:dyDescent="0.25">
      <c r="A147" s="3">
        <f t="shared" si="2"/>
        <v>146</v>
      </c>
      <c r="B147" s="57">
        <v>4.24518817690375E-10</v>
      </c>
      <c r="C147" s="57">
        <v>0</v>
      </c>
      <c r="D147" s="57">
        <v>1.0000000000000429E-4</v>
      </c>
      <c r="E147" s="3">
        <v>0</v>
      </c>
    </row>
    <row r="148" spans="1:5" x14ac:dyDescent="0.25">
      <c r="A148" s="3">
        <f t="shared" si="2"/>
        <v>147</v>
      </c>
      <c r="B148" s="57">
        <v>4.5238101537433399E-10</v>
      </c>
      <c r="C148" s="57">
        <v>0</v>
      </c>
      <c r="D148" s="57">
        <v>9.9999999999996671E-5</v>
      </c>
      <c r="E148" s="3">
        <v>0</v>
      </c>
    </row>
    <row r="149" spans="1:5" x14ac:dyDescent="0.25">
      <c r="A149" s="3">
        <f t="shared" si="2"/>
        <v>148</v>
      </c>
      <c r="B149" s="57">
        <v>5.3357945061418105E-10</v>
      </c>
      <c r="C149" s="57">
        <v>0</v>
      </c>
      <c r="D149" s="57">
        <v>1.0000000000000845E-4</v>
      </c>
      <c r="E149" s="3">
        <v>0</v>
      </c>
    </row>
    <row r="150" spans="1:5" x14ac:dyDescent="0.25">
      <c r="A150" s="3">
        <f t="shared" si="2"/>
        <v>149</v>
      </c>
      <c r="B150" s="57">
        <v>7.3208009843093004E-10</v>
      </c>
      <c r="C150" s="57">
        <v>0</v>
      </c>
      <c r="D150" s="57">
        <v>1.0000000000000259E-4</v>
      </c>
      <c r="E150" s="3">
        <v>0</v>
      </c>
    </row>
    <row r="151" spans="1:5" x14ac:dyDescent="0.25">
      <c r="A151" s="3">
        <f t="shared" si="2"/>
        <v>150</v>
      </c>
      <c r="B151" s="57">
        <v>6.5815570459207198E-10</v>
      </c>
      <c r="C151" s="57">
        <v>0</v>
      </c>
      <c r="D151" s="57">
        <v>1.000000000000054E-4</v>
      </c>
      <c r="E151" s="3">
        <v>0</v>
      </c>
    </row>
    <row r="152" spans="1:5" x14ac:dyDescent="0.25">
      <c r="A152" s="3">
        <f t="shared" si="2"/>
        <v>151</v>
      </c>
      <c r="B152" s="57">
        <v>2.49865228656617E-10</v>
      </c>
      <c r="C152" s="57">
        <v>0</v>
      </c>
      <c r="D152" s="57">
        <v>9.9999999999954143E-5</v>
      </c>
      <c r="E152" s="3">
        <v>0</v>
      </c>
    </row>
    <row r="153" spans="1:5" x14ac:dyDescent="0.25">
      <c r="A153" s="3">
        <f t="shared" si="2"/>
        <v>152</v>
      </c>
      <c r="B153" s="57">
        <v>1.4204775422174099E-10</v>
      </c>
      <c r="C153" s="57">
        <v>0</v>
      </c>
      <c r="D153" s="57">
        <v>1.0000000000000618E-4</v>
      </c>
      <c r="E153" s="3">
        <v>0</v>
      </c>
    </row>
    <row r="154" spans="1:5" x14ac:dyDescent="0.25">
      <c r="A154" s="3">
        <f t="shared" si="2"/>
        <v>153</v>
      </c>
      <c r="B154" s="57">
        <v>9.6839510051399594E-11</v>
      </c>
      <c r="C154" s="57">
        <v>0</v>
      </c>
      <c r="D154" s="57">
        <v>1.0000000000000112E-4</v>
      </c>
      <c r="E154" s="3">
        <v>0</v>
      </c>
    </row>
    <row r="155" spans="1:5" x14ac:dyDescent="0.25">
      <c r="A155" s="3">
        <f t="shared" si="2"/>
        <v>154</v>
      </c>
      <c r="B155" s="57">
        <v>7.3295869681756104E-11</v>
      </c>
      <c r="C155" s="57">
        <v>0</v>
      </c>
      <c r="D155" s="57">
        <v>9.9999999999658779E-5</v>
      </c>
      <c r="E155" s="3">
        <v>0</v>
      </c>
    </row>
    <row r="156" spans="1:5" x14ac:dyDescent="0.25">
      <c r="A156" s="3">
        <f t="shared" si="2"/>
        <v>155</v>
      </c>
      <c r="B156" s="57">
        <v>5.8227521409895005E-11</v>
      </c>
      <c r="C156" s="57">
        <v>0</v>
      </c>
      <c r="D156" s="57">
        <v>1.0000000000000017E-4</v>
      </c>
      <c r="E156" s="3">
        <v>0</v>
      </c>
    </row>
    <row r="157" spans="1:5" x14ac:dyDescent="0.25">
      <c r="A157" s="3">
        <f t="shared" si="2"/>
        <v>156</v>
      </c>
      <c r="B157" s="57">
        <v>4.8372794835266401E-11</v>
      </c>
      <c r="C157" s="57">
        <v>0</v>
      </c>
      <c r="D157" s="57">
        <v>9.9999999999998948E-5</v>
      </c>
      <c r="E157" s="3">
        <v>0</v>
      </c>
    </row>
    <row r="158" spans="1:5" x14ac:dyDescent="0.25">
      <c r="A158" s="3">
        <f t="shared" si="2"/>
        <v>157</v>
      </c>
      <c r="B158" s="57">
        <v>4.0910813823627001E-11</v>
      </c>
      <c r="C158" s="57">
        <v>0</v>
      </c>
      <c r="D158" s="57">
        <v>1.0000000000002493E-4</v>
      </c>
      <c r="E158" s="3">
        <v>0</v>
      </c>
    </row>
    <row r="159" spans="1:5" x14ac:dyDescent="0.25">
      <c r="A159" s="3">
        <f t="shared" si="2"/>
        <v>158</v>
      </c>
      <c r="B159" s="57">
        <v>3.5337556394532099E-11</v>
      </c>
      <c r="C159" s="57">
        <v>0</v>
      </c>
      <c r="D159" s="57">
        <v>9.9999999999998731E-5</v>
      </c>
      <c r="E159" s="3">
        <v>0</v>
      </c>
    </row>
    <row r="160" spans="1:5" x14ac:dyDescent="0.25">
      <c r="A160" s="3">
        <f t="shared" si="2"/>
        <v>159</v>
      </c>
      <c r="B160" s="57">
        <v>3.1089486929120303E-11</v>
      </c>
      <c r="C160" s="57">
        <v>0</v>
      </c>
      <c r="D160" s="57">
        <v>9.9999999999988323E-5</v>
      </c>
      <c r="E160" s="3">
        <v>0</v>
      </c>
    </row>
    <row r="161" spans="1:5" x14ac:dyDescent="0.25">
      <c r="A161" s="3">
        <f t="shared" si="2"/>
        <v>160</v>
      </c>
      <c r="B161" s="57">
        <v>2.7663398081644302E-11</v>
      </c>
      <c r="C161" s="57">
        <v>0</v>
      </c>
      <c r="D161" s="57">
        <v>1.0000000000000079E-4</v>
      </c>
      <c r="E161" s="3">
        <v>0</v>
      </c>
    </row>
    <row r="162" spans="1:5" x14ac:dyDescent="0.25">
      <c r="A162" s="3">
        <f t="shared" si="2"/>
        <v>161</v>
      </c>
      <c r="B162" s="57">
        <v>7.58431369233109E-10</v>
      </c>
      <c r="C162" s="57">
        <v>0</v>
      </c>
      <c r="D162" s="57">
        <v>1.0000000000001686E-4</v>
      </c>
      <c r="E162" s="3">
        <v>0</v>
      </c>
    </row>
    <row r="163" spans="1:5" x14ac:dyDescent="0.25">
      <c r="A163" s="3">
        <f t="shared" si="2"/>
        <v>162</v>
      </c>
      <c r="B163" s="57">
        <v>3.8805128525025001E-10</v>
      </c>
      <c r="C163" s="57">
        <v>0</v>
      </c>
      <c r="D163" s="57">
        <v>1.0000000000000064E-4</v>
      </c>
      <c r="E163" s="3">
        <v>0</v>
      </c>
    </row>
    <row r="164" spans="1:5" x14ac:dyDescent="0.25">
      <c r="A164" s="3">
        <f t="shared" si="2"/>
        <v>163</v>
      </c>
      <c r="B164" s="57">
        <v>2.6994193113076899E-10</v>
      </c>
      <c r="C164" s="57">
        <v>0</v>
      </c>
      <c r="D164" s="57">
        <v>9.9999999999999341E-5</v>
      </c>
      <c r="E164" s="3">
        <v>0</v>
      </c>
    </row>
    <row r="165" spans="1:5" x14ac:dyDescent="0.25">
      <c r="A165" s="3">
        <f t="shared" si="2"/>
        <v>164</v>
      </c>
      <c r="B165" s="57">
        <v>2.3065242760067601E-10</v>
      </c>
      <c r="C165" s="57">
        <v>0</v>
      </c>
      <c r="D165" s="57">
        <v>9.9999999999988919E-5</v>
      </c>
      <c r="E165" s="3">
        <v>0</v>
      </c>
    </row>
    <row r="166" spans="1:5" x14ac:dyDescent="0.25">
      <c r="A166" s="3">
        <f t="shared" si="2"/>
        <v>165</v>
      </c>
      <c r="B166" s="57">
        <v>2.2053579434346001E-10</v>
      </c>
      <c r="C166" s="57">
        <v>0</v>
      </c>
      <c r="D166" s="57">
        <v>1.0000000000000028E-4</v>
      </c>
      <c r="E166" s="3">
        <v>0</v>
      </c>
    </row>
    <row r="167" spans="1:5" x14ac:dyDescent="0.25">
      <c r="A167" s="3">
        <f t="shared" si="2"/>
        <v>166</v>
      </c>
      <c r="B167" s="57">
        <v>2.2510301941082801E-10</v>
      </c>
      <c r="C167" s="57">
        <v>0</v>
      </c>
      <c r="D167" s="57">
        <v>1.0000000000000009E-4</v>
      </c>
      <c r="E167" s="3">
        <v>0</v>
      </c>
    </row>
    <row r="168" spans="1:5" x14ac:dyDescent="0.25">
      <c r="A168" s="3">
        <f t="shared" si="2"/>
        <v>167</v>
      </c>
      <c r="B168" s="57">
        <v>2.5637713273244198E-10</v>
      </c>
      <c r="C168" s="57">
        <v>0</v>
      </c>
      <c r="D168" s="57">
        <v>1.0000000000002628E-4</v>
      </c>
      <c r="E168" s="3">
        <v>0</v>
      </c>
    </row>
    <row r="169" spans="1:5" x14ac:dyDescent="0.25">
      <c r="A169" s="3">
        <f t="shared" si="2"/>
        <v>168</v>
      </c>
      <c r="B169" s="57">
        <v>3.41548430042604E-10</v>
      </c>
      <c r="C169" s="57">
        <v>0</v>
      </c>
      <c r="D169" s="57">
        <v>1.0000000000000539E-4</v>
      </c>
      <c r="E169" s="3">
        <v>0</v>
      </c>
    </row>
    <row r="170" spans="1:5" x14ac:dyDescent="0.25">
      <c r="A170" s="3">
        <f t="shared" si="2"/>
        <v>169</v>
      </c>
      <c r="B170" s="57">
        <v>6.2763227301054701E-10</v>
      </c>
      <c r="C170" s="57">
        <v>0</v>
      </c>
      <c r="D170" s="57">
        <v>1.0000000000000007E-4</v>
      </c>
      <c r="E170" s="3">
        <v>0</v>
      </c>
    </row>
    <row r="171" spans="1:5" x14ac:dyDescent="0.25">
      <c r="A171" s="3">
        <f t="shared" si="2"/>
        <v>170</v>
      </c>
      <c r="B171" s="57">
        <v>1.3169177325868399E-9</v>
      </c>
      <c r="C171" s="57">
        <v>0</v>
      </c>
      <c r="D171" s="57">
        <v>9.9999999999974174E-5</v>
      </c>
      <c r="E171" s="3">
        <v>0</v>
      </c>
    </row>
    <row r="172" spans="1:5" x14ac:dyDescent="0.25">
      <c r="A172" s="3">
        <f t="shared" si="2"/>
        <v>171</v>
      </c>
      <c r="B172" s="57">
        <v>5.2381632819547204E-10</v>
      </c>
      <c r="C172" s="57">
        <v>0</v>
      </c>
      <c r="D172" s="57">
        <v>1.0000000000003463E-4</v>
      </c>
      <c r="E172" s="3">
        <v>0</v>
      </c>
    </row>
    <row r="173" spans="1:5" x14ac:dyDescent="0.25">
      <c r="A173" s="3">
        <f t="shared" si="2"/>
        <v>172</v>
      </c>
      <c r="B173" s="57">
        <v>2.95000264096272E-10</v>
      </c>
      <c r="C173" s="57">
        <v>0</v>
      </c>
      <c r="D173" s="57">
        <v>1.0000000000016827E-4</v>
      </c>
      <c r="E173" s="3">
        <v>0</v>
      </c>
    </row>
    <row r="174" spans="1:5" x14ac:dyDescent="0.25">
      <c r="A174" s="3">
        <f t="shared" si="2"/>
        <v>173</v>
      </c>
      <c r="B174" s="57">
        <v>1.96845199611995E-10</v>
      </c>
      <c r="C174" s="57">
        <v>0</v>
      </c>
      <c r="D174" s="57">
        <v>9.9999999999979486E-5</v>
      </c>
      <c r="E174" s="3">
        <v>0</v>
      </c>
    </row>
    <row r="175" spans="1:5" x14ac:dyDescent="0.25">
      <c r="A175" s="3">
        <f t="shared" si="2"/>
        <v>174</v>
      </c>
      <c r="B175" s="57">
        <v>1.4662476505020401E-10</v>
      </c>
      <c r="C175" s="57">
        <v>0</v>
      </c>
      <c r="D175" s="57">
        <v>1.0000000000001087E-4</v>
      </c>
      <c r="E175" s="3">
        <v>0</v>
      </c>
    </row>
    <row r="176" spans="1:5" x14ac:dyDescent="0.25">
      <c r="A176" s="3">
        <f t="shared" si="2"/>
        <v>175</v>
      </c>
      <c r="B176" s="57">
        <v>1.16856206929391E-10</v>
      </c>
      <c r="C176" s="57">
        <v>0</v>
      </c>
      <c r="D176" s="57">
        <v>1.0000000000011521E-4</v>
      </c>
      <c r="E176" s="3">
        <v>0</v>
      </c>
    </row>
    <row r="177" spans="1:5" x14ac:dyDescent="0.25">
      <c r="A177" s="3">
        <f t="shared" si="2"/>
        <v>176</v>
      </c>
      <c r="B177" s="57">
        <v>9.7672810066900795E-11</v>
      </c>
      <c r="C177" s="57">
        <v>0</v>
      </c>
      <c r="D177" s="57">
        <v>9.9999999999992917E-5</v>
      </c>
      <c r="E177" s="3">
        <v>0</v>
      </c>
    </row>
    <row r="178" spans="1:5" x14ac:dyDescent="0.25">
      <c r="A178" s="3">
        <f t="shared" si="2"/>
        <v>177</v>
      </c>
      <c r="B178" s="57">
        <v>8.2960095518878301E-11</v>
      </c>
      <c r="C178" s="57">
        <v>0</v>
      </c>
      <c r="D178" s="57">
        <v>9.9999999999981966E-5</v>
      </c>
      <c r="E178" s="3">
        <v>0</v>
      </c>
    </row>
    <row r="179" spans="1:5" x14ac:dyDescent="0.25">
      <c r="A179" s="3">
        <f t="shared" si="2"/>
        <v>178</v>
      </c>
      <c r="B179" s="57">
        <v>7.2827764732141202E-11</v>
      </c>
      <c r="C179" s="57">
        <v>0</v>
      </c>
      <c r="D179" s="57">
        <v>9.9999999999999815E-5</v>
      </c>
      <c r="E179" s="3">
        <v>0</v>
      </c>
    </row>
    <row r="180" spans="1:5" x14ac:dyDescent="0.25">
      <c r="A180" s="3">
        <f t="shared" si="2"/>
        <v>179</v>
      </c>
      <c r="B180" s="57">
        <v>6.4948728327669694E-11</v>
      </c>
      <c r="C180" s="57">
        <v>0</v>
      </c>
      <c r="D180" s="57">
        <v>9.9999999999999178E-5</v>
      </c>
      <c r="E180" s="3">
        <v>0</v>
      </c>
    </row>
    <row r="181" spans="1:5" x14ac:dyDescent="0.25">
      <c r="A181" s="3">
        <f t="shared" si="2"/>
        <v>180</v>
      </c>
      <c r="B181" s="57">
        <v>5.88227000177551E-11</v>
      </c>
      <c r="C181" s="57">
        <v>0</v>
      </c>
      <c r="D181" s="57">
        <v>1.0000000000000201E-4</v>
      </c>
      <c r="E181" s="3">
        <v>0</v>
      </c>
    </row>
    <row r="182" spans="1:5" x14ac:dyDescent="0.25">
      <c r="A182" s="3">
        <f t="shared" si="2"/>
        <v>181</v>
      </c>
      <c r="B182" s="57">
        <v>3.92759104008109E-10</v>
      </c>
      <c r="C182" s="57">
        <v>0</v>
      </c>
      <c r="D182" s="57">
        <v>1.0000000000000147E-4</v>
      </c>
      <c r="E182" s="3">
        <v>0</v>
      </c>
    </row>
    <row r="183" spans="1:5" x14ac:dyDescent="0.25">
      <c r="A183" s="3">
        <f t="shared" si="2"/>
        <v>182</v>
      </c>
      <c r="B183" s="57">
        <v>1.65497068214187E-10</v>
      </c>
      <c r="C183" s="57">
        <v>0</v>
      </c>
      <c r="D183" s="57">
        <v>9.99999999999935E-5</v>
      </c>
      <c r="E183" s="3">
        <v>0</v>
      </c>
    </row>
    <row r="184" spans="1:5" x14ac:dyDescent="0.25">
      <c r="A184" s="3">
        <f t="shared" si="2"/>
        <v>183</v>
      </c>
      <c r="B184" s="57">
        <v>1.6951141502992299E-10</v>
      </c>
      <c r="C184" s="57">
        <v>0</v>
      </c>
      <c r="D184" s="57">
        <v>9.9999999999998921E-5</v>
      </c>
      <c r="E184" s="3">
        <v>0</v>
      </c>
    </row>
    <row r="185" spans="1:5" x14ac:dyDescent="0.25">
      <c r="A185" s="3">
        <f t="shared" si="2"/>
        <v>184</v>
      </c>
      <c r="B185" s="57">
        <v>1.6563512692712799E-10</v>
      </c>
      <c r="C185" s="57">
        <v>0</v>
      </c>
      <c r="D185" s="57">
        <v>9.9999999999996698E-5</v>
      </c>
      <c r="E185" s="3">
        <v>0</v>
      </c>
    </row>
    <row r="186" spans="1:5" x14ac:dyDescent="0.25">
      <c r="A186" s="3">
        <f t="shared" si="2"/>
        <v>185</v>
      </c>
      <c r="B186" s="57">
        <v>1.6240768001388199E-10</v>
      </c>
      <c r="C186" s="57">
        <v>0</v>
      </c>
      <c r="D186" s="57">
        <v>1.0000000000000011E-4</v>
      </c>
      <c r="E186" s="3">
        <v>0</v>
      </c>
    </row>
    <row r="187" spans="1:5" x14ac:dyDescent="0.25">
      <c r="A187" s="3">
        <f t="shared" si="2"/>
        <v>186</v>
      </c>
      <c r="B187" s="57">
        <v>1.68648501609922E-10</v>
      </c>
      <c r="C187" s="57">
        <v>0</v>
      </c>
      <c r="D187" s="57">
        <v>9.9999999999980462E-5</v>
      </c>
      <c r="E187" s="3">
        <v>0</v>
      </c>
    </row>
    <row r="188" spans="1:5" x14ac:dyDescent="0.25">
      <c r="A188" s="3">
        <f t="shared" si="2"/>
        <v>187</v>
      </c>
      <c r="B188" s="57">
        <v>1.9947122924522099E-10</v>
      </c>
      <c r="C188" s="57">
        <v>0</v>
      </c>
      <c r="D188" s="57">
        <v>1.0000000000000518E-4</v>
      </c>
      <c r="E188" s="3">
        <v>0</v>
      </c>
    </row>
    <row r="189" spans="1:5" x14ac:dyDescent="0.25">
      <c r="A189" s="3">
        <f t="shared" si="2"/>
        <v>188</v>
      </c>
      <c r="B189" s="57">
        <v>2.83676857391641E-10</v>
      </c>
      <c r="C189" s="57">
        <v>0</v>
      </c>
      <c r="D189" s="57">
        <v>1.0000000000000131E-4</v>
      </c>
      <c r="E189" s="3">
        <v>0</v>
      </c>
    </row>
    <row r="190" spans="1:5" x14ac:dyDescent="0.25">
      <c r="A190" s="3">
        <f t="shared" si="2"/>
        <v>189</v>
      </c>
      <c r="B190" s="57">
        <v>5.6074063000046796E-10</v>
      </c>
      <c r="C190" s="57">
        <v>0</v>
      </c>
      <c r="D190" s="57">
        <v>1.0000000000001119E-4</v>
      </c>
      <c r="E190" s="3">
        <v>0</v>
      </c>
    </row>
    <row r="191" spans="1:5" x14ac:dyDescent="0.25">
      <c r="A191" s="3">
        <f t="shared" si="2"/>
        <v>190</v>
      </c>
      <c r="B191" s="57">
        <v>27.345764271849301</v>
      </c>
      <c r="C191" s="57">
        <v>27.345763999999999</v>
      </c>
      <c r="D191" s="57">
        <v>31.031053922754378</v>
      </c>
      <c r="E191" s="3">
        <v>31.031951334233</v>
      </c>
    </row>
    <row r="192" spans="1:5" x14ac:dyDescent="0.25">
      <c r="A192" s="3">
        <f t="shared" si="2"/>
        <v>191</v>
      </c>
      <c r="B192" s="57">
        <v>24.911405560618899</v>
      </c>
      <c r="C192" s="57">
        <v>24.911405999999999</v>
      </c>
      <c r="D192" s="57">
        <v>28.106786664309464</v>
      </c>
      <c r="E192" s="3">
        <v>28.107692886567499</v>
      </c>
    </row>
    <row r="193" spans="1:5" x14ac:dyDescent="0.25">
      <c r="A193" s="3">
        <f t="shared" si="2"/>
        <v>192</v>
      </c>
      <c r="B193" s="57">
        <v>22.7272646726591</v>
      </c>
      <c r="C193" s="57">
        <v>22.727264999999999</v>
      </c>
      <c r="D193" s="57">
        <v>25.478545778917272</v>
      </c>
      <c r="E193" s="3">
        <v>25.479439017383999</v>
      </c>
    </row>
    <row r="194" spans="1:5" x14ac:dyDescent="0.25">
      <c r="A194" s="3">
        <f t="shared" si="2"/>
        <v>193</v>
      </c>
      <c r="B194" s="57">
        <v>20.768456966454998</v>
      </c>
      <c r="C194" s="57">
        <v>20.768457000000001</v>
      </c>
      <c r="D194" s="57">
        <v>23.116762830683577</v>
      </c>
      <c r="E194" s="3">
        <v>23.1176608435083</v>
      </c>
    </row>
    <row r="195" spans="1:5" x14ac:dyDescent="0.25">
      <c r="A195" s="3">
        <f t="shared" si="2"/>
        <v>194</v>
      </c>
      <c r="B195" s="57">
        <v>19.012594105968098</v>
      </c>
      <c r="C195" s="57">
        <v>19.012594</v>
      </c>
      <c r="D195" s="57">
        <v>20.994884044500669</v>
      </c>
      <c r="E195" s="3">
        <v>20.995783801577002</v>
      </c>
    </row>
    <row r="196" spans="1:5" x14ac:dyDescent="0.25">
      <c r="A196" s="3">
        <f t="shared" ref="A196:A201" si="3">1+A195</f>
        <v>195</v>
      </c>
      <c r="B196" s="57">
        <v>17.439524988206301</v>
      </c>
      <c r="C196" s="57">
        <v>17.439525</v>
      </c>
      <c r="D196" s="57">
        <v>19.088991536886937</v>
      </c>
      <c r="E196" s="3">
        <v>19.0898922446877</v>
      </c>
    </row>
    <row r="197" spans="1:5" x14ac:dyDescent="0.25">
      <c r="A197" s="3">
        <f t="shared" si="3"/>
        <v>196</v>
      </c>
      <c r="B197" s="57">
        <v>16.031120488055901</v>
      </c>
      <c r="C197" s="57">
        <v>16.031120000000001</v>
      </c>
      <c r="D197" s="57">
        <v>17.377564310021064</v>
      </c>
      <c r="E197" s="3">
        <v>17.3784635799528</v>
      </c>
    </row>
    <row r="198" spans="1:5" x14ac:dyDescent="0.25">
      <c r="A198" s="3">
        <f t="shared" si="3"/>
        <v>197</v>
      </c>
      <c r="B198" s="57">
        <v>14.7710628978842</v>
      </c>
      <c r="C198" s="57">
        <v>14.771063</v>
      </c>
      <c r="D198" s="57">
        <v>15.841230212771535</v>
      </c>
      <c r="E198" s="3">
        <v>15.8421289928856</v>
      </c>
    </row>
    <row r="199" spans="1:5" x14ac:dyDescent="0.25">
      <c r="A199" s="3">
        <f t="shared" si="3"/>
        <v>198</v>
      </c>
      <c r="B199" s="57">
        <v>13.6446731558912</v>
      </c>
      <c r="C199" s="57">
        <v>13.644672999999999</v>
      </c>
      <c r="D199" s="57">
        <v>14.462556803690269</v>
      </c>
      <c r="E199" s="3">
        <v>14.463458099943701</v>
      </c>
    </row>
    <row r="200" spans="1:5" x14ac:dyDescent="0.25">
      <c r="A200" s="3">
        <f t="shared" si="3"/>
        <v>199</v>
      </c>
      <c r="B200" s="57">
        <v>12.638739619051799</v>
      </c>
      <c r="C200" s="57">
        <v>12.63874</v>
      </c>
      <c r="D200" s="57">
        <v>13.225868094436663</v>
      </c>
      <c r="E200" s="3">
        <v>13.2267651364235</v>
      </c>
    </row>
    <row r="201" spans="1:5" x14ac:dyDescent="0.25">
      <c r="A201" s="3">
        <f t="shared" si="3"/>
        <v>200</v>
      </c>
      <c r="B201" s="57">
        <v>11.7413794115109</v>
      </c>
      <c r="C201" s="57">
        <v>11.741379</v>
      </c>
      <c r="D201" s="57">
        <v>12.117040523184</v>
      </c>
      <c r="E201" s="3">
        <v>12.1179345261843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2020-12-25T07:53:37Z</dcterms:modified>
</cp:coreProperties>
</file>