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topsis21\patokan dokumen perhitungan\"/>
    </mc:Choice>
  </mc:AlternateContent>
  <bookViews>
    <workbookView xWindow="0" yWindow="0" windowWidth="23040" windowHeight="9264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42" i="2" l="1"/>
  <c r="D42" i="2"/>
  <c r="F42" i="2"/>
  <c r="G42" i="2"/>
  <c r="H42" i="2"/>
  <c r="I42" i="2"/>
  <c r="J42" i="2"/>
  <c r="K42" i="2"/>
  <c r="L42" i="2"/>
  <c r="M42" i="2"/>
  <c r="C40" i="2"/>
  <c r="D40" i="2"/>
  <c r="F40" i="2"/>
  <c r="G40" i="2"/>
  <c r="H40" i="2"/>
  <c r="I40" i="2"/>
  <c r="J40" i="2"/>
  <c r="K40" i="2"/>
  <c r="L40" i="2"/>
  <c r="M40" i="2"/>
  <c r="M34" i="2"/>
  <c r="M35" i="2"/>
  <c r="M36" i="2"/>
  <c r="M37" i="2"/>
  <c r="M38" i="2"/>
  <c r="M33" i="2"/>
  <c r="L34" i="2"/>
  <c r="L35" i="2"/>
  <c r="L36" i="2"/>
  <c r="L37" i="2"/>
  <c r="L38" i="2"/>
  <c r="L33" i="2"/>
  <c r="K34" i="2"/>
  <c r="K35" i="2"/>
  <c r="K36" i="2"/>
  <c r="K37" i="2"/>
  <c r="K38" i="2"/>
  <c r="K33" i="2"/>
  <c r="J34" i="2"/>
  <c r="J35" i="2"/>
  <c r="J36" i="2"/>
  <c r="J37" i="2"/>
  <c r="J38" i="2"/>
  <c r="J33" i="2"/>
  <c r="I34" i="2"/>
  <c r="I35" i="2"/>
  <c r="I36" i="2"/>
  <c r="I37" i="2"/>
  <c r="I38" i="2"/>
  <c r="I33" i="2"/>
  <c r="H34" i="2"/>
  <c r="H35" i="2"/>
  <c r="H36" i="2"/>
  <c r="H37" i="2"/>
  <c r="H38" i="2"/>
  <c r="H33" i="2"/>
  <c r="G34" i="2"/>
  <c r="G35" i="2"/>
  <c r="G36" i="2"/>
  <c r="G37" i="2"/>
  <c r="G38" i="2"/>
  <c r="G33" i="2"/>
  <c r="F34" i="2"/>
  <c r="F35" i="2"/>
  <c r="F36" i="2"/>
  <c r="F37" i="2"/>
  <c r="F38" i="2"/>
  <c r="F33" i="2"/>
  <c r="D34" i="2"/>
  <c r="D35" i="2"/>
  <c r="D36" i="2"/>
  <c r="D37" i="2"/>
  <c r="D38" i="2"/>
  <c r="D33" i="2"/>
  <c r="C34" i="2"/>
  <c r="C35" i="2"/>
  <c r="C36" i="2"/>
  <c r="C37" i="2"/>
  <c r="C38" i="2"/>
  <c r="C33" i="2"/>
  <c r="B34" i="2"/>
  <c r="B35" i="2"/>
  <c r="B36" i="2"/>
  <c r="B37" i="2"/>
  <c r="B38" i="2"/>
  <c r="B33" i="2"/>
  <c r="O30" i="2"/>
  <c r="O37" i="2" s="1"/>
  <c r="O31" i="2"/>
  <c r="O38" i="2" s="1"/>
  <c r="M27" i="2"/>
  <c r="M28" i="2"/>
  <c r="M29" i="2"/>
  <c r="M30" i="2"/>
  <c r="M31" i="2"/>
  <c r="M26" i="2"/>
  <c r="L27" i="2"/>
  <c r="L28" i="2"/>
  <c r="L29" i="2"/>
  <c r="L30" i="2"/>
  <c r="L31" i="2"/>
  <c r="L26" i="2"/>
  <c r="K27" i="2"/>
  <c r="K28" i="2"/>
  <c r="K29" i="2"/>
  <c r="K30" i="2"/>
  <c r="K31" i="2"/>
  <c r="K26" i="2"/>
  <c r="J27" i="2"/>
  <c r="J28" i="2"/>
  <c r="J29" i="2"/>
  <c r="J30" i="2"/>
  <c r="J31" i="2"/>
  <c r="J26" i="2"/>
  <c r="I27" i="2"/>
  <c r="I28" i="2"/>
  <c r="I29" i="2"/>
  <c r="I30" i="2"/>
  <c r="I31" i="2"/>
  <c r="I26" i="2"/>
  <c r="H27" i="2"/>
  <c r="H28" i="2"/>
  <c r="H29" i="2"/>
  <c r="H30" i="2"/>
  <c r="H31" i="2"/>
  <c r="H26" i="2"/>
  <c r="G27" i="2"/>
  <c r="G28" i="2"/>
  <c r="G29" i="2"/>
  <c r="G30" i="2"/>
  <c r="G31" i="2"/>
  <c r="G26" i="2"/>
  <c r="F27" i="2"/>
  <c r="F28" i="2"/>
  <c r="F29" i="2"/>
  <c r="F30" i="2"/>
  <c r="F31" i="2"/>
  <c r="F26" i="2"/>
  <c r="D26" i="2"/>
  <c r="D27" i="2"/>
  <c r="D28" i="2"/>
  <c r="D29" i="2"/>
  <c r="D30" i="2"/>
  <c r="D31" i="2"/>
  <c r="C27" i="2"/>
  <c r="C28" i="2"/>
  <c r="C29" i="2"/>
  <c r="C30" i="2"/>
  <c r="C31" i="2"/>
  <c r="C26" i="2"/>
  <c r="B31" i="2"/>
  <c r="B27" i="2"/>
  <c r="B28" i="2"/>
  <c r="B29" i="2"/>
  <c r="B30" i="2"/>
  <c r="B26" i="2"/>
  <c r="D25" i="2"/>
  <c r="C25" i="2"/>
  <c r="E25" i="2"/>
  <c r="E27" i="2" s="1"/>
  <c r="E34" i="2" s="1"/>
  <c r="F25" i="2"/>
  <c r="G25" i="2"/>
  <c r="H25" i="2"/>
  <c r="I25" i="2"/>
  <c r="J25" i="2"/>
  <c r="K25" i="2"/>
  <c r="L25" i="2"/>
  <c r="M25" i="2"/>
  <c r="N25" i="2"/>
  <c r="N31" i="2" s="1"/>
  <c r="N38" i="2" s="1"/>
  <c r="O25" i="2"/>
  <c r="O28" i="2" s="1"/>
  <c r="O35" i="2" s="1"/>
  <c r="B25" i="2"/>
  <c r="B42" i="2" l="1"/>
  <c r="B40" i="2"/>
  <c r="E31" i="2"/>
  <c r="E38" i="2" s="1"/>
  <c r="E30" i="2"/>
  <c r="E37" i="2" s="1"/>
  <c r="E28" i="2"/>
  <c r="E35" i="2" s="1"/>
  <c r="E26" i="2"/>
  <c r="E33" i="2" s="1"/>
  <c r="E29" i="2"/>
  <c r="E36" i="2" s="1"/>
  <c r="N26" i="2"/>
  <c r="N33" i="2" s="1"/>
  <c r="N29" i="2"/>
  <c r="N36" i="2" s="1"/>
  <c r="N30" i="2"/>
  <c r="N37" i="2" s="1"/>
  <c r="N28" i="2"/>
  <c r="N35" i="2" s="1"/>
  <c r="N27" i="2"/>
  <c r="N34" i="2" s="1"/>
  <c r="O29" i="2"/>
  <c r="O36" i="2" s="1"/>
  <c r="O27" i="2"/>
  <c r="O34" i="2" s="1"/>
  <c r="O26" i="2"/>
  <c r="O33" i="2" s="1"/>
  <c r="S27" i="1"/>
  <c r="C79" i="1"/>
  <c r="C78" i="1"/>
  <c r="C80" i="1"/>
  <c r="C81" i="1"/>
  <c r="C82" i="1"/>
  <c r="C77" i="1"/>
  <c r="E69" i="1"/>
  <c r="E70" i="1"/>
  <c r="E71" i="1"/>
  <c r="E72" i="1"/>
  <c r="E73" i="1"/>
  <c r="E68" i="1"/>
  <c r="B68" i="1"/>
  <c r="B69" i="1"/>
  <c r="B70" i="1"/>
  <c r="B71" i="1"/>
  <c r="B72" i="1"/>
  <c r="B73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5" i="1"/>
  <c r="D64" i="1"/>
  <c r="E64" i="1"/>
  <c r="F64" i="1"/>
  <c r="G64" i="1"/>
  <c r="H64" i="1"/>
  <c r="I64" i="1"/>
  <c r="J64" i="1"/>
  <c r="K64" i="1"/>
  <c r="L64" i="1"/>
  <c r="M64" i="1"/>
  <c r="N64" i="1"/>
  <c r="O64" i="1"/>
  <c r="C64" i="1"/>
  <c r="B64" i="1"/>
  <c r="O54" i="1"/>
  <c r="F54" i="1"/>
  <c r="G54" i="1"/>
  <c r="H54" i="1"/>
  <c r="I54" i="1"/>
  <c r="J54" i="1"/>
  <c r="K54" i="1"/>
  <c r="L54" i="1"/>
  <c r="M54" i="1"/>
  <c r="N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F59" i="1"/>
  <c r="G59" i="1"/>
  <c r="H59" i="1"/>
  <c r="I59" i="1"/>
  <c r="J59" i="1"/>
  <c r="K59" i="1"/>
  <c r="L59" i="1"/>
  <c r="M59" i="1"/>
  <c r="N59" i="1"/>
  <c r="O59" i="1"/>
  <c r="E57" i="1"/>
  <c r="E55" i="1"/>
  <c r="E54" i="1"/>
  <c r="E56" i="1"/>
  <c r="E58" i="1"/>
  <c r="E59" i="1"/>
  <c r="D59" i="1"/>
  <c r="D58" i="1"/>
  <c r="D57" i="1"/>
  <c r="D56" i="1"/>
  <c r="D55" i="1"/>
  <c r="D54" i="1"/>
  <c r="C55" i="1"/>
  <c r="C56" i="1"/>
  <c r="C57" i="1"/>
  <c r="C58" i="1"/>
  <c r="C59" i="1"/>
  <c r="C54" i="1"/>
  <c r="B59" i="1"/>
  <c r="B58" i="1"/>
  <c r="B57" i="1"/>
  <c r="B56" i="1"/>
  <c r="B55" i="1"/>
  <c r="B54" i="1"/>
  <c r="E42" i="2" l="1"/>
  <c r="E40" i="2"/>
  <c r="N40" i="2"/>
  <c r="N42" i="2"/>
  <c r="O40" i="2"/>
  <c r="O42" i="2"/>
  <c r="O43" i="1"/>
  <c r="O44" i="1"/>
  <c r="O45" i="1"/>
  <c r="O46" i="1"/>
  <c r="O47" i="1"/>
  <c r="O42" i="1"/>
  <c r="N43" i="1"/>
  <c r="N44" i="1"/>
  <c r="N45" i="1"/>
  <c r="N46" i="1"/>
  <c r="N47" i="1"/>
  <c r="N42" i="1"/>
  <c r="M43" i="1"/>
  <c r="M44" i="1"/>
  <c r="M45" i="1"/>
  <c r="M46" i="1"/>
  <c r="M47" i="1"/>
  <c r="M42" i="1"/>
  <c r="L43" i="1"/>
  <c r="L44" i="1"/>
  <c r="L45" i="1"/>
  <c r="L46" i="1"/>
  <c r="L47" i="1"/>
  <c r="L42" i="1"/>
  <c r="K43" i="1"/>
  <c r="K44" i="1"/>
  <c r="K45" i="1"/>
  <c r="K46" i="1"/>
  <c r="K47" i="1"/>
  <c r="K42" i="1"/>
  <c r="J43" i="1"/>
  <c r="J44" i="1"/>
  <c r="J45" i="1"/>
  <c r="J46" i="1"/>
  <c r="J47" i="1"/>
  <c r="J42" i="1"/>
  <c r="I43" i="1"/>
  <c r="I44" i="1"/>
  <c r="I45" i="1"/>
  <c r="I46" i="1"/>
  <c r="I47" i="1"/>
  <c r="I42" i="1"/>
  <c r="H43" i="1"/>
  <c r="H44" i="1"/>
  <c r="H45" i="1"/>
  <c r="H46" i="1"/>
  <c r="H47" i="1"/>
  <c r="H42" i="1"/>
  <c r="G43" i="1"/>
  <c r="G44" i="1"/>
  <c r="G45" i="1"/>
  <c r="G46" i="1"/>
  <c r="G47" i="1"/>
  <c r="G42" i="1"/>
  <c r="F43" i="1"/>
  <c r="F44" i="1"/>
  <c r="F45" i="1"/>
  <c r="F46" i="1"/>
  <c r="F47" i="1"/>
  <c r="F42" i="1"/>
  <c r="E43" i="1"/>
  <c r="E44" i="1"/>
  <c r="E45" i="1"/>
  <c r="E46" i="1"/>
  <c r="E47" i="1"/>
  <c r="E42" i="1"/>
  <c r="D43" i="1"/>
  <c r="D44" i="1"/>
  <c r="D45" i="1"/>
  <c r="D46" i="1"/>
  <c r="D47" i="1"/>
  <c r="D42" i="1"/>
  <c r="C43" i="1"/>
  <c r="C44" i="1"/>
  <c r="C45" i="1"/>
  <c r="C46" i="1"/>
  <c r="C47" i="1"/>
  <c r="C42" i="1"/>
  <c r="B44" i="1"/>
  <c r="B43" i="1"/>
  <c r="B45" i="1"/>
  <c r="B46" i="1"/>
  <c r="B47" i="1"/>
  <c r="B42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E45" i="2" l="1"/>
  <c r="E47" i="2"/>
  <c r="E48" i="2"/>
  <c r="E49" i="2"/>
  <c r="E50" i="2"/>
  <c r="E46" i="2"/>
  <c r="C47" i="2"/>
  <c r="C45" i="2"/>
  <c r="C48" i="2"/>
  <c r="C49" i="2"/>
  <c r="C46" i="2"/>
  <c r="C50" i="2"/>
  <c r="C58" i="2" l="1"/>
  <c r="C54" i="2"/>
  <c r="C56" i="2"/>
  <c r="C57" i="2"/>
  <c r="C55" i="2"/>
  <c r="D55" i="2" s="1"/>
  <c r="C53" i="2"/>
  <c r="D53" i="2" s="1"/>
  <c r="D57" i="2" l="1"/>
  <c r="D58" i="2"/>
  <c r="D56" i="2"/>
  <c r="D54" i="2"/>
</calcChain>
</file>

<file path=xl/sharedStrings.xml><?xml version="1.0" encoding="utf-8"?>
<sst xmlns="http://schemas.openxmlformats.org/spreadsheetml/2006/main" count="369" uniqueCount="124">
  <si>
    <t>Ranking kecocokan setiap alternatif pada setiap kriteria, dinilai dengan 1 sampai 5, yaitu :</t>
  </si>
  <si>
    <t>1 = sangat buruk, 2 = buruk, 3 = cukup, 4 = baik, 5 = sangat baik.</t>
  </si>
  <si>
    <t>Pengambil keputusan memberikan bobot setiap kriteria C1, C2, C3, C4 = (30, 30, 25, 15)</t>
  </si>
  <si>
    <t>Ada 9 karyawan yang menjadi kandidat (alternatif) untuk dipromosikan sebagai penerima reward karyawan, yaitu :</t>
  </si>
  <si>
    <t>A1 = Ahmad, A2 = Rio, A3 = Elsa, A4 = Fahri, A5 = Adam, A6 = Sinta, A7 = Setyawan, A8 = Andrian, A9 = Iman, A10 = Rossa.</t>
  </si>
  <si>
    <t>Alternatif</t>
  </si>
  <si>
    <t>Kriteria</t>
  </si>
  <si>
    <t>Alternatif Kriteria</t>
  </si>
  <si>
    <t>X1</t>
  </si>
  <si>
    <t>X2</t>
  </si>
  <si>
    <t>X3</t>
  </si>
  <si>
    <t>X4</t>
  </si>
  <si>
    <t>Mencari Nilai R</t>
  </si>
  <si>
    <t>&lt;-- Dikali Nilai Bobot</t>
  </si>
  <si>
    <t>&lt;-- Nilai Bobot</t>
  </si>
  <si>
    <t>Y1+</t>
  </si>
  <si>
    <t>Y2+</t>
  </si>
  <si>
    <t>Y3+</t>
  </si>
  <si>
    <t>Y4+</t>
  </si>
  <si>
    <t>Y+</t>
  </si>
  <si>
    <t>&lt;-- Nilai Maximum</t>
  </si>
  <si>
    <t>Y-</t>
  </si>
  <si>
    <t>&lt;-- Nilai Minimum</t>
  </si>
  <si>
    <t>D1+</t>
  </si>
  <si>
    <t>D1-</t>
  </si>
  <si>
    <t>D2+</t>
  </si>
  <si>
    <t>D2-</t>
  </si>
  <si>
    <t>D3+</t>
  </si>
  <si>
    <t>D3-</t>
  </si>
  <si>
    <t>D4+</t>
  </si>
  <si>
    <t>D4-</t>
  </si>
  <si>
    <t>D5+</t>
  </si>
  <si>
    <t>D5-</t>
  </si>
  <si>
    <t>D6+</t>
  </si>
  <si>
    <t>D6-</t>
  </si>
  <si>
    <t>V=D-/(D-+D+)</t>
  </si>
  <si>
    <t>V1</t>
  </si>
  <si>
    <t>V2</t>
  </si>
  <si>
    <t>V3</t>
  </si>
  <si>
    <t>V4</t>
  </si>
  <si>
    <t>V5</t>
  </si>
  <si>
    <t>V6</t>
  </si>
  <si>
    <t>&lt;-- Terbesar</t>
  </si>
  <si>
    <t>Pemilihan siswa terbaik menggunakan metode TOPSIS</t>
  </si>
  <si>
    <t>Ada 14 Kriteria yang digunakan dalam pemilihan siswa terbaik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</si>
  <si>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</si>
  <si>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</si>
  <si>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</si>
  <si>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</si>
  <si>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</si>
  <si>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</si>
  <si>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</si>
  <si>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</si>
  <si>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</si>
  <si>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</si>
  <si>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</si>
  <si>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</si>
  <si>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</si>
  <si>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</si>
  <si>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SILA</t>
  </si>
  <si>
    <t>SYAHIDI</t>
  </si>
  <si>
    <t>TRIAN</t>
  </si>
  <si>
    <t>ZAHRA</t>
  </si>
  <si>
    <t>ZALFA</t>
  </si>
  <si>
    <t>SADDAM</t>
  </si>
  <si>
    <t>SB</t>
  </si>
  <si>
    <t>BSH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</si>
  <si>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</si>
  <si>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</si>
  <si>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</si>
  <si>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</si>
  <si>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</si>
  <si>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</si>
  <si>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</si>
  <si>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</si>
  <si>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</si>
  <si>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</si>
  <si>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BOBOT C</t>
  </si>
  <si>
    <t>Y5+</t>
  </si>
  <si>
    <t>Y6+</t>
  </si>
  <si>
    <t>Y7+</t>
  </si>
  <si>
    <t>Y8+</t>
  </si>
  <si>
    <t>Y9+</t>
  </si>
  <si>
    <t>Y10+</t>
  </si>
  <si>
    <t>Y11+</t>
  </si>
  <si>
    <t>Y12+</t>
  </si>
  <si>
    <t>Y13+</t>
  </si>
  <si>
    <t>Y14+</t>
  </si>
  <si>
    <t>1. C1 Rata2 Nilai Akademik (B)</t>
  </si>
  <si>
    <t>2. C2 Rangking kelas (C)</t>
  </si>
  <si>
    <t>3. C3 Ekstrakulikuler (B)</t>
  </si>
  <si>
    <t>4. C4 Absensi Ketidakhdiran ( C )</t>
  </si>
  <si>
    <t>5. C5 Prestasi (B)</t>
  </si>
  <si>
    <t>6. C6 Projek 1 Kriteria 1 (B)</t>
  </si>
  <si>
    <t>7. C7 Projek 1 Kriteria 4 (B)</t>
  </si>
  <si>
    <t>8. C8 Projek 1 Kriteria 5 (B)</t>
  </si>
  <si>
    <t>9. C9 Projek 2 Kriteria 1 (B)</t>
  </si>
  <si>
    <t>10. C10 Projek 2 Kriteria 2 (B)</t>
  </si>
  <si>
    <t>11. C11 Projek 2 Kriteria 5 (B)</t>
  </si>
  <si>
    <t>12. C12 Projek 3 Kriteria 1 (B)</t>
  </si>
  <si>
    <t>13. C13 Projek 3 Kriteria 2 (B)</t>
  </si>
  <si>
    <t>14. C14 Projek 3 Kriteria 3 (B)</t>
  </si>
  <si>
    <t>A1</t>
  </si>
  <si>
    <t>A2</t>
  </si>
  <si>
    <t>A3</t>
  </si>
  <si>
    <t>A4</t>
  </si>
  <si>
    <t>A5</t>
  </si>
  <si>
    <t>A6</t>
  </si>
  <si>
    <t>Bobot</t>
  </si>
  <si>
    <t>PEMILIHAN SISWA TERBAIK DI SMP NEGERI 4 KOTA TASIKMALAYA</t>
  </si>
  <si>
    <t>Membuat matrik ternormalisasi ('R)</t>
  </si>
  <si>
    <t>BENEFIT</t>
  </si>
  <si>
    <t>COST</t>
  </si>
  <si>
    <t>PEMBAGI</t>
  </si>
  <si>
    <t>RUMUS =</t>
  </si>
  <si>
    <t>Membuat matrik ternormalisasi terbobot (Y)</t>
  </si>
  <si>
    <t>R</t>
  </si>
  <si>
    <t>Y</t>
  </si>
  <si>
    <t>Solusi ideal poositif</t>
  </si>
  <si>
    <t>A+</t>
  </si>
  <si>
    <t>Solusi ideal negatif</t>
  </si>
  <si>
    <t>A-</t>
  </si>
  <si>
    <t>Jarak antara nilai terbobot terhadap solusi ideal positif dan negatif</t>
  </si>
  <si>
    <t>Nilai Preferensi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</si>
</sst>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3" fillId="4" borderId="1" xfId="0" applyFont="1" applyFill="1" applyBorder="1"/>
    <xf numFmtId="0" fontId="0" fillId="4" borderId="1" xfId="0" applyFill="1" applyBorder="1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5" borderId="1" xfId="0" applyFill="1" applyBorder="1"/>
    <xf numFmtId="0" fontId="3" fillId="0" borderId="0" xfId="0" applyFont="1" applyAlignment="1">
      <alignment horizontal="right"/>
    </xf>
    <xf numFmtId="0" fontId="1" fillId="5" borderId="1" xfId="0" applyFon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91440</xdr:colOff>
      <xdr:row>26</xdr:row>
      <xdr:rowOff>99060</xdr:rowOff>
    </xdr:from>
    <xdr:to>
      <xdr:col>18</xdr:col>
      <xdr:colOff>266700</xdr:colOff>
      <xdr:row>29</xdr:row>
      <xdr:rowOff>167640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5040" y="4853940"/>
          <a:ext cx="1394460" cy="617220"/>
        </a:xfrm>
        <a:prstGeom prst="rect">
          <a:avLst/>
        </a:prstGeom>
      </xdr:spPr>
    </xdr:pic>
    <xdr:clientData/>
  </xdr:twoCellAnchor>
  <xdr:twoCellAnchor editAs="oneCell">
    <xdr:from>
      <xdr:col>16</xdr:col>
      <xdr:colOff>121920</xdr:colOff>
      <xdr:row>34</xdr:row>
      <xdr:rowOff>114300</xdr:rowOff>
    </xdr:from>
    <xdr:to>
      <xdr:col>17</xdr:col>
      <xdr:colOff>449580</xdr:colOff>
      <xdr:row>36</xdr:row>
      <xdr:rowOff>22860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5520" y="6332220"/>
          <a:ext cx="937260" cy="274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5"/>
  <sheetViews>
    <sheetView topLeftCell="A67" zoomScale="115" zoomScaleNormal="115" workbookViewId="0">
      <selection activeCell="B52" sqref="B52:O52"/>
    </sheetView>
  </sheetViews>
  <sheetFormatPr defaultColWidth="9" defaultRowHeight="14.4"/>
  <cols>
    <col min="1" max="1" width="8.6640625" customWidth="1"/>
    <col min="2" max="2" width="17.21875" customWidth="1"/>
    <col min="3" max="3" width="7.88671875" customWidth="1"/>
    <col min="4" max="4" width="14.5546875" customWidth="1"/>
    <col min="5" max="5" width="9.77734375" customWidth="1"/>
    <col min="6" max="6" width="9" customWidth="1"/>
    <col min="7" max="7" width="7.6640625" customWidth="1"/>
    <col min="8" max="8" width="9.21875" customWidth="1"/>
    <col min="9" max="9" width="9" customWidth="1"/>
    <col min="10" max="10" width="7.21875" customWidth="1"/>
    <col min="11" max="11" width="9" customWidth="1"/>
    <col min="12" max="12" width="8.33203125" customWidth="1"/>
    <col min="13" max="13" width="9.21875" customWidth="1"/>
    <col min="14" max="14" width="10.44140625" customWidth="1"/>
    <col min="15" max="15" width="10" customWidth="1"/>
    <col min="16" max="16" width="4.21875" customWidth="1"/>
    <col min="19" max="19" width="12.33203125" customWidth="1"/>
  </cols>
  <sheetData>
    <row r="2" spans="1:16">
      <c r="A2" t="s">
        <v>43</v>
      </c>
    </row>
    <row r="3" spans="1:16">
      <c r="A3" t="s">
        <v>44</v>
      </c>
    </row>
    <row r="4" spans="1:16">
      <c r="B4" t="s">
        <v>88</v>
      </c>
      <c r="E4" t="s">
        <v>92</v>
      </c>
      <c r="H4" t="s">
        <v>96</v>
      </c>
      <c r="K4" t="s">
        <v>100</v>
      </c>
    </row>
    <row r="5" spans="1:16">
      <c r="B5" t="s">
        <v>89</v>
      </c>
      <c r="E5" t="s">
        <v>93</v>
      </c>
      <c r="H5" t="s">
        <v>97</v>
      </c>
      <c r="K5" t="s">
        <v>101</v>
      </c>
    </row>
    <row r="6" spans="1:16">
      <c r="B6" t="s">
        <v>90</v>
      </c>
      <c r="E6" t="s">
        <v>94</v>
      </c>
      <c r="H6" t="s">
        <v>98</v>
      </c>
    </row>
    <row r="7" spans="1:16">
      <c r="B7" t="s">
        <v>91</v>
      </c>
      <c r="E7" t="s">
        <v>95</v>
      </c>
      <c r="H7" t="s">
        <v>99</v>
      </c>
    </row>
    <row r="8" spans="1:16">
      <c r="A8" t="s">
        <v>0</v>
      </c>
    </row>
    <row r="9" spans="1:16">
      <c r="A9" t="s">
        <v>1</v>
      </c>
    </row>
    <row r="10" spans="1:16">
      <c r="A10" t="s">
        <v>2</v>
      </c>
    </row>
    <row r="11" spans="1:16">
      <c r="A11" t="s">
        <v>3</v>
      </c>
    </row>
    <row r="12" spans="1:16">
      <c r="A12" t="s">
        <v>4</v>
      </c>
    </row>
    <row r="13" spans="1:16">
      <c r="B13" s="17" t="s">
        <v>5</v>
      </c>
      <c r="C13" s="17" t="s">
        <v>6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>
      <c r="B14" s="17"/>
      <c r="C14" s="2" t="s">
        <v>45</v>
      </c>
      <c r="D14" s="2" t="s">
        <v>46</v>
      </c>
      <c r="E14" s="2" t="s">
        <v>47</v>
      </c>
      <c r="F14" s="2" t="s">
        <v>48</v>
      </c>
      <c r="G14" s="2" t="s">
        <v>49</v>
      </c>
      <c r="H14" s="2" t="s">
        <v>50</v>
      </c>
      <c r="I14" s="2" t="s">
        <v>51</v>
      </c>
      <c r="J14" s="2" t="s">
        <v>52</v>
      </c>
      <c r="K14" s="2" t="s">
        <v>53</v>
      </c>
      <c r="L14" s="2" t="s">
        <v>54</v>
      </c>
      <c r="M14" s="2" t="s">
        <v>55</v>
      </c>
      <c r="N14" s="2" t="s">
        <v>56</v>
      </c>
      <c r="O14" s="2" t="s">
        <v>57</v>
      </c>
      <c r="P14" s="2" t="s">
        <v>58</v>
      </c>
    </row>
    <row r="15" spans="1:16">
      <c r="B15" s="3" t="s">
        <v>59</v>
      </c>
      <c r="C15" s="3">
        <v>94</v>
      </c>
      <c r="D15" s="3">
        <v>7</v>
      </c>
      <c r="E15" s="3">
        <v>1</v>
      </c>
      <c r="F15" s="3">
        <v>1</v>
      </c>
      <c r="G15" s="3">
        <v>1</v>
      </c>
      <c r="H15" s="3" t="s">
        <v>65</v>
      </c>
      <c r="I15" s="3" t="s">
        <v>65</v>
      </c>
      <c r="J15" s="3" t="s">
        <v>65</v>
      </c>
      <c r="K15" s="3" t="s">
        <v>65</v>
      </c>
      <c r="L15" s="3" t="s">
        <v>65</v>
      </c>
      <c r="M15" s="3" t="s">
        <v>65</v>
      </c>
      <c r="N15" s="3" t="s">
        <v>65</v>
      </c>
      <c r="O15" s="3" t="s">
        <v>65</v>
      </c>
      <c r="P15" s="3" t="s">
        <v>66</v>
      </c>
    </row>
    <row r="16" spans="1:16">
      <c r="B16" s="3" t="s">
        <v>60</v>
      </c>
      <c r="C16" s="3">
        <v>89.36</v>
      </c>
      <c r="D16" s="3">
        <v>29</v>
      </c>
      <c r="E16" s="3">
        <v>1</v>
      </c>
      <c r="F16" s="3">
        <v>1</v>
      </c>
      <c r="G16" s="3">
        <v>1</v>
      </c>
      <c r="H16" s="3" t="s">
        <v>66</v>
      </c>
      <c r="I16" s="3" t="s">
        <v>66</v>
      </c>
      <c r="J16" s="3" t="s">
        <v>66</v>
      </c>
      <c r="K16" s="3" t="s">
        <v>66</v>
      </c>
      <c r="L16" s="3" t="s">
        <v>66</v>
      </c>
      <c r="M16" s="3" t="s">
        <v>66</v>
      </c>
      <c r="N16" s="3" t="s">
        <v>66</v>
      </c>
      <c r="O16" s="3" t="s">
        <v>66</v>
      </c>
      <c r="P16" s="3" t="s">
        <v>66</v>
      </c>
    </row>
    <row r="17" spans="1:19">
      <c r="B17" s="3" t="s">
        <v>61</v>
      </c>
      <c r="C17" s="3">
        <v>91.73</v>
      </c>
      <c r="D17" s="3">
        <v>17</v>
      </c>
      <c r="E17" s="3">
        <v>1</v>
      </c>
      <c r="F17" s="3">
        <v>1</v>
      </c>
      <c r="G17" s="3">
        <v>1</v>
      </c>
      <c r="H17" s="3" t="s">
        <v>65</v>
      </c>
      <c r="I17" s="3" t="s">
        <v>66</v>
      </c>
      <c r="J17" s="3" t="s">
        <v>65</v>
      </c>
      <c r="K17" s="3" t="s">
        <v>65</v>
      </c>
      <c r="L17" s="3" t="s">
        <v>65</v>
      </c>
      <c r="M17" s="3" t="s">
        <v>65</v>
      </c>
      <c r="N17" s="3" t="s">
        <v>65</v>
      </c>
      <c r="O17" s="3" t="s">
        <v>65</v>
      </c>
      <c r="P17" s="3" t="s">
        <v>65</v>
      </c>
    </row>
    <row r="18" spans="1:19">
      <c r="B18" s="3" t="s">
        <v>62</v>
      </c>
      <c r="C18" s="3">
        <v>94.36</v>
      </c>
      <c r="D18" s="3">
        <v>6</v>
      </c>
      <c r="E18" s="3">
        <v>1</v>
      </c>
      <c r="F18" s="3">
        <v>1</v>
      </c>
      <c r="G18" s="3">
        <v>1</v>
      </c>
      <c r="H18" s="3" t="s">
        <v>65</v>
      </c>
      <c r="I18" s="3" t="s">
        <v>65</v>
      </c>
      <c r="J18" s="3" t="s">
        <v>65</v>
      </c>
      <c r="K18" s="3" t="s">
        <v>65</v>
      </c>
      <c r="L18" s="3" t="s">
        <v>65</v>
      </c>
      <c r="M18" s="3" t="s">
        <v>65</v>
      </c>
      <c r="N18" s="3" t="s">
        <v>65</v>
      </c>
      <c r="O18" s="3" t="s">
        <v>65</v>
      </c>
      <c r="P18" s="3" t="s">
        <v>65</v>
      </c>
    </row>
    <row r="19" spans="1:19">
      <c r="B19" s="3" t="s">
        <v>63</v>
      </c>
      <c r="C19" s="3">
        <v>96.27</v>
      </c>
      <c r="D19" s="3">
        <v>2</v>
      </c>
      <c r="E19" s="3">
        <v>1</v>
      </c>
      <c r="F19" s="3">
        <v>1</v>
      </c>
      <c r="G19" s="3">
        <v>1</v>
      </c>
      <c r="H19" s="3" t="s">
        <v>65</v>
      </c>
      <c r="I19" s="3" t="s">
        <v>65</v>
      </c>
      <c r="J19" s="3" t="s">
        <v>65</v>
      </c>
      <c r="K19" s="3" t="s">
        <v>65</v>
      </c>
      <c r="L19" s="3" t="s">
        <v>65</v>
      </c>
      <c r="M19" s="3" t="s">
        <v>65</v>
      </c>
      <c r="N19" s="3" t="s">
        <v>65</v>
      </c>
      <c r="O19" s="3" t="s">
        <v>65</v>
      </c>
      <c r="P19" s="3" t="s">
        <v>65</v>
      </c>
    </row>
    <row r="20" spans="1:19">
      <c r="B20" s="3" t="s">
        <v>64</v>
      </c>
      <c r="C20" s="3">
        <v>90.55</v>
      </c>
      <c r="D20" s="3">
        <v>24</v>
      </c>
      <c r="E20" s="3">
        <v>1</v>
      </c>
      <c r="F20" s="3">
        <v>1</v>
      </c>
      <c r="G20" s="3">
        <v>1</v>
      </c>
      <c r="H20" s="3" t="s">
        <v>66</v>
      </c>
      <c r="I20" s="3" t="s">
        <v>66</v>
      </c>
      <c r="J20" s="3" t="s">
        <v>65</v>
      </c>
      <c r="K20" s="3" t="s">
        <v>66</v>
      </c>
      <c r="L20" s="3" t="s">
        <v>66</v>
      </c>
      <c r="M20" s="3" t="s">
        <v>66</v>
      </c>
      <c r="N20" s="3" t="s">
        <v>66</v>
      </c>
      <c r="O20" s="3" t="s">
        <v>65</v>
      </c>
      <c r="P20" s="3" t="s">
        <v>65</v>
      </c>
    </row>
    <row r="21" spans="1:19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9">
      <c r="B22" s="4"/>
      <c r="C22" s="4"/>
      <c r="D22" s="4"/>
      <c r="E22" s="4"/>
      <c r="F22" s="4"/>
      <c r="G22" s="1"/>
      <c r="H22" s="4"/>
      <c r="I22" s="4"/>
      <c r="J22" s="4"/>
      <c r="K22" s="4"/>
      <c r="L22" s="4"/>
      <c r="M22" s="4"/>
      <c r="N22" s="4"/>
      <c r="O22" s="4"/>
      <c r="P22" s="4"/>
    </row>
    <row r="23" spans="1:19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9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6" spans="1:19">
      <c r="A26" t="s">
        <v>7</v>
      </c>
    </row>
    <row r="27" spans="1:19">
      <c r="A27" s="16" t="s">
        <v>5</v>
      </c>
      <c r="B27" s="16" t="s">
        <v>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R27" t="s">
        <v>8</v>
      </c>
      <c r="S27" s="5">
        <f>SQRT((B29^2)+(B30^2)+(B31^2)+(B32^2)+(B33^2)+(B34^2))</f>
        <v>227.17092133457572</v>
      </c>
    </row>
    <row r="28" spans="1:19">
      <c r="A28" s="16"/>
      <c r="B28" s="2" t="s">
        <v>45</v>
      </c>
      <c r="C28" s="2" t="s">
        <v>46</v>
      </c>
      <c r="D28" s="2" t="s">
        <v>47</v>
      </c>
      <c r="E28" s="2" t="s">
        <v>48</v>
      </c>
      <c r="F28" s="2" t="s">
        <v>49</v>
      </c>
      <c r="G28" s="2" t="s">
        <v>50</v>
      </c>
      <c r="H28" s="2" t="s">
        <v>51</v>
      </c>
      <c r="I28" s="2" t="s">
        <v>52</v>
      </c>
      <c r="J28" s="2" t="s">
        <v>53</v>
      </c>
      <c r="K28" s="2" t="s">
        <v>54</v>
      </c>
      <c r="L28" s="2" t="s">
        <v>55</v>
      </c>
      <c r="M28" s="2" t="s">
        <v>56</v>
      </c>
      <c r="N28" s="2" t="s">
        <v>57</v>
      </c>
      <c r="O28" s="2" t="s">
        <v>58</v>
      </c>
      <c r="P28" s="11"/>
      <c r="R28" t="s">
        <v>9</v>
      </c>
      <c r="S28" s="5">
        <f>SQRT((C29^2)+(C30^2)+(C31^2)+(C32^2)+(C33^2)+(C34^2))</f>
        <v>42.367440328629719</v>
      </c>
    </row>
    <row r="29" spans="1:19">
      <c r="A29" s="3" t="s">
        <v>59</v>
      </c>
      <c r="B29" s="3">
        <v>94</v>
      </c>
      <c r="C29" s="3">
        <v>7</v>
      </c>
      <c r="D29" s="3">
        <v>1</v>
      </c>
      <c r="E29" s="3">
        <v>1</v>
      </c>
      <c r="F29" s="3">
        <v>1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v>4</v>
      </c>
      <c r="M29" s="3">
        <v>4</v>
      </c>
      <c r="N29" s="3">
        <v>4</v>
      </c>
      <c r="O29" s="3">
        <v>4</v>
      </c>
      <c r="P29" s="4"/>
      <c r="R29" t="s">
        <v>10</v>
      </c>
      <c r="S29" s="5">
        <f>SQRT((D29^2)+(D30^2)+(D31^2)+(D32^2)+(D33^2)+(D34^2))</f>
        <v>2.4494897427831779</v>
      </c>
    </row>
    <row r="30" spans="1:19">
      <c r="A30" s="3" t="s">
        <v>60</v>
      </c>
      <c r="B30" s="3">
        <v>89.36</v>
      </c>
      <c r="C30" s="3">
        <v>29</v>
      </c>
      <c r="D30" s="3">
        <v>1</v>
      </c>
      <c r="E30" s="3">
        <v>1</v>
      </c>
      <c r="F30" s="3">
        <v>1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4"/>
      <c r="R30" t="s">
        <v>11</v>
      </c>
      <c r="S30" s="5">
        <f>SQRT((E29^2)+(E30^2)+(E31^2)+(E32^2)+(E33^2)+(E34^2))</f>
        <v>2.4494897427831779</v>
      </c>
    </row>
    <row r="31" spans="1:19">
      <c r="A31" s="3" t="s">
        <v>61</v>
      </c>
      <c r="B31" s="3">
        <v>91.73</v>
      </c>
      <c r="C31" s="3">
        <v>17</v>
      </c>
      <c r="D31" s="3">
        <v>1</v>
      </c>
      <c r="E31" s="3">
        <v>1</v>
      </c>
      <c r="F31" s="3">
        <v>1</v>
      </c>
      <c r="G31" s="3">
        <v>4</v>
      </c>
      <c r="H31" s="3">
        <v>3</v>
      </c>
      <c r="I31" s="3">
        <v>4</v>
      </c>
      <c r="J31" s="3">
        <v>4</v>
      </c>
      <c r="K31" s="3">
        <v>4</v>
      </c>
      <c r="L31" s="3">
        <v>4</v>
      </c>
      <c r="M31" s="3">
        <v>4</v>
      </c>
      <c r="N31" s="3">
        <v>4</v>
      </c>
      <c r="O31" s="3">
        <v>4</v>
      </c>
      <c r="P31" s="4"/>
      <c r="R31" t="s">
        <v>67</v>
      </c>
      <c r="S31" s="5">
        <f>SQRT((F29^2)+(F30^2)+(F31^2)+(F32^2)+(F33^2)+(F34^2))</f>
        <v>2.4494897427831779</v>
      </c>
    </row>
    <row r="32" spans="1:19">
      <c r="A32" s="3" t="s">
        <v>62</v>
      </c>
      <c r="B32" s="3">
        <v>94.36</v>
      </c>
      <c r="C32" s="3">
        <v>6</v>
      </c>
      <c r="D32" s="3">
        <v>1</v>
      </c>
      <c r="E32" s="3">
        <v>1</v>
      </c>
      <c r="F32" s="3">
        <v>1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3">
        <v>4</v>
      </c>
      <c r="N32" s="3">
        <v>4</v>
      </c>
      <c r="O32" s="3">
        <v>4</v>
      </c>
      <c r="P32" s="4"/>
      <c r="R32" t="s">
        <v>68</v>
      </c>
      <c r="S32" s="5">
        <f>SQRT((G29^2)+(G30^2)+(G31^2)+(G32^2)+(G33^2)+(G34^2))</f>
        <v>9.0553851381374173</v>
      </c>
    </row>
    <row r="33" spans="1:19">
      <c r="A33" s="3" t="s">
        <v>63</v>
      </c>
      <c r="B33" s="3">
        <v>96.27</v>
      </c>
      <c r="C33" s="3">
        <v>2</v>
      </c>
      <c r="D33" s="3">
        <v>1</v>
      </c>
      <c r="E33" s="3">
        <v>1</v>
      </c>
      <c r="F33" s="3">
        <v>1</v>
      </c>
      <c r="G33" s="3">
        <v>4</v>
      </c>
      <c r="H33" s="3">
        <v>4</v>
      </c>
      <c r="I33" s="3">
        <v>4</v>
      </c>
      <c r="J33" s="3">
        <v>4</v>
      </c>
      <c r="K33" s="3">
        <v>4</v>
      </c>
      <c r="L33" s="3">
        <v>4</v>
      </c>
      <c r="M33" s="3">
        <v>4</v>
      </c>
      <c r="N33" s="3">
        <v>4</v>
      </c>
      <c r="O33" s="3">
        <v>4</v>
      </c>
      <c r="P33" s="4"/>
      <c r="R33" t="s">
        <v>69</v>
      </c>
      <c r="S33" s="5">
        <f>SQRT((H29^2)+(H30^2)+(H31^2)+(H32^2)+(H33^2)+(H34^2))</f>
        <v>8.6602540378443873</v>
      </c>
    </row>
    <row r="34" spans="1:19">
      <c r="A34" s="3" t="s">
        <v>64</v>
      </c>
      <c r="B34" s="3">
        <v>90.55</v>
      </c>
      <c r="C34" s="3">
        <v>24</v>
      </c>
      <c r="D34" s="3">
        <v>1</v>
      </c>
      <c r="E34" s="3">
        <v>1</v>
      </c>
      <c r="F34" s="3">
        <v>1</v>
      </c>
      <c r="G34" s="3">
        <v>3</v>
      </c>
      <c r="H34" s="3">
        <v>3</v>
      </c>
      <c r="I34" s="3">
        <v>4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4</v>
      </c>
      <c r="P34" s="4"/>
      <c r="R34" t="s">
        <v>70</v>
      </c>
      <c r="S34" s="5">
        <f>SQRT((I29^2)+(I30^2)+(I31^2)+(I32^2)+(I33^2)+(I34^2))</f>
        <v>9.4339811320566032</v>
      </c>
    </row>
    <row r="35" spans="1:19">
      <c r="A35" s="9"/>
      <c r="B35" s="4"/>
      <c r="C35" s="4"/>
      <c r="D35" s="4"/>
      <c r="E35" s="4"/>
      <c r="R35" t="s">
        <v>71</v>
      </c>
      <c r="S35" s="5">
        <f>SQRT((J29^2)+(J30^2)+(J31^2)+(J32^2)+(J33^2)+(J34^2))</f>
        <v>9.0553851381374173</v>
      </c>
    </row>
    <row r="36" spans="1:19">
      <c r="A36" s="9"/>
      <c r="B36" s="4"/>
      <c r="C36" s="4"/>
      <c r="D36" s="4"/>
      <c r="E36" s="4"/>
      <c r="R36" t="s">
        <v>72</v>
      </c>
      <c r="S36" s="5">
        <f>SQRT((K29^2)+(K30^2)+(K31^2)+(K32^2)+(K33^2)+(K34^2))</f>
        <v>9.0553851381374173</v>
      </c>
    </row>
    <row r="37" spans="1:19">
      <c r="A37" s="9"/>
      <c r="B37" s="4"/>
      <c r="C37" s="4"/>
      <c r="D37" s="4"/>
      <c r="E37" s="4"/>
      <c r="R37" t="s">
        <v>73</v>
      </c>
      <c r="S37" s="5">
        <f>SQRT((L29^2)+(L30^2)+(L31^2)+(L32^2)+(L33^2)+(L34^2))</f>
        <v>9.0553851381374173</v>
      </c>
    </row>
    <row r="38" spans="1:19">
      <c r="A38" s="4"/>
      <c r="B38" s="4"/>
      <c r="C38" s="4"/>
      <c r="D38" s="4"/>
      <c r="E38" s="4"/>
      <c r="R38" t="s">
        <v>74</v>
      </c>
      <c r="S38" s="5">
        <f>SQRT((M29^2)+(M30^2)+(M31^2)+(M32^2)+(M33^2)+(M34^2))</f>
        <v>9.0553851381374173</v>
      </c>
    </row>
    <row r="39" spans="1:19">
      <c r="R39" t="s">
        <v>75</v>
      </c>
      <c r="S39" s="5">
        <f>SQRT((N29^2)+(N30^2)+(N31^2)+(N32^2)+(N33^2)+(N34^2))</f>
        <v>9.0553851381374173</v>
      </c>
    </row>
    <row r="40" spans="1:19">
      <c r="A40" t="s">
        <v>12</v>
      </c>
      <c r="R40" t="s">
        <v>76</v>
      </c>
      <c r="S40" s="5">
        <f>SQRT((O29^2)+(O30^2)+(O31^2)+(O32^2)+(O33^2)+(O34^2))</f>
        <v>9.4339811320566032</v>
      </c>
    </row>
    <row r="41" spans="1:19">
      <c r="A41" s="6" t="s">
        <v>5</v>
      </c>
      <c r="B41" s="2" t="s">
        <v>45</v>
      </c>
      <c r="C41" s="2" t="s">
        <v>46</v>
      </c>
      <c r="D41" s="2" t="s">
        <v>47</v>
      </c>
      <c r="E41" s="2" t="s">
        <v>48</v>
      </c>
      <c r="F41" s="2" t="s">
        <v>49</v>
      </c>
      <c r="G41" s="2" t="s">
        <v>50</v>
      </c>
      <c r="H41" s="2" t="s">
        <v>51</v>
      </c>
      <c r="I41" s="2" t="s">
        <v>52</v>
      </c>
      <c r="J41" s="2" t="s">
        <v>53</v>
      </c>
      <c r="K41" s="2" t="s">
        <v>54</v>
      </c>
      <c r="L41" s="2" t="s">
        <v>55</v>
      </c>
      <c r="M41" s="2" t="s">
        <v>56</v>
      </c>
      <c r="N41" s="2" t="s">
        <v>57</v>
      </c>
      <c r="O41" s="2" t="s">
        <v>58</v>
      </c>
    </row>
    <row r="42" spans="1:19">
      <c r="A42" s="3" t="s">
        <v>59</v>
      </c>
      <c r="B42" s="7">
        <f>B29/S$27</f>
        <v>0.41378535354688933</v>
      </c>
      <c r="C42" s="7">
        <f>C29/S$28</f>
        <v>0.16522121576624405</v>
      </c>
      <c r="D42" s="7">
        <f>D29/S$29</f>
        <v>0.40824829046386307</v>
      </c>
      <c r="E42" s="7">
        <f>E29/S$30</f>
        <v>0.40824829046386307</v>
      </c>
      <c r="F42" s="7">
        <f>F29/S$31</f>
        <v>0.40824829046386307</v>
      </c>
      <c r="G42" s="7">
        <f>G29/S$32</f>
        <v>0.44172610429938614</v>
      </c>
      <c r="H42" s="7">
        <f>H29/S$33</f>
        <v>0.46188021535170054</v>
      </c>
      <c r="I42" s="7">
        <f>I29/S$34</f>
        <v>0.42399915200254401</v>
      </c>
      <c r="J42" s="7">
        <f>J29/S$35</f>
        <v>0.44172610429938614</v>
      </c>
      <c r="K42" s="7">
        <f>K29/S$36</f>
        <v>0.44172610429938614</v>
      </c>
      <c r="L42" s="7">
        <f>L29/S$37</f>
        <v>0.44172610429938614</v>
      </c>
      <c r="M42" s="7">
        <f>M29/S$38</f>
        <v>0.44172610429938614</v>
      </c>
      <c r="N42" s="7">
        <f>N29/S$39</f>
        <v>0.44172610429938614</v>
      </c>
      <c r="O42" s="7">
        <f>O29/S$40</f>
        <v>0.42399915200254401</v>
      </c>
    </row>
    <row r="43" spans="1:19">
      <c r="A43" s="3" t="s">
        <v>60</v>
      </c>
      <c r="B43" s="7">
        <f>B30/S$27</f>
        <v>0.39336020418031947</v>
      </c>
      <c r="C43" s="7">
        <f t="shared" ref="C43:C47" si="0">C30/S$28</f>
        <v>0.68448789388872533</v>
      </c>
      <c r="D43" s="7">
        <f t="shared" ref="D43:D47" si="1">D30/S$29</f>
        <v>0.40824829046386307</v>
      </c>
      <c r="E43" s="7">
        <f t="shared" ref="E43:E47" si="2">E30/S$30</f>
        <v>0.40824829046386307</v>
      </c>
      <c r="F43" s="7">
        <f t="shared" ref="F43:F47" si="3">F30/S$31</f>
        <v>0.40824829046386307</v>
      </c>
      <c r="G43" s="7">
        <f t="shared" ref="G43:G47" si="4">G30/S$32</f>
        <v>0.33129457822453962</v>
      </c>
      <c r="H43" s="7">
        <f t="shared" ref="H43:H47" si="5">H30/S$33</f>
        <v>0.34641016151377541</v>
      </c>
      <c r="I43" s="7">
        <f t="shared" ref="I43:I47" si="6">I30/S$34</f>
        <v>0.31799936400190804</v>
      </c>
      <c r="J43" s="7">
        <f t="shared" ref="J43:J47" si="7">J30/S$35</f>
        <v>0.33129457822453962</v>
      </c>
      <c r="K43" s="7">
        <f t="shared" ref="K43:K47" si="8">K30/S$36</f>
        <v>0.33129457822453962</v>
      </c>
      <c r="L43" s="7">
        <f t="shared" ref="L43:L47" si="9">L30/S$37</f>
        <v>0.33129457822453962</v>
      </c>
      <c r="M43" s="7">
        <f t="shared" ref="M43:M47" si="10">M30/S$38</f>
        <v>0.33129457822453962</v>
      </c>
      <c r="N43" s="7">
        <f t="shared" ref="N43:N47" si="11">N30/S$39</f>
        <v>0.33129457822453962</v>
      </c>
      <c r="O43" s="7">
        <f t="shared" ref="O43:O47" si="12">O30/S$40</f>
        <v>0.31799936400190804</v>
      </c>
    </row>
    <row r="44" spans="1:19">
      <c r="A44" s="3" t="s">
        <v>61</v>
      </c>
      <c r="B44" s="7">
        <f>B31/S$27</f>
        <v>0.40379287745591658</v>
      </c>
      <c r="C44" s="7">
        <f t="shared" si="0"/>
        <v>0.40125152400373554</v>
      </c>
      <c r="D44" s="7">
        <f t="shared" si="1"/>
        <v>0.40824829046386307</v>
      </c>
      <c r="E44" s="7">
        <f t="shared" si="2"/>
        <v>0.40824829046386307</v>
      </c>
      <c r="F44" s="7">
        <f t="shared" si="3"/>
        <v>0.40824829046386307</v>
      </c>
      <c r="G44" s="7">
        <f t="shared" si="4"/>
        <v>0.44172610429938614</v>
      </c>
      <c r="H44" s="7">
        <f t="shared" si="5"/>
        <v>0.34641016151377541</v>
      </c>
      <c r="I44" s="7">
        <f t="shared" si="6"/>
        <v>0.42399915200254401</v>
      </c>
      <c r="J44" s="7">
        <f t="shared" si="7"/>
        <v>0.44172610429938614</v>
      </c>
      <c r="K44" s="7">
        <f t="shared" si="8"/>
        <v>0.44172610429938614</v>
      </c>
      <c r="L44" s="7">
        <f t="shared" si="9"/>
        <v>0.44172610429938614</v>
      </c>
      <c r="M44" s="7">
        <f t="shared" si="10"/>
        <v>0.44172610429938614</v>
      </c>
      <c r="N44" s="7">
        <f t="shared" si="11"/>
        <v>0.44172610429938614</v>
      </c>
      <c r="O44" s="7">
        <f t="shared" si="12"/>
        <v>0.42399915200254401</v>
      </c>
    </row>
    <row r="45" spans="1:19">
      <c r="A45" s="3" t="s">
        <v>62</v>
      </c>
      <c r="B45" s="7">
        <f t="shared" ref="B45:B47" si="13">B32/S$27</f>
        <v>0.41537006341153698</v>
      </c>
      <c r="C45" s="7">
        <f t="shared" si="0"/>
        <v>0.1416181849424949</v>
      </c>
      <c r="D45" s="7">
        <f t="shared" si="1"/>
        <v>0.40824829046386307</v>
      </c>
      <c r="E45" s="7">
        <f t="shared" si="2"/>
        <v>0.40824829046386307</v>
      </c>
      <c r="F45" s="7">
        <f t="shared" si="3"/>
        <v>0.40824829046386307</v>
      </c>
      <c r="G45" s="7">
        <f t="shared" si="4"/>
        <v>0.44172610429938614</v>
      </c>
      <c r="H45" s="7">
        <f t="shared" si="5"/>
        <v>0.46188021535170054</v>
      </c>
      <c r="I45" s="7">
        <f t="shared" si="6"/>
        <v>0.42399915200254401</v>
      </c>
      <c r="J45" s="7">
        <f t="shared" si="7"/>
        <v>0.44172610429938614</v>
      </c>
      <c r="K45" s="7">
        <f t="shared" si="8"/>
        <v>0.44172610429938614</v>
      </c>
      <c r="L45" s="7">
        <f t="shared" si="9"/>
        <v>0.44172610429938614</v>
      </c>
      <c r="M45" s="7">
        <f t="shared" si="10"/>
        <v>0.44172610429938614</v>
      </c>
      <c r="N45" s="7">
        <f t="shared" si="11"/>
        <v>0.44172610429938614</v>
      </c>
      <c r="O45" s="7">
        <f t="shared" si="12"/>
        <v>0.42399915200254401</v>
      </c>
    </row>
    <row r="46" spans="1:19">
      <c r="A46" s="3" t="s">
        <v>63</v>
      </c>
      <c r="B46" s="7">
        <f t="shared" si="13"/>
        <v>0.42377782963786209</v>
      </c>
      <c r="C46" s="7">
        <f t="shared" si="0"/>
        <v>4.7206061647498299E-2</v>
      </c>
      <c r="D46" s="7">
        <f t="shared" si="1"/>
        <v>0.40824829046386307</v>
      </c>
      <c r="E46" s="7">
        <f t="shared" si="2"/>
        <v>0.40824829046386307</v>
      </c>
      <c r="F46" s="7">
        <f t="shared" si="3"/>
        <v>0.40824829046386307</v>
      </c>
      <c r="G46" s="7">
        <f t="shared" si="4"/>
        <v>0.44172610429938614</v>
      </c>
      <c r="H46" s="7">
        <f t="shared" si="5"/>
        <v>0.46188021535170054</v>
      </c>
      <c r="I46" s="7">
        <f t="shared" si="6"/>
        <v>0.42399915200254401</v>
      </c>
      <c r="J46" s="7">
        <f t="shared" si="7"/>
        <v>0.44172610429938614</v>
      </c>
      <c r="K46" s="7">
        <f t="shared" si="8"/>
        <v>0.44172610429938614</v>
      </c>
      <c r="L46" s="7">
        <f t="shared" si="9"/>
        <v>0.44172610429938614</v>
      </c>
      <c r="M46" s="7">
        <f t="shared" si="10"/>
        <v>0.44172610429938614</v>
      </c>
      <c r="N46" s="7">
        <f t="shared" si="11"/>
        <v>0.44172610429938614</v>
      </c>
      <c r="O46" s="7">
        <f t="shared" si="12"/>
        <v>0.42399915200254401</v>
      </c>
    </row>
    <row r="47" spans="1:19">
      <c r="A47" s="3" t="s">
        <v>64</v>
      </c>
      <c r="B47" s="7">
        <f t="shared" si="13"/>
        <v>0.39859855067734923</v>
      </c>
      <c r="C47" s="7">
        <f t="shared" si="0"/>
        <v>0.56647273976997958</v>
      </c>
      <c r="D47" s="7">
        <f t="shared" si="1"/>
        <v>0.40824829046386307</v>
      </c>
      <c r="E47" s="7">
        <f t="shared" si="2"/>
        <v>0.40824829046386307</v>
      </c>
      <c r="F47" s="7">
        <f t="shared" si="3"/>
        <v>0.40824829046386307</v>
      </c>
      <c r="G47" s="7">
        <f t="shared" si="4"/>
        <v>0.33129457822453962</v>
      </c>
      <c r="H47" s="7">
        <f t="shared" si="5"/>
        <v>0.34641016151377541</v>
      </c>
      <c r="I47" s="7">
        <f t="shared" si="6"/>
        <v>0.42399915200254401</v>
      </c>
      <c r="J47" s="7">
        <f t="shared" si="7"/>
        <v>0.33129457822453962</v>
      </c>
      <c r="K47" s="7">
        <f t="shared" si="8"/>
        <v>0.33129457822453962</v>
      </c>
      <c r="L47" s="7">
        <f t="shared" si="9"/>
        <v>0.33129457822453962</v>
      </c>
      <c r="M47" s="7">
        <f t="shared" si="10"/>
        <v>0.33129457822453962</v>
      </c>
      <c r="N47" s="7">
        <f t="shared" si="11"/>
        <v>0.33129457822453962</v>
      </c>
      <c r="O47" s="7">
        <f t="shared" si="12"/>
        <v>0.42399915200254401</v>
      </c>
    </row>
    <row r="48" spans="1:19">
      <c r="A48" s="9"/>
      <c r="B48" s="12"/>
      <c r="C48" s="12"/>
      <c r="D48" s="12"/>
      <c r="E48" s="12"/>
    </row>
    <row r="49" spans="1:16">
      <c r="A49" s="9"/>
      <c r="B49" s="12"/>
      <c r="C49" s="12"/>
      <c r="D49" s="12"/>
      <c r="E49" s="12"/>
    </row>
    <row r="50" spans="1:16">
      <c r="A50" s="9"/>
      <c r="B50" s="12"/>
      <c r="C50" s="12"/>
      <c r="D50" s="12"/>
      <c r="E50" s="12"/>
    </row>
    <row r="51" spans="1:1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t="s">
        <v>13</v>
      </c>
    </row>
    <row r="52" spans="1:16">
      <c r="A52" s="14" t="s">
        <v>77</v>
      </c>
      <c r="B52" s="13">
        <v>3</v>
      </c>
      <c r="C52" s="13">
        <v>2</v>
      </c>
      <c r="D52" s="13">
        <v>4</v>
      </c>
      <c r="E52" s="13">
        <v>4</v>
      </c>
      <c r="F52" s="13">
        <v>4</v>
      </c>
      <c r="G52" s="13">
        <v>4</v>
      </c>
      <c r="H52" s="13">
        <v>4</v>
      </c>
      <c r="I52" s="13">
        <v>4</v>
      </c>
      <c r="J52" s="13">
        <v>4</v>
      </c>
      <c r="K52" s="13">
        <v>4</v>
      </c>
      <c r="L52" s="13">
        <v>4</v>
      </c>
      <c r="M52" s="13">
        <v>4</v>
      </c>
      <c r="N52" s="13">
        <v>4</v>
      </c>
      <c r="O52" s="13">
        <v>4</v>
      </c>
      <c r="P52" t="s">
        <v>14</v>
      </c>
    </row>
    <row r="53" spans="1:16">
      <c r="A53" s="6" t="s">
        <v>5</v>
      </c>
      <c r="B53" s="2" t="s">
        <v>45</v>
      </c>
      <c r="C53" s="2" t="s">
        <v>46</v>
      </c>
      <c r="D53" s="2" t="s">
        <v>47</v>
      </c>
      <c r="E53" s="2" t="s">
        <v>48</v>
      </c>
      <c r="F53" s="2" t="s">
        <v>49</v>
      </c>
      <c r="G53" s="2" t="s">
        <v>50</v>
      </c>
      <c r="H53" s="2" t="s">
        <v>51</v>
      </c>
      <c r="I53" s="2" t="s">
        <v>52</v>
      </c>
      <c r="J53" s="2" t="s">
        <v>53</v>
      </c>
      <c r="K53" s="2" t="s">
        <v>54</v>
      </c>
      <c r="L53" s="2" t="s">
        <v>55</v>
      </c>
      <c r="M53" s="2" t="s">
        <v>56</v>
      </c>
      <c r="N53" s="2" t="s">
        <v>57</v>
      </c>
      <c r="O53" s="2" t="s">
        <v>58</v>
      </c>
    </row>
    <row r="54" spans="1:16">
      <c r="A54" s="3" t="s">
        <v>59</v>
      </c>
      <c r="B54" s="7">
        <f t="shared" ref="B54:B59" si="14">B42*$B$52</f>
        <v>1.2413560606406679</v>
      </c>
      <c r="C54" s="7">
        <f>C42*$C$52</f>
        <v>0.33044243153248809</v>
      </c>
      <c r="D54" s="7">
        <f>D42*D52</f>
        <v>1.6329931618554523</v>
      </c>
      <c r="E54" s="7">
        <f>E42*E52</f>
        <v>1.6329931618554523</v>
      </c>
      <c r="F54" s="7">
        <f t="shared" ref="F54:N54" si="15">F42*F52</f>
        <v>1.6329931618554523</v>
      </c>
      <c r="G54" s="7">
        <f t="shared" si="15"/>
        <v>1.7669044171975445</v>
      </c>
      <c r="H54" s="7">
        <f t="shared" si="15"/>
        <v>1.8475208614068022</v>
      </c>
      <c r="I54" s="7">
        <f t="shared" si="15"/>
        <v>1.695996608010176</v>
      </c>
      <c r="J54" s="7">
        <f t="shared" si="15"/>
        <v>1.7669044171975445</v>
      </c>
      <c r="K54" s="7">
        <f t="shared" si="15"/>
        <v>1.7669044171975445</v>
      </c>
      <c r="L54" s="7">
        <f t="shared" si="15"/>
        <v>1.7669044171975445</v>
      </c>
      <c r="M54" s="7">
        <f t="shared" si="15"/>
        <v>1.7669044171975445</v>
      </c>
      <c r="N54" s="7">
        <f t="shared" si="15"/>
        <v>1.7669044171975445</v>
      </c>
      <c r="O54" s="7">
        <f>O42*O52</f>
        <v>1.695996608010176</v>
      </c>
    </row>
    <row r="55" spans="1:16">
      <c r="A55" s="3" t="s">
        <v>60</v>
      </c>
      <c r="B55" s="7">
        <f t="shared" si="14"/>
        <v>1.1800806125409584</v>
      </c>
      <c r="C55" s="7">
        <f t="shared" ref="C55:C59" si="16">C43*$C$52</f>
        <v>1.3689757877774507</v>
      </c>
      <c r="D55" s="7">
        <f t="shared" ref="D55:E59" si="17">D43*D$52</f>
        <v>1.6329931618554523</v>
      </c>
      <c r="E55" s="7">
        <f t="shared" si="17"/>
        <v>1.6329931618554523</v>
      </c>
      <c r="F55" s="7">
        <f t="shared" ref="F55:O55" si="18">F43*F$52</f>
        <v>1.6329931618554523</v>
      </c>
      <c r="G55" s="7">
        <f t="shared" si="18"/>
        <v>1.3251783128981585</v>
      </c>
      <c r="H55" s="7">
        <f t="shared" si="18"/>
        <v>1.3856406460551016</v>
      </c>
      <c r="I55" s="7">
        <f t="shared" si="18"/>
        <v>1.2719974560076321</v>
      </c>
      <c r="J55" s="7">
        <f t="shared" si="18"/>
        <v>1.3251783128981585</v>
      </c>
      <c r="K55" s="7">
        <f t="shared" si="18"/>
        <v>1.3251783128981585</v>
      </c>
      <c r="L55" s="7">
        <f t="shared" si="18"/>
        <v>1.3251783128981585</v>
      </c>
      <c r="M55" s="7">
        <f t="shared" si="18"/>
        <v>1.3251783128981585</v>
      </c>
      <c r="N55" s="7">
        <f t="shared" si="18"/>
        <v>1.3251783128981585</v>
      </c>
      <c r="O55" s="7">
        <f t="shared" si="18"/>
        <v>1.2719974560076321</v>
      </c>
    </row>
    <row r="56" spans="1:16">
      <c r="A56" s="3" t="s">
        <v>61</v>
      </c>
      <c r="B56" s="7">
        <f t="shared" si="14"/>
        <v>1.2113786323677498</v>
      </c>
      <c r="C56" s="7">
        <f t="shared" si="16"/>
        <v>0.80250304800747108</v>
      </c>
      <c r="D56" s="7">
        <f t="shared" si="17"/>
        <v>1.6329931618554523</v>
      </c>
      <c r="E56" s="7">
        <f t="shared" si="17"/>
        <v>1.6329931618554523</v>
      </c>
      <c r="F56" s="7">
        <f t="shared" ref="F56:O56" si="19">F44*F$52</f>
        <v>1.6329931618554523</v>
      </c>
      <c r="G56" s="7">
        <f t="shared" si="19"/>
        <v>1.7669044171975445</v>
      </c>
      <c r="H56" s="7">
        <f t="shared" si="19"/>
        <v>1.3856406460551016</v>
      </c>
      <c r="I56" s="7">
        <f t="shared" si="19"/>
        <v>1.695996608010176</v>
      </c>
      <c r="J56" s="7">
        <f t="shared" si="19"/>
        <v>1.7669044171975445</v>
      </c>
      <c r="K56" s="7">
        <f t="shared" si="19"/>
        <v>1.7669044171975445</v>
      </c>
      <c r="L56" s="7">
        <f t="shared" si="19"/>
        <v>1.7669044171975445</v>
      </c>
      <c r="M56" s="7">
        <f t="shared" si="19"/>
        <v>1.7669044171975445</v>
      </c>
      <c r="N56" s="7">
        <f t="shared" si="19"/>
        <v>1.7669044171975445</v>
      </c>
      <c r="O56" s="7">
        <f t="shared" si="19"/>
        <v>1.695996608010176</v>
      </c>
    </row>
    <row r="57" spans="1:16">
      <c r="A57" s="3" t="s">
        <v>62</v>
      </c>
      <c r="B57" s="7">
        <f t="shared" si="14"/>
        <v>1.246110190234611</v>
      </c>
      <c r="C57" s="7">
        <f t="shared" si="16"/>
        <v>0.28323636988498979</v>
      </c>
      <c r="D57" s="7">
        <f t="shared" si="17"/>
        <v>1.6329931618554523</v>
      </c>
      <c r="E57" s="7">
        <f t="shared" si="17"/>
        <v>1.6329931618554523</v>
      </c>
      <c r="F57" s="7">
        <f t="shared" ref="F57:O57" si="20">F45*F$52</f>
        <v>1.6329931618554523</v>
      </c>
      <c r="G57" s="7">
        <f t="shared" si="20"/>
        <v>1.7669044171975445</v>
      </c>
      <c r="H57" s="7">
        <f t="shared" si="20"/>
        <v>1.8475208614068022</v>
      </c>
      <c r="I57" s="7">
        <f t="shared" si="20"/>
        <v>1.695996608010176</v>
      </c>
      <c r="J57" s="7">
        <f t="shared" si="20"/>
        <v>1.7669044171975445</v>
      </c>
      <c r="K57" s="7">
        <f t="shared" si="20"/>
        <v>1.7669044171975445</v>
      </c>
      <c r="L57" s="7">
        <f t="shared" si="20"/>
        <v>1.7669044171975445</v>
      </c>
      <c r="M57" s="7">
        <f t="shared" si="20"/>
        <v>1.7669044171975445</v>
      </c>
      <c r="N57" s="7">
        <f t="shared" si="20"/>
        <v>1.7669044171975445</v>
      </c>
      <c r="O57" s="7">
        <f t="shared" si="20"/>
        <v>1.695996608010176</v>
      </c>
    </row>
    <row r="58" spans="1:16">
      <c r="A58" s="3" t="s">
        <v>63</v>
      </c>
      <c r="B58" s="7">
        <f t="shared" si="14"/>
        <v>1.2713334889135863</v>
      </c>
      <c r="C58" s="7">
        <f t="shared" si="16"/>
        <v>9.4412123294996597E-2</v>
      </c>
      <c r="D58" s="7">
        <f t="shared" si="17"/>
        <v>1.6329931618554523</v>
      </c>
      <c r="E58" s="7">
        <f t="shared" si="17"/>
        <v>1.6329931618554523</v>
      </c>
      <c r="F58" s="7">
        <f t="shared" ref="F58:O58" si="21">F46*F$52</f>
        <v>1.6329931618554523</v>
      </c>
      <c r="G58" s="7">
        <f t="shared" si="21"/>
        <v>1.7669044171975445</v>
      </c>
      <c r="H58" s="7">
        <f t="shared" si="21"/>
        <v>1.8475208614068022</v>
      </c>
      <c r="I58" s="7">
        <f t="shared" si="21"/>
        <v>1.695996608010176</v>
      </c>
      <c r="J58" s="7">
        <f t="shared" si="21"/>
        <v>1.7669044171975445</v>
      </c>
      <c r="K58" s="7">
        <f t="shared" si="21"/>
        <v>1.7669044171975445</v>
      </c>
      <c r="L58" s="7">
        <f t="shared" si="21"/>
        <v>1.7669044171975445</v>
      </c>
      <c r="M58" s="7">
        <f t="shared" si="21"/>
        <v>1.7669044171975445</v>
      </c>
      <c r="N58" s="7">
        <f t="shared" si="21"/>
        <v>1.7669044171975445</v>
      </c>
      <c r="O58" s="7">
        <f t="shared" si="21"/>
        <v>1.695996608010176</v>
      </c>
    </row>
    <row r="59" spans="1:16">
      <c r="A59" s="3" t="s">
        <v>64</v>
      </c>
      <c r="B59" s="7">
        <f t="shared" si="14"/>
        <v>1.1957956520320476</v>
      </c>
      <c r="C59" s="7">
        <f t="shared" si="16"/>
        <v>1.1329454795399592</v>
      </c>
      <c r="D59" s="7">
        <f t="shared" si="17"/>
        <v>1.6329931618554523</v>
      </c>
      <c r="E59" s="7">
        <f t="shared" si="17"/>
        <v>1.6329931618554523</v>
      </c>
      <c r="F59" s="7">
        <f t="shared" ref="F59:O59" si="22">F47*F$52</f>
        <v>1.6329931618554523</v>
      </c>
      <c r="G59" s="7">
        <f t="shared" si="22"/>
        <v>1.3251783128981585</v>
      </c>
      <c r="H59" s="7">
        <f t="shared" si="22"/>
        <v>1.3856406460551016</v>
      </c>
      <c r="I59" s="7">
        <f t="shared" si="22"/>
        <v>1.695996608010176</v>
      </c>
      <c r="J59" s="7">
        <f t="shared" si="22"/>
        <v>1.3251783128981585</v>
      </c>
      <c r="K59" s="7">
        <f t="shared" si="22"/>
        <v>1.3251783128981585</v>
      </c>
      <c r="L59" s="7">
        <f t="shared" si="22"/>
        <v>1.3251783128981585</v>
      </c>
      <c r="M59" s="7">
        <f t="shared" si="22"/>
        <v>1.3251783128981585</v>
      </c>
      <c r="N59" s="7">
        <f t="shared" si="22"/>
        <v>1.3251783128981585</v>
      </c>
      <c r="O59" s="7">
        <f t="shared" si="22"/>
        <v>1.695996608010176</v>
      </c>
    </row>
    <row r="60" spans="1:16">
      <c r="A60" s="9"/>
      <c r="B60" s="12"/>
      <c r="C60" s="12"/>
      <c r="D60" s="12"/>
      <c r="E60" s="12"/>
    </row>
    <row r="61" spans="1:16">
      <c r="A61" s="9"/>
      <c r="B61" s="12"/>
      <c r="C61" s="12"/>
      <c r="D61" s="12"/>
      <c r="E61" s="12"/>
    </row>
    <row r="62" spans="1:16">
      <c r="A62" s="9"/>
      <c r="B62" s="12"/>
      <c r="C62" s="12"/>
      <c r="D62" s="12"/>
      <c r="E62" s="12"/>
    </row>
    <row r="63" spans="1:16">
      <c r="A63" s="6"/>
      <c r="B63" s="15" t="s">
        <v>15</v>
      </c>
      <c r="C63" s="6" t="s">
        <v>16</v>
      </c>
      <c r="D63" s="6" t="s">
        <v>17</v>
      </c>
      <c r="E63" s="6" t="s">
        <v>18</v>
      </c>
      <c r="F63" s="15" t="s">
        <v>78</v>
      </c>
      <c r="G63" s="15" t="s">
        <v>79</v>
      </c>
      <c r="H63" s="15" t="s">
        <v>80</v>
      </c>
      <c r="I63" s="15" t="s">
        <v>81</v>
      </c>
      <c r="J63" s="15" t="s">
        <v>82</v>
      </c>
      <c r="K63" s="15" t="s">
        <v>83</v>
      </c>
      <c r="L63" s="15" t="s">
        <v>84</v>
      </c>
      <c r="M63" s="15" t="s">
        <v>85</v>
      </c>
      <c r="N63" s="15" t="s">
        <v>86</v>
      </c>
      <c r="O63" s="15" t="s">
        <v>87</v>
      </c>
    </row>
    <row r="64" spans="1:16">
      <c r="A64" s="6" t="s">
        <v>19</v>
      </c>
      <c r="B64" s="7">
        <f>MAX(B54:B59)</f>
        <v>1.2713334889135863</v>
      </c>
      <c r="C64" s="7">
        <f>MAX(C54:C59)</f>
        <v>1.3689757877774507</v>
      </c>
      <c r="D64" s="7">
        <f>MAX(D54:D59)</f>
        <v>1.6329931618554523</v>
      </c>
      <c r="E64" s="7">
        <f t="shared" ref="E64:O64" si="23">MAX(E54:E59)</f>
        <v>1.6329931618554523</v>
      </c>
      <c r="F64" s="7">
        <f t="shared" si="23"/>
        <v>1.6329931618554523</v>
      </c>
      <c r="G64" s="7">
        <f t="shared" si="23"/>
        <v>1.7669044171975445</v>
      </c>
      <c r="H64" s="7">
        <f t="shared" si="23"/>
        <v>1.8475208614068022</v>
      </c>
      <c r="I64" s="7">
        <f t="shared" si="23"/>
        <v>1.695996608010176</v>
      </c>
      <c r="J64" s="7">
        <f t="shared" si="23"/>
        <v>1.7669044171975445</v>
      </c>
      <c r="K64" s="7">
        <f t="shared" si="23"/>
        <v>1.7669044171975445</v>
      </c>
      <c r="L64" s="7">
        <f t="shared" si="23"/>
        <v>1.7669044171975445</v>
      </c>
      <c r="M64" s="7">
        <f t="shared" si="23"/>
        <v>1.7669044171975445</v>
      </c>
      <c r="N64" s="7">
        <f t="shared" si="23"/>
        <v>1.7669044171975445</v>
      </c>
      <c r="O64" s="7">
        <f t="shared" si="23"/>
        <v>1.695996608010176</v>
      </c>
      <c r="P64" t="s">
        <v>20</v>
      </c>
    </row>
    <row r="65" spans="1:16">
      <c r="A65" s="6" t="s">
        <v>21</v>
      </c>
      <c r="B65" s="7">
        <f>MIN(B54:B59)</f>
        <v>1.1800806125409584</v>
      </c>
      <c r="C65" s="7">
        <f t="shared" ref="C65:O65" si="24">MIN(C54:C59)</f>
        <v>9.4412123294996597E-2</v>
      </c>
      <c r="D65" s="7">
        <f t="shared" si="24"/>
        <v>1.6329931618554523</v>
      </c>
      <c r="E65" s="7">
        <f t="shared" si="24"/>
        <v>1.6329931618554523</v>
      </c>
      <c r="F65" s="7">
        <f t="shared" si="24"/>
        <v>1.6329931618554523</v>
      </c>
      <c r="G65" s="7">
        <f t="shared" si="24"/>
        <v>1.3251783128981585</v>
      </c>
      <c r="H65" s="7">
        <f t="shared" si="24"/>
        <v>1.3856406460551016</v>
      </c>
      <c r="I65" s="7">
        <f t="shared" si="24"/>
        <v>1.2719974560076321</v>
      </c>
      <c r="J65" s="7">
        <f t="shared" si="24"/>
        <v>1.3251783128981585</v>
      </c>
      <c r="K65" s="7">
        <f t="shared" si="24"/>
        <v>1.3251783128981585</v>
      </c>
      <c r="L65" s="7">
        <f t="shared" si="24"/>
        <v>1.3251783128981585</v>
      </c>
      <c r="M65" s="7">
        <f t="shared" si="24"/>
        <v>1.3251783128981585</v>
      </c>
      <c r="N65" s="7">
        <f t="shared" si="24"/>
        <v>1.3251783128981585</v>
      </c>
      <c r="O65" s="7">
        <f t="shared" si="24"/>
        <v>1.2719974560076321</v>
      </c>
      <c r="P65" t="s">
        <v>22</v>
      </c>
    </row>
    <row r="66" spans="1:16">
      <c r="A66" s="4"/>
      <c r="B66" s="4"/>
      <c r="C66" s="4"/>
      <c r="D66" s="4"/>
      <c r="E66" s="4"/>
      <c r="F66" s="4"/>
      <c r="G66" s="4"/>
    </row>
    <row r="67" spans="1:16">
      <c r="A67" s="4"/>
      <c r="B67" s="4"/>
      <c r="C67" s="4"/>
      <c r="D67" s="4"/>
      <c r="E67" s="4"/>
      <c r="F67" s="4"/>
      <c r="G67" s="4"/>
    </row>
    <row r="68" spans="1:16">
      <c r="A68" s="6" t="s">
        <v>23</v>
      </c>
      <c r="B68" s="7">
        <f>SQRT(((B54-$B$64)^2)+((C54-$C$64)^2)+((D54-$D$64)^2)+((E54-$E$64)^2)+((F54-$F$64)^2)+((G54-$G$64)^2)+((H54-$H$64)^2)+((I54-$I$64)^2)+((J54-$J$64)^2)+((K54-$K$64)^2)+((L54-$L$64)^2)+((M54-$M$64)^2)+((N54-$N$64)^2)+((O54-$O$64)^2))</f>
        <v>1.0389659177467201</v>
      </c>
      <c r="D68" s="6" t="s">
        <v>24</v>
      </c>
      <c r="E68" s="7">
        <f>SQRT(((B54-$B$65)^2)+((C54-$C$65)^2)+((D54-$D$65)^2)+((E54-$E$65)^2)+((F54-$F$65)^2)+((G54-$G$65)^2)+((H54-$H$65)^2)+((I54-$I$65)^2)+((J54-$J$65)^2)+((K54-$K$65)^2)+((L54-$L$65)^2)+((M54-$M$65)^2)+((N54-$N$65)^2)+((O54-$O$65)^2))</f>
        <v>1.3427883635907276</v>
      </c>
      <c r="F68" s="4"/>
      <c r="G68" s="4"/>
    </row>
    <row r="69" spans="1:16">
      <c r="A69" s="6" t="s">
        <v>25</v>
      </c>
      <c r="B69" s="7">
        <f t="shared" ref="B69:B73" si="25">SQRT(((B55-$B$64)^2)+((C55-$C$64)^2)+((D55-$D$64)^2)+((E55-$E$64)^2)+((F55-$F$64)^2)+((G55-$G$64)^2)+((H55-$H$64)^2)+((I55-$I$64)^2)+((J55-$J$64)^2)+((K55-$K$64)^2)+((L55-$L$64)^2)+((M55-$M$64)^2)+((N55-$N$64)^2)+((O55-$O$64)^2))</f>
        <v>1.3236097196282735</v>
      </c>
      <c r="C69" s="12"/>
      <c r="D69" s="6" t="s">
        <v>26</v>
      </c>
      <c r="E69" s="7">
        <f t="shared" ref="E69:E73" si="26">SQRT(((B55-$B$65)^2)+((C55-$C$65)^2)+((D55-$D$65)^2)+((E55-$E$65)^2)+((F55-$F$65)^2)+((G55-$G$65)^2)+((H55-$H$65)^2)+((I55-$I$65)^2)+((J55-$J$65)^2)+((K55-$K$65)^2)+((L55-$L$65)^2)+((M55-$M$65)^2)+((N55-$N$65)^2)+((O55-$O$65)^2))</f>
        <v>1.2745636644824541</v>
      </c>
      <c r="F69" s="4"/>
      <c r="G69" s="4"/>
    </row>
    <row r="70" spans="1:16">
      <c r="A70" s="6" t="s">
        <v>27</v>
      </c>
      <c r="B70" s="7">
        <f t="shared" si="25"/>
        <v>0.73336163184289382</v>
      </c>
      <c r="C70" s="12"/>
      <c r="D70" s="6" t="s">
        <v>28</v>
      </c>
      <c r="E70" s="7">
        <f t="shared" si="26"/>
        <v>1.4257119599765131</v>
      </c>
      <c r="F70" s="4"/>
      <c r="G70" s="4"/>
    </row>
    <row r="71" spans="1:16">
      <c r="A71" s="6" t="s">
        <v>29</v>
      </c>
      <c r="B71" s="7">
        <f t="shared" si="25"/>
        <v>1.0860323652459483</v>
      </c>
      <c r="C71" s="12"/>
      <c r="D71" s="6" t="s">
        <v>30</v>
      </c>
      <c r="E71" s="7">
        <f t="shared" si="26"/>
        <v>1.3355261523754747</v>
      </c>
      <c r="F71" s="4"/>
      <c r="G71" s="4"/>
    </row>
    <row r="72" spans="1:16">
      <c r="A72" s="6" t="s">
        <v>31</v>
      </c>
      <c r="B72" s="7">
        <f t="shared" si="25"/>
        <v>1.2745636644824541</v>
      </c>
      <c r="C72" s="12"/>
      <c r="D72" s="6" t="s">
        <v>32</v>
      </c>
      <c r="E72" s="7">
        <f t="shared" si="26"/>
        <v>1.3236097196282735</v>
      </c>
      <c r="F72" s="4"/>
      <c r="G72" s="4"/>
    </row>
    <row r="73" spans="1:16">
      <c r="A73" s="6" t="s">
        <v>33</v>
      </c>
      <c r="B73" s="7">
        <f t="shared" si="25"/>
        <v>1.202281710689235</v>
      </c>
      <c r="C73" s="12"/>
      <c r="D73" s="6" t="s">
        <v>34</v>
      </c>
      <c r="E73" s="7">
        <f t="shared" si="26"/>
        <v>1.1993119095120275</v>
      </c>
      <c r="F73" s="4"/>
      <c r="G73" s="4"/>
    </row>
    <row r="74" spans="1:16">
      <c r="A74" s="9"/>
      <c r="B74" s="12"/>
      <c r="C74" s="12"/>
      <c r="D74" s="12"/>
      <c r="E74" s="12"/>
      <c r="F74" s="4"/>
      <c r="G74" s="4"/>
    </row>
    <row r="75" spans="1:16">
      <c r="A75" s="9"/>
      <c r="B75" s="12"/>
      <c r="C75" s="12"/>
      <c r="D75" s="12"/>
      <c r="E75" s="12"/>
      <c r="F75" s="4"/>
      <c r="G75" s="4"/>
    </row>
    <row r="76" spans="1:16">
      <c r="A76" s="9"/>
      <c r="B76" s="12"/>
      <c r="C76" t="s">
        <v>35</v>
      </c>
      <c r="D76" s="12"/>
      <c r="E76" s="12"/>
      <c r="F76" s="4"/>
      <c r="G76" s="4"/>
    </row>
    <row r="77" spans="1:16">
      <c r="A77" s="3" t="s">
        <v>59</v>
      </c>
      <c r="B77" s="8" t="s">
        <v>36</v>
      </c>
      <c r="C77" s="7">
        <f>E68/(E68+B68)</f>
        <v>0.56378123222547538</v>
      </c>
      <c r="D77" s="12"/>
      <c r="E77" s="12"/>
      <c r="F77" s="4"/>
      <c r="G77" s="4"/>
    </row>
    <row r="78" spans="1:16">
      <c r="A78" s="3" t="s">
        <v>60</v>
      </c>
      <c r="B78" s="8" t="s">
        <v>37</v>
      </c>
      <c r="C78" s="7">
        <f t="shared" ref="C78:C82" si="27">E69/(E69+B69)</f>
        <v>0.49056143530571072</v>
      </c>
      <c r="D78" s="12"/>
      <c r="E78" s="12"/>
      <c r="F78" s="4"/>
      <c r="G78" s="4"/>
    </row>
    <row r="79" spans="1:16">
      <c r="A79" s="3" t="s">
        <v>61</v>
      </c>
      <c r="B79" s="8" t="s">
        <v>38</v>
      </c>
      <c r="C79" s="7">
        <f>E70/(E70+B70)</f>
        <v>0.66033504618760808</v>
      </c>
    </row>
    <row r="80" spans="1:16">
      <c r="A80" s="3" t="s">
        <v>62</v>
      </c>
      <c r="B80" s="8" t="s">
        <v>39</v>
      </c>
      <c r="C80" s="7">
        <f t="shared" si="27"/>
        <v>0.55151512658355895</v>
      </c>
    </row>
    <row r="81" spans="1:5">
      <c r="A81" s="3" t="s">
        <v>63</v>
      </c>
      <c r="B81" s="8" t="s">
        <v>40</v>
      </c>
      <c r="C81" s="7">
        <f t="shared" si="27"/>
        <v>0.50943856469428939</v>
      </c>
      <c r="D81" s="12"/>
      <c r="E81" s="12"/>
    </row>
    <row r="82" spans="1:5">
      <c r="A82" s="3" t="s">
        <v>64</v>
      </c>
      <c r="B82" s="8" t="s">
        <v>41</v>
      </c>
      <c r="C82" s="7">
        <f t="shared" si="27"/>
        <v>0.49938170197650705</v>
      </c>
      <c r="D82" s="12"/>
      <c r="E82" s="12"/>
    </row>
    <row r="84" spans="1:5">
      <c r="B84" s="12"/>
      <c r="C84" s="4"/>
      <c r="E84" s="12"/>
    </row>
    <row r="85" spans="1:5">
      <c r="B85" s="12"/>
      <c r="C85" s="4"/>
      <c r="E85" s="12"/>
    </row>
    <row r="86" spans="1:5">
      <c r="B86" s="12"/>
      <c r="C86" s="4"/>
      <c r="E86" s="12"/>
    </row>
    <row r="87" spans="1:5">
      <c r="B87" s="12"/>
      <c r="C87" s="4"/>
      <c r="E87" s="12"/>
    </row>
    <row r="88" spans="1:5">
      <c r="B88" s="12"/>
      <c r="C88" s="4"/>
      <c r="E88" s="12"/>
    </row>
    <row r="89" spans="1:5">
      <c r="B89" s="12"/>
      <c r="C89" s="4"/>
      <c r="E89" s="12"/>
    </row>
    <row r="90" spans="1:5">
      <c r="B90" s="12"/>
      <c r="C90" s="4"/>
      <c r="E90" s="12"/>
    </row>
    <row r="91" spans="1:5">
      <c r="B91" s="12"/>
      <c r="C91" s="4"/>
      <c r="E91" s="12"/>
    </row>
    <row r="92" spans="1:5">
      <c r="B92" s="12"/>
      <c r="C92" s="4"/>
      <c r="E92" s="12"/>
    </row>
    <row r="93" spans="1:5">
      <c r="B93" s="12"/>
      <c r="C93" s="4"/>
      <c r="E93" s="12"/>
    </row>
    <row r="105" spans="4:4">
      <c r="D105" t="s">
        <v>42</v>
      </c>
    </row>
  </sheetData>
  <mergeCells count="4">
    <mergeCell ref="A27:A28"/>
    <mergeCell ref="B13:B14"/>
    <mergeCell ref="C13:P13"/>
    <mergeCell ref="B27:O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zoomScale="70" zoomScaleNormal="70" workbookViewId="0">
      <selection activeCell="W33" sqref="W33"/>
    </sheetView>
  </sheetViews>
  <sheetFormatPr defaultRowHeight="14.4"/>
  <sheetData>
    <row r="1" spans="1:17">
      <c r="A1" s="22" t="s">
        <v>109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3" spans="1:17">
      <c r="A3" s="18" t="s">
        <v>5</v>
      </c>
      <c r="B3" s="18" t="s">
        <v>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7">
      <c r="A4" s="18"/>
      <c r="B4" s="19" t="s">
        <v>45</v>
      </c>
      <c r="C4" s="19" t="s">
        <v>46</v>
      </c>
      <c r="D4" s="19" t="s">
        <v>47</v>
      </c>
      <c r="E4" s="19" t="s">
        <v>48</v>
      </c>
      <c r="F4" s="19" t="s">
        <v>49</v>
      </c>
      <c r="G4" s="19" t="s">
        <v>50</v>
      </c>
      <c r="H4" s="19" t="s">
        <v>51</v>
      </c>
      <c r="I4" s="19" t="s">
        <v>52</v>
      </c>
      <c r="J4" s="19" t="s">
        <v>53</v>
      </c>
      <c r="K4" s="19" t="s">
        <v>54</v>
      </c>
      <c r="L4" s="19" t="s">
        <v>55</v>
      </c>
      <c r="M4" s="19" t="s">
        <v>56</v>
      </c>
      <c r="N4" s="19" t="s">
        <v>57</v>
      </c>
      <c r="O4" s="19" t="s">
        <v>58</v>
      </c>
    </row>
    <row r="5" spans="1:17">
      <c r="A5" s="20" t="s">
        <v>102</v>
      </c>
      <c r="B5" s="10">
        <v>94</v>
      </c>
      <c r="C5" s="10">
        <v>7</v>
      </c>
      <c r="D5" s="10">
        <v>1</v>
      </c>
      <c r="E5" s="10">
        <v>1</v>
      </c>
      <c r="F5" s="10">
        <v>1</v>
      </c>
      <c r="G5" s="10" t="s">
        <v>65</v>
      </c>
      <c r="H5" s="10" t="s">
        <v>65</v>
      </c>
      <c r="I5" s="10" t="s">
        <v>65</v>
      </c>
      <c r="J5" s="10" t="s">
        <v>65</v>
      </c>
      <c r="K5" s="10" t="s">
        <v>65</v>
      </c>
      <c r="L5" s="10" t="s">
        <v>65</v>
      </c>
      <c r="M5" s="10" t="s">
        <v>65</v>
      </c>
      <c r="N5" s="10" t="s">
        <v>65</v>
      </c>
      <c r="O5" s="10" t="s">
        <v>66</v>
      </c>
      <c r="Q5" s="38">
        <v>3</v>
      </c>
    </row>
    <row r="6" spans="1:17">
      <c r="A6" s="20" t="s">
        <v>103</v>
      </c>
      <c r="B6" s="10">
        <v>89.36</v>
      </c>
      <c r="C6" s="10">
        <v>29</v>
      </c>
      <c r="D6" s="10">
        <v>1</v>
      </c>
      <c r="E6" s="10">
        <v>1</v>
      </c>
      <c r="F6" s="10">
        <v>1</v>
      </c>
      <c r="G6" s="10" t="s">
        <v>66</v>
      </c>
      <c r="H6" s="10" t="s">
        <v>66</v>
      </c>
      <c r="I6" s="10" t="s">
        <v>66</v>
      </c>
      <c r="J6" s="10" t="s">
        <v>66</v>
      </c>
      <c r="K6" s="10" t="s">
        <v>66</v>
      </c>
      <c r="L6" s="10" t="s">
        <v>66</v>
      </c>
      <c r="M6" s="10" t="s">
        <v>66</v>
      </c>
      <c r="N6" s="10" t="s">
        <v>66</v>
      </c>
      <c r="O6" s="10" t="s">
        <v>66</v>
      </c>
      <c r="Q6" s="38">
        <v>6</v>
      </c>
    </row>
    <row r="7" spans="1:17">
      <c r="A7" s="20" t="s">
        <v>104</v>
      </c>
      <c r="B7" s="10">
        <v>91.73</v>
      </c>
      <c r="C7" s="10">
        <v>17</v>
      </c>
      <c r="D7" s="10">
        <v>1</v>
      </c>
      <c r="E7" s="10">
        <v>1</v>
      </c>
      <c r="F7" s="10">
        <v>1</v>
      </c>
      <c r="G7" s="10" t="s">
        <v>65</v>
      </c>
      <c r="H7" s="10" t="s">
        <v>66</v>
      </c>
      <c r="I7" s="10" t="s">
        <v>65</v>
      </c>
      <c r="J7" s="10" t="s">
        <v>65</v>
      </c>
      <c r="K7" s="10" t="s">
        <v>65</v>
      </c>
      <c r="L7" s="10" t="s">
        <v>65</v>
      </c>
      <c r="M7" s="10" t="s">
        <v>65</v>
      </c>
      <c r="N7" s="10" t="s">
        <v>65</v>
      </c>
      <c r="O7" s="10" t="s">
        <v>65</v>
      </c>
      <c r="Q7" s="38">
        <v>4</v>
      </c>
    </row>
    <row r="8" spans="1:17">
      <c r="A8" s="20" t="s">
        <v>105</v>
      </c>
      <c r="B8" s="10">
        <v>94.36</v>
      </c>
      <c r="C8" s="10">
        <v>6</v>
      </c>
      <c r="D8" s="10">
        <v>1</v>
      </c>
      <c r="E8" s="10">
        <v>1</v>
      </c>
      <c r="F8" s="10">
        <v>1</v>
      </c>
      <c r="G8" s="10" t="s">
        <v>65</v>
      </c>
      <c r="H8" s="10" t="s">
        <v>65</v>
      </c>
      <c r="I8" s="10" t="s">
        <v>65</v>
      </c>
      <c r="J8" s="10" t="s">
        <v>65</v>
      </c>
      <c r="K8" s="10" t="s">
        <v>65</v>
      </c>
      <c r="L8" s="10" t="s">
        <v>65</v>
      </c>
      <c r="M8" s="10" t="s">
        <v>65</v>
      </c>
      <c r="N8" s="10" t="s">
        <v>65</v>
      </c>
      <c r="O8" s="10" t="s">
        <v>65</v>
      </c>
      <c r="Q8" s="38">
        <v>2</v>
      </c>
    </row>
    <row r="9" spans="1:17">
      <c r="A9" s="20" t="s">
        <v>106</v>
      </c>
      <c r="B9" s="10">
        <v>96.27</v>
      </c>
      <c r="C9" s="10">
        <v>2</v>
      </c>
      <c r="D9" s="10">
        <v>1</v>
      </c>
      <c r="E9" s="10">
        <v>1</v>
      </c>
      <c r="F9" s="10">
        <v>1</v>
      </c>
      <c r="G9" s="10" t="s">
        <v>65</v>
      </c>
      <c r="H9" s="10" t="s">
        <v>65</v>
      </c>
      <c r="I9" s="10" t="s">
        <v>65</v>
      </c>
      <c r="J9" s="10" t="s">
        <v>65</v>
      </c>
      <c r="K9" s="10" t="s">
        <v>65</v>
      </c>
      <c r="L9" s="10" t="s">
        <v>65</v>
      </c>
      <c r="M9" s="10" t="s">
        <v>65</v>
      </c>
      <c r="N9" s="10" t="s">
        <v>65</v>
      </c>
      <c r="O9" s="10" t="s">
        <v>65</v>
      </c>
      <c r="Q9" s="38">
        <v>1</v>
      </c>
    </row>
    <row r="10" spans="1:17">
      <c r="A10" s="20" t="s">
        <v>107</v>
      </c>
      <c r="B10" s="10">
        <v>90.55</v>
      </c>
      <c r="C10" s="10">
        <v>24</v>
      </c>
      <c r="D10" s="10">
        <v>1</v>
      </c>
      <c r="E10" s="10">
        <v>1</v>
      </c>
      <c r="F10" s="10">
        <v>1</v>
      </c>
      <c r="G10" s="10" t="s">
        <v>66</v>
      </c>
      <c r="H10" s="10" t="s">
        <v>66</v>
      </c>
      <c r="I10" s="10" t="s">
        <v>65</v>
      </c>
      <c r="J10" s="10" t="s">
        <v>66</v>
      </c>
      <c r="K10" s="10" t="s">
        <v>66</v>
      </c>
      <c r="L10" s="10" t="s">
        <v>66</v>
      </c>
      <c r="M10" s="10" t="s">
        <v>66</v>
      </c>
      <c r="N10" s="10" t="s">
        <v>65</v>
      </c>
      <c r="O10" s="10" t="s">
        <v>65</v>
      </c>
      <c r="Q10" s="38">
        <v>5</v>
      </c>
    </row>
    <row r="11" spans="1:17">
      <c r="A11" s="3"/>
      <c r="B11" s="25" t="s">
        <v>111</v>
      </c>
      <c r="C11" s="25" t="s">
        <v>112</v>
      </c>
      <c r="D11" s="25" t="s">
        <v>111</v>
      </c>
      <c r="E11" s="25" t="s">
        <v>112</v>
      </c>
      <c r="F11" s="25" t="s">
        <v>111</v>
      </c>
      <c r="G11" s="25" t="s">
        <v>111</v>
      </c>
      <c r="H11" s="25" t="s">
        <v>111</v>
      </c>
      <c r="I11" s="25" t="s">
        <v>111</v>
      </c>
      <c r="J11" s="25" t="s">
        <v>111</v>
      </c>
      <c r="K11" s="25" t="s">
        <v>111</v>
      </c>
      <c r="L11" s="25" t="s">
        <v>111</v>
      </c>
      <c r="M11" s="25" t="s">
        <v>111</v>
      </c>
      <c r="N11" s="25" t="s">
        <v>111</v>
      </c>
      <c r="O11" s="25" t="s">
        <v>111</v>
      </c>
    </row>
    <row r="12" spans="1:17">
      <c r="A12" s="21" t="s">
        <v>108</v>
      </c>
      <c r="B12" s="26">
        <v>3</v>
      </c>
      <c r="C12" s="26">
        <v>2</v>
      </c>
      <c r="D12" s="26">
        <v>4</v>
      </c>
      <c r="E12" s="26">
        <v>4</v>
      </c>
      <c r="F12" s="26">
        <v>4</v>
      </c>
      <c r="G12" s="26">
        <v>4</v>
      </c>
      <c r="H12" s="26">
        <v>4</v>
      </c>
      <c r="I12" s="26">
        <v>4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</row>
    <row r="15" spans="1:17">
      <c r="A15" s="18" t="s">
        <v>5</v>
      </c>
      <c r="B15" s="18" t="s">
        <v>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7">
      <c r="A16" s="18"/>
      <c r="B16" s="19" t="s">
        <v>45</v>
      </c>
      <c r="C16" s="19" t="s">
        <v>46</v>
      </c>
      <c r="D16" s="19" t="s">
        <v>47</v>
      </c>
      <c r="E16" s="19" t="s">
        <v>48</v>
      </c>
      <c r="F16" s="19" t="s">
        <v>49</v>
      </c>
      <c r="G16" s="19" t="s">
        <v>50</v>
      </c>
      <c r="H16" s="19" t="s">
        <v>51</v>
      </c>
      <c r="I16" s="19" t="s">
        <v>52</v>
      </c>
      <c r="J16" s="19" t="s">
        <v>53</v>
      </c>
      <c r="K16" s="19" t="s">
        <v>54</v>
      </c>
      <c r="L16" s="19" t="s">
        <v>55</v>
      </c>
      <c r="M16" s="19" t="s">
        <v>56</v>
      </c>
      <c r="N16" s="19" t="s">
        <v>57</v>
      </c>
      <c r="O16" s="19" t="s">
        <v>58</v>
      </c>
    </row>
    <row r="17" spans="1:17">
      <c r="A17" s="20" t="s">
        <v>102</v>
      </c>
      <c r="B17" s="10">
        <v>94</v>
      </c>
      <c r="C17" s="10">
        <v>7</v>
      </c>
      <c r="D17" s="10">
        <v>1</v>
      </c>
      <c r="E17" s="10">
        <v>1</v>
      </c>
      <c r="F17" s="10">
        <v>1</v>
      </c>
      <c r="G17" s="10">
        <v>4</v>
      </c>
      <c r="H17" s="10">
        <v>4</v>
      </c>
      <c r="I17" s="10">
        <v>4</v>
      </c>
      <c r="J17" s="10">
        <v>4</v>
      </c>
      <c r="K17" s="10">
        <v>4</v>
      </c>
      <c r="L17" s="10">
        <v>4</v>
      </c>
      <c r="M17" s="10">
        <v>4</v>
      </c>
      <c r="N17" s="10">
        <v>4</v>
      </c>
      <c r="O17" s="10">
        <v>3</v>
      </c>
    </row>
    <row r="18" spans="1:17">
      <c r="A18" s="20" t="s">
        <v>103</v>
      </c>
      <c r="B18" s="10">
        <v>89.36</v>
      </c>
      <c r="C18" s="10">
        <v>29</v>
      </c>
      <c r="D18" s="10">
        <v>1</v>
      </c>
      <c r="E18" s="10">
        <v>1</v>
      </c>
      <c r="F18" s="10">
        <v>1</v>
      </c>
      <c r="G18" s="10">
        <v>3</v>
      </c>
      <c r="H18" s="10">
        <v>3</v>
      </c>
      <c r="I18" s="10">
        <v>3</v>
      </c>
      <c r="J18" s="10">
        <v>3</v>
      </c>
      <c r="K18" s="10">
        <v>3</v>
      </c>
      <c r="L18" s="10">
        <v>3</v>
      </c>
      <c r="M18" s="10">
        <v>3</v>
      </c>
      <c r="N18" s="10">
        <v>3</v>
      </c>
      <c r="O18" s="10">
        <v>3</v>
      </c>
    </row>
    <row r="19" spans="1:17">
      <c r="A19" s="20" t="s">
        <v>104</v>
      </c>
      <c r="B19" s="10">
        <v>91.73</v>
      </c>
      <c r="C19" s="10">
        <v>17</v>
      </c>
      <c r="D19" s="10">
        <v>1</v>
      </c>
      <c r="E19" s="10">
        <v>1</v>
      </c>
      <c r="F19" s="10">
        <v>1</v>
      </c>
      <c r="G19" s="10">
        <v>4</v>
      </c>
      <c r="H19" s="10">
        <v>3</v>
      </c>
      <c r="I19" s="10">
        <v>4</v>
      </c>
      <c r="J19" s="10">
        <v>4</v>
      </c>
      <c r="K19" s="10">
        <v>4</v>
      </c>
      <c r="L19" s="10">
        <v>4</v>
      </c>
      <c r="M19" s="10">
        <v>4</v>
      </c>
      <c r="N19" s="10">
        <v>4</v>
      </c>
      <c r="O19" s="10">
        <v>4</v>
      </c>
    </row>
    <row r="20" spans="1:17">
      <c r="A20" s="20" t="s">
        <v>105</v>
      </c>
      <c r="B20" s="10">
        <v>94.36</v>
      </c>
      <c r="C20" s="10">
        <v>6</v>
      </c>
      <c r="D20" s="10">
        <v>1</v>
      </c>
      <c r="E20" s="10">
        <v>1</v>
      </c>
      <c r="F20" s="10">
        <v>1</v>
      </c>
      <c r="G20" s="10">
        <v>4</v>
      </c>
      <c r="H20" s="10">
        <v>4</v>
      </c>
      <c r="I20" s="10">
        <v>4</v>
      </c>
      <c r="J20" s="10">
        <v>4</v>
      </c>
      <c r="K20" s="10">
        <v>4</v>
      </c>
      <c r="L20" s="10">
        <v>4</v>
      </c>
      <c r="M20" s="10">
        <v>4</v>
      </c>
      <c r="N20" s="10">
        <v>4</v>
      </c>
      <c r="O20" s="10">
        <v>4</v>
      </c>
    </row>
    <row r="21" spans="1:17">
      <c r="A21" s="20" t="s">
        <v>106</v>
      </c>
      <c r="B21" s="10">
        <v>96.27</v>
      </c>
      <c r="C21" s="10">
        <v>2</v>
      </c>
      <c r="D21" s="10">
        <v>1</v>
      </c>
      <c r="E21" s="10">
        <v>1</v>
      </c>
      <c r="F21" s="10">
        <v>1</v>
      </c>
      <c r="G21" s="10">
        <v>4</v>
      </c>
      <c r="H21" s="10">
        <v>4</v>
      </c>
      <c r="I21" s="10">
        <v>4</v>
      </c>
      <c r="J21" s="10">
        <v>4</v>
      </c>
      <c r="K21" s="10">
        <v>4</v>
      </c>
      <c r="L21" s="10">
        <v>4</v>
      </c>
      <c r="M21" s="10">
        <v>4</v>
      </c>
      <c r="N21" s="10">
        <v>4</v>
      </c>
      <c r="O21" s="10">
        <v>4</v>
      </c>
    </row>
    <row r="22" spans="1:17">
      <c r="A22" s="20" t="s">
        <v>107</v>
      </c>
      <c r="B22" s="10">
        <v>90.55</v>
      </c>
      <c r="C22" s="10">
        <v>24</v>
      </c>
      <c r="D22" s="10">
        <v>1</v>
      </c>
      <c r="E22" s="10">
        <v>1</v>
      </c>
      <c r="F22" s="10">
        <v>1</v>
      </c>
      <c r="G22" s="10">
        <v>3</v>
      </c>
      <c r="H22" s="10">
        <v>3</v>
      </c>
      <c r="I22" s="10">
        <v>4</v>
      </c>
      <c r="J22" s="10">
        <v>3</v>
      </c>
      <c r="K22" s="10">
        <v>3</v>
      </c>
      <c r="L22" s="10">
        <v>3</v>
      </c>
      <c r="M22" s="10">
        <v>3</v>
      </c>
      <c r="N22" s="10">
        <v>4</v>
      </c>
      <c r="O22" s="10">
        <v>4</v>
      </c>
    </row>
    <row r="24" spans="1:17">
      <c r="A24" s="23" t="s">
        <v>110</v>
      </c>
    </row>
    <row r="25" spans="1:17">
      <c r="A25" s="27" t="s">
        <v>113</v>
      </c>
      <c r="B25" s="28">
        <f>SQRT((B17^2)+(B18^2)+(B19^2)+(B20^2)+(B21^2)+(B22^2))</f>
        <v>227.17092133457572</v>
      </c>
      <c r="C25" s="28">
        <f>SQRT((C17^2)+(C18^2)+(C19^2)+(C20^2)+(C21^2)+(C22^2))</f>
        <v>42.367440328629719</v>
      </c>
      <c r="D25" s="28">
        <f>SQRT((D17^2)+(D18^2)+(D19^2)+(D20^2)+(D21^2)+(D22^2))</f>
        <v>2.4494897427831779</v>
      </c>
      <c r="E25" s="28">
        <f t="shared" ref="C25:O25" si="0">SQRT((E17^2)+(E18^2)+(E19^2)+(E20^2)+(E21^2)+(E22^2))</f>
        <v>2.4494897427831779</v>
      </c>
      <c r="F25" s="28">
        <f t="shared" si="0"/>
        <v>2.4494897427831779</v>
      </c>
      <c r="G25" s="28">
        <f t="shared" si="0"/>
        <v>9.0553851381374173</v>
      </c>
      <c r="H25" s="28">
        <f t="shared" si="0"/>
        <v>8.6602540378443873</v>
      </c>
      <c r="I25" s="28">
        <f t="shared" si="0"/>
        <v>9.4339811320566032</v>
      </c>
      <c r="J25" s="28">
        <f t="shared" si="0"/>
        <v>9.0553851381374173</v>
      </c>
      <c r="K25" s="28">
        <f t="shared" si="0"/>
        <v>9.0553851381374173</v>
      </c>
      <c r="L25" s="28">
        <f t="shared" si="0"/>
        <v>9.0553851381374173</v>
      </c>
      <c r="M25" s="28">
        <f t="shared" si="0"/>
        <v>9.0553851381374173</v>
      </c>
      <c r="N25" s="28">
        <f t="shared" si="0"/>
        <v>9.4339811320566032</v>
      </c>
      <c r="O25" s="28">
        <f t="shared" si="0"/>
        <v>9.0553851381374173</v>
      </c>
    </row>
    <row r="26" spans="1:17" ht="14.4" customHeight="1">
      <c r="A26" s="33" t="s">
        <v>116</v>
      </c>
      <c r="B26" s="8">
        <f>B17/$B$25</f>
        <v>0.41378535354688933</v>
      </c>
      <c r="C26" s="8">
        <f>C17/$C$25</f>
        <v>0.16522121576624405</v>
      </c>
      <c r="D26" s="8">
        <f>D17/$D$25</f>
        <v>0.40824829046386307</v>
      </c>
      <c r="E26" s="8">
        <f>E17/$E$25</f>
        <v>0.40824829046386307</v>
      </c>
      <c r="F26" s="8">
        <f>F17/$F$25</f>
        <v>0.40824829046386307</v>
      </c>
      <c r="G26" s="8">
        <f>G17/$G$25</f>
        <v>0.44172610429938614</v>
      </c>
      <c r="H26" s="8">
        <f>H17/$H$25</f>
        <v>0.46188021535170054</v>
      </c>
      <c r="I26" s="8">
        <f>I17/$I$25</f>
        <v>0.42399915200254401</v>
      </c>
      <c r="J26" s="8">
        <f>J17/$J$25</f>
        <v>0.44172610429938614</v>
      </c>
      <c r="K26" s="8">
        <f>K17/$K$25</f>
        <v>0.44172610429938614</v>
      </c>
      <c r="L26" s="8">
        <f>L17/$L$25</f>
        <v>0.44172610429938614</v>
      </c>
      <c r="M26" s="8">
        <f>M17/$M$25</f>
        <v>0.44172610429938614</v>
      </c>
      <c r="N26" s="8">
        <f>N17/$N$25</f>
        <v>0.42399915200254401</v>
      </c>
      <c r="O26" s="8">
        <f>O17/$O$25</f>
        <v>0.33129457822453962</v>
      </c>
      <c r="P26" s="34"/>
      <c r="Q26" s="23" t="s">
        <v>114</v>
      </c>
    </row>
    <row r="27" spans="1:17">
      <c r="A27" s="31"/>
      <c r="B27" s="8">
        <f t="shared" ref="B27:B31" si="1">B18/$B$25</f>
        <v>0.39336020418031947</v>
      </c>
      <c r="C27" s="8">
        <f t="shared" ref="C27:C31" si="2">C18/$C$25</f>
        <v>0.68448789388872533</v>
      </c>
      <c r="D27" s="8">
        <f t="shared" ref="D27:D31" si="3">D18/$D$25</f>
        <v>0.40824829046386307</v>
      </c>
      <c r="E27" s="8">
        <f t="shared" ref="E27:E31" si="4">E18/$E$25</f>
        <v>0.40824829046386307</v>
      </c>
      <c r="F27" s="8">
        <f t="shared" ref="F27:F31" si="5">F18/$F$25</f>
        <v>0.40824829046386307</v>
      </c>
      <c r="G27" s="8">
        <f t="shared" ref="G27:G31" si="6">G18/$G$25</f>
        <v>0.33129457822453962</v>
      </c>
      <c r="H27" s="8">
        <f t="shared" ref="H27:H31" si="7">H18/$H$25</f>
        <v>0.34641016151377541</v>
      </c>
      <c r="I27" s="8">
        <f t="shared" ref="I27:I31" si="8">I18/$I$25</f>
        <v>0.31799936400190804</v>
      </c>
      <c r="J27" s="8">
        <f t="shared" ref="J27:J31" si="9">J18/$J$25</f>
        <v>0.33129457822453962</v>
      </c>
      <c r="K27" s="8">
        <f t="shared" ref="K27:K31" si="10">K18/$K$25</f>
        <v>0.33129457822453962</v>
      </c>
      <c r="L27" s="8">
        <f t="shared" ref="L27:L31" si="11">L18/$L$25</f>
        <v>0.33129457822453962</v>
      </c>
      <c r="M27" s="8">
        <f t="shared" ref="M27:M31" si="12">M18/$M$25</f>
        <v>0.33129457822453962</v>
      </c>
      <c r="N27" s="8">
        <f t="shared" ref="N27:N31" si="13">N18/$N$25</f>
        <v>0.31799936400190804</v>
      </c>
      <c r="O27" s="8">
        <f t="shared" ref="O27:O31" si="14">O18/$O$25</f>
        <v>0.33129457822453962</v>
      </c>
      <c r="P27" s="1"/>
    </row>
    <row r="28" spans="1:17">
      <c r="A28" s="31"/>
      <c r="B28" s="8">
        <f t="shared" si="1"/>
        <v>0.40379287745591658</v>
      </c>
      <c r="C28" s="8">
        <f t="shared" si="2"/>
        <v>0.40125152400373554</v>
      </c>
      <c r="D28" s="8">
        <f t="shared" si="3"/>
        <v>0.40824829046386307</v>
      </c>
      <c r="E28" s="8">
        <f t="shared" si="4"/>
        <v>0.40824829046386307</v>
      </c>
      <c r="F28" s="8">
        <f t="shared" si="5"/>
        <v>0.40824829046386307</v>
      </c>
      <c r="G28" s="8">
        <f t="shared" si="6"/>
        <v>0.44172610429938614</v>
      </c>
      <c r="H28" s="8">
        <f t="shared" si="7"/>
        <v>0.34641016151377541</v>
      </c>
      <c r="I28" s="8">
        <f t="shared" si="8"/>
        <v>0.42399915200254401</v>
      </c>
      <c r="J28" s="8">
        <f t="shared" si="9"/>
        <v>0.44172610429938614</v>
      </c>
      <c r="K28" s="8">
        <f t="shared" si="10"/>
        <v>0.44172610429938614</v>
      </c>
      <c r="L28" s="8">
        <f t="shared" si="11"/>
        <v>0.44172610429938614</v>
      </c>
      <c r="M28" s="8">
        <f t="shared" si="12"/>
        <v>0.44172610429938614</v>
      </c>
      <c r="N28" s="8">
        <f t="shared" si="13"/>
        <v>0.42399915200254401</v>
      </c>
      <c r="O28" s="8">
        <f t="shared" si="14"/>
        <v>0.44172610429938614</v>
      </c>
      <c r="P28" s="1"/>
    </row>
    <row r="29" spans="1:17">
      <c r="A29" s="31"/>
      <c r="B29" s="8">
        <f t="shared" si="1"/>
        <v>0.41537006341153698</v>
      </c>
      <c r="C29" s="8">
        <f t="shared" si="2"/>
        <v>0.1416181849424949</v>
      </c>
      <c r="D29" s="8">
        <f t="shared" si="3"/>
        <v>0.40824829046386307</v>
      </c>
      <c r="E29" s="8">
        <f t="shared" si="4"/>
        <v>0.40824829046386307</v>
      </c>
      <c r="F29" s="8">
        <f t="shared" si="5"/>
        <v>0.40824829046386307</v>
      </c>
      <c r="G29" s="8">
        <f t="shared" si="6"/>
        <v>0.44172610429938614</v>
      </c>
      <c r="H29" s="8">
        <f t="shared" si="7"/>
        <v>0.46188021535170054</v>
      </c>
      <c r="I29" s="8">
        <f t="shared" si="8"/>
        <v>0.42399915200254401</v>
      </c>
      <c r="J29" s="8">
        <f t="shared" si="9"/>
        <v>0.44172610429938614</v>
      </c>
      <c r="K29" s="8">
        <f t="shared" si="10"/>
        <v>0.44172610429938614</v>
      </c>
      <c r="L29" s="8">
        <f t="shared" si="11"/>
        <v>0.44172610429938614</v>
      </c>
      <c r="M29" s="8">
        <f t="shared" si="12"/>
        <v>0.44172610429938614</v>
      </c>
      <c r="N29" s="8">
        <f t="shared" si="13"/>
        <v>0.42399915200254401</v>
      </c>
      <c r="O29" s="8">
        <f t="shared" si="14"/>
        <v>0.44172610429938614</v>
      </c>
      <c r="P29" s="1"/>
    </row>
    <row r="30" spans="1:17">
      <c r="A30" s="31"/>
      <c r="B30" s="8">
        <f t="shared" si="1"/>
        <v>0.42377782963786209</v>
      </c>
      <c r="C30" s="8">
        <f t="shared" si="2"/>
        <v>4.7206061647498299E-2</v>
      </c>
      <c r="D30" s="8">
        <f t="shared" si="3"/>
        <v>0.40824829046386307</v>
      </c>
      <c r="E30" s="8">
        <f t="shared" si="4"/>
        <v>0.40824829046386307</v>
      </c>
      <c r="F30" s="8">
        <f t="shared" si="5"/>
        <v>0.40824829046386307</v>
      </c>
      <c r="G30" s="8">
        <f t="shared" si="6"/>
        <v>0.44172610429938614</v>
      </c>
      <c r="H30" s="8">
        <f t="shared" si="7"/>
        <v>0.46188021535170054</v>
      </c>
      <c r="I30" s="8">
        <f t="shared" si="8"/>
        <v>0.42399915200254401</v>
      </c>
      <c r="J30" s="8">
        <f t="shared" si="9"/>
        <v>0.44172610429938614</v>
      </c>
      <c r="K30" s="8">
        <f t="shared" si="10"/>
        <v>0.44172610429938614</v>
      </c>
      <c r="L30" s="8">
        <f t="shared" si="11"/>
        <v>0.44172610429938614</v>
      </c>
      <c r="M30" s="8">
        <f t="shared" si="12"/>
        <v>0.44172610429938614</v>
      </c>
      <c r="N30" s="8">
        <f t="shared" si="13"/>
        <v>0.42399915200254401</v>
      </c>
      <c r="O30" s="8">
        <f t="shared" si="14"/>
        <v>0.44172610429938614</v>
      </c>
      <c r="P30" s="1"/>
    </row>
    <row r="31" spans="1:17">
      <c r="A31" s="32"/>
      <c r="B31" s="8">
        <f>B22/$B$25</f>
        <v>0.39859855067734923</v>
      </c>
      <c r="C31" s="8">
        <f t="shared" si="2"/>
        <v>0.56647273976997958</v>
      </c>
      <c r="D31" s="8">
        <f t="shared" si="3"/>
        <v>0.40824829046386307</v>
      </c>
      <c r="E31" s="8">
        <f t="shared" si="4"/>
        <v>0.40824829046386307</v>
      </c>
      <c r="F31" s="8">
        <f t="shared" si="5"/>
        <v>0.40824829046386307</v>
      </c>
      <c r="G31" s="8">
        <f t="shared" si="6"/>
        <v>0.33129457822453962</v>
      </c>
      <c r="H31" s="8">
        <f t="shared" si="7"/>
        <v>0.34641016151377541</v>
      </c>
      <c r="I31" s="8">
        <f t="shared" si="8"/>
        <v>0.42399915200254401</v>
      </c>
      <c r="J31" s="8">
        <f t="shared" si="9"/>
        <v>0.33129457822453962</v>
      </c>
      <c r="K31" s="8">
        <f t="shared" si="10"/>
        <v>0.33129457822453962</v>
      </c>
      <c r="L31" s="8">
        <f t="shared" si="11"/>
        <v>0.33129457822453962</v>
      </c>
      <c r="M31" s="8">
        <f t="shared" si="12"/>
        <v>0.33129457822453962</v>
      </c>
      <c r="N31" s="8">
        <f t="shared" si="13"/>
        <v>0.42399915200254401</v>
      </c>
      <c r="O31" s="8">
        <f t="shared" si="14"/>
        <v>0.44172610429938614</v>
      </c>
      <c r="P31" s="1"/>
    </row>
    <row r="32" spans="1:17">
      <c r="A32" s="23" t="s">
        <v>115</v>
      </c>
    </row>
    <row r="33" spans="1:17">
      <c r="A33" s="30" t="s">
        <v>117</v>
      </c>
      <c r="B33" s="35">
        <f>$B$12*B26</f>
        <v>1.2413560606406679</v>
      </c>
      <c r="C33" s="35">
        <f>$C$12*C26</f>
        <v>0.33044243153248809</v>
      </c>
      <c r="D33" s="35">
        <f>$D$12*D26</f>
        <v>1.6329931618554523</v>
      </c>
      <c r="E33" s="35">
        <f>$E$12*E26</f>
        <v>1.6329931618554523</v>
      </c>
      <c r="F33" s="35">
        <f>$F$12*F26</f>
        <v>1.6329931618554523</v>
      </c>
      <c r="G33" s="35">
        <f>$G$12*G26</f>
        <v>1.7669044171975445</v>
      </c>
      <c r="H33" s="35">
        <f>$H$12*H26</f>
        <v>1.8475208614068022</v>
      </c>
      <c r="I33" s="35">
        <f>$I$12*I26</f>
        <v>1.695996608010176</v>
      </c>
      <c r="J33" s="35">
        <f>$J$12*J26</f>
        <v>1.7669044171975445</v>
      </c>
      <c r="K33" s="35">
        <f>$K$12*K26</f>
        <v>1.7669044171975445</v>
      </c>
      <c r="L33" s="35">
        <f>$L$12*L26</f>
        <v>1.7669044171975445</v>
      </c>
      <c r="M33" s="35">
        <f>$M$12*M26</f>
        <v>1.7669044171975445</v>
      </c>
      <c r="N33" s="35">
        <f>$N$12*N26</f>
        <v>1.695996608010176</v>
      </c>
      <c r="O33" s="35">
        <f>$O$12*O26</f>
        <v>1.3251783128981585</v>
      </c>
    </row>
    <row r="34" spans="1:17">
      <c r="A34" s="18"/>
      <c r="B34" s="35">
        <f t="shared" ref="B34:B38" si="15">$B$12*B27</f>
        <v>1.1800806125409584</v>
      </c>
      <c r="C34" s="35">
        <f>$C$12*C27</f>
        <v>1.3689757877774507</v>
      </c>
      <c r="D34" s="35">
        <f t="shared" ref="D34:D38" si="16">$D$12*D27</f>
        <v>1.6329931618554523</v>
      </c>
      <c r="E34" s="35">
        <f t="shared" ref="E34:E38" si="17">$E$12*E27</f>
        <v>1.6329931618554523</v>
      </c>
      <c r="F34" s="35">
        <f t="shared" ref="F34:F38" si="18">$F$12*F27</f>
        <v>1.6329931618554523</v>
      </c>
      <c r="G34" s="35">
        <f t="shared" ref="G34:G38" si="19">$G$12*G27</f>
        <v>1.3251783128981585</v>
      </c>
      <c r="H34" s="35">
        <f t="shared" ref="H34:H38" si="20">$H$12*H27</f>
        <v>1.3856406460551016</v>
      </c>
      <c r="I34" s="35">
        <f t="shared" ref="I34:I38" si="21">$I$12*I27</f>
        <v>1.2719974560076321</v>
      </c>
      <c r="J34" s="35">
        <f t="shared" ref="J34:J38" si="22">$J$12*J27</f>
        <v>1.3251783128981585</v>
      </c>
      <c r="K34" s="35">
        <f t="shared" ref="K34:K38" si="23">$K$12*K27</f>
        <v>1.3251783128981585</v>
      </c>
      <c r="L34" s="35">
        <f t="shared" ref="L34:L38" si="24">$L$12*L27</f>
        <v>1.3251783128981585</v>
      </c>
      <c r="M34" s="35">
        <f t="shared" ref="M34:M38" si="25">$M$12*M27</f>
        <v>1.3251783128981585</v>
      </c>
      <c r="N34" s="35">
        <f t="shared" ref="N34:N38" si="26">$N$12*N27</f>
        <v>1.2719974560076321</v>
      </c>
      <c r="O34" s="35">
        <f>$O$12*O27</f>
        <v>1.3251783128981585</v>
      </c>
      <c r="Q34" s="23" t="s">
        <v>114</v>
      </c>
    </row>
    <row r="35" spans="1:17">
      <c r="A35" s="18"/>
      <c r="B35" s="35">
        <f t="shared" si="15"/>
        <v>1.2113786323677498</v>
      </c>
      <c r="C35" s="35">
        <f t="shared" ref="C34:C38" si="27">$C$12*C28</f>
        <v>0.80250304800747108</v>
      </c>
      <c r="D35" s="35">
        <f t="shared" si="16"/>
        <v>1.6329931618554523</v>
      </c>
      <c r="E35" s="35">
        <f t="shared" si="17"/>
        <v>1.6329931618554523</v>
      </c>
      <c r="F35" s="35">
        <f t="shared" si="18"/>
        <v>1.6329931618554523</v>
      </c>
      <c r="G35" s="35">
        <f t="shared" si="19"/>
        <v>1.7669044171975445</v>
      </c>
      <c r="H35" s="35">
        <f t="shared" si="20"/>
        <v>1.3856406460551016</v>
      </c>
      <c r="I35" s="35">
        <f t="shared" si="21"/>
        <v>1.695996608010176</v>
      </c>
      <c r="J35" s="35">
        <f t="shared" si="22"/>
        <v>1.7669044171975445</v>
      </c>
      <c r="K35" s="35">
        <f t="shared" si="23"/>
        <v>1.7669044171975445</v>
      </c>
      <c r="L35" s="35">
        <f t="shared" si="24"/>
        <v>1.7669044171975445</v>
      </c>
      <c r="M35" s="35">
        <f t="shared" si="25"/>
        <v>1.7669044171975445</v>
      </c>
      <c r="N35" s="35">
        <f t="shared" si="26"/>
        <v>1.695996608010176</v>
      </c>
      <c r="O35" s="35">
        <f t="shared" ref="O34:O38" si="28">$O$12*O28</f>
        <v>1.7669044171975445</v>
      </c>
    </row>
    <row r="36" spans="1:17">
      <c r="A36" s="18"/>
      <c r="B36" s="35">
        <f t="shared" si="15"/>
        <v>1.246110190234611</v>
      </c>
      <c r="C36" s="35">
        <f t="shared" si="27"/>
        <v>0.28323636988498979</v>
      </c>
      <c r="D36" s="35">
        <f t="shared" si="16"/>
        <v>1.6329931618554523</v>
      </c>
      <c r="E36" s="35">
        <f t="shared" si="17"/>
        <v>1.6329931618554523</v>
      </c>
      <c r="F36" s="35">
        <f t="shared" si="18"/>
        <v>1.6329931618554523</v>
      </c>
      <c r="G36" s="35">
        <f t="shared" si="19"/>
        <v>1.7669044171975445</v>
      </c>
      <c r="H36" s="35">
        <f t="shared" si="20"/>
        <v>1.8475208614068022</v>
      </c>
      <c r="I36" s="35">
        <f t="shared" si="21"/>
        <v>1.695996608010176</v>
      </c>
      <c r="J36" s="35">
        <f t="shared" si="22"/>
        <v>1.7669044171975445</v>
      </c>
      <c r="K36" s="35">
        <f t="shared" si="23"/>
        <v>1.7669044171975445</v>
      </c>
      <c r="L36" s="35">
        <f t="shared" si="24"/>
        <v>1.7669044171975445</v>
      </c>
      <c r="M36" s="35">
        <f t="shared" si="25"/>
        <v>1.7669044171975445</v>
      </c>
      <c r="N36" s="35">
        <f t="shared" si="26"/>
        <v>1.695996608010176</v>
      </c>
      <c r="O36" s="35">
        <f t="shared" si="28"/>
        <v>1.7669044171975445</v>
      </c>
    </row>
    <row r="37" spans="1:17">
      <c r="A37" s="18"/>
      <c r="B37" s="35">
        <f t="shared" si="15"/>
        <v>1.2713334889135863</v>
      </c>
      <c r="C37" s="35">
        <f t="shared" si="27"/>
        <v>9.4412123294996597E-2</v>
      </c>
      <c r="D37" s="35">
        <f t="shared" si="16"/>
        <v>1.6329931618554523</v>
      </c>
      <c r="E37" s="35">
        <f t="shared" si="17"/>
        <v>1.6329931618554523</v>
      </c>
      <c r="F37" s="35">
        <f t="shared" si="18"/>
        <v>1.6329931618554523</v>
      </c>
      <c r="G37" s="35">
        <f t="shared" si="19"/>
        <v>1.7669044171975445</v>
      </c>
      <c r="H37" s="35">
        <f t="shared" si="20"/>
        <v>1.8475208614068022</v>
      </c>
      <c r="I37" s="35">
        <f t="shared" si="21"/>
        <v>1.695996608010176</v>
      </c>
      <c r="J37" s="35">
        <f t="shared" si="22"/>
        <v>1.7669044171975445</v>
      </c>
      <c r="K37" s="35">
        <f t="shared" si="23"/>
        <v>1.7669044171975445</v>
      </c>
      <c r="L37" s="35">
        <f t="shared" si="24"/>
        <v>1.7669044171975445</v>
      </c>
      <c r="M37" s="35">
        <f t="shared" si="25"/>
        <v>1.7669044171975445</v>
      </c>
      <c r="N37" s="35">
        <f t="shared" si="26"/>
        <v>1.695996608010176</v>
      </c>
      <c r="O37" s="35">
        <f t="shared" si="28"/>
        <v>1.7669044171975445</v>
      </c>
    </row>
    <row r="38" spans="1:17">
      <c r="A38" s="18"/>
      <c r="B38" s="35">
        <f t="shared" si="15"/>
        <v>1.1957956520320476</v>
      </c>
      <c r="C38" s="35">
        <f t="shared" si="27"/>
        <v>1.1329454795399592</v>
      </c>
      <c r="D38" s="35">
        <f t="shared" si="16"/>
        <v>1.6329931618554523</v>
      </c>
      <c r="E38" s="35">
        <f t="shared" si="17"/>
        <v>1.6329931618554523</v>
      </c>
      <c r="F38" s="35">
        <f t="shared" si="18"/>
        <v>1.6329931618554523</v>
      </c>
      <c r="G38" s="35">
        <f t="shared" si="19"/>
        <v>1.3251783128981585</v>
      </c>
      <c r="H38" s="35">
        <f t="shared" si="20"/>
        <v>1.3856406460551016</v>
      </c>
      <c r="I38" s="35">
        <f t="shared" si="21"/>
        <v>1.695996608010176</v>
      </c>
      <c r="J38" s="35">
        <f t="shared" si="22"/>
        <v>1.3251783128981585</v>
      </c>
      <c r="K38" s="35">
        <f t="shared" si="23"/>
        <v>1.3251783128981585</v>
      </c>
      <c r="L38" s="35">
        <f t="shared" si="24"/>
        <v>1.3251783128981585</v>
      </c>
      <c r="M38" s="35">
        <f t="shared" si="25"/>
        <v>1.3251783128981585</v>
      </c>
      <c r="N38" s="35">
        <f t="shared" si="26"/>
        <v>1.695996608010176</v>
      </c>
      <c r="O38" s="35">
        <f t="shared" si="28"/>
        <v>1.7669044171975445</v>
      </c>
    </row>
    <row r="39" spans="1:17">
      <c r="A39" s="23" t="s">
        <v>118</v>
      </c>
    </row>
    <row r="40" spans="1:17">
      <c r="A40" s="36" t="s">
        <v>119</v>
      </c>
      <c r="B40" s="35">
        <f>IF(B11="BENEFIT",MAX(B33:B38),MIN(B33:B38))</f>
        <v>1.2713334889135863</v>
      </c>
      <c r="C40" s="35">
        <f t="shared" ref="C40:O40" si="29">IF(C11="BENEFIT",MAX(C33:C38),MIN(C33:C38))</f>
        <v>9.4412123294996597E-2</v>
      </c>
      <c r="D40" s="35">
        <f t="shared" si="29"/>
        <v>1.6329931618554523</v>
      </c>
      <c r="E40" s="35">
        <f t="shared" si="29"/>
        <v>1.6329931618554523</v>
      </c>
      <c r="F40" s="35">
        <f t="shared" si="29"/>
        <v>1.6329931618554523</v>
      </c>
      <c r="G40" s="35">
        <f t="shared" si="29"/>
        <v>1.7669044171975445</v>
      </c>
      <c r="H40" s="35">
        <f t="shared" si="29"/>
        <v>1.8475208614068022</v>
      </c>
      <c r="I40" s="35">
        <f t="shared" si="29"/>
        <v>1.695996608010176</v>
      </c>
      <c r="J40" s="35">
        <f t="shared" si="29"/>
        <v>1.7669044171975445</v>
      </c>
      <c r="K40" s="35">
        <f t="shared" si="29"/>
        <v>1.7669044171975445</v>
      </c>
      <c r="L40" s="35">
        <f t="shared" si="29"/>
        <v>1.7669044171975445</v>
      </c>
      <c r="M40" s="35">
        <f t="shared" si="29"/>
        <v>1.7669044171975445</v>
      </c>
      <c r="N40" s="35">
        <f t="shared" si="29"/>
        <v>1.695996608010176</v>
      </c>
      <c r="O40" s="35">
        <f t="shared" si="29"/>
        <v>1.7669044171975445</v>
      </c>
    </row>
    <row r="41" spans="1:17">
      <c r="A41" s="23" t="s">
        <v>120</v>
      </c>
    </row>
    <row r="42" spans="1:17">
      <c r="A42" s="36" t="s">
        <v>121</v>
      </c>
      <c r="B42" s="37">
        <f>IF(B11="COST",MAX(B33:B38),MIN(B33:B38))</f>
        <v>1.1800806125409584</v>
      </c>
      <c r="C42" s="37">
        <f t="shared" ref="C42:O42" si="30">IF(C11="COST",MAX(C33:C38),MIN(C33:C38))</f>
        <v>1.3689757877774507</v>
      </c>
      <c r="D42" s="37">
        <f t="shared" si="30"/>
        <v>1.6329931618554523</v>
      </c>
      <c r="E42" s="37">
        <f t="shared" si="30"/>
        <v>1.6329931618554523</v>
      </c>
      <c r="F42" s="37">
        <f t="shared" si="30"/>
        <v>1.6329931618554523</v>
      </c>
      <c r="G42" s="37">
        <f t="shared" si="30"/>
        <v>1.3251783128981585</v>
      </c>
      <c r="H42" s="37">
        <f t="shared" si="30"/>
        <v>1.3856406460551016</v>
      </c>
      <c r="I42" s="37">
        <f t="shared" si="30"/>
        <v>1.2719974560076321</v>
      </c>
      <c r="J42" s="37">
        <f t="shared" si="30"/>
        <v>1.3251783128981585</v>
      </c>
      <c r="K42" s="37">
        <f t="shared" si="30"/>
        <v>1.3251783128981585</v>
      </c>
      <c r="L42" s="37">
        <f t="shared" si="30"/>
        <v>1.3251783128981585</v>
      </c>
      <c r="M42" s="37">
        <f t="shared" si="30"/>
        <v>1.3251783128981585</v>
      </c>
      <c r="N42" s="37">
        <f t="shared" si="30"/>
        <v>1.2719974560076321</v>
      </c>
      <c r="O42" s="37">
        <f t="shared" si="30"/>
        <v>1.3251783128981585</v>
      </c>
    </row>
    <row r="44" spans="1:17">
      <c r="A44" s="23" t="s">
        <v>122</v>
      </c>
    </row>
    <row r="45" spans="1:17">
      <c r="B45" s="37" t="s">
        <v>23</v>
      </c>
      <c r="C45" s="35">
        <f>SQRT((($B$40-B33)^2)+(($C$40-C33)^2)+(($D$40-D33)^2)+(($E$40-E33)^2)+(($F$40-F33)^2)+(($G$40-G33)^2)+(($H$40-H33)^2)+(($I$40-I33)^2)+(($J$40-J33)^2)+(($K$40-K33)^2)+(($L$40-L33)^2)+(($M$40-M33)^2)+(($N$40-N33)^2)+(($O$40-O33)^2))</f>
        <v>0.50172791813098794</v>
      </c>
      <c r="D45" s="24" t="s">
        <v>24</v>
      </c>
      <c r="E45" s="8">
        <f>SQRT((($B$42-B33)^2)+(($C$42-C33)^2)+(($D$42-D33)^2)+(($E$42-E33)^2)+(($F$42-F33)^2)+(($G$42-G33)^2)+(($H$42-H33)^2)+(($I$42-I33)^2)+(($J$42-J33)^2)+(($K$42-K33)^2)+(($L$42-L33)^2)+(($M$42-M33)^2)+(($N$42-N33)^2)+(($O$42-O33)^2))</f>
        <v>1.6219740638499411</v>
      </c>
    </row>
    <row r="46" spans="1:17">
      <c r="B46" s="37" t="s">
        <v>25</v>
      </c>
      <c r="C46" s="35">
        <f t="shared" ref="C46:C50" si="31">SQRT((($B$40-B34)^2)+(($C$40-C34)^2)+(($D$40-D34)^2)+(($E$40-E34)^2)+(($F$40-F34)^2)+(($G$40-G34)^2)+(($H$40-H34)^2)+(($I$40-I34)^2)+(($J$40-J34)^2)+(($K$40-K34)^2)+(($L$40-L34)^2)+(($M$40-M34)^2)+(($N$40-N34)^2)+(($O$40-O34)^2))</f>
        <v>1.8375133264042951</v>
      </c>
      <c r="D46" s="24" t="s">
        <v>26</v>
      </c>
      <c r="E46" s="8">
        <f t="shared" ref="E46:E50" si="32">SQRT((($B$42-B34)^2)+(($C$42-C34)^2)+(($D$42-D34)^2)+(($E$42-E34)^2)+(($F$42-F34)^2)+(($G$42-G34)^2)+(($H$42-H34)^2)+(($I$42-I34)^2)+(($J$42-J34)^2)+(($K$42-K34)^2)+(($L$42-L34)^2)+(($M$42-M34)^2)+(($N$42-N34)^2)+(($O$42-O34)^2))</f>
        <v>0</v>
      </c>
    </row>
    <row r="47" spans="1:17">
      <c r="B47" s="37" t="s">
        <v>27</v>
      </c>
      <c r="C47" s="35">
        <f t="shared" si="31"/>
        <v>0.84753800847922589</v>
      </c>
      <c r="D47" s="24" t="s">
        <v>28</v>
      </c>
      <c r="E47" s="8">
        <f t="shared" si="32"/>
        <v>1.3609383527781156</v>
      </c>
    </row>
    <row r="48" spans="1:17">
      <c r="B48" s="37" t="s">
        <v>29</v>
      </c>
      <c r="C48" s="35">
        <f t="shared" si="31"/>
        <v>0.19050147216367477</v>
      </c>
      <c r="D48" s="24" t="s">
        <v>30</v>
      </c>
      <c r="E48" s="8">
        <f t="shared" si="32"/>
        <v>1.7107909256083924</v>
      </c>
    </row>
    <row r="49" spans="1:5">
      <c r="B49" s="37" t="s">
        <v>31</v>
      </c>
      <c r="C49" s="35">
        <f>SQRT((($B$40-B37)^2)+(($C$40-C37)^2)+(($D$40-D37)^2)+(($E$40-E37)^2)+(($F$40-F37)^2)+(($G$40-G37)^2)+(($H$40-H37)^2)+(($I$40-I37)^2)+(($J$40-J37)^2)+(($K$40-K37)^2)+(($L$40-L37)^2)+(($M$40-M37)^2)+(($N$40-N37)^2)+(($O$40-O37)^2))</f>
        <v>0</v>
      </c>
      <c r="D49" s="24" t="s">
        <v>32</v>
      </c>
      <c r="E49" s="8">
        <f t="shared" si="32"/>
        <v>1.8375133264042951</v>
      </c>
    </row>
    <row r="50" spans="1:5">
      <c r="B50" s="37" t="s">
        <v>33</v>
      </c>
      <c r="C50" s="35">
        <f t="shared" si="31"/>
        <v>1.507713695057872</v>
      </c>
      <c r="D50" s="24" t="s">
        <v>34</v>
      </c>
      <c r="E50" s="8">
        <f t="shared" si="32"/>
        <v>0.78142804012279754</v>
      </c>
    </row>
    <row r="52" spans="1:5">
      <c r="A52" s="23" t="s">
        <v>123</v>
      </c>
    </row>
    <row r="53" spans="1:5">
      <c r="B53" s="29" t="s">
        <v>36</v>
      </c>
      <c r="C53">
        <f>E45/(E45+C45)</f>
        <v>0.76374843439050222</v>
      </c>
      <c r="D53">
        <f>RANK(C53,$C$53:$C$58,0)</f>
        <v>3</v>
      </c>
    </row>
    <row r="54" spans="1:5">
      <c r="B54" s="29" t="s">
        <v>37</v>
      </c>
      <c r="C54">
        <f>E46/(E46+C46)</f>
        <v>0</v>
      </c>
      <c r="D54">
        <f t="shared" ref="D54:D58" si="33">RANK(C54,$C$53:$C$58,0)</f>
        <v>6</v>
      </c>
    </row>
    <row r="55" spans="1:5">
      <c r="B55" s="29" t="s">
        <v>38</v>
      </c>
      <c r="C55">
        <f t="shared" ref="C54:C58" si="34">E47/(E47+C47)</f>
        <v>0.61623405921505947</v>
      </c>
      <c r="D55">
        <f t="shared" si="33"/>
        <v>4</v>
      </c>
    </row>
    <row r="56" spans="1:5">
      <c r="B56" s="29" t="s">
        <v>39</v>
      </c>
      <c r="C56">
        <f t="shared" si="34"/>
        <v>0.89980422138809146</v>
      </c>
      <c r="D56">
        <f t="shared" si="33"/>
        <v>2</v>
      </c>
    </row>
    <row r="57" spans="1:5">
      <c r="B57" s="29" t="s">
        <v>40</v>
      </c>
      <c r="C57">
        <f t="shared" si="34"/>
        <v>1</v>
      </c>
      <c r="D57">
        <f t="shared" si="33"/>
        <v>1</v>
      </c>
    </row>
    <row r="58" spans="1:5">
      <c r="B58" s="29" t="s">
        <v>41</v>
      </c>
      <c r="C58">
        <f t="shared" si="34"/>
        <v>0.34136289077841819</v>
      </c>
      <c r="D58">
        <f t="shared" si="33"/>
        <v>5</v>
      </c>
    </row>
  </sheetData>
  <mergeCells count="7">
    <mergeCell ref="A33:A38"/>
    <mergeCell ref="A3:A4"/>
    <mergeCell ref="B3:O3"/>
    <mergeCell ref="A15:A16"/>
    <mergeCell ref="B15:O15"/>
    <mergeCell ref="A1:O1"/>
    <mergeCell ref="A26:A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2021-03-08T16:29:00Z</dcterms:created>
  <dcterms:modified xsi:type="dcterms:W3CDTF">2024-02-29T18:11:19Z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