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A2B508E-0775-4AA5-851D-F3B56DFDD00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vpwm" sheetId="1" r:id="rId1"/>
    <sheet name="TI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70" i="1" s="1"/>
  <c r="I70" i="1" s="1"/>
  <c r="I32" i="1"/>
  <c r="K32" i="1" s="1"/>
  <c r="K70" i="1" s="1"/>
  <c r="H70" i="1" s="1"/>
  <c r="O70" i="1" s="1"/>
  <c r="R70" i="1" s="1"/>
  <c r="J32" i="1"/>
  <c r="H32" i="1"/>
  <c r="H31" i="1"/>
  <c r="H54" i="1"/>
  <c r="I54" i="1" s="1"/>
  <c r="K54" i="1" s="1"/>
  <c r="K97" i="1" s="1"/>
  <c r="H52" i="1"/>
  <c r="I52" i="1" s="1"/>
  <c r="H50" i="1"/>
  <c r="I50" i="1" s="1"/>
  <c r="K50" i="1" s="1"/>
  <c r="K92" i="1" s="1"/>
  <c r="H48" i="1"/>
  <c r="I48" i="1" s="1"/>
  <c r="K48" i="1" s="1"/>
  <c r="K90" i="1" s="1"/>
  <c r="H46" i="1"/>
  <c r="I46" i="1" s="1"/>
  <c r="K46" i="1" s="1"/>
  <c r="K87" i="1" s="1"/>
  <c r="H44" i="1"/>
  <c r="I44" i="1" s="1"/>
  <c r="H42" i="1"/>
  <c r="I42" i="1" s="1"/>
  <c r="K42" i="1" s="1"/>
  <c r="K82" i="1" s="1"/>
  <c r="H40" i="1"/>
  <c r="J40" i="1" s="1"/>
  <c r="L40" i="1" s="1"/>
  <c r="L80" i="1" s="1"/>
  <c r="H80" i="1" s="1"/>
  <c r="H38" i="1"/>
  <c r="I38" i="1" s="1"/>
  <c r="K38" i="1" s="1"/>
  <c r="K77" i="1" s="1"/>
  <c r="H36" i="1"/>
  <c r="I36" i="1" s="1"/>
  <c r="H34" i="1"/>
  <c r="I34" i="1" s="1"/>
  <c r="K34" i="1" s="1"/>
  <c r="K72" i="1" s="1"/>
  <c r="I31" i="1"/>
  <c r="H35" i="1"/>
  <c r="I35" i="1" s="1"/>
  <c r="H37" i="1"/>
  <c r="I37" i="1" s="1"/>
  <c r="H39" i="1"/>
  <c r="I39" i="1" s="1"/>
  <c r="K39" i="1" s="1"/>
  <c r="H41" i="1"/>
  <c r="I41" i="1" s="1"/>
  <c r="K41" i="1" s="1"/>
  <c r="H43" i="1"/>
  <c r="I43" i="1" s="1"/>
  <c r="K43" i="1" s="1"/>
  <c r="K84" i="1" s="1"/>
  <c r="H45" i="1"/>
  <c r="I45" i="1" s="1"/>
  <c r="H47" i="1"/>
  <c r="I47" i="1" s="1"/>
  <c r="H49" i="1"/>
  <c r="I49" i="1" s="1"/>
  <c r="K49" i="1" s="1"/>
  <c r="K91" i="1" s="1"/>
  <c r="H51" i="1"/>
  <c r="I51" i="1" s="1"/>
  <c r="K51" i="1" s="1"/>
  <c r="K94" i="1" s="1"/>
  <c r="H53" i="1"/>
  <c r="I53" i="1" s="1"/>
  <c r="K53" i="1" s="1"/>
  <c r="K96" i="1" s="1"/>
  <c r="H55" i="1"/>
  <c r="J55" i="1" s="1"/>
  <c r="L55" i="1" s="1"/>
  <c r="H33" i="1"/>
  <c r="J33" i="1" s="1"/>
  <c r="L33" i="1" s="1"/>
  <c r="L71" i="1" s="1"/>
  <c r="I71" i="1" s="1"/>
  <c r="C5" i="2"/>
  <c r="C4" i="2"/>
  <c r="B4" i="2" s="1"/>
  <c r="J19" i="1"/>
  <c r="L19" i="1" s="1"/>
  <c r="J17" i="1"/>
  <c r="K17" i="1" s="1"/>
  <c r="J14" i="1"/>
  <c r="K14" i="1" s="1"/>
  <c r="J15" i="1"/>
  <c r="K15" i="1" s="1"/>
  <c r="J16" i="1"/>
  <c r="K16" i="1" s="1"/>
  <c r="J18" i="1"/>
  <c r="L18" i="1" s="1"/>
  <c r="J20" i="1"/>
  <c r="K20" i="1" s="1"/>
  <c r="J21" i="1"/>
  <c r="K21" i="1" s="1"/>
  <c r="J22" i="1"/>
  <c r="K22" i="1" s="1"/>
  <c r="J23" i="1"/>
  <c r="L23" i="1" s="1"/>
  <c r="J24" i="1"/>
  <c r="K24" i="1" s="1"/>
  <c r="J12" i="1"/>
  <c r="K12" i="1" s="1"/>
  <c r="J13" i="1"/>
  <c r="K13" i="1" s="1"/>
  <c r="P70" i="1" l="1"/>
  <c r="S70" i="1" s="1"/>
  <c r="K44" i="1"/>
  <c r="K85" i="1" s="1"/>
  <c r="K47" i="1"/>
  <c r="K89" i="1" s="1"/>
  <c r="K36" i="1"/>
  <c r="K75" i="1" s="1"/>
  <c r="K52" i="1"/>
  <c r="K95" i="1" s="1"/>
  <c r="G70" i="1"/>
  <c r="J54" i="1"/>
  <c r="L54" i="1" s="1"/>
  <c r="L97" i="1" s="1"/>
  <c r="H97" i="1" s="1"/>
  <c r="J52" i="1"/>
  <c r="L52" i="1" s="1"/>
  <c r="L95" i="1" s="1"/>
  <c r="H95" i="1" s="1"/>
  <c r="J50" i="1"/>
  <c r="L50" i="1" s="1"/>
  <c r="L92" i="1" s="1"/>
  <c r="H92" i="1" s="1"/>
  <c r="J48" i="1"/>
  <c r="L48" i="1" s="1"/>
  <c r="L90" i="1" s="1"/>
  <c r="I90" i="1" s="1"/>
  <c r="J46" i="1"/>
  <c r="L46" i="1" s="1"/>
  <c r="L87" i="1" s="1"/>
  <c r="I87" i="1" s="1"/>
  <c r="I40" i="1"/>
  <c r="K40" i="1" s="1"/>
  <c r="K37" i="1"/>
  <c r="K76" i="1" s="1"/>
  <c r="J44" i="1"/>
  <c r="L44" i="1" s="1"/>
  <c r="L85" i="1" s="1"/>
  <c r="I85" i="1" s="1"/>
  <c r="J42" i="1"/>
  <c r="L42" i="1" s="1"/>
  <c r="L82" i="1" s="1"/>
  <c r="H82" i="1" s="1"/>
  <c r="J38" i="1"/>
  <c r="L38" i="1" s="1"/>
  <c r="L77" i="1" s="1"/>
  <c r="I77" i="1" s="1"/>
  <c r="J36" i="1"/>
  <c r="L36" i="1" s="1"/>
  <c r="L75" i="1" s="1"/>
  <c r="I33" i="1"/>
  <c r="K33" i="1" s="1"/>
  <c r="K71" i="1" s="1"/>
  <c r="H71" i="1" s="1"/>
  <c r="J34" i="1"/>
  <c r="L34" i="1" s="1"/>
  <c r="L72" i="1" s="1"/>
  <c r="I72" i="1" s="1"/>
  <c r="K81" i="1"/>
  <c r="K35" i="1"/>
  <c r="K74" i="1" s="1"/>
  <c r="J47" i="1"/>
  <c r="L47" i="1" s="1"/>
  <c r="L89" i="1" s="1"/>
  <c r="I89" i="1" s="1"/>
  <c r="K79" i="1"/>
  <c r="K23" i="1"/>
  <c r="E23" i="1" s="1"/>
  <c r="J51" i="1"/>
  <c r="L51" i="1" s="1"/>
  <c r="L94" i="1" s="1"/>
  <c r="H94" i="1" s="1"/>
  <c r="J53" i="1"/>
  <c r="L53" i="1" s="1"/>
  <c r="L96" i="1" s="1"/>
  <c r="H96" i="1" s="1"/>
  <c r="K45" i="1"/>
  <c r="K86" i="1" s="1"/>
  <c r="K31" i="1"/>
  <c r="K69" i="1" s="1"/>
  <c r="J31" i="1"/>
  <c r="L31" i="1" s="1"/>
  <c r="L69" i="1" s="1"/>
  <c r="I69" i="1" s="1"/>
  <c r="J39" i="1"/>
  <c r="I55" i="1"/>
  <c r="K55" i="1" s="1"/>
  <c r="J49" i="1"/>
  <c r="L49" i="1" s="1"/>
  <c r="L91" i="1" s="1"/>
  <c r="H91" i="1" s="1"/>
  <c r="J35" i="1"/>
  <c r="L35" i="1" s="1"/>
  <c r="L74" i="1" s="1"/>
  <c r="J43" i="1"/>
  <c r="J37" i="1"/>
  <c r="J41" i="1"/>
  <c r="J45" i="1"/>
  <c r="L45" i="1" s="1"/>
  <c r="L86" i="1" s="1"/>
  <c r="I86" i="1" s="1"/>
  <c r="L21" i="1"/>
  <c r="F21" i="1" s="1"/>
  <c r="L17" i="1"/>
  <c r="F17" i="1" s="1"/>
  <c r="L24" i="1"/>
  <c r="E24" i="1" s="1"/>
  <c r="K19" i="1"/>
  <c r="E19" i="1" s="1"/>
  <c r="L15" i="1"/>
  <c r="F15" i="1" s="1"/>
  <c r="L20" i="1"/>
  <c r="F20" i="1" s="1"/>
  <c r="L14" i="1"/>
  <c r="F14" i="1" s="1"/>
  <c r="K18" i="1"/>
  <c r="L16" i="1"/>
  <c r="F16" i="1" s="1"/>
  <c r="L22" i="1"/>
  <c r="F22" i="1" s="1"/>
  <c r="L12" i="1"/>
  <c r="L13" i="1"/>
  <c r="F13" i="1" s="1"/>
  <c r="H75" i="1" l="1"/>
  <c r="Q70" i="1"/>
  <c r="T70" i="1" s="1"/>
  <c r="G71" i="1"/>
  <c r="O71" i="1"/>
  <c r="R71" i="1" s="1"/>
  <c r="H69" i="1"/>
  <c r="O69" i="1" s="1"/>
  <c r="R69" i="1" s="1"/>
  <c r="I97" i="1"/>
  <c r="O97" i="1" s="1"/>
  <c r="R97" i="1" s="1"/>
  <c r="H77" i="1"/>
  <c r="H87" i="1"/>
  <c r="H72" i="1"/>
  <c r="I96" i="1"/>
  <c r="G96" i="1" s="1"/>
  <c r="H90" i="1"/>
  <c r="H86" i="1"/>
  <c r="H89" i="1"/>
  <c r="I95" i="1"/>
  <c r="G95" i="1" s="1"/>
  <c r="H74" i="1"/>
  <c r="I74" i="1"/>
  <c r="I75" i="1"/>
  <c r="G75" i="1" s="1"/>
  <c r="I91" i="1"/>
  <c r="G91" i="1" s="1"/>
  <c r="H85" i="1"/>
  <c r="I80" i="1"/>
  <c r="K80" i="1"/>
  <c r="G97" i="1"/>
  <c r="I92" i="1"/>
  <c r="G92" i="1" s="1"/>
  <c r="I94" i="1"/>
  <c r="G94" i="1" s="1"/>
  <c r="I82" i="1"/>
  <c r="G82" i="1" s="1"/>
  <c r="L43" i="1"/>
  <c r="L84" i="1" s="1"/>
  <c r="L41" i="1"/>
  <c r="L81" i="1" s="1"/>
  <c r="L37" i="1"/>
  <c r="L76" i="1" s="1"/>
  <c r="I76" i="1" s="1"/>
  <c r="L39" i="1"/>
  <c r="L79" i="1" s="1"/>
  <c r="F23" i="1"/>
  <c r="F19" i="1"/>
  <c r="E15" i="1"/>
  <c r="E13" i="1"/>
  <c r="E17" i="1"/>
  <c r="F24" i="1"/>
  <c r="E21" i="1"/>
  <c r="E18" i="1"/>
  <c r="F18" i="1"/>
  <c r="E20" i="1"/>
  <c r="E14" i="1"/>
  <c r="E22" i="1"/>
  <c r="E16" i="1"/>
  <c r="E12" i="1"/>
  <c r="F12" i="1"/>
  <c r="P97" i="1" l="1"/>
  <c r="S97" i="1" s="1"/>
  <c r="O74" i="1"/>
  <c r="R74" i="1" s="1"/>
  <c r="G77" i="1"/>
  <c r="O77" i="1"/>
  <c r="R77" i="1" s="1"/>
  <c r="O82" i="1"/>
  <c r="R82" i="1" s="1"/>
  <c r="G89" i="1"/>
  <c r="O89" i="1"/>
  <c r="R89" i="1" s="1"/>
  <c r="P69" i="1"/>
  <c r="S69" i="1" s="1"/>
  <c r="O95" i="1"/>
  <c r="R95" i="1" s="1"/>
  <c r="G80" i="1"/>
  <c r="O80" i="1"/>
  <c r="R80" i="1" s="1"/>
  <c r="G86" i="1"/>
  <c r="O86" i="1"/>
  <c r="R86" i="1" s="1"/>
  <c r="P71" i="1"/>
  <c r="S71" i="1" s="1"/>
  <c r="O92" i="1"/>
  <c r="R92" i="1" s="1"/>
  <c r="G85" i="1"/>
  <c r="O85" i="1"/>
  <c r="R85" i="1" s="1"/>
  <c r="G90" i="1"/>
  <c r="O90" i="1"/>
  <c r="R90" i="1" s="1"/>
  <c r="O75" i="1"/>
  <c r="R75" i="1" s="1"/>
  <c r="H76" i="1"/>
  <c r="O76" i="1" s="1"/>
  <c r="R76" i="1" s="1"/>
  <c r="O91" i="1"/>
  <c r="R91" i="1" s="1"/>
  <c r="O94" i="1"/>
  <c r="R94" i="1" s="1"/>
  <c r="G87" i="1"/>
  <c r="O87" i="1"/>
  <c r="R87" i="1" s="1"/>
  <c r="O96" i="1"/>
  <c r="R96" i="1" s="1"/>
  <c r="G72" i="1"/>
  <c r="O72" i="1"/>
  <c r="R72" i="1" s="1"/>
  <c r="G69" i="1"/>
  <c r="H79" i="1"/>
  <c r="I79" i="1"/>
  <c r="H81" i="1"/>
  <c r="I81" i="1"/>
  <c r="I84" i="1"/>
  <c r="H84" i="1"/>
  <c r="O84" i="1" s="1"/>
  <c r="R84" i="1" s="1"/>
  <c r="G74" i="1"/>
  <c r="P75" i="1" l="1"/>
  <c r="S75" i="1" s="1"/>
  <c r="P86" i="1"/>
  <c r="S86" i="1" s="1"/>
  <c r="P76" i="1"/>
  <c r="S76" i="1" s="1"/>
  <c r="P90" i="1"/>
  <c r="S90" i="1" s="1"/>
  <c r="P82" i="1"/>
  <c r="S82" i="1" s="1"/>
  <c r="P72" i="1"/>
  <c r="S72" i="1" s="1"/>
  <c r="P80" i="1"/>
  <c r="S80" i="1" s="1"/>
  <c r="P77" i="1"/>
  <c r="S77" i="1" s="1"/>
  <c r="P89" i="1"/>
  <c r="S89" i="1" s="1"/>
  <c r="P85" i="1"/>
  <c r="S85" i="1" s="1"/>
  <c r="P87" i="1"/>
  <c r="S87" i="1" s="1"/>
  <c r="P95" i="1"/>
  <c r="S95" i="1" s="1"/>
  <c r="P74" i="1"/>
  <c r="S74" i="1" s="1"/>
  <c r="Q71" i="1"/>
  <c r="T71" i="1" s="1"/>
  <c r="P96" i="1"/>
  <c r="S96" i="1" s="1"/>
  <c r="O79" i="1"/>
  <c r="R79" i="1" s="1"/>
  <c r="P94" i="1"/>
  <c r="S94" i="1" s="1"/>
  <c r="P92" i="1"/>
  <c r="S92" i="1" s="1"/>
  <c r="Q69" i="1"/>
  <c r="T69" i="1" s="1"/>
  <c r="Q97" i="1"/>
  <c r="T97" i="1" s="1"/>
  <c r="P84" i="1"/>
  <c r="S84" i="1" s="1"/>
  <c r="O81" i="1"/>
  <c r="R81" i="1" s="1"/>
  <c r="G76" i="1"/>
  <c r="P91" i="1"/>
  <c r="S91" i="1" s="1"/>
  <c r="G84" i="1"/>
  <c r="G81" i="1"/>
  <c r="G79" i="1"/>
  <c r="Q84" i="1" l="1"/>
  <c r="T84" i="1" s="1"/>
  <c r="Q77" i="1"/>
  <c r="T77" i="1" s="1"/>
  <c r="Q95" i="1"/>
  <c r="T95" i="1" s="1"/>
  <c r="Q80" i="1"/>
  <c r="T80" i="1" s="1"/>
  <c r="Q96" i="1"/>
  <c r="T96" i="1" s="1"/>
  <c r="Q87" i="1"/>
  <c r="T87" i="1" s="1"/>
  <c r="Q76" i="1"/>
  <c r="T76" i="1" s="1"/>
  <c r="Q94" i="1"/>
  <c r="T94" i="1" s="1"/>
  <c r="Q85" i="1"/>
  <c r="T85" i="1" s="1"/>
  <c r="Q72" i="1"/>
  <c r="T72" i="1" s="1"/>
  <c r="Q90" i="1"/>
  <c r="T90" i="1" s="1"/>
  <c r="Q91" i="1"/>
  <c r="T91" i="1" s="1"/>
  <c r="Q86" i="1"/>
  <c r="T86" i="1" s="1"/>
  <c r="Q92" i="1"/>
  <c r="T92" i="1" s="1"/>
  <c r="Q89" i="1"/>
  <c r="T89" i="1" s="1"/>
  <c r="P79" i="1"/>
  <c r="S79" i="1" s="1"/>
  <c r="P81" i="1"/>
  <c r="S81" i="1" s="1"/>
  <c r="Q74" i="1"/>
  <c r="T74" i="1" s="1"/>
  <c r="Q82" i="1"/>
  <c r="T82" i="1" s="1"/>
  <c r="Q75" i="1"/>
  <c r="T75" i="1" s="1"/>
  <c r="Q79" i="1" l="1"/>
  <c r="T79" i="1" s="1"/>
  <c r="Q81" i="1"/>
  <c r="T81" i="1" s="1"/>
</calcChain>
</file>

<file path=xl/sharedStrings.xml><?xml version="1.0" encoding="utf-8"?>
<sst xmlns="http://schemas.openxmlformats.org/spreadsheetml/2006/main" count="63" uniqueCount="53">
  <si>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</si>
  <si>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</si>
  <si>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</si>
  <si>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</si>
  <si>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</si>
  <si>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</si>
  <si>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uq</t>
    <phoneticPr fontId="1" type="noConversion"/>
  </si>
  <si>
    <t>ud</t>
    <phoneticPr fontId="1" type="noConversion"/>
  </si>
  <si>
    <t>反Park变换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</si>
  <si>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</si>
  <si>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</si>
  <si>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</si>
  <si>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</si>
  <si>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</si>
  <si>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</si>
  <si>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theta</t>
    <phoneticPr fontId="1" type="noConversion"/>
  </si>
  <si>
    <t>cos</t>
    <phoneticPr fontId="1" type="noConversion"/>
  </si>
  <si>
    <t>弧度制</t>
    <phoneticPr fontId="1" type="noConversion"/>
  </si>
  <si>
    <t>sin</t>
    <phoneticPr fontId="1" type="noConversion"/>
  </si>
  <si>
    <t>ualpha</t>
    <phoneticPr fontId="1" type="noConversion"/>
  </si>
  <si>
    <t>ubeta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</si>
  <si>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</si>
  <si>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</si>
  <si>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</si>
  <si>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</si>
  <si>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</si>
  <si>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</si>
  <si>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</si>
  <si>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</si>
  <si>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作用时长(us)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</si>
  <si>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</si>
  <si>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</si>
  <si>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</si>
  <si>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</si>
  <si>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一</t>
    <phoneticPr fontId="1" type="noConversion"/>
  </si>
  <si>
    <t>二</t>
    <phoneticPr fontId="1" type="noConversion"/>
  </si>
  <si>
    <t>零矢量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</si>
  <si>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</si>
  <si>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</si>
  <si>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</si>
  <si>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</si>
  <si>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主矢量</t>
    <phoneticPr fontId="1" type="noConversion"/>
  </si>
  <si>
    <t>副矢量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</si>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</sst>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;[Red]\-0.0000\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8" fontId="0" fillId="0" borderId="0" xfId="0" applyNumberFormat="1"/>
    <xf numFmtId="178" fontId="0" fillId="4" borderId="0" xfId="0" applyNumberForma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2" borderId="0" xfId="0" applyNumberFormat="1" applyFill="1"/>
    <xf numFmtId="178" fontId="0" fillId="3" borderId="0" xfId="0" applyNumberFormat="1" applyFill="1"/>
    <xf numFmtId="178" fontId="0" fillId="0" borderId="0" xfId="0" applyNumberFormat="1" applyAlignment="1">
      <alignment vertical="top"/>
    </xf>
    <xf numFmtId="178" fontId="0" fillId="4" borderId="0" xfId="0" applyNumberFormat="1" applyFill="1"/>
    <xf numFmtId="178" fontId="0" fillId="5" borderId="0" xfId="0" applyNumberFormat="1" applyFill="1"/>
    <xf numFmtId="178" fontId="0" fillId="0" borderId="0" xfId="0" applyNumberFormat="1" applyAlignment="1"/>
    <xf numFmtId="178" fontId="0" fillId="6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0</xdr:row>
      <xdr:rowOff>19050</xdr:rowOff>
    </xdr:from>
    <xdr:to>
      <xdr:col>9</xdr:col>
      <xdr:colOff>885825</xdr:colOff>
      <xdr:row>7</xdr:row>
      <xdr:rowOff>106256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A3AA35-CDEC-AAC5-C50B-5AF9EB51F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19050"/>
          <a:ext cx="5362575" cy="135403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56</xdr:row>
      <xdr:rowOff>93991</xdr:rowOff>
    </xdr:from>
    <xdr:to>
      <xdr:col>4</xdr:col>
      <xdr:colOff>399454</xdr:colOff>
      <xdr:row>66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403AA-5330-2F2B-9C1A-1EB99AD91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" y="10190491"/>
          <a:ext cx="2237779" cy="180148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476251</xdr:colOff>
      <xdr:row>68</xdr:row>
      <xdr:rowOff>9525</xdr:rowOff>
    </xdr:from>
    <xdr:to>
      <xdr:col>4</xdr:col>
      <xdr:colOff>132335</xdr:colOff>
      <xdr:row>69</xdr:row>
      <xdr:rowOff>152400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C57E9277-6E58-B30D-CBE8-97AF0C02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1" y="12277725"/>
          <a:ext cx="1027684" cy="3238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70</xdr:row>
      <xdr:rowOff>9525</xdr:rowOff>
    </xdr:from>
    <xdr:to>
      <xdr:col>3</xdr:col>
      <xdr:colOff>476250</xdr:colOff>
      <xdr:row>71</xdr:row>
      <xdr:rowOff>137571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8B249DCF-C89B-9F0F-7397-E660307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12639675"/>
          <a:ext cx="400050" cy="30902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73</xdr:row>
      <xdr:rowOff>28575</xdr:rowOff>
    </xdr:from>
    <xdr:to>
      <xdr:col>4</xdr:col>
      <xdr:colOff>28575</xdr:colOff>
      <xdr:row>74</xdr:row>
      <xdr:rowOff>155669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D25BF33B-EB24-2F4D-C144-DEB62074A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9275" y="13563600"/>
          <a:ext cx="952500" cy="30806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75</xdr:row>
      <xdr:rowOff>28575</xdr:rowOff>
    </xdr:from>
    <xdr:to>
      <xdr:col>4</xdr:col>
      <xdr:colOff>66675</xdr:colOff>
      <xdr:row>76</xdr:row>
      <xdr:rowOff>154305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6BF0536-6DE2-9A69-0A1F-88F5DC48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" y="13925550"/>
          <a:ext cx="1095375" cy="30670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78</xdr:row>
      <xdr:rowOff>9525</xdr:rowOff>
    </xdr:from>
    <xdr:to>
      <xdr:col>3</xdr:col>
      <xdr:colOff>466725</xdr:colOff>
      <xdr:row>79</xdr:row>
      <xdr:rowOff>137571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F1CE12C-128C-4EBB-A977-6006E65C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4075" y="14449425"/>
          <a:ext cx="400050" cy="309021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80</xdr:row>
      <xdr:rowOff>19050</xdr:rowOff>
    </xdr:from>
    <xdr:to>
      <xdr:col>4</xdr:col>
      <xdr:colOff>104775</xdr:colOff>
      <xdr:row>81</xdr:row>
      <xdr:rowOff>162896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E258E84-348E-A517-AB95-DBE1A13A4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3550" y="14820900"/>
          <a:ext cx="1114425" cy="324821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83</xdr:row>
      <xdr:rowOff>28575</xdr:rowOff>
    </xdr:from>
    <xdr:to>
      <xdr:col>4</xdr:col>
      <xdr:colOff>190500</xdr:colOff>
      <xdr:row>84</xdr:row>
      <xdr:rowOff>154305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AB89AE98-BD38-4DA6-AC6F-1537FD782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8325" y="15373350"/>
          <a:ext cx="1095375" cy="306705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676276</xdr:colOff>
      <xdr:row>85</xdr:row>
      <xdr:rowOff>9525</xdr:rowOff>
    </xdr:from>
    <xdr:to>
      <xdr:col>3</xdr:col>
      <xdr:colOff>504826</xdr:colOff>
      <xdr:row>86</xdr:row>
      <xdr:rowOff>141890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6D77F9D5-C128-CF38-DA64-1CE806BC9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47876" y="15716250"/>
          <a:ext cx="514350" cy="313340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88</xdr:row>
      <xdr:rowOff>28575</xdr:rowOff>
    </xdr:from>
    <xdr:to>
      <xdr:col>4</xdr:col>
      <xdr:colOff>209550</xdr:colOff>
      <xdr:row>89</xdr:row>
      <xdr:rowOff>172421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0F646E-C636-4F37-9E54-17E55B36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8325" y="16278225"/>
          <a:ext cx="1114425" cy="324821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428626</xdr:colOff>
      <xdr:row>90</xdr:row>
      <xdr:rowOff>1</xdr:rowOff>
    </xdr:from>
    <xdr:to>
      <xdr:col>4</xdr:col>
      <xdr:colOff>247650</xdr:colOff>
      <xdr:row>91</xdr:row>
      <xdr:rowOff>155507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10BABD2A-6437-350E-3E89-C0EB51290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00226" y="16611601"/>
          <a:ext cx="1190624" cy="33648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93</xdr:row>
      <xdr:rowOff>28575</xdr:rowOff>
    </xdr:from>
    <xdr:to>
      <xdr:col>3</xdr:col>
      <xdr:colOff>561976</xdr:colOff>
      <xdr:row>94</xdr:row>
      <xdr:rowOff>160940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F9719FC-E0FD-45AF-8F88-A90D3EE7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05026" y="17183100"/>
          <a:ext cx="514350" cy="3133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95</xdr:row>
      <xdr:rowOff>28575</xdr:rowOff>
    </xdr:from>
    <xdr:to>
      <xdr:col>4</xdr:col>
      <xdr:colOff>152400</xdr:colOff>
      <xdr:row>96</xdr:row>
      <xdr:rowOff>155669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F18D57C4-9577-4920-B1CD-A959C031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3100" y="17545050"/>
          <a:ext cx="952500" cy="308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7"/>
  <sheetViews>
    <sheetView tabSelected="1" topLeftCell="F64" workbookViewId="0">
      <selection activeCell="U78" sqref="U78"/>
    </sheetView>
  </sheetViews>
  <sheetFormatPr defaultRowHeight="14.25" x14ac:dyDescent="0.2"/>
  <cols>
    <col min="1" max="4" width="9" style="1"/>
    <col min="5" max="5" width="10.25" style="1" customWidth="1"/>
    <col min="6" max="6" width="14.125" style="1" customWidth="1"/>
    <col min="7" max="7" width="15.875" style="1" customWidth="1"/>
    <col min="8" max="8" width="12.625" style="1" customWidth="1"/>
    <col min="9" max="9" width="12.5" style="1" customWidth="1"/>
    <col min="10" max="10" width="13.5" style="1" customWidth="1"/>
    <col min="11" max="11" width="15.375" style="1" customWidth="1"/>
    <col min="12" max="12" width="17.625" style="1" customWidth="1"/>
    <col min="13" max="13" width="8.625" style="1"/>
    <col min="14" max="16384" width="9" style="1"/>
  </cols>
  <sheetData>
    <row r="1" spans="4:17" x14ac:dyDescent="0.2">
      <c r="D1" s="2"/>
      <c r="M1" s="2"/>
    </row>
    <row r="2" spans="4:17" x14ac:dyDescent="0.2">
      <c r="D2" s="2"/>
      <c r="M2" s="2"/>
    </row>
    <row r="3" spans="4:17" x14ac:dyDescent="0.2">
      <c r="D3" s="2"/>
      <c r="M3" s="2"/>
    </row>
    <row r="4" spans="4:17" x14ac:dyDescent="0.2">
      <c r="D4" s="2"/>
      <c r="M4" s="2"/>
    </row>
    <row r="5" spans="4:17" x14ac:dyDescent="0.2">
      <c r="D5" s="2"/>
      <c r="M5" s="2"/>
    </row>
    <row r="6" spans="4:17" x14ac:dyDescent="0.2">
      <c r="D6" s="2"/>
      <c r="M6" s="2"/>
    </row>
    <row r="7" spans="4:17" x14ac:dyDescent="0.2">
      <c r="D7" s="2"/>
      <c r="M7" s="2"/>
    </row>
    <row r="8" spans="4:17" x14ac:dyDescent="0.2">
      <c r="D8" s="2"/>
      <c r="M8" s="2"/>
    </row>
    <row r="9" spans="4:17" x14ac:dyDescent="0.2">
      <c r="D9" s="2"/>
      <c r="E9" s="3" t="s">
        <v>8</v>
      </c>
      <c r="F9" s="3"/>
      <c r="G9" s="3"/>
      <c r="H9" s="3"/>
      <c r="I9" s="3"/>
      <c r="J9" s="3"/>
      <c r="K9" s="3"/>
      <c r="L9" s="3"/>
      <c r="M9" s="2"/>
    </row>
    <row r="10" spans="4:17" x14ac:dyDescent="0.2">
      <c r="D10" s="2"/>
      <c r="E10" s="3"/>
      <c r="F10" s="3"/>
      <c r="G10" s="3"/>
      <c r="H10" s="3"/>
      <c r="I10" s="3"/>
      <c r="J10" s="3"/>
      <c r="K10" s="3"/>
      <c r="L10" s="3"/>
      <c r="M10" s="2"/>
    </row>
    <row r="11" spans="4:17" x14ac:dyDescent="0.2">
      <c r="D11" s="2"/>
      <c r="E11" s="4" t="s">
        <v>3</v>
      </c>
      <c r="F11" s="4" t="s">
        <v>4</v>
      </c>
      <c r="G11" s="4" t="s">
        <v>7</v>
      </c>
      <c r="H11" s="4" t="s">
        <v>6</v>
      </c>
      <c r="I11" s="4" t="s">
        <v>2</v>
      </c>
      <c r="J11" s="1" t="s">
        <v>5</v>
      </c>
      <c r="K11" s="1" t="s">
        <v>0</v>
      </c>
      <c r="L11" s="1" t="s">
        <v>1</v>
      </c>
      <c r="M11" s="2"/>
    </row>
    <row r="12" spans="4:17" x14ac:dyDescent="0.2">
      <c r="D12" s="2"/>
      <c r="E12" s="1">
        <f>G12*K12 - H12*L12</f>
        <v>0</v>
      </c>
      <c r="F12" s="1">
        <f>G12*L12+H12*K12</f>
        <v>1</v>
      </c>
      <c r="G12" s="1">
        <v>0</v>
      </c>
      <c r="H12" s="1">
        <v>1</v>
      </c>
      <c r="I12" s="1">
        <v>0</v>
      </c>
      <c r="J12" s="1">
        <f>I12/57.29577951</f>
        <v>0</v>
      </c>
      <c r="K12" s="1">
        <f>COS(J12)</f>
        <v>1</v>
      </c>
      <c r="L12" s="1">
        <f>SIN(J12)</f>
        <v>0</v>
      </c>
      <c r="M12" s="2"/>
    </row>
    <row r="13" spans="4:17" x14ac:dyDescent="0.2">
      <c r="D13" s="2"/>
      <c r="E13" s="1">
        <f>G13*K13 - H13*L13</f>
        <v>-0.50000000002439404</v>
      </c>
      <c r="F13" s="1">
        <f>G13*L13+H13*K13</f>
        <v>0.86602540377035475</v>
      </c>
      <c r="G13" s="1">
        <v>0</v>
      </c>
      <c r="H13" s="1">
        <v>1</v>
      </c>
      <c r="I13" s="1">
        <v>30</v>
      </c>
      <c r="J13" s="1">
        <f t="shared" ref="J13:J17" si="0">I13/57.29577951</f>
        <v>0.52359877562646673</v>
      </c>
      <c r="K13" s="1">
        <f t="shared" ref="K13:K17" si="1">COS(J13)</f>
        <v>0.86602540377035475</v>
      </c>
      <c r="L13" s="1">
        <f t="shared" ref="L13" si="2">SIN(J13)</f>
        <v>0.50000000002439404</v>
      </c>
      <c r="M13" s="2"/>
      <c r="O13" s="5"/>
      <c r="P13" s="5"/>
      <c r="Q13" s="5"/>
    </row>
    <row r="14" spans="4:17" x14ac:dyDescent="0.2">
      <c r="D14" s="2"/>
      <c r="E14" s="1">
        <f t="shared" ref="E14:E16" si="3">G14*K14 - H14*L14</f>
        <v>-0.86602540381260651</v>
      </c>
      <c r="F14" s="1">
        <f t="shared" ref="F14:F16" si="4">G14*L14+H14*K14</f>
        <v>0.49999999995121186</v>
      </c>
      <c r="G14" s="1">
        <v>0</v>
      </c>
      <c r="H14" s="1">
        <v>1</v>
      </c>
      <c r="I14" s="1">
        <v>60</v>
      </c>
      <c r="J14" s="1">
        <f t="shared" si="0"/>
        <v>1.0471975512529335</v>
      </c>
      <c r="K14" s="1">
        <f t="shared" si="1"/>
        <v>0.49999999995121186</v>
      </c>
      <c r="L14" s="1">
        <f t="shared" ref="L14:L17" si="5">SIN(J14)</f>
        <v>0.86602540381260651</v>
      </c>
      <c r="M14" s="2"/>
    </row>
    <row r="15" spans="4:17" x14ac:dyDescent="0.2">
      <c r="D15" s="2"/>
      <c r="E15" s="1">
        <f t="shared" si="3"/>
        <v>-1</v>
      </c>
      <c r="F15" s="1">
        <f>G15*L15+H15*K15</f>
        <v>-8.4503454038896419E-11</v>
      </c>
      <c r="G15" s="1">
        <v>0</v>
      </c>
      <c r="H15" s="1">
        <v>1</v>
      </c>
      <c r="I15" s="1">
        <v>90</v>
      </c>
      <c r="J15" s="1">
        <f t="shared" si="0"/>
        <v>1.5707963268794001</v>
      </c>
      <c r="K15" s="1">
        <f t="shared" si="1"/>
        <v>-8.4503454038896419E-11</v>
      </c>
      <c r="L15" s="1">
        <f t="shared" si="5"/>
        <v>1</v>
      </c>
      <c r="M15" s="2"/>
    </row>
    <row r="16" spans="4:17" x14ac:dyDescent="0.2">
      <c r="D16" s="2"/>
      <c r="E16" s="1">
        <f t="shared" si="3"/>
        <v>-0.86602540372810288</v>
      </c>
      <c r="F16" s="1">
        <f t="shared" si="4"/>
        <v>-0.50000000009757628</v>
      </c>
      <c r="G16" s="1">
        <v>0</v>
      </c>
      <c r="H16" s="1">
        <v>1</v>
      </c>
      <c r="I16" s="1">
        <v>120</v>
      </c>
      <c r="J16" s="1">
        <f t="shared" si="0"/>
        <v>2.0943951025058669</v>
      </c>
      <c r="K16" s="1">
        <f t="shared" si="1"/>
        <v>-0.50000000009757628</v>
      </c>
      <c r="L16" s="1">
        <f t="shared" si="5"/>
        <v>0.86602540372810288</v>
      </c>
      <c r="M16" s="2"/>
    </row>
    <row r="17" spans="4:17" x14ac:dyDescent="0.2">
      <c r="D17" s="2"/>
      <c r="E17" s="1">
        <f t="shared" ref="E17" si="6">G17*K17 - H17*L17</f>
        <v>-0.49999999987802951</v>
      </c>
      <c r="F17" s="1">
        <f t="shared" ref="F17" si="7">G17*L17+H17*K17</f>
        <v>-0.86602540385485838</v>
      </c>
      <c r="G17" s="1">
        <v>0</v>
      </c>
      <c r="H17" s="1">
        <v>1</v>
      </c>
      <c r="I17" s="1">
        <v>150</v>
      </c>
      <c r="J17" s="1">
        <f t="shared" si="0"/>
        <v>2.6179938781323338</v>
      </c>
      <c r="K17" s="1">
        <f t="shared" si="1"/>
        <v>-0.86602540385485838</v>
      </c>
      <c r="L17" s="1">
        <f t="shared" si="5"/>
        <v>0.49999999987802951</v>
      </c>
      <c r="M17" s="2"/>
    </row>
    <row r="18" spans="4:17" x14ac:dyDescent="0.2">
      <c r="D18" s="2"/>
      <c r="E18" s="1">
        <f t="shared" ref="E18:E24" si="8">G18*K18 - H18*L18</f>
        <v>1.6900690807779284E-10</v>
      </c>
      <c r="F18" s="1">
        <f t="shared" ref="F18:F24" si="9">G18*L18+H18*K18</f>
        <v>-1</v>
      </c>
      <c r="G18" s="1">
        <v>0</v>
      </c>
      <c r="H18" s="1">
        <v>1</v>
      </c>
      <c r="I18" s="1">
        <v>180</v>
      </c>
      <c r="J18" s="1">
        <f t="shared" ref="J18:J24" si="10">I18/57.29577951</f>
        <v>3.1415926537588001</v>
      </c>
      <c r="K18" s="1">
        <f t="shared" ref="K18:K24" si="11">COS(J18)</f>
        <v>-1</v>
      </c>
      <c r="L18" s="1">
        <f t="shared" ref="L18:L24" si="12">SIN(J18)</f>
        <v>-1.6900690807779284E-10</v>
      </c>
      <c r="M18" s="2"/>
    </row>
    <row r="19" spans="4:17" x14ac:dyDescent="0.2">
      <c r="D19" s="2"/>
      <c r="E19" s="1">
        <f t="shared" si="8"/>
        <v>0.50000000017075841</v>
      </c>
      <c r="F19" s="1">
        <f t="shared" si="9"/>
        <v>-0.86602540368585124</v>
      </c>
      <c r="G19" s="1">
        <v>0</v>
      </c>
      <c r="H19" s="1">
        <v>1</v>
      </c>
      <c r="I19" s="1">
        <v>210</v>
      </c>
      <c r="J19" s="1">
        <f t="shared" si="10"/>
        <v>3.665191429385267</v>
      </c>
      <c r="K19" s="1">
        <f t="shared" si="11"/>
        <v>-0.86602540368585124</v>
      </c>
      <c r="L19" s="1">
        <f t="shared" si="12"/>
        <v>-0.50000000017075841</v>
      </c>
      <c r="M19" s="2"/>
    </row>
    <row r="20" spans="4:17" x14ac:dyDescent="0.2">
      <c r="D20" s="2"/>
      <c r="E20" s="1">
        <f t="shared" si="8"/>
        <v>0.86602540389711002</v>
      </c>
      <c r="F20" s="1">
        <f t="shared" si="9"/>
        <v>-0.49999999980484738</v>
      </c>
      <c r="G20" s="1">
        <v>0</v>
      </c>
      <c r="H20" s="1">
        <v>1</v>
      </c>
      <c r="I20" s="1">
        <v>240</v>
      </c>
      <c r="J20" s="1">
        <f t="shared" si="10"/>
        <v>4.1887902050117338</v>
      </c>
      <c r="K20" s="1">
        <f t="shared" si="11"/>
        <v>-0.49999999980484738</v>
      </c>
      <c r="L20" s="1">
        <f t="shared" si="12"/>
        <v>-0.86602540389711002</v>
      </c>
      <c r="M20" s="2"/>
    </row>
    <row r="21" spans="4:17" x14ac:dyDescent="0.2">
      <c r="D21" s="2"/>
      <c r="E21" s="1">
        <f t="shared" si="8"/>
        <v>1</v>
      </c>
      <c r="F21" s="1">
        <f t="shared" si="9"/>
        <v>2.5351080620589911E-10</v>
      </c>
      <c r="G21" s="1">
        <v>0</v>
      </c>
      <c r="H21" s="1">
        <v>1</v>
      </c>
      <c r="I21" s="1">
        <v>270</v>
      </c>
      <c r="J21" s="1">
        <f t="shared" si="10"/>
        <v>4.7123889806382007</v>
      </c>
      <c r="K21" s="1">
        <f t="shared" si="11"/>
        <v>2.5351080620589911E-10</v>
      </c>
      <c r="L21" s="1">
        <f t="shared" si="12"/>
        <v>-1</v>
      </c>
      <c r="M21" s="2"/>
    </row>
    <row r="22" spans="4:17" x14ac:dyDescent="0.2">
      <c r="D22" s="2"/>
      <c r="E22" s="1">
        <f t="shared" si="8"/>
        <v>0.86602540364359926</v>
      </c>
      <c r="F22" s="1">
        <f t="shared" si="9"/>
        <v>0.50000000024394098</v>
      </c>
      <c r="G22" s="1">
        <v>0</v>
      </c>
      <c r="H22" s="1">
        <v>1</v>
      </c>
      <c r="I22" s="1">
        <v>300</v>
      </c>
      <c r="J22" s="1">
        <f t="shared" si="10"/>
        <v>5.2359877562646675</v>
      </c>
      <c r="K22" s="1">
        <f t="shared" si="11"/>
        <v>0.50000000024394098</v>
      </c>
      <c r="L22" s="1">
        <f t="shared" si="12"/>
        <v>-0.86602540364359926</v>
      </c>
      <c r="M22" s="2"/>
    </row>
    <row r="23" spans="4:17" x14ac:dyDescent="0.2">
      <c r="D23" s="2"/>
      <c r="E23" s="1">
        <f t="shared" si="8"/>
        <v>0.49999999973166565</v>
      </c>
      <c r="F23" s="1">
        <f t="shared" si="9"/>
        <v>0.86602540393936156</v>
      </c>
      <c r="G23" s="1">
        <v>0</v>
      </c>
      <c r="H23" s="1">
        <v>1</v>
      </c>
      <c r="I23" s="1">
        <v>330</v>
      </c>
      <c r="J23" s="1">
        <f t="shared" si="10"/>
        <v>5.7595865318911335</v>
      </c>
      <c r="K23" s="1">
        <f t="shared" si="11"/>
        <v>0.86602540393936156</v>
      </c>
      <c r="L23" s="1">
        <f t="shared" si="12"/>
        <v>-0.49999999973166565</v>
      </c>
      <c r="M23" s="2"/>
    </row>
    <row r="24" spans="4:17" x14ac:dyDescent="0.2">
      <c r="D24" s="2"/>
      <c r="E24" s="1">
        <f t="shared" si="8"/>
        <v>-3.3801381615558568E-10</v>
      </c>
      <c r="F24" s="1">
        <f t="shared" si="9"/>
        <v>1</v>
      </c>
      <c r="G24" s="1">
        <v>0</v>
      </c>
      <c r="H24" s="1">
        <v>1</v>
      </c>
      <c r="I24" s="1">
        <v>360</v>
      </c>
      <c r="J24" s="1">
        <f t="shared" si="10"/>
        <v>6.2831853075176003</v>
      </c>
      <c r="K24" s="1">
        <f t="shared" si="11"/>
        <v>1</v>
      </c>
      <c r="L24" s="1">
        <f t="shared" si="12"/>
        <v>3.3801381615558568E-10</v>
      </c>
      <c r="M24" s="2"/>
    </row>
    <row r="25" spans="4:17" x14ac:dyDescent="0.2"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4:17" x14ac:dyDescent="0.2"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4:17" x14ac:dyDescent="0.2">
      <c r="O27" s="5"/>
      <c r="P27" s="5"/>
      <c r="Q27" s="5"/>
    </row>
    <row r="28" spans="4:17" x14ac:dyDescent="0.2">
      <c r="E28" s="1" t="s">
        <v>43</v>
      </c>
    </row>
    <row r="29" spans="4:17" x14ac:dyDescent="0.2">
      <c r="E29" s="11" t="s">
        <v>44</v>
      </c>
      <c r="K29" s="5" t="s">
        <v>33</v>
      </c>
      <c r="L29" s="5"/>
    </row>
    <row r="30" spans="4:17" x14ac:dyDescent="0.2">
      <c r="E30" s="1" t="s">
        <v>23</v>
      </c>
      <c r="F30" s="1" t="s">
        <v>32</v>
      </c>
      <c r="G30" s="6" t="s">
        <v>15</v>
      </c>
      <c r="H30" s="10" t="s">
        <v>17</v>
      </c>
      <c r="I30" s="10" t="s">
        <v>16</v>
      </c>
      <c r="J30" s="10" t="s">
        <v>18</v>
      </c>
      <c r="K30" s="6" t="s">
        <v>19</v>
      </c>
      <c r="L30" s="7" t="s">
        <v>20</v>
      </c>
    </row>
    <row r="31" spans="4:17" x14ac:dyDescent="0.2">
      <c r="E31" s="1">
        <v>24</v>
      </c>
      <c r="F31" s="1">
        <v>13.856400000000001</v>
      </c>
      <c r="G31" s="1">
        <v>0</v>
      </c>
      <c r="H31" s="10">
        <f>G31/57.29577951</f>
        <v>0</v>
      </c>
      <c r="I31" s="10">
        <f>COS(H31)</f>
        <v>1</v>
      </c>
      <c r="J31" s="10">
        <f>SIN(H31)</f>
        <v>0</v>
      </c>
      <c r="K31" s="1">
        <f>I31*F31</f>
        <v>13.856400000000001</v>
      </c>
      <c r="L31" s="1">
        <f>J31*F31</f>
        <v>0</v>
      </c>
    </row>
    <row r="32" spans="4:17" x14ac:dyDescent="0.2">
      <c r="E32" s="1">
        <v>24</v>
      </c>
      <c r="F32" s="1">
        <v>13.856400000000001</v>
      </c>
      <c r="G32" s="1">
        <v>15</v>
      </c>
      <c r="H32" s="10">
        <f>G32/57.29577951</f>
        <v>0.26179938781323336</v>
      </c>
      <c r="I32" s="10">
        <f>COS(H32)</f>
        <v>0.96592582628542312</v>
      </c>
      <c r="J32" s="10">
        <f>SIN(H32)</f>
        <v>0.2588190451161248</v>
      </c>
      <c r="K32" s="1">
        <f>I32*F32</f>
        <v>13.384254619341338</v>
      </c>
      <c r="L32" s="1">
        <f>J32*F32</f>
        <v>3.5863002167470719</v>
      </c>
    </row>
    <row r="33" spans="4:12" ht="13.5" customHeight="1" x14ac:dyDescent="0.2">
      <c r="E33" s="1">
        <v>24</v>
      </c>
      <c r="F33" s="1">
        <v>13.856400000000001</v>
      </c>
      <c r="G33" s="1">
        <v>30</v>
      </c>
      <c r="H33" s="10">
        <f>G33/57.29577951</f>
        <v>0.52359877562646673</v>
      </c>
      <c r="I33" s="10">
        <f>COS(H33)</f>
        <v>0.86602540377035475</v>
      </c>
      <c r="J33" s="10">
        <f>SIN(H33)</f>
        <v>0.50000000002439404</v>
      </c>
      <c r="K33" s="1">
        <f t="shared" ref="K33:K45" si="13">I33*F33</f>
        <v>11.999994404803545</v>
      </c>
      <c r="L33" s="1">
        <f t="shared" ref="L33:L45" si="14">J33*F33</f>
        <v>6.9282000003380135</v>
      </c>
    </row>
    <row r="34" spans="4:12" ht="13.5" customHeight="1" x14ac:dyDescent="0.2">
      <c r="E34" s="1">
        <v>24</v>
      </c>
      <c r="F34" s="1">
        <v>13.856400000000001</v>
      </c>
      <c r="G34" s="1">
        <v>45</v>
      </c>
      <c r="H34" s="10">
        <f>G34/57.29577951</f>
        <v>0.78539816343970004</v>
      </c>
      <c r="I34" s="10">
        <f>COS(H34)</f>
        <v>0.70710678115667103</v>
      </c>
      <c r="J34" s="10">
        <f>SIN(H34)</f>
        <v>0.70710678121642401</v>
      </c>
      <c r="K34" s="1">
        <f t="shared" ref="K34" si="15">I34*F34</f>
        <v>9.7979544024192968</v>
      </c>
      <c r="L34" s="1">
        <f t="shared" ref="L34" si="16">J34*F34</f>
        <v>9.7979544032472585</v>
      </c>
    </row>
    <row r="35" spans="4:12" s="9" customFormat="1" x14ac:dyDescent="0.2">
      <c r="D35" s="1"/>
      <c r="E35" s="9">
        <v>24</v>
      </c>
      <c r="F35" s="1">
        <v>13.856400000000001</v>
      </c>
      <c r="G35" s="9">
        <v>60</v>
      </c>
      <c r="H35" s="10">
        <f t="shared" ref="H35:H55" si="17">G35/57.29577951</f>
        <v>1.0471975512529335</v>
      </c>
      <c r="I35" s="10">
        <f t="shared" ref="I35:I55" si="18">COS(H35)</f>
        <v>0.49999999995121186</v>
      </c>
      <c r="J35" s="10">
        <f t="shared" ref="J35:J55" si="19">SIN(H35)</f>
        <v>0.86602540381260651</v>
      </c>
      <c r="K35" s="9">
        <f t="shared" si="13"/>
        <v>6.9281999993239722</v>
      </c>
      <c r="L35" s="9">
        <f t="shared" si="14"/>
        <v>11.999994405389002</v>
      </c>
    </row>
    <row r="36" spans="4:12" x14ac:dyDescent="0.2">
      <c r="E36" s="1">
        <v>24</v>
      </c>
      <c r="F36" s="1">
        <v>13.856400000000001</v>
      </c>
      <c r="G36" s="1">
        <v>75</v>
      </c>
      <c r="H36" s="10">
        <f t="shared" si="17"/>
        <v>1.3089969390661669</v>
      </c>
      <c r="I36" s="10">
        <f t="shared" si="18"/>
        <v>0.25881904503450054</v>
      </c>
      <c r="J36" s="10">
        <f t="shared" si="19"/>
        <v>0.96592582630729429</v>
      </c>
      <c r="K36" s="1">
        <f t="shared" ref="K36:K44" si="20">I36*F36</f>
        <v>3.5863002156160535</v>
      </c>
      <c r="L36" s="1">
        <f t="shared" ref="L36:L44" si="21">J36*F36</f>
        <v>13.384254619644393</v>
      </c>
    </row>
    <row r="37" spans="4:12" x14ac:dyDescent="0.2">
      <c r="E37" s="1">
        <v>24</v>
      </c>
      <c r="F37" s="1">
        <v>13.856400000000001</v>
      </c>
      <c r="G37" s="1">
        <v>90</v>
      </c>
      <c r="H37" s="10">
        <f t="shared" si="17"/>
        <v>1.5707963268794001</v>
      </c>
      <c r="I37" s="10">
        <f t="shared" si="18"/>
        <v>-8.4503454038896419E-11</v>
      </c>
      <c r="J37" s="10">
        <f t="shared" si="19"/>
        <v>1</v>
      </c>
      <c r="K37" s="1">
        <f t="shared" si="20"/>
        <v>-1.1709136605445644E-9</v>
      </c>
      <c r="L37" s="1">
        <f t="shared" si="21"/>
        <v>13.856400000000001</v>
      </c>
    </row>
    <row r="38" spans="4:12" x14ac:dyDescent="0.2">
      <c r="E38" s="1">
        <v>24</v>
      </c>
      <c r="F38" s="1">
        <v>13.856400000000001</v>
      </c>
      <c r="G38" s="1">
        <v>105</v>
      </c>
      <c r="H38" s="10">
        <f t="shared" si="17"/>
        <v>1.8325957146926335</v>
      </c>
      <c r="I38" s="10">
        <f t="shared" si="18"/>
        <v>-0.2588190451977489</v>
      </c>
      <c r="J38" s="10">
        <f t="shared" si="19"/>
        <v>0.96592582626355195</v>
      </c>
      <c r="K38" s="1">
        <f t="shared" si="20"/>
        <v>-3.5863002178780881</v>
      </c>
      <c r="L38" s="1">
        <f t="shared" si="21"/>
        <v>13.384254619038282</v>
      </c>
    </row>
    <row r="39" spans="4:12" s="9" customFormat="1" ht="13.5" customHeight="1" x14ac:dyDescent="0.2">
      <c r="D39" s="1"/>
      <c r="E39" s="9">
        <v>24</v>
      </c>
      <c r="F39" s="1">
        <v>13.856400000000001</v>
      </c>
      <c r="G39" s="9">
        <v>120</v>
      </c>
      <c r="H39" s="10">
        <f t="shared" si="17"/>
        <v>2.0943951025058669</v>
      </c>
      <c r="I39" s="10">
        <f t="shared" si="18"/>
        <v>-0.50000000009757628</v>
      </c>
      <c r="J39" s="10">
        <f t="shared" si="19"/>
        <v>0.86602540372810288</v>
      </c>
      <c r="K39" s="9">
        <f t="shared" si="20"/>
        <v>-6.9282000013520566</v>
      </c>
      <c r="L39" s="9">
        <f t="shared" si="21"/>
        <v>11.999994404218086</v>
      </c>
    </row>
    <row r="40" spans="4:12" ht="13.5" customHeight="1" x14ac:dyDescent="0.2">
      <c r="E40" s="1">
        <v>24</v>
      </c>
      <c r="F40" s="1">
        <v>13.856400000000001</v>
      </c>
      <c r="G40" s="1">
        <v>135</v>
      </c>
      <c r="H40" s="10">
        <f t="shared" si="17"/>
        <v>2.3561944903191003</v>
      </c>
      <c r="I40" s="10">
        <f t="shared" si="18"/>
        <v>-0.7071067812761771</v>
      </c>
      <c r="J40" s="10">
        <f t="shared" si="19"/>
        <v>0.70710678109691794</v>
      </c>
      <c r="K40" s="1">
        <f t="shared" si="20"/>
        <v>-9.7979544040752202</v>
      </c>
      <c r="L40" s="1">
        <f t="shared" si="21"/>
        <v>9.7979544015913334</v>
      </c>
    </row>
    <row r="41" spans="4:12" x14ac:dyDescent="0.2">
      <c r="E41" s="1">
        <v>24</v>
      </c>
      <c r="F41" s="1">
        <v>13.856400000000001</v>
      </c>
      <c r="G41" s="1">
        <v>150</v>
      </c>
      <c r="H41" s="10">
        <f t="shared" si="17"/>
        <v>2.6179938781323338</v>
      </c>
      <c r="I41" s="10">
        <f t="shared" si="18"/>
        <v>-0.86602540385485838</v>
      </c>
      <c r="J41" s="10">
        <f t="shared" si="19"/>
        <v>0.49999999987802951</v>
      </c>
      <c r="K41" s="1">
        <f t="shared" si="20"/>
        <v>-11.99999440597446</v>
      </c>
      <c r="L41" s="1">
        <f t="shared" si="21"/>
        <v>6.9281999983099283</v>
      </c>
    </row>
    <row r="42" spans="4:12" x14ac:dyDescent="0.2">
      <c r="E42" s="1">
        <v>24</v>
      </c>
      <c r="F42" s="1">
        <v>13.856400000000001</v>
      </c>
      <c r="G42" s="1">
        <v>165</v>
      </c>
      <c r="H42" s="10">
        <f t="shared" si="17"/>
        <v>2.8797932659455667</v>
      </c>
      <c r="I42" s="10">
        <f t="shared" si="18"/>
        <v>-0.96592582632916524</v>
      </c>
      <c r="J42" s="10">
        <f t="shared" si="19"/>
        <v>0.25881904495287672</v>
      </c>
      <c r="K42" s="1">
        <f t="shared" si="20"/>
        <v>-13.384254619947447</v>
      </c>
      <c r="L42" s="1">
        <f t="shared" si="21"/>
        <v>3.5863002144850413</v>
      </c>
    </row>
    <row r="43" spans="4:12" s="9" customFormat="1" x14ac:dyDescent="0.2">
      <c r="D43" s="1"/>
      <c r="E43" s="9">
        <v>24</v>
      </c>
      <c r="F43" s="1">
        <v>13.856400000000001</v>
      </c>
      <c r="G43" s="9">
        <v>180</v>
      </c>
      <c r="H43" s="10">
        <f t="shared" si="17"/>
        <v>3.1415926537588001</v>
      </c>
      <c r="I43" s="10">
        <f t="shared" si="18"/>
        <v>-1</v>
      </c>
      <c r="J43" s="10">
        <f t="shared" si="19"/>
        <v>-1.6900690807779284E-10</v>
      </c>
      <c r="K43" s="9">
        <f>I43*F43</f>
        <v>-13.856400000000001</v>
      </c>
      <c r="L43" s="9">
        <f t="shared" si="21"/>
        <v>-2.3418273210891289E-9</v>
      </c>
    </row>
    <row r="44" spans="4:12" x14ac:dyDescent="0.2">
      <c r="E44" s="1">
        <v>24</v>
      </c>
      <c r="F44" s="1">
        <v>13.856400000000001</v>
      </c>
      <c r="G44" s="1">
        <v>195</v>
      </c>
      <c r="H44" s="10">
        <f t="shared" si="17"/>
        <v>3.4033920415720336</v>
      </c>
      <c r="I44" s="10">
        <f t="shared" si="18"/>
        <v>-0.96592582624168088</v>
      </c>
      <c r="J44" s="10">
        <f t="shared" si="19"/>
        <v>-0.25881904527937299</v>
      </c>
      <c r="K44" s="1">
        <f t="shared" si="20"/>
        <v>-13.384254618735227</v>
      </c>
      <c r="L44" s="1">
        <f t="shared" si="21"/>
        <v>-3.5863002190091042</v>
      </c>
    </row>
    <row r="45" spans="4:12" x14ac:dyDescent="0.2">
      <c r="E45" s="1">
        <v>24</v>
      </c>
      <c r="F45" s="1">
        <v>13.856400000000001</v>
      </c>
      <c r="G45" s="1">
        <v>210</v>
      </c>
      <c r="H45" s="10">
        <f t="shared" si="17"/>
        <v>3.665191429385267</v>
      </c>
      <c r="I45" s="10">
        <f t="shared" si="18"/>
        <v>-0.86602540368585124</v>
      </c>
      <c r="J45" s="10">
        <f t="shared" si="19"/>
        <v>-0.50000000017075841</v>
      </c>
      <c r="K45" s="1">
        <f t="shared" si="13"/>
        <v>-11.99999440363263</v>
      </c>
      <c r="L45" s="1">
        <f t="shared" si="14"/>
        <v>-6.928200002366097</v>
      </c>
    </row>
    <row r="46" spans="4:12" x14ac:dyDescent="0.2">
      <c r="E46" s="1">
        <v>24</v>
      </c>
      <c r="F46" s="1">
        <v>13.856400000000001</v>
      </c>
      <c r="G46" s="1">
        <v>225</v>
      </c>
      <c r="H46" s="10">
        <f t="shared" si="17"/>
        <v>3.9269908171985004</v>
      </c>
      <c r="I46" s="10">
        <f t="shared" si="18"/>
        <v>-0.70710678103716496</v>
      </c>
      <c r="J46" s="10">
        <f t="shared" si="19"/>
        <v>-0.70710678133593008</v>
      </c>
      <c r="K46" s="1">
        <f t="shared" ref="K46:K55" si="22">I46*F46</f>
        <v>-9.7979544007633734</v>
      </c>
      <c r="L46" s="1">
        <f t="shared" ref="L46:L55" si="23">J46*F46</f>
        <v>-9.7979544049031819</v>
      </c>
    </row>
    <row r="47" spans="4:12" s="9" customFormat="1" x14ac:dyDescent="0.2">
      <c r="D47" s="1"/>
      <c r="E47" s="1">
        <v>24</v>
      </c>
      <c r="F47" s="1">
        <v>13.856400000000001</v>
      </c>
      <c r="G47" s="9">
        <v>240</v>
      </c>
      <c r="H47" s="10">
        <f t="shared" si="17"/>
        <v>4.1887902050117338</v>
      </c>
      <c r="I47" s="10">
        <f t="shared" si="18"/>
        <v>-0.49999999980484738</v>
      </c>
      <c r="J47" s="10">
        <f t="shared" si="19"/>
        <v>-0.86602540389711002</v>
      </c>
      <c r="K47" s="1">
        <f t="shared" si="22"/>
        <v>-6.9281999972958879</v>
      </c>
      <c r="L47" s="1">
        <f t="shared" si="23"/>
        <v>-11.999994406559916</v>
      </c>
    </row>
    <row r="48" spans="4:12" s="9" customFormat="1" x14ac:dyDescent="0.2">
      <c r="D48" s="1"/>
      <c r="E48" s="1">
        <v>24</v>
      </c>
      <c r="F48" s="1">
        <v>13.856400000000001</v>
      </c>
      <c r="G48" s="9">
        <v>255</v>
      </c>
      <c r="H48" s="10">
        <f t="shared" si="17"/>
        <v>4.4505895928249668</v>
      </c>
      <c r="I48" s="10">
        <f t="shared" si="18"/>
        <v>-0.25881904487125262</v>
      </c>
      <c r="J48" s="10">
        <f t="shared" si="19"/>
        <v>-0.96592582635103641</v>
      </c>
      <c r="K48" s="1">
        <f t="shared" si="22"/>
        <v>-3.5863002133540252</v>
      </c>
      <c r="L48" s="1">
        <f t="shared" si="23"/>
        <v>-13.384254620250502</v>
      </c>
    </row>
    <row r="49" spans="4:15" x14ac:dyDescent="0.2">
      <c r="E49" s="1">
        <v>24</v>
      </c>
      <c r="F49" s="1">
        <v>13.856400000000001</v>
      </c>
      <c r="G49" s="1">
        <v>270</v>
      </c>
      <c r="H49" s="10">
        <f t="shared" si="17"/>
        <v>4.7123889806382007</v>
      </c>
      <c r="I49" s="10">
        <f t="shared" si="18"/>
        <v>2.5351080620589911E-10</v>
      </c>
      <c r="J49" s="10">
        <f t="shared" si="19"/>
        <v>-1</v>
      </c>
      <c r="K49" s="1">
        <f t="shared" si="22"/>
        <v>3.5127471351114205E-9</v>
      </c>
      <c r="L49" s="1">
        <f t="shared" si="23"/>
        <v>-13.856400000000001</v>
      </c>
    </row>
    <row r="50" spans="4:15" x14ac:dyDescent="0.2">
      <c r="E50" s="1">
        <v>24</v>
      </c>
      <c r="F50" s="1">
        <v>13.856400000000001</v>
      </c>
      <c r="G50" s="1">
        <v>285</v>
      </c>
      <c r="H50" s="10">
        <f t="shared" si="17"/>
        <v>4.9741883684514336</v>
      </c>
      <c r="I50" s="10">
        <f t="shared" si="18"/>
        <v>0.25881904536099704</v>
      </c>
      <c r="J50" s="10">
        <f t="shared" si="19"/>
        <v>-0.96592582621980982</v>
      </c>
      <c r="K50" s="1">
        <f t="shared" si="22"/>
        <v>3.5863002201401195</v>
      </c>
      <c r="L50" s="1">
        <f t="shared" si="23"/>
        <v>-13.384254618432173</v>
      </c>
    </row>
    <row r="51" spans="4:15" s="9" customFormat="1" x14ac:dyDescent="0.2">
      <c r="D51" s="1"/>
      <c r="E51" s="1">
        <v>24</v>
      </c>
      <c r="F51" s="1">
        <v>13.856400000000001</v>
      </c>
      <c r="G51" s="9">
        <v>300</v>
      </c>
      <c r="H51" s="10">
        <f t="shared" si="17"/>
        <v>5.2359877562646675</v>
      </c>
      <c r="I51" s="10">
        <f t="shared" si="18"/>
        <v>0.50000000024394098</v>
      </c>
      <c r="J51" s="10">
        <f t="shared" si="19"/>
        <v>-0.86602540364359926</v>
      </c>
      <c r="K51" s="1">
        <f t="shared" si="22"/>
        <v>6.9282000033801445</v>
      </c>
      <c r="L51" s="1">
        <f t="shared" si="23"/>
        <v>-11.99999440304717</v>
      </c>
    </row>
    <row r="52" spans="4:15" s="9" customFormat="1" x14ac:dyDescent="0.2">
      <c r="D52" s="1"/>
      <c r="E52" s="1">
        <v>24</v>
      </c>
      <c r="F52" s="1">
        <v>13.856400000000001</v>
      </c>
      <c r="G52" s="9">
        <v>315</v>
      </c>
      <c r="H52" s="10">
        <f t="shared" si="17"/>
        <v>5.4977871440779005</v>
      </c>
      <c r="I52" s="10">
        <f t="shared" si="18"/>
        <v>0.70710678139568306</v>
      </c>
      <c r="J52" s="10">
        <f t="shared" si="19"/>
        <v>-0.70710678097741198</v>
      </c>
      <c r="K52" s="1">
        <f t="shared" si="22"/>
        <v>9.7979544057311436</v>
      </c>
      <c r="L52" s="1">
        <f t="shared" si="23"/>
        <v>-9.7979543999354117</v>
      </c>
    </row>
    <row r="53" spans="4:15" x14ac:dyDescent="0.2">
      <c r="E53" s="1">
        <v>24</v>
      </c>
      <c r="F53" s="1">
        <v>13.856400000000001</v>
      </c>
      <c r="G53" s="1">
        <v>330</v>
      </c>
      <c r="H53" s="10">
        <f t="shared" si="17"/>
        <v>5.7595865318911335</v>
      </c>
      <c r="I53" s="10">
        <f t="shared" si="18"/>
        <v>0.86602540393936156</v>
      </c>
      <c r="J53" s="10">
        <f t="shared" si="19"/>
        <v>-0.49999999973166565</v>
      </c>
      <c r="K53" s="1">
        <f t="shared" si="22"/>
        <v>11.999994407145371</v>
      </c>
      <c r="L53" s="1">
        <f t="shared" si="23"/>
        <v>-6.9281999962818519</v>
      </c>
    </row>
    <row r="54" spans="4:15" x14ac:dyDescent="0.2">
      <c r="E54" s="1">
        <v>24</v>
      </c>
      <c r="F54" s="1">
        <v>13.856400000000001</v>
      </c>
      <c r="G54" s="1">
        <v>345</v>
      </c>
      <c r="H54" s="10">
        <f t="shared" si="17"/>
        <v>6.0213859197043673</v>
      </c>
      <c r="I54" s="10">
        <f t="shared" si="18"/>
        <v>0.96592582637290758</v>
      </c>
      <c r="J54" s="10">
        <f t="shared" si="19"/>
        <v>-0.25881904478962814</v>
      </c>
      <c r="K54" s="1">
        <f t="shared" si="22"/>
        <v>13.384254620553557</v>
      </c>
      <c r="L54" s="1">
        <f t="shared" si="23"/>
        <v>-3.5863002122230037</v>
      </c>
    </row>
    <row r="55" spans="4:15" s="9" customFormat="1" x14ac:dyDescent="0.2">
      <c r="D55" s="1"/>
      <c r="E55" s="1">
        <v>24</v>
      </c>
      <c r="F55" s="1">
        <v>13.856400000000001</v>
      </c>
      <c r="G55" s="9">
        <v>360</v>
      </c>
      <c r="H55" s="10">
        <f t="shared" si="17"/>
        <v>6.2831853075176003</v>
      </c>
      <c r="I55" s="10">
        <f t="shared" si="18"/>
        <v>1</v>
      </c>
      <c r="J55" s="10">
        <f t="shared" si="19"/>
        <v>3.3801381615558568E-10</v>
      </c>
      <c r="K55" s="1">
        <f t="shared" si="22"/>
        <v>13.856400000000001</v>
      </c>
      <c r="L55" s="1">
        <f t="shared" si="23"/>
        <v>4.6836546421782578E-9</v>
      </c>
    </row>
    <row r="63" spans="4:15" x14ac:dyDescent="0.2">
      <c r="O63" s="1" t="s">
        <v>46</v>
      </c>
    </row>
    <row r="64" spans="4:15" x14ac:dyDescent="0.2">
      <c r="O64" s="1" t="s">
        <v>47</v>
      </c>
    </row>
    <row r="65" spans="2:20" x14ac:dyDescent="0.2">
      <c r="O65" s="1" t="s">
        <v>48</v>
      </c>
    </row>
    <row r="67" spans="2:20" x14ac:dyDescent="0.2">
      <c r="H67" s="11" t="s">
        <v>29</v>
      </c>
      <c r="I67" s="11"/>
      <c r="K67" s="11" t="s">
        <v>31</v>
      </c>
      <c r="L67" s="11"/>
      <c r="P67" s="1" t="s">
        <v>45</v>
      </c>
      <c r="R67" s="1" t="s">
        <v>52</v>
      </c>
    </row>
    <row r="68" spans="2:20" x14ac:dyDescent="0.2">
      <c r="F68" s="1" t="s">
        <v>21</v>
      </c>
      <c r="G68" s="1" t="s">
        <v>36</v>
      </c>
      <c r="H68" s="1" t="s">
        <v>22</v>
      </c>
      <c r="I68" s="1" t="s">
        <v>30</v>
      </c>
      <c r="J68" s="1" t="s">
        <v>27</v>
      </c>
      <c r="K68" s="1" t="s">
        <v>25</v>
      </c>
      <c r="L68" s="1" t="s">
        <v>26</v>
      </c>
      <c r="M68" s="1" t="s">
        <v>28</v>
      </c>
      <c r="N68" s="1" t="s">
        <v>24</v>
      </c>
      <c r="R68" s="1" t="s">
        <v>49</v>
      </c>
      <c r="S68" s="1" t="s">
        <v>50</v>
      </c>
      <c r="T68" s="1" t="s">
        <v>51</v>
      </c>
    </row>
    <row r="69" spans="2:20" x14ac:dyDescent="0.2">
      <c r="B69" s="3" t="s">
        <v>41</v>
      </c>
      <c r="C69" s="5"/>
      <c r="D69" s="5"/>
      <c r="E69" s="5"/>
      <c r="F69" s="3" t="s">
        <v>34</v>
      </c>
      <c r="G69" s="1">
        <f>M69-(H69+I69)</f>
        <v>13.397500000000008</v>
      </c>
      <c r="H69" s="1">
        <f>SQRT(3)*M69/N69*(SQRT(3)/2*K69-0.5*L69)</f>
        <v>86.602499999999992</v>
      </c>
      <c r="I69" s="1">
        <f>SQRT(3)*M69/N69*L69</f>
        <v>0</v>
      </c>
      <c r="J69" s="1">
        <v>0</v>
      </c>
      <c r="K69" s="1">
        <f>K31</f>
        <v>13.856400000000001</v>
      </c>
      <c r="L69" s="1">
        <f>L31</f>
        <v>0</v>
      </c>
      <c r="M69" s="1">
        <v>100</v>
      </c>
      <c r="N69" s="1">
        <v>24</v>
      </c>
      <c r="O69" s="1">
        <f>(M69-H69-I69)/4</f>
        <v>3.349375000000002</v>
      </c>
      <c r="P69" s="1">
        <f>O69+H69/2</f>
        <v>46.650624999999998</v>
      </c>
      <c r="Q69" s="1">
        <f>P69+I69/2</f>
        <v>46.650624999999998</v>
      </c>
      <c r="R69" s="1">
        <f>M69-O69*2</f>
        <v>93.301249999999996</v>
      </c>
      <c r="S69" s="1">
        <f>M69-P69*2</f>
        <v>6.698750000000004</v>
      </c>
      <c r="T69" s="1">
        <f>M69-2*Q69</f>
        <v>6.698750000000004</v>
      </c>
    </row>
    <row r="70" spans="2:20" x14ac:dyDescent="0.2">
      <c r="B70" s="3"/>
      <c r="C70" s="5"/>
      <c r="D70" s="5"/>
      <c r="E70" s="5"/>
      <c r="F70" s="3"/>
      <c r="G70" s="1">
        <f t="shared" ref="G70:G72" si="24">M70-(H70+I70)</f>
        <v>3.4074624070308062</v>
      </c>
      <c r="H70" s="1">
        <f>SQRT(3)*M70/N70*(SQRT(3)/2*K70-0.5*L70)</f>
        <v>70.710645148797497</v>
      </c>
      <c r="I70" s="1">
        <f t="shared" ref="I70:I72" si="25">SQRT(3)*M70/N70*L70</f>
        <v>25.88189244417169</v>
      </c>
      <c r="J70" s="1">
        <v>15</v>
      </c>
      <c r="K70" s="1">
        <f>K32</f>
        <v>13.384254619341338</v>
      </c>
      <c r="L70" s="1">
        <f>L32</f>
        <v>3.5863002167470719</v>
      </c>
      <c r="M70" s="1">
        <v>100</v>
      </c>
      <c r="N70" s="1">
        <v>24</v>
      </c>
      <c r="O70" s="1">
        <f t="shared" ref="O70:O97" si="26">(M70-H70-I70)/4</f>
        <v>0.85186560175770332</v>
      </c>
      <c r="P70" s="1">
        <f>O70+H70/2</f>
        <v>36.20718817615645</v>
      </c>
      <c r="Q70" s="1">
        <f>P70+I70/2</f>
        <v>49.148134398242291</v>
      </c>
      <c r="R70" s="1">
        <f t="shared" ref="R70:R97" si="27">M70-O70*2</f>
        <v>98.296268796484597</v>
      </c>
      <c r="S70" s="1">
        <f t="shared" ref="S70:S97" si="28">M70-P70*2</f>
        <v>27.5856236476871</v>
      </c>
      <c r="T70" s="1">
        <f t="shared" ref="T70:T97" si="29">M70-2*Q70</f>
        <v>1.7037312035154173</v>
      </c>
    </row>
    <row r="71" spans="2:20" x14ac:dyDescent="0.2">
      <c r="B71" s="3" t="s">
        <v>42</v>
      </c>
      <c r="C71" s="5"/>
      <c r="D71" s="5"/>
      <c r="E71" s="5"/>
      <c r="F71" s="3"/>
      <c r="G71" s="1">
        <f t="shared" si="24"/>
        <v>4.6625010867273886E-5</v>
      </c>
      <c r="H71" s="12">
        <f t="shared" ref="H71:H72" si="30">SQRT(3)*M71/N71*(SQRT(3)/2*K71-0.5*L71)</f>
        <v>49.999976685055174</v>
      </c>
      <c r="I71" s="12">
        <f t="shared" si="25"/>
        <v>49.999976689933966</v>
      </c>
      <c r="J71" s="7">
        <v>30</v>
      </c>
      <c r="K71" s="1">
        <f>K33</f>
        <v>11.999994404803545</v>
      </c>
      <c r="L71" s="1">
        <f>L33</f>
        <v>6.9282000003380135</v>
      </c>
      <c r="M71" s="1">
        <v>100</v>
      </c>
      <c r="N71" s="1">
        <v>24</v>
      </c>
      <c r="O71" s="1">
        <f t="shared" si="26"/>
        <v>1.1656252715042115E-5</v>
      </c>
      <c r="P71" s="1">
        <f>O71+H71/2</f>
        <v>24.999999998780304</v>
      </c>
      <c r="Q71" s="1">
        <f>P71+I71/2</f>
        <v>49.99998834374729</v>
      </c>
      <c r="R71" s="12">
        <f t="shared" si="27"/>
        <v>99.999976687494566</v>
      </c>
      <c r="S71" s="12">
        <f t="shared" si="28"/>
        <v>50.000000002439393</v>
      </c>
      <c r="T71" s="12">
        <f t="shared" si="29"/>
        <v>2.3312505419426088E-5</v>
      </c>
    </row>
    <row r="72" spans="2:20" x14ac:dyDescent="0.2">
      <c r="B72" s="3"/>
      <c r="C72" s="5"/>
      <c r="D72" s="5"/>
      <c r="E72" s="5"/>
      <c r="F72" s="3"/>
      <c r="G72" s="1">
        <f t="shared" si="24"/>
        <v>3.4074624084888825</v>
      </c>
      <c r="H72" s="1">
        <f t="shared" si="30"/>
        <v>25.88189243873008</v>
      </c>
      <c r="I72" s="1">
        <f t="shared" si="25"/>
        <v>70.710645152781041</v>
      </c>
      <c r="J72" s="1">
        <v>45</v>
      </c>
      <c r="K72" s="1">
        <f>K34</f>
        <v>9.7979544024192968</v>
      </c>
      <c r="L72" s="1">
        <f>L34</f>
        <v>9.7979544032472585</v>
      </c>
      <c r="M72" s="1">
        <v>100</v>
      </c>
      <c r="N72" s="1">
        <v>24</v>
      </c>
      <c r="O72" s="1">
        <f t="shared" si="26"/>
        <v>0.85186560212222062</v>
      </c>
      <c r="P72" s="1">
        <f>O72+H72/2</f>
        <v>13.792811821487261</v>
      </c>
      <c r="Q72" s="1">
        <f>P72+I72/2</f>
        <v>49.148134397877783</v>
      </c>
      <c r="R72" s="1">
        <f t="shared" si="27"/>
        <v>98.296268795755566</v>
      </c>
      <c r="S72" s="1">
        <f t="shared" si="28"/>
        <v>72.414376357025475</v>
      </c>
      <c r="T72" s="1">
        <f t="shared" si="29"/>
        <v>1.7037312042444341</v>
      </c>
    </row>
    <row r="74" spans="2:20" x14ac:dyDescent="0.2">
      <c r="B74" s="3" t="s">
        <v>41</v>
      </c>
      <c r="C74" s="5"/>
      <c r="D74" s="5"/>
      <c r="E74" s="5"/>
      <c r="F74" s="3" t="s">
        <v>35</v>
      </c>
      <c r="G74" s="1">
        <f>M74-(H74+I74)</f>
        <v>13.397499997183218</v>
      </c>
      <c r="H74" s="1">
        <f>SQRT(3)*M74/N74*(SQRT(3)/2*K74+0.5*L74)</f>
        <v>86.602499997183216</v>
      </c>
      <c r="I74" s="1">
        <f>SQRT(3)*M74/N74*(-SQRT(3)/2*K74+0.5*L74)</f>
        <v>5.6335691749098801E-9</v>
      </c>
      <c r="J74" s="1">
        <v>60</v>
      </c>
      <c r="K74" s="1">
        <f>K35</f>
        <v>6.9281999993239722</v>
      </c>
      <c r="L74" s="1">
        <f>L35</f>
        <v>11.999994405389002</v>
      </c>
      <c r="M74" s="1">
        <v>100</v>
      </c>
      <c r="N74" s="1">
        <v>24</v>
      </c>
      <c r="O74" s="1">
        <f t="shared" si="26"/>
        <v>3.3493749992958035</v>
      </c>
      <c r="P74" s="1">
        <f>O74+H74/2</f>
        <v>46.650624997887412</v>
      </c>
      <c r="Q74" s="1">
        <f>P74+I74/2</f>
        <v>46.650625000704196</v>
      </c>
      <c r="R74" s="1">
        <f t="shared" si="27"/>
        <v>93.301250001408391</v>
      </c>
      <c r="S74" s="1">
        <f t="shared" si="28"/>
        <v>6.6987500042251753</v>
      </c>
      <c r="T74" s="1">
        <f t="shared" si="29"/>
        <v>6.6987499985916088</v>
      </c>
    </row>
    <row r="75" spans="2:20" x14ac:dyDescent="0.2">
      <c r="B75" s="3"/>
      <c r="C75" s="5"/>
      <c r="D75" s="5"/>
      <c r="E75" s="5"/>
      <c r="F75" s="3"/>
      <c r="G75" s="1">
        <f>M75-(H75+I75)</f>
        <v>3.4074624055727298</v>
      </c>
      <c r="H75" s="1">
        <f t="shared" ref="H75" si="31">SQRT(3)*M75/N75*(SQRT(3)/2*K75+0.5*L75)</f>
        <v>70.710645144813967</v>
      </c>
      <c r="I75" s="1">
        <f t="shared" ref="I75" si="32">SQRT(3)*M75/N75*(-SQRT(3)/2*K75+0.5*L75)</f>
        <v>25.881892449613307</v>
      </c>
      <c r="J75" s="1">
        <v>75</v>
      </c>
      <c r="K75" s="1">
        <f>K36</f>
        <v>3.5863002156160535</v>
      </c>
      <c r="L75" s="1">
        <f>L36</f>
        <v>13.384254619644393</v>
      </c>
      <c r="M75" s="1">
        <v>100</v>
      </c>
      <c r="N75" s="1">
        <v>24</v>
      </c>
      <c r="O75" s="1">
        <f t="shared" si="26"/>
        <v>0.85186560139318157</v>
      </c>
      <c r="P75" s="1">
        <f>O75+H75/2</f>
        <v>36.207188173800162</v>
      </c>
      <c r="Q75" s="1">
        <f>P75+I75/2</f>
        <v>49.148134398606814</v>
      </c>
      <c r="R75" s="1">
        <f t="shared" si="27"/>
        <v>98.296268797213642</v>
      </c>
      <c r="S75" s="1">
        <f t="shared" si="28"/>
        <v>27.585623652399676</v>
      </c>
      <c r="T75" s="1">
        <f t="shared" si="29"/>
        <v>1.703731202786372</v>
      </c>
    </row>
    <row r="76" spans="2:20" x14ac:dyDescent="0.2">
      <c r="B76" s="3" t="s">
        <v>42</v>
      </c>
      <c r="C76" s="5"/>
      <c r="D76" s="5"/>
      <c r="E76" s="5"/>
      <c r="F76" s="3"/>
      <c r="G76" s="1">
        <f>M76-(H76+I76)</f>
        <v>4.6625010867273886E-5</v>
      </c>
      <c r="H76" s="1">
        <f t="shared" ref="H76" si="33">SQRT(3)*M76/N76*(SQRT(3)/2*K76+0.5*L76)</f>
        <v>49.999976680176353</v>
      </c>
      <c r="I76" s="1">
        <f t="shared" ref="I76" si="34">SQRT(3)*M76/N76*(-SQRT(3)/2*K76+0.5*L76)</f>
        <v>49.99997669481278</v>
      </c>
      <c r="J76" s="1">
        <v>90</v>
      </c>
      <c r="K76" s="1">
        <f>K37</f>
        <v>-1.1709136605445644E-9</v>
      </c>
      <c r="L76" s="1">
        <f>L37</f>
        <v>13.856400000000001</v>
      </c>
      <c r="M76" s="1">
        <v>100</v>
      </c>
      <c r="N76" s="1">
        <v>24</v>
      </c>
      <c r="O76" s="1">
        <f t="shared" si="26"/>
        <v>1.1656252716818472E-5</v>
      </c>
      <c r="P76" s="1">
        <f>O76+H76/2</f>
        <v>24.999999996340893</v>
      </c>
      <c r="Q76" s="1">
        <f>P76+I76/2</f>
        <v>49.999988343747283</v>
      </c>
      <c r="R76" s="1">
        <f t="shared" si="27"/>
        <v>99.999976687494566</v>
      </c>
      <c r="S76" s="1">
        <f t="shared" si="28"/>
        <v>50.000000007318214</v>
      </c>
      <c r="T76" s="1">
        <f t="shared" si="29"/>
        <v>2.3312505433636943E-5</v>
      </c>
    </row>
    <row r="77" spans="2:20" x14ac:dyDescent="0.2">
      <c r="B77" s="3"/>
      <c r="C77" s="5"/>
      <c r="D77" s="5"/>
      <c r="E77" s="5"/>
      <c r="F77" s="3"/>
      <c r="G77" s="1">
        <f>M77-(H77+I77)</f>
        <v>3.4074624099469304</v>
      </c>
      <c r="H77" s="1">
        <f t="shared" ref="H77" si="35">SQRT(3)*M77/N77*(SQRT(3)/2*K77+0.5*L77)</f>
        <v>25.881892433288478</v>
      </c>
      <c r="I77" s="1">
        <f t="shared" ref="I77" si="36">SQRT(3)*M77/N77*(-SQRT(3)/2*K77+0.5*L77)</f>
        <v>70.710645156764585</v>
      </c>
      <c r="J77" s="1">
        <v>105</v>
      </c>
      <c r="K77" s="1">
        <f>K38</f>
        <v>-3.5863002178780881</v>
      </c>
      <c r="L77" s="1">
        <f>L38</f>
        <v>13.384254619038282</v>
      </c>
      <c r="M77" s="1">
        <v>100</v>
      </c>
      <c r="N77" s="1">
        <v>24</v>
      </c>
      <c r="O77" s="1">
        <f t="shared" si="26"/>
        <v>0.85186560248673615</v>
      </c>
      <c r="P77" s="1">
        <f>O77+H77/2</f>
        <v>13.792811819130975</v>
      </c>
      <c r="Q77" s="1">
        <f>P77+I77/2</f>
        <v>49.148134397513267</v>
      </c>
      <c r="R77" s="1">
        <f t="shared" si="27"/>
        <v>98.296268795026521</v>
      </c>
      <c r="S77" s="1">
        <f t="shared" si="28"/>
        <v>72.41437636173805</v>
      </c>
      <c r="T77" s="1">
        <f t="shared" si="29"/>
        <v>1.7037312049734652</v>
      </c>
    </row>
    <row r="79" spans="2:20" x14ac:dyDescent="0.2">
      <c r="B79" s="3" t="s">
        <v>41</v>
      </c>
      <c r="C79" s="5"/>
      <c r="D79" s="5"/>
      <c r="E79" s="5"/>
      <c r="F79" s="3" t="s">
        <v>37</v>
      </c>
      <c r="G79" s="1">
        <f>M79-(H79+I79)</f>
        <v>13.397499994366441</v>
      </c>
      <c r="H79" s="1">
        <f>SQRT(3)*M79/N79*L79</f>
        <v>86.602499994366426</v>
      </c>
      <c r="I79" s="1">
        <f>-SQRT(3)*M79/N79*(SQRT(3)/2*K39+0.5*L79)</f>
        <v>1.126713193994414E-8</v>
      </c>
      <c r="J79" s="1">
        <v>120</v>
      </c>
      <c r="K79" s="1">
        <f>K39</f>
        <v>-6.9282000013520566</v>
      </c>
      <c r="L79" s="1">
        <f>L39</f>
        <v>11.999994404218086</v>
      </c>
      <c r="M79" s="1">
        <v>100</v>
      </c>
      <c r="N79" s="1">
        <v>24</v>
      </c>
      <c r="O79" s="1">
        <f t="shared" si="26"/>
        <v>3.3493749985916108</v>
      </c>
      <c r="P79" s="1">
        <f>O79+H79/2</f>
        <v>46.650624995774827</v>
      </c>
      <c r="Q79" s="1">
        <f>P79+I79/2</f>
        <v>46.650625001408393</v>
      </c>
      <c r="R79" s="1">
        <f t="shared" si="27"/>
        <v>93.301250002816772</v>
      </c>
      <c r="S79" s="1">
        <f t="shared" si="28"/>
        <v>6.6987500084503466</v>
      </c>
      <c r="T79" s="1">
        <f t="shared" si="29"/>
        <v>6.6987499971832136</v>
      </c>
    </row>
    <row r="80" spans="2:20" x14ac:dyDescent="0.2">
      <c r="B80" s="3"/>
      <c r="C80" s="5"/>
      <c r="D80" s="5"/>
      <c r="E80" s="5"/>
      <c r="F80" s="3"/>
      <c r="G80" s="1">
        <f>M80-(H80+I80)</f>
        <v>3.4074624041146677</v>
      </c>
      <c r="H80" s="1">
        <f t="shared" ref="H80:H82" si="37">SQRT(3)*M80/N80*L80</f>
        <v>70.710645140830437</v>
      </c>
      <c r="I80" s="1">
        <f>-SQRT(3)*M80/N80*(SQRT(3)/2*K40+0.5*L80)</f>
        <v>25.881892455054899</v>
      </c>
      <c r="J80" s="1">
        <v>135</v>
      </c>
      <c r="K80" s="1">
        <f>K40</f>
        <v>-9.7979544040752202</v>
      </c>
      <c r="L80" s="1">
        <f>L40</f>
        <v>9.7979544015913334</v>
      </c>
      <c r="M80" s="1">
        <v>100</v>
      </c>
      <c r="N80" s="1">
        <v>24</v>
      </c>
      <c r="O80" s="1">
        <f t="shared" si="26"/>
        <v>0.85186560102866604</v>
      </c>
      <c r="P80" s="1">
        <f>O80+H80/2</f>
        <v>36.207188171443882</v>
      </c>
      <c r="Q80" s="1">
        <f>P80+I80/2</f>
        <v>49.14813439897133</v>
      </c>
      <c r="R80" s="1">
        <f t="shared" si="27"/>
        <v>98.296268797942673</v>
      </c>
      <c r="S80" s="1">
        <f t="shared" si="28"/>
        <v>27.585623657112237</v>
      </c>
      <c r="T80" s="1">
        <f t="shared" si="29"/>
        <v>1.703731202057341</v>
      </c>
    </row>
    <row r="81" spans="2:20" x14ac:dyDescent="0.2">
      <c r="B81" s="3" t="s">
        <v>42</v>
      </c>
      <c r="C81" s="5"/>
      <c r="D81" s="5"/>
      <c r="E81" s="5"/>
      <c r="F81" s="3"/>
      <c r="G81" s="1">
        <f>M81-(H81+I81)</f>
        <v>4.6625010867273886E-5</v>
      </c>
      <c r="H81" s="1">
        <f t="shared" si="37"/>
        <v>49.999976675297525</v>
      </c>
      <c r="I81" s="1">
        <f>-SQRT(3)*M81/N81*(SQRT(3)/2*K41+0.5*L81)</f>
        <v>49.999976699691608</v>
      </c>
      <c r="J81" s="1">
        <v>150</v>
      </c>
      <c r="K81" s="1">
        <f>K41</f>
        <v>-11.99999440597446</v>
      </c>
      <c r="L81" s="1">
        <f>L41</f>
        <v>6.9281999983099283</v>
      </c>
      <c r="M81" s="1">
        <v>100</v>
      </c>
      <c r="N81" s="1">
        <v>24</v>
      </c>
      <c r="O81" s="1">
        <f t="shared" si="26"/>
        <v>1.1656252716818472E-5</v>
      </c>
      <c r="P81" s="1">
        <f>O81+H81/2</f>
        <v>24.999999993901479</v>
      </c>
      <c r="Q81" s="1">
        <f>P81+I81/2</f>
        <v>49.999988343747283</v>
      </c>
      <c r="R81" s="1">
        <f t="shared" si="27"/>
        <v>99.999976687494566</v>
      </c>
      <c r="S81" s="1">
        <f t="shared" si="28"/>
        <v>50.000000012197042</v>
      </c>
      <c r="T81" s="1">
        <f t="shared" si="29"/>
        <v>2.3312505433636943E-5</v>
      </c>
    </row>
    <row r="82" spans="2:20" x14ac:dyDescent="0.2">
      <c r="B82" s="3"/>
      <c r="C82" s="5"/>
      <c r="D82" s="5"/>
      <c r="E82" s="5"/>
      <c r="F82" s="3"/>
      <c r="G82" s="1">
        <f>M82-(H82+I82)</f>
        <v>3.4074624114050209</v>
      </c>
      <c r="H82" s="1">
        <f t="shared" si="37"/>
        <v>25.881892427846889</v>
      </c>
      <c r="I82" s="1">
        <f>-SQRT(3)*M82/N82*(SQRT(3)/2*K42+0.5*L82)</f>
        <v>70.710645160748086</v>
      </c>
      <c r="J82" s="1">
        <v>165</v>
      </c>
      <c r="K82" s="1">
        <f>K42</f>
        <v>-13.384254619947447</v>
      </c>
      <c r="L82" s="1">
        <f>L42</f>
        <v>3.5863002144850413</v>
      </c>
      <c r="M82" s="1">
        <v>100</v>
      </c>
      <c r="N82" s="1">
        <v>24</v>
      </c>
      <c r="O82" s="1">
        <f t="shared" si="26"/>
        <v>0.85186560285125523</v>
      </c>
      <c r="P82" s="1">
        <f>O82+H82/2</f>
        <v>13.7928118167747</v>
      </c>
      <c r="Q82" s="1">
        <f>P82+I82/2</f>
        <v>49.148134397148745</v>
      </c>
      <c r="R82" s="1">
        <f t="shared" si="27"/>
        <v>98.29626879429749</v>
      </c>
      <c r="S82" s="1">
        <f t="shared" si="28"/>
        <v>72.414376366450597</v>
      </c>
      <c r="T82" s="1">
        <f t="shared" si="29"/>
        <v>1.7037312057025105</v>
      </c>
    </row>
    <row r="84" spans="2:20" x14ac:dyDescent="0.2">
      <c r="B84" s="3" t="s">
        <v>41</v>
      </c>
      <c r="C84" s="5"/>
      <c r="D84" s="5"/>
      <c r="E84" s="5"/>
      <c r="F84" s="3" t="s">
        <v>38</v>
      </c>
      <c r="G84" s="1">
        <f>M84-(H84+I84)</f>
        <v>13.397499991549665</v>
      </c>
      <c r="H84" s="1">
        <f>SQRT(3)*M84/N84*(-SQRT(3)/2*K84+0.5*L84)</f>
        <v>86.602499991549649</v>
      </c>
      <c r="I84" s="1">
        <f>-SQRT(3)*M84/N84*L84</f>
        <v>1.6900682927830359E-8</v>
      </c>
      <c r="J84" s="1">
        <v>180</v>
      </c>
      <c r="K84" s="1">
        <f>K43</f>
        <v>-13.856400000000001</v>
      </c>
      <c r="L84" s="1">
        <f>L43</f>
        <v>-2.3418273210891289E-9</v>
      </c>
      <c r="M84" s="1">
        <v>100</v>
      </c>
      <c r="N84" s="1">
        <v>24</v>
      </c>
      <c r="O84" s="1">
        <f t="shared" si="26"/>
        <v>3.3493749978874168</v>
      </c>
      <c r="P84" s="1">
        <f>O84+H84/2</f>
        <v>46.650624993662241</v>
      </c>
      <c r="Q84" s="1">
        <f>P84+I84/2</f>
        <v>46.650625002112584</v>
      </c>
      <c r="R84" s="1">
        <f t="shared" si="27"/>
        <v>93.301250004225167</v>
      </c>
      <c r="S84" s="1">
        <f t="shared" si="28"/>
        <v>6.698750012675518</v>
      </c>
      <c r="T84" s="1">
        <f t="shared" si="29"/>
        <v>6.6987499957748327</v>
      </c>
    </row>
    <row r="85" spans="2:20" x14ac:dyDescent="0.2">
      <c r="B85" s="3"/>
      <c r="C85" s="5"/>
      <c r="D85" s="5"/>
      <c r="E85" s="5"/>
      <c r="F85" s="3"/>
      <c r="G85" s="1">
        <f>M85-(H85+I85)</f>
        <v>3.4074624026565772</v>
      </c>
      <c r="H85" s="1">
        <f t="shared" ref="H85:H87" si="38">SQRT(3)*M85/N85*(-SQRT(3)/2*K85+0.5*L85)</f>
        <v>70.710645136846921</v>
      </c>
      <c r="I85" s="1">
        <f t="shared" ref="I85:I87" si="39">-SQRT(3)*M85/N85*L85</f>
        <v>25.881892460496502</v>
      </c>
      <c r="J85" s="8">
        <v>195</v>
      </c>
      <c r="K85" s="8">
        <f>K44</f>
        <v>-13.384254618735227</v>
      </c>
      <c r="L85" s="8">
        <f>L44</f>
        <v>-3.5863002190091042</v>
      </c>
      <c r="M85" s="1">
        <v>100</v>
      </c>
      <c r="N85" s="1">
        <v>24</v>
      </c>
      <c r="O85" s="1">
        <f t="shared" si="26"/>
        <v>0.8518656006641443</v>
      </c>
      <c r="P85" s="1">
        <f>O85+H85/2</f>
        <v>36.207188169087601</v>
      </c>
      <c r="Q85" s="1">
        <f>P85+I85/2</f>
        <v>49.148134399335852</v>
      </c>
      <c r="R85" s="1">
        <f t="shared" si="27"/>
        <v>98.296268798671719</v>
      </c>
      <c r="S85" s="1">
        <f t="shared" si="28"/>
        <v>27.585623661824798</v>
      </c>
      <c r="T85" s="1">
        <f t="shared" si="29"/>
        <v>1.7037312013282957</v>
      </c>
    </row>
    <row r="86" spans="2:20" x14ac:dyDescent="0.2">
      <c r="B86" s="3" t="s">
        <v>42</v>
      </c>
      <c r="C86" s="5"/>
      <c r="D86" s="5"/>
      <c r="E86" s="5"/>
      <c r="F86" s="3"/>
      <c r="G86" s="1">
        <f>M86-(H86+I86)</f>
        <v>4.6625010867273886E-5</v>
      </c>
      <c r="H86" s="1">
        <f t="shared" si="38"/>
        <v>49.999976670418732</v>
      </c>
      <c r="I86" s="1">
        <f t="shared" si="39"/>
        <v>49.9999767045704</v>
      </c>
      <c r="J86" s="1">
        <v>210</v>
      </c>
      <c r="K86" s="1">
        <f>K45</f>
        <v>-11.99999440363263</v>
      </c>
      <c r="L86" s="1">
        <f>L45</f>
        <v>-6.928200002366097</v>
      </c>
      <c r="M86" s="1">
        <v>100</v>
      </c>
      <c r="N86" s="1">
        <v>24</v>
      </c>
      <c r="O86" s="1">
        <f t="shared" si="26"/>
        <v>1.1656252716818472E-5</v>
      </c>
      <c r="P86" s="1">
        <f>O86+H86/2</f>
        <v>24.999999991462083</v>
      </c>
      <c r="Q86" s="1">
        <f>P86+I86/2</f>
        <v>49.999988343747283</v>
      </c>
      <c r="R86" s="1">
        <f t="shared" si="27"/>
        <v>99.999976687494566</v>
      </c>
      <c r="S86" s="1">
        <f t="shared" si="28"/>
        <v>50.000000017075834</v>
      </c>
      <c r="T86" s="1">
        <f t="shared" si="29"/>
        <v>2.3312505433636943E-5</v>
      </c>
    </row>
    <row r="87" spans="2:20" x14ac:dyDescent="0.2">
      <c r="B87" s="3"/>
      <c r="C87" s="5"/>
      <c r="D87" s="5"/>
      <c r="E87" s="5"/>
      <c r="F87" s="3"/>
      <c r="G87" s="1">
        <f>M87-(H87+I87)</f>
        <v>3.4074624128630973</v>
      </c>
      <c r="H87" s="1">
        <f t="shared" si="38"/>
        <v>25.881892422405254</v>
      </c>
      <c r="I87" s="1">
        <f t="shared" si="39"/>
        <v>70.710645164731645</v>
      </c>
      <c r="J87" s="1">
        <v>225</v>
      </c>
      <c r="K87" s="1">
        <f>K46</f>
        <v>-9.7979544007633734</v>
      </c>
      <c r="L87" s="1">
        <f>L46</f>
        <v>-9.7979544049031819</v>
      </c>
      <c r="M87" s="1">
        <v>100</v>
      </c>
      <c r="N87" s="1">
        <v>24</v>
      </c>
      <c r="O87" s="1">
        <f t="shared" si="26"/>
        <v>0.85186560321577431</v>
      </c>
      <c r="P87" s="1">
        <f>O87+H87/2</f>
        <v>13.792811814418402</v>
      </c>
      <c r="Q87" s="1">
        <f>P87+I87/2</f>
        <v>49.148134396784222</v>
      </c>
      <c r="R87" s="1">
        <f t="shared" si="27"/>
        <v>98.296268793568458</v>
      </c>
      <c r="S87" s="1">
        <f t="shared" si="28"/>
        <v>72.4143763711632</v>
      </c>
      <c r="T87" s="1">
        <f t="shared" si="29"/>
        <v>1.7037312064315557</v>
      </c>
    </row>
    <row r="89" spans="2:20" x14ac:dyDescent="0.2">
      <c r="B89" s="3" t="s">
        <v>41</v>
      </c>
      <c r="C89" s="5"/>
      <c r="D89" s="5"/>
      <c r="E89" s="5"/>
      <c r="F89" s="3" t="s">
        <v>39</v>
      </c>
      <c r="G89" s="1">
        <f>M89-(H89+I89)</f>
        <v>13.397499988732861</v>
      </c>
      <c r="H89" s="1">
        <f>-SQRT(3)*M89/N89*(SQRT(3)/2*K89+0.5*L89)</f>
        <v>86.602499988732873</v>
      </c>
      <c r="I89" s="1">
        <f>-SQRT(3)*M89/N89*(-SQRT(3)/2*K89+0.5*L89)</f>
        <v>2.2534270289763898E-8</v>
      </c>
      <c r="J89" s="1">
        <v>240</v>
      </c>
      <c r="K89" s="1">
        <f>K47</f>
        <v>-6.9281999972958879</v>
      </c>
      <c r="L89" s="1">
        <f>L47</f>
        <v>-11.999994406559916</v>
      </c>
      <c r="M89" s="1">
        <v>100</v>
      </c>
      <c r="N89" s="1">
        <v>24</v>
      </c>
      <c r="O89" s="1">
        <f t="shared" si="26"/>
        <v>3.3493749971832143</v>
      </c>
      <c r="P89" s="1">
        <f>O89+H89/2</f>
        <v>46.650624991549648</v>
      </c>
      <c r="Q89" s="1">
        <f>P89+I89/2</f>
        <v>46.650625002816781</v>
      </c>
      <c r="R89" s="1">
        <f t="shared" si="27"/>
        <v>93.301250005633577</v>
      </c>
      <c r="S89" s="1">
        <f t="shared" si="28"/>
        <v>6.6987500169007035</v>
      </c>
      <c r="T89" s="1">
        <f t="shared" si="29"/>
        <v>6.6987499943664375</v>
      </c>
    </row>
    <row r="90" spans="2:20" x14ac:dyDescent="0.2">
      <c r="B90" s="3"/>
      <c r="C90" s="5"/>
      <c r="D90" s="5"/>
      <c r="E90" s="5"/>
      <c r="F90" s="3"/>
      <c r="G90" s="1">
        <f>M90-(H90+I90)</f>
        <v>3.4074624011985151</v>
      </c>
      <c r="H90" s="1">
        <f t="shared" ref="H90:H92" si="40">-SQRT(3)*M90/N90*(SQRT(3)/2*K90+0.5*L90)</f>
        <v>70.710645132863391</v>
      </c>
      <c r="I90" s="1">
        <f t="shared" ref="I90:I92" si="41">-SQRT(3)*M90/N90*(-SQRT(3)/2*K90+0.5*L90)</f>
        <v>25.88189246593809</v>
      </c>
      <c r="J90" s="1">
        <v>255</v>
      </c>
      <c r="K90" s="1">
        <f>K48</f>
        <v>-3.5863002133540252</v>
      </c>
      <c r="L90" s="1">
        <f>L48</f>
        <v>-13.384254620250502</v>
      </c>
      <c r="M90" s="1">
        <v>100</v>
      </c>
      <c r="N90" s="1">
        <v>24</v>
      </c>
      <c r="O90" s="1">
        <f t="shared" si="26"/>
        <v>0.85186560029962966</v>
      </c>
      <c r="P90" s="1">
        <f>O90+H90/2</f>
        <v>36.207188166731328</v>
      </c>
      <c r="Q90" s="1">
        <f>P90+I90/2</f>
        <v>49.148134399700375</v>
      </c>
      <c r="R90" s="1">
        <f t="shared" si="27"/>
        <v>98.296268799400735</v>
      </c>
      <c r="S90" s="1">
        <f t="shared" si="28"/>
        <v>27.585623666537344</v>
      </c>
      <c r="T90" s="1">
        <f t="shared" si="29"/>
        <v>1.7037312005992504</v>
      </c>
    </row>
    <row r="91" spans="2:20" x14ac:dyDescent="0.2">
      <c r="B91" s="3" t="s">
        <v>42</v>
      </c>
      <c r="C91" s="5"/>
      <c r="D91" s="5"/>
      <c r="E91" s="5"/>
      <c r="F91" s="3"/>
      <c r="G91" s="1">
        <f>M91-(H91+I91)</f>
        <v>4.6625010867273886E-5</v>
      </c>
      <c r="H91" s="1">
        <f t="shared" si="40"/>
        <v>49.999976665539897</v>
      </c>
      <c r="I91" s="1">
        <f t="shared" si="41"/>
        <v>49.999976709449236</v>
      </c>
      <c r="J91" s="1">
        <v>270</v>
      </c>
      <c r="K91" s="1">
        <f>K49</f>
        <v>3.5127471351114205E-9</v>
      </c>
      <c r="L91" s="1">
        <f>L49</f>
        <v>-13.856400000000001</v>
      </c>
      <c r="M91" s="1">
        <v>100</v>
      </c>
      <c r="N91" s="1">
        <v>24</v>
      </c>
      <c r="O91" s="1">
        <f t="shared" si="26"/>
        <v>1.1656252716818472E-5</v>
      </c>
      <c r="P91" s="1">
        <f>O91+H91/2</f>
        <v>24.999999989022665</v>
      </c>
      <c r="Q91" s="1">
        <f>P91+I91/2</f>
        <v>49.999988343747283</v>
      </c>
      <c r="R91" s="1">
        <f t="shared" si="27"/>
        <v>99.999976687494566</v>
      </c>
      <c r="S91" s="1">
        <f t="shared" si="28"/>
        <v>50.000000021954669</v>
      </c>
      <c r="T91" s="1">
        <f t="shared" si="29"/>
        <v>2.3312505433636943E-5</v>
      </c>
    </row>
    <row r="92" spans="2:20" x14ac:dyDescent="0.2">
      <c r="B92" s="3"/>
      <c r="C92" s="5"/>
      <c r="D92" s="5"/>
      <c r="E92" s="5"/>
      <c r="F92" s="3"/>
      <c r="G92" s="1">
        <f>M92-(H92+I92)</f>
        <v>3.4074624143211736</v>
      </c>
      <c r="H92" s="1">
        <f t="shared" si="40"/>
        <v>25.881892416963673</v>
      </c>
      <c r="I92" s="1">
        <f t="shared" si="41"/>
        <v>70.71064516871516</v>
      </c>
      <c r="J92" s="1">
        <v>285</v>
      </c>
      <c r="K92" s="1">
        <f>K50</f>
        <v>3.5863002201401195</v>
      </c>
      <c r="L92" s="1">
        <f>L50</f>
        <v>-13.384254618432173</v>
      </c>
      <c r="M92" s="1">
        <v>100</v>
      </c>
      <c r="N92" s="1">
        <v>24</v>
      </c>
      <c r="O92" s="1">
        <f t="shared" si="26"/>
        <v>0.8518656035802934</v>
      </c>
      <c r="P92" s="1">
        <f>O92+H92/2</f>
        <v>13.79281181206213</v>
      </c>
      <c r="Q92" s="1">
        <f>P92+I92/2</f>
        <v>49.148134396419707</v>
      </c>
      <c r="R92" s="1">
        <f t="shared" si="27"/>
        <v>98.296268792839413</v>
      </c>
      <c r="S92" s="1">
        <f t="shared" si="28"/>
        <v>72.414376375875747</v>
      </c>
      <c r="T92" s="1">
        <f t="shared" si="29"/>
        <v>1.7037312071605868</v>
      </c>
    </row>
    <row r="94" spans="2:20" x14ac:dyDescent="0.2">
      <c r="B94" s="3" t="s">
        <v>41</v>
      </c>
      <c r="C94" s="5"/>
      <c r="D94" s="5"/>
      <c r="E94" s="5"/>
      <c r="F94" s="3" t="s">
        <v>40</v>
      </c>
      <c r="G94" s="1">
        <f>M94-(H94+I94)</f>
        <v>13.39749998591607</v>
      </c>
      <c r="H94" s="1">
        <f>-SQRT(3)*M94/N94*L94</f>
        <v>86.602499985916069</v>
      </c>
      <c r="I94" s="1">
        <f>SQRT(3)*M94/N94*(SQRT(3)/2*K94+0.5*L94)</f>
        <v>2.8167865104176266E-8</v>
      </c>
      <c r="J94" s="1">
        <v>300</v>
      </c>
      <c r="K94" s="1">
        <f>K51</f>
        <v>6.9282000033801445</v>
      </c>
      <c r="L94" s="1">
        <f>L51</f>
        <v>-11.99999440304717</v>
      </c>
      <c r="M94" s="1">
        <v>100</v>
      </c>
      <c r="N94" s="1">
        <v>24</v>
      </c>
      <c r="O94" s="1">
        <f t="shared" si="26"/>
        <v>3.3493749964790167</v>
      </c>
      <c r="P94" s="1">
        <f>O94+H94/2</f>
        <v>46.650624989437048</v>
      </c>
      <c r="Q94" s="1">
        <f>P94+I94/2</f>
        <v>46.650625003520979</v>
      </c>
      <c r="R94" s="1">
        <f t="shared" si="27"/>
        <v>93.301250007041972</v>
      </c>
      <c r="S94" s="1">
        <f t="shared" si="28"/>
        <v>6.6987500211259032</v>
      </c>
      <c r="T94" s="1">
        <f t="shared" si="29"/>
        <v>6.6987499929580423</v>
      </c>
    </row>
    <row r="95" spans="2:20" x14ac:dyDescent="0.2">
      <c r="B95" s="3"/>
      <c r="C95" s="5"/>
      <c r="D95" s="5"/>
      <c r="E95" s="5"/>
      <c r="F95" s="3"/>
      <c r="G95" s="1">
        <f>M95-(H95+I95)</f>
        <v>3.4074623997404387</v>
      </c>
      <c r="H95" s="1">
        <f t="shared" ref="H95:H97" si="42">-SQRT(3)*M95/N95*L95</f>
        <v>70.710645128879847</v>
      </c>
      <c r="I95" s="1">
        <f t="shared" ref="I95:I97" si="43">SQRT(3)*M95/N95*(SQRT(3)/2*K95+0.5*L95)</f>
        <v>25.881892471379718</v>
      </c>
      <c r="J95" s="1">
        <v>315</v>
      </c>
      <c r="K95" s="1">
        <f>K52</f>
        <v>9.7979544057311436</v>
      </c>
      <c r="L95" s="1">
        <f>L52</f>
        <v>-9.7979543999354117</v>
      </c>
      <c r="M95" s="1">
        <v>100</v>
      </c>
      <c r="N95" s="1">
        <v>24</v>
      </c>
      <c r="O95" s="1">
        <f t="shared" si="26"/>
        <v>0.8518655999351088</v>
      </c>
      <c r="P95" s="1">
        <f>O95+H95/2</f>
        <v>36.207188164375033</v>
      </c>
      <c r="Q95" s="1">
        <f>P95+I95/2</f>
        <v>49.14813440006489</v>
      </c>
      <c r="R95" s="1">
        <f t="shared" si="27"/>
        <v>98.296268800129781</v>
      </c>
      <c r="S95" s="1">
        <f t="shared" si="28"/>
        <v>27.585623671249934</v>
      </c>
      <c r="T95" s="1">
        <f t="shared" si="29"/>
        <v>1.7037311998702194</v>
      </c>
    </row>
    <row r="96" spans="2:20" x14ac:dyDescent="0.2">
      <c r="B96" s="3" t="s">
        <v>42</v>
      </c>
      <c r="C96" s="5"/>
      <c r="D96" s="5"/>
      <c r="E96" s="5"/>
      <c r="F96" s="3"/>
      <c r="G96" s="1">
        <f>M96-(H96+I96)</f>
        <v>4.6625010867273886E-5</v>
      </c>
      <c r="H96" s="1">
        <f t="shared" si="42"/>
        <v>49.99997666066114</v>
      </c>
      <c r="I96" s="1">
        <f t="shared" si="43"/>
        <v>49.999976714328</v>
      </c>
      <c r="J96" s="1">
        <v>330</v>
      </c>
      <c r="K96" s="1">
        <f>K53</f>
        <v>11.999994407145371</v>
      </c>
      <c r="L96" s="1">
        <f>L53</f>
        <v>-6.9281999962818519</v>
      </c>
      <c r="M96" s="1">
        <v>100</v>
      </c>
      <c r="N96" s="1">
        <v>24</v>
      </c>
      <c r="O96" s="1">
        <f t="shared" si="26"/>
        <v>1.1656252715042115E-5</v>
      </c>
      <c r="P96" s="1">
        <f>O96+H96/2</f>
        <v>24.999999986583283</v>
      </c>
      <c r="Q96" s="1">
        <f>P96+I96/2</f>
        <v>49.999988343747283</v>
      </c>
      <c r="R96" s="1">
        <f t="shared" si="27"/>
        <v>99.999976687494566</v>
      </c>
      <c r="S96" s="1">
        <f t="shared" si="28"/>
        <v>50.000000026833433</v>
      </c>
      <c r="T96" s="1">
        <f t="shared" si="29"/>
        <v>2.3312505433636943E-5</v>
      </c>
    </row>
    <row r="97" spans="2:20" x14ac:dyDescent="0.2">
      <c r="B97" s="3"/>
      <c r="C97" s="5"/>
      <c r="D97" s="5"/>
      <c r="E97" s="5"/>
      <c r="F97" s="3"/>
      <c r="G97" s="1">
        <f>M97-(H97+I97)</f>
        <v>3.4074624157792641</v>
      </c>
      <c r="H97" s="1">
        <f t="shared" si="42"/>
        <v>25.881892411522038</v>
      </c>
      <c r="I97" s="1">
        <f t="shared" si="43"/>
        <v>70.71064517269869</v>
      </c>
      <c r="J97" s="1">
        <v>345</v>
      </c>
      <c r="K97" s="1">
        <f>K54</f>
        <v>13.384254620553557</v>
      </c>
      <c r="L97" s="1">
        <f>L54</f>
        <v>-3.5863002122230037</v>
      </c>
      <c r="M97" s="1">
        <v>100</v>
      </c>
      <c r="N97" s="1">
        <v>24</v>
      </c>
      <c r="O97" s="1">
        <f t="shared" si="26"/>
        <v>0.85186560394481603</v>
      </c>
      <c r="P97" s="1">
        <f>O97+H97/2</f>
        <v>13.792811809705835</v>
      </c>
      <c r="Q97" s="1">
        <f>P97+I97/2</f>
        <v>49.148134396055184</v>
      </c>
      <c r="R97" s="1">
        <f t="shared" si="27"/>
        <v>98.296268792110368</v>
      </c>
      <c r="S97" s="1">
        <f t="shared" si="28"/>
        <v>72.414376380588322</v>
      </c>
      <c r="T97" s="1">
        <f t="shared" si="29"/>
        <v>1.7037312078896321</v>
      </c>
    </row>
  </sheetData>
  <mergeCells count="37">
    <mergeCell ref="D1:D26"/>
    <mergeCell ref="B89:B90"/>
    <mergeCell ref="B91:B92"/>
    <mergeCell ref="B94:B95"/>
    <mergeCell ref="B96:B97"/>
    <mergeCell ref="F69:F72"/>
    <mergeCell ref="F74:F77"/>
    <mergeCell ref="F79:F82"/>
    <mergeCell ref="F84:F87"/>
    <mergeCell ref="F89:F92"/>
    <mergeCell ref="F94:F97"/>
    <mergeCell ref="C86:E87"/>
    <mergeCell ref="C89:E90"/>
    <mergeCell ref="C91:E92"/>
    <mergeCell ref="C94:E95"/>
    <mergeCell ref="C96:E97"/>
    <mergeCell ref="C76:E77"/>
    <mergeCell ref="C79:E80"/>
    <mergeCell ref="C81:E82"/>
    <mergeCell ref="C84:E85"/>
    <mergeCell ref="B76:B77"/>
    <mergeCell ref="B79:B80"/>
    <mergeCell ref="B81:B82"/>
    <mergeCell ref="B84:B85"/>
    <mergeCell ref="B86:B87"/>
    <mergeCell ref="B69:B70"/>
    <mergeCell ref="B71:B72"/>
    <mergeCell ref="C69:E70"/>
    <mergeCell ref="C71:E72"/>
    <mergeCell ref="C74:E75"/>
    <mergeCell ref="B74:B75"/>
    <mergeCell ref="O13:Q13"/>
    <mergeCell ref="E9:L10"/>
    <mergeCell ref="O27:Q27"/>
    <mergeCell ref="E25:L26"/>
    <mergeCell ref="M1:M26"/>
    <mergeCell ref="K29:L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5"/>
  <sheetViews>
    <sheetView workbookViewId="0">
      <selection activeCell="F7" sqref="F7"/>
    </sheetView>
  </sheetViews>
  <sheetFormatPr defaultRowHeight="14.25" x14ac:dyDescent="0.2"/>
  <cols>
    <col min="2" max="2" width="15.5" customWidth="1"/>
    <col min="3" max="3" width="19.875" customWidth="1"/>
    <col min="4" max="4" width="12.5" customWidth="1"/>
    <col min="5" max="5" width="8.5" customWidth="1"/>
    <col min="7" max="7" width="10.375" customWidth="1"/>
  </cols>
  <sheetData>
    <row r="3" spans="2:7" x14ac:dyDescent="0.2">
      <c r="B3" t="s">
        <v>13</v>
      </c>
      <c r="C3" t="s">
        <v>14</v>
      </c>
      <c r="D3" t="s">
        <v>9</v>
      </c>
      <c r="E3" t="s">
        <v>10</v>
      </c>
      <c r="F3" t="s">
        <v>11</v>
      </c>
      <c r="G3" t="s">
        <v>12</v>
      </c>
    </row>
    <row r="4" spans="2:7" x14ac:dyDescent="0.2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2">
      <c r="B5"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svpwm</vt:lpstr>
      <vt:lpstr>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霞 江</cp:lastModifiedBy>
  <dcterms:created xsi:type="dcterms:W3CDTF">2015-06-05T18:19:34Z</dcterms:created>
  <dcterms:modified xsi:type="dcterms:W3CDTF">2024-01-14T15:04:17Z</dcterms:modified>
</cp:coreProperties>
</file>