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hangge\Desktop\BLDC\DOC\"/>
    </mc:Choice>
  </mc:AlternateContent>
  <xr:revisionPtr revIDLastSave="0" documentId="13_ncr:1_{1FCA38B9-FA08-44A3-96D5-BDBB41A06EBC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svpwm (2)" sheetId="5" r:id="rId1"/>
    <sheet name="定点数相关" sheetId="7" r:id="rId2"/>
    <sheet name="角度计算" sheetId="6" r:id="rId3"/>
    <sheet name="电流及功率相关计算" sheetId="3" r:id="rId4"/>
    <sheet name="TIM" sheetId="2" r:id="rId5"/>
    <sheet name="Q15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4" l="1"/>
  <c r="C38" i="4"/>
  <c r="C36" i="4"/>
  <c r="E12" i="6"/>
  <c r="E13" i="6"/>
  <c r="E14" i="6"/>
  <c r="E15" i="6"/>
  <c r="E16" i="6"/>
  <c r="E17" i="6"/>
  <c r="C34" i="4"/>
  <c r="C33" i="4"/>
  <c r="C35" i="4"/>
  <c r="C30" i="4"/>
  <c r="C31" i="4"/>
  <c r="C32" i="4"/>
  <c r="C29" i="4"/>
  <c r="K27" i="4"/>
  <c r="I26" i="4"/>
  <c r="J26" i="4"/>
  <c r="K26" i="4"/>
  <c r="J25" i="4"/>
  <c r="I25" i="4"/>
  <c r="K25" i="4" s="1"/>
  <c r="G11" i="6"/>
  <c r="F11" i="6"/>
  <c r="E11" i="6"/>
  <c r="E9" i="3"/>
  <c r="K9" i="3" s="1"/>
  <c r="G8" i="3"/>
  <c r="K8" i="3" s="1"/>
  <c r="N7" i="4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6" i="2"/>
  <c r="B6" i="2" s="1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<sst xmlns="http://schemas.openxmlformats.org/spreadsheetml/2006/main" count="121" uniqueCount="96">
  <si>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</si>
  <si>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</si>
  <si>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</si>
  <si>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</si>
  <si>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</si>
  <si>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</si>
  <si>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</si>
  <si>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</si>
  <si>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</si>
  <si>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</si>
  <si>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</si>
  <si>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</si>
  <si>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</si>
  <si>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</si>
  <si>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</si>
  <si>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</si>
  <si>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</si>
  <si>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</si>
  <si>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</si>
  <si>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</si>
  <si>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</si>
  <si>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</si>
  <si>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</si>
  <si>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</si>
  <si>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</si>
  <si>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</si>
  <si>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</si>
  <si>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</si>
  <si>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</si>
  <si>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</si>
  <si>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</si>
  <si>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</si>
  <si>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</si>
  <si>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</si>
  <si>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</si>
  <si>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</si>
  <si>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</si>
  <si>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</si>
  <si>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</si>
  <si>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</si>
  <si>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</si>
  <si>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</si>
  <si>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</si>
  <si>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</si>
  <si>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</si>
  <si>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</si>
  <si>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</si>
  <si>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</si>
  <si>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</si>
  <si>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</si>
  <si>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</si>
  <si>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</si>
  <si>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</si>
  <si>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</si>
  <si>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</si>
  <si>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</si>
  <si>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</si>
  <si>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</si>
  <si>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</si>
  <si>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</si>
  <si>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</si>
  <si>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</si>
  <si>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</si>
  <si>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</si>
  <si>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</si>
  <si>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</si>
  <si>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</si>
  <si>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</si>
  <si>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</si>
  <si>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</si>
  <si>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</si>
  <si>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</si>
  <si>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</si>
  <si>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</si>
  <si>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</si>
  <si>
    <t>电压转电流</t>
    <phoneticPr fontId="1" type="noConversion"/>
  </si>
  <si>
    <t>AD值</t>
    <phoneticPr fontId="1" type="noConversion"/>
  </si>
  <si>
    <t>ADC参考电压</t>
    <phoneticPr fontId="1" type="noConversion"/>
  </si>
  <si>
    <t>ADC量程</t>
    <phoneticPr fontId="1" type="noConversion"/>
  </si>
  <si>
    <t>电压值</t>
    <phoneticPr fontId="1" type="noConversion"/>
  </si>
  <si>
    <t>放大倍数</t>
    <phoneticPr fontId="1" type="noConversion"/>
  </si>
  <si>
    <t>采样电阻</t>
    <phoneticPr fontId="1" type="noConversion"/>
  </si>
  <si>
    <t>相电阻</t>
    <phoneticPr fontId="1" type="noConversion"/>
  </si>
  <si>
    <t>电流(A)</t>
    <phoneticPr fontId="1" type="noConversion"/>
  </si>
  <si>
    <t>A</t>
    <phoneticPr fontId="1" type="noConversion"/>
  </si>
  <si>
    <t>_2r_2s</t>
    <phoneticPr fontId="1" type="noConversion"/>
  </si>
  <si>
    <t>d</t>
    <phoneticPr fontId="1" type="noConversion"/>
  </si>
  <si>
    <t>q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</si>
  <si>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</si>
  <si>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</si>
  <si>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</si>
  <si>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弧度制</t>
    <phoneticPr fontId="1" type="noConversion"/>
  </si>
  <si>
    <t>弧度</t>
    <phoneticPr fontId="1" type="noConversion"/>
  </si>
  <si>
    <t>角度Q15</t>
    <phoneticPr fontId="1" type="noConversion"/>
  </si>
  <si>
    <t>弧度Q15</t>
    <phoneticPr fontId="1" type="noConversion"/>
  </si>
  <si>
    <t>温度值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</si>
</sst>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'Q15'!$B$22:$B$25</c:f>
              <c:numCache>
                <c:formatCode>General</c:formatCode>
                <c:ptCount val="4"/>
                <c:pt idx="0">
                  <c:v>-15</c:v>
                </c:pt>
                <c:pt idx="1">
                  <c:v>-10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'Q15'!$C$22:$C$25</c:f>
              <c:numCache>
                <c:formatCode>General</c:formatCode>
                <c:ptCount val="4"/>
                <c:pt idx="0">
                  <c:v>3451</c:v>
                </c:pt>
                <c:pt idx="1">
                  <c:v>3315</c:v>
                </c:pt>
                <c:pt idx="2">
                  <c:v>586</c:v>
                </c:pt>
                <c:pt idx="3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0-4FD2-8214-B683ED23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1951"/>
        <c:axId val="208396143"/>
      </c:scatterChart>
      <c:valAx>
        <c:axId val="405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143"/>
        <c:crosses val="autoZero"/>
        <c:crossBetween val="midCat"/>
      </c:valAx>
      <c:valAx>
        <c:axId val="2083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545987</xdr:colOff>
      <xdr:row>12</xdr:row>
      <xdr:rowOff>170544</xdr:rowOff>
    </xdr:from>
    <xdr:to>
      <xdr:col>7</xdr:col>
      <xdr:colOff>741023</xdr:colOff>
      <xdr:row>28</xdr:row>
      <xdr:rowOff>101601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6ED571-4F08-6E07-6C2A-F5CB9FEF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D1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631B-0375-4040-BCC5-A89977E4753B}">
  <dimension ref="A1"/>
  <sheetViews>
    <sheetView workbookViewId="0">
      <selection activeCell="D10" sqref="D10:D27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B3:J17"/>
  <sheetViews>
    <sheetView workbookViewId="0">
      <selection activeCell="H17" sqref="H17"/>
    </sheetView>
  </sheetViews>
  <sheetFormatPr defaultRowHeight="14" x14ac:dyDescent="0.3"/>
  <cols>
    <col min="5" max="5" width="13.1640625" customWidth="1"/>
  </cols>
  <sheetData>
    <row r="3" spans="2:10" x14ac:dyDescent="0.3">
      <c r="J3">
        <v>0</v>
      </c>
    </row>
    <row r="4" spans="2:10" x14ac:dyDescent="0.3">
      <c r="F4">
        <v>0.314</v>
      </c>
      <c r="J4">
        <v>0.314</v>
      </c>
    </row>
    <row r="5" spans="2:10" x14ac:dyDescent="0.3">
      <c r="F5">
        <v>0.628</v>
      </c>
      <c r="J5">
        <v>0.628</v>
      </c>
    </row>
    <row r="9" spans="2:10" x14ac:dyDescent="0.3">
      <c r="D9" t="s">
        <v>85</v>
      </c>
    </row>
    <row r="10" spans="2:10" x14ac:dyDescent="0.3">
      <c r="B10" t="s">
        <v>86</v>
      </c>
      <c r="C10" t="s">
        <v>87</v>
      </c>
      <c r="D10" t="s">
        <v>88</v>
      </c>
      <c r="E10" t="s">
        <v>91</v>
      </c>
      <c r="F10" t="s">
        <v>89</v>
      </c>
      <c r="G10" t="s">
        <v>90</v>
      </c>
    </row>
    <row r="11" spans="2:10" x14ac:dyDescent="0.3">
      <c r="B11">
        <v>1</v>
      </c>
      <c r="C11">
        <v>0</v>
      </c>
      <c r="D11">
        <v>0</v>
      </c>
      <c r="E11">
        <f>D11*(3.1415926/180)</f>
        <v>0</v>
      </c>
      <c r="F11">
        <f>B11*COS(E11)-C11*SIN(E11)</f>
        <v>1</v>
      </c>
      <c r="G11">
        <f>B11*SIN(E11)+C11*COS(E11)</f>
        <v>0</v>
      </c>
    </row>
    <row r="12" spans="2:10" x14ac:dyDescent="0.3">
      <c r="D12">
        <v>30</v>
      </c>
      <c r="E12">
        <f t="shared" ref="E12:E17" si="0">D12*(3.1415926/180)</f>
        <v>0.5235987666666666</v>
      </c>
    </row>
    <row r="13" spans="2:10" x14ac:dyDescent="0.3">
      <c r="D13">
        <v>90</v>
      </c>
      <c r="E13">
        <f t="shared" si="0"/>
        <v>1.5707963</v>
      </c>
    </row>
    <row r="14" spans="2:10" x14ac:dyDescent="0.3">
      <c r="D14">
        <v>150</v>
      </c>
      <c r="E14">
        <f t="shared" si="0"/>
        <v>2.6179938333333332</v>
      </c>
    </row>
    <row r="15" spans="2:10" x14ac:dyDescent="0.3">
      <c r="D15">
        <v>210</v>
      </c>
      <c r="E15">
        <f t="shared" si="0"/>
        <v>3.6651913666666665</v>
      </c>
    </row>
    <row r="16" spans="2:10" x14ac:dyDescent="0.3">
      <c r="D16">
        <v>270</v>
      </c>
      <c r="E16">
        <f t="shared" si="0"/>
        <v>4.7123888999999997</v>
      </c>
    </row>
    <row r="17" spans="4:5" x14ac:dyDescent="0.3">
      <c r="D17">
        <v>330</v>
      </c>
      <c r="E17">
        <f t="shared" si="0"/>
        <v>5.7595864333333333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5:K9"/>
  <sheetViews>
    <sheetView workbookViewId="0">
      <selection activeCell="E17" sqref="E17"/>
    </sheetView>
  </sheetViews>
  <sheetFormatPr defaultRowHeight="14" x14ac:dyDescent="0.3"/>
  <cols>
    <col min="7" max="7" width="12.83203125" customWidth="1"/>
    <col min="11" max="11" width="15.9140625" customWidth="1"/>
  </cols>
  <sheetData>
    <row r="5" spans="3:11" x14ac:dyDescent="0.3">
      <c r="D5" t="s">
        <v>75</v>
      </c>
    </row>
    <row r="7" spans="3:11" x14ac:dyDescent="0.3"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3:11" x14ac:dyDescent="0.3">
      <c r="C8" t="s">
        <v>84</v>
      </c>
      <c r="D8">
        <v>30</v>
      </c>
      <c r="E8">
        <v>3.3</v>
      </c>
      <c r="F8">
        <v>4096</v>
      </c>
      <c r="G8">
        <f>D8/F8*3.3</f>
        <v>2.4169921875E-2</v>
      </c>
      <c r="H8">
        <v>5.7</v>
      </c>
      <c r="I8">
        <v>5.0000000000000001E-3</v>
      </c>
      <c r="J8">
        <v>0.6</v>
      </c>
      <c r="K8">
        <f>G8/H8/(I8+J8)</f>
        <v>7.0088217703349279E-3</v>
      </c>
    </row>
    <row r="9" spans="3:11" x14ac:dyDescent="0.3">
      <c r="D9">
        <v>30</v>
      </c>
      <c r="E9" s="17">
        <f>E8/F8/H8/(I8+J8)</f>
        <v>2.3362739234449758E-4</v>
      </c>
      <c r="F9" s="17"/>
      <c r="G9" s="17"/>
      <c r="H9" s="17"/>
      <c r="I9" s="17"/>
      <c r="J9" s="17"/>
      <c r="K9">
        <f>D9*E9</f>
        <v>7.0088217703349271E-3</v>
      </c>
    </row>
  </sheetData>
  <mergeCells count="1">
    <mergeCell ref="E9:J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xml:space="preserve"> 1/C6/1000</f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38"/>
  <sheetViews>
    <sheetView tabSelected="1" zoomScale="112" workbookViewId="0">
      <selection activeCell="D37" sqref="D37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  <col min="10" max="11" width="8.6640625" style="1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s="11" t="s">
        <v>71</v>
      </c>
      <c r="K2" s="11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 s="11">
        <v>0.2</v>
      </c>
      <c r="K3" s="11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2:11" x14ac:dyDescent="0.3">
      <c r="H20" s="11"/>
    </row>
    <row r="21" spans="2:11" x14ac:dyDescent="0.3">
      <c r="H21" s="11"/>
    </row>
    <row r="22" spans="2:11" x14ac:dyDescent="0.3">
      <c r="B22">
        <v>-15</v>
      </c>
      <c r="C22">
        <v>3451</v>
      </c>
      <c r="H22" s="11"/>
    </row>
    <row r="23" spans="2:11" x14ac:dyDescent="0.3">
      <c r="B23">
        <v>-10</v>
      </c>
      <c r="C23">
        <v>3315</v>
      </c>
      <c r="H23" s="11"/>
    </row>
    <row r="24" spans="2:11" x14ac:dyDescent="0.3">
      <c r="B24">
        <v>80</v>
      </c>
      <c r="C24">
        <v>586</v>
      </c>
      <c r="H24" s="11" t="s">
        <v>18</v>
      </c>
      <c r="I24" t="s">
        <v>92</v>
      </c>
      <c r="J24" s="11" t="s">
        <v>93</v>
      </c>
      <c r="K24" s="11" t="s">
        <v>94</v>
      </c>
    </row>
    <row r="25" spans="2:11" x14ac:dyDescent="0.3">
      <c r="B25">
        <v>85</v>
      </c>
      <c r="C25">
        <v>519</v>
      </c>
      <c r="H25">
        <v>1</v>
      </c>
      <c r="I25">
        <f>3.1415926/180*H25</f>
        <v>1.7453292222222222E-2</v>
      </c>
      <c r="J25" s="11">
        <f>H25*32768</f>
        <v>32768</v>
      </c>
      <c r="K25" s="11">
        <f>I25*32768</f>
        <v>571.90947953777777</v>
      </c>
    </row>
    <row r="26" spans="2:11" x14ac:dyDescent="0.3">
      <c r="H26">
        <v>360</v>
      </c>
      <c r="I26">
        <f>3.1415926/180*H26</f>
        <v>6.2831852000000001</v>
      </c>
      <c r="J26" s="11">
        <f>H26*32768</f>
        <v>11796480</v>
      </c>
      <c r="K26" s="11">
        <f>I26*32768</f>
        <v>205887.4126336</v>
      </c>
    </row>
    <row r="27" spans="2:11" x14ac:dyDescent="0.3">
      <c r="I27">
        <v>1</v>
      </c>
      <c r="K27" s="11">
        <f>I27*32768</f>
        <v>32768</v>
      </c>
    </row>
    <row r="28" spans="2:11" x14ac:dyDescent="0.3">
      <c r="B28" t="s">
        <v>95</v>
      </c>
      <c r="C28" t="s">
        <v>76</v>
      </c>
    </row>
    <row r="29" spans="2:11" x14ac:dyDescent="0.3">
      <c r="B29">
        <v>-15</v>
      </c>
      <c r="C29">
        <f>-29.769*B29+3009.6</f>
        <v>3456.1349999999998</v>
      </c>
    </row>
    <row r="30" spans="2:11" x14ac:dyDescent="0.3">
      <c r="B30">
        <v>-10</v>
      </c>
      <c r="C30">
        <f t="shared" ref="C30:C38" si="0">-29.769*B30+3009.6</f>
        <v>3307.29</v>
      </c>
    </row>
    <row r="31" spans="2:11" x14ac:dyDescent="0.3">
      <c r="B31">
        <v>80</v>
      </c>
      <c r="C31">
        <f t="shared" si="0"/>
        <v>628.07999999999993</v>
      </c>
    </row>
    <row r="32" spans="2:11" x14ac:dyDescent="0.3">
      <c r="B32">
        <v>85</v>
      </c>
      <c r="C32">
        <f t="shared" si="0"/>
        <v>479.23500000000013</v>
      </c>
    </row>
    <row r="33" spans="2:3" x14ac:dyDescent="0.3">
      <c r="B33">
        <v>30</v>
      </c>
      <c r="C33">
        <f t="shared" si="0"/>
        <v>2116.5299999999997</v>
      </c>
    </row>
    <row r="34" spans="2:3" x14ac:dyDescent="0.3">
      <c r="B34">
        <v>25</v>
      </c>
      <c r="C34">
        <f t="shared" si="0"/>
        <v>2265.375</v>
      </c>
    </row>
    <row r="35" spans="2:3" x14ac:dyDescent="0.3">
      <c r="B35">
        <v>40</v>
      </c>
      <c r="C35">
        <f t="shared" si="0"/>
        <v>1818.84</v>
      </c>
    </row>
    <row r="36" spans="2:3" x14ac:dyDescent="0.3">
      <c r="B36">
        <v>45</v>
      </c>
      <c r="C36">
        <f t="shared" si="0"/>
        <v>1669.9949999999999</v>
      </c>
    </row>
    <row r="37" spans="2:3" x14ac:dyDescent="0.3">
      <c r="B37">
        <v>-30</v>
      </c>
      <c r="C37">
        <f>-29.769*B37+3009.6</f>
        <v>3902.67</v>
      </c>
    </row>
    <row r="38" spans="2:3" x14ac:dyDescent="0.3">
      <c r="B38">
        <v>-35</v>
      </c>
      <c r="C38">
        <f t="shared" si="0"/>
        <v>4051.5149999999999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svpwm (2)</vt:lpstr>
      <vt:lpstr>定点数相关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张戈</cp:lastModifiedBy>
  <dcterms:created xsi:type="dcterms:W3CDTF">2015-06-05T18:19:34Z</dcterms:created>
  <dcterms:modified xsi:type="dcterms:W3CDTF">2024-03-18T05:46:08Z</dcterms:modified>
</cp:coreProperties>
</file>