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zhangge\Desktop\BLDC\DOC\"/>
    </mc:Choice>
  </mc:AlternateContent>
  <xr:revisionPtr revIDLastSave="0" documentId="13_ncr:1_{705010B2-E364-4F65-AD68-1C5751891BF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vpwm" sheetId="1" r:id="rId1"/>
    <sheet name="Sheet1" sheetId="3" r:id="rId2"/>
    <sheet name="TIM" sheetId="2" r:id="rId3"/>
    <sheet name="Q1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C6" i="2"/>
  <c r="B6" i="2" s="1"/>
  <c r="C5" i="2"/>
  <c r="D6" i="4"/>
  <c r="F6" i="4" s="1"/>
  <c r="F5" i="4"/>
  <c r="F4" i="4"/>
  <c r="D4" i="4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6" i="3"/>
  <c r="G8" i="3"/>
  <c r="G9" i="3"/>
  <c r="G12" i="3"/>
  <c r="G16" i="3"/>
  <c r="G17" i="3"/>
  <c r="G20" i="3"/>
  <c r="G24" i="3"/>
  <c r="G25" i="3"/>
  <c r="G28" i="3"/>
  <c r="D7" i="3"/>
  <c r="G7" i="3" s="1"/>
  <c r="D8" i="3"/>
  <c r="F8" i="3" s="1"/>
  <c r="D9" i="3"/>
  <c r="F9" i="3" s="1"/>
  <c r="D10" i="3"/>
  <c r="G10" i="3" s="1"/>
  <c r="F10" i="3"/>
  <c r="D11" i="3"/>
  <c r="G11" i="3" s="1"/>
  <c r="D12" i="3"/>
  <c r="F12" i="3" s="1"/>
  <c r="D13" i="3"/>
  <c r="G13" i="3" s="1"/>
  <c r="D14" i="3"/>
  <c r="G14" i="3" s="1"/>
  <c r="F14" i="3"/>
  <c r="D15" i="3"/>
  <c r="G15" i="3" s="1"/>
  <c r="D16" i="3"/>
  <c r="F16" i="3" s="1"/>
  <c r="D17" i="3"/>
  <c r="F17" i="3" s="1"/>
  <c r="D18" i="3"/>
  <c r="G18" i="3" s="1"/>
  <c r="F18" i="3"/>
  <c r="D19" i="3"/>
  <c r="G19" i="3" s="1"/>
  <c r="D20" i="3"/>
  <c r="F20" i="3" s="1"/>
  <c r="D21" i="3"/>
  <c r="G21" i="3" s="1"/>
  <c r="D22" i="3"/>
  <c r="G22" i="3" s="1"/>
  <c r="F22" i="3"/>
  <c r="D23" i="3"/>
  <c r="G23" i="3" s="1"/>
  <c r="D24" i="3"/>
  <c r="F24" i="3" s="1"/>
  <c r="D25" i="3"/>
  <c r="F25" i="3" s="1"/>
  <c r="D26" i="3"/>
  <c r="G26" i="3" s="1"/>
  <c r="F26" i="3"/>
  <c r="D27" i="3"/>
  <c r="G27" i="3" s="1"/>
  <c r="D28" i="3"/>
  <c r="F28" i="3" s="1"/>
  <c r="D29" i="3"/>
  <c r="G29" i="3" s="1"/>
  <c r="D30" i="3"/>
  <c r="G30" i="3" s="1"/>
  <c r="F30" i="3"/>
  <c r="F6" i="3"/>
  <c r="D6" i="3"/>
  <c r="G6" i="3" s="1"/>
  <c r="J32" i="1"/>
  <c r="K32" i="1" s="1"/>
  <c r="M32" i="1" s="1"/>
  <c r="M78" i="1" s="1"/>
  <c r="J31" i="1"/>
  <c r="K31" i="1" s="1"/>
  <c r="J54" i="1"/>
  <c r="K54" i="1" s="1"/>
  <c r="M54" i="1" s="1"/>
  <c r="M100" i="1" s="1"/>
  <c r="J52" i="1"/>
  <c r="K52" i="1" s="1"/>
  <c r="J50" i="1"/>
  <c r="K50" i="1" s="1"/>
  <c r="M50" i="1" s="1"/>
  <c r="M96" i="1" s="1"/>
  <c r="J48" i="1"/>
  <c r="K48" i="1" s="1"/>
  <c r="M48" i="1" s="1"/>
  <c r="M94" i="1" s="1"/>
  <c r="J46" i="1"/>
  <c r="K46" i="1" s="1"/>
  <c r="M46" i="1" s="1"/>
  <c r="M92" i="1" s="1"/>
  <c r="J44" i="1"/>
  <c r="K44" i="1" s="1"/>
  <c r="J42" i="1"/>
  <c r="K42" i="1" s="1"/>
  <c r="M42" i="1" s="1"/>
  <c r="M88" i="1" s="1"/>
  <c r="J40" i="1"/>
  <c r="L40" i="1" s="1"/>
  <c r="N40" i="1" s="1"/>
  <c r="N86" i="1" s="1"/>
  <c r="F86" i="1" s="1"/>
  <c r="J86" i="1" s="1"/>
  <c r="J38" i="1"/>
  <c r="K38" i="1" s="1"/>
  <c r="M38" i="1" s="1"/>
  <c r="M84" i="1" s="1"/>
  <c r="J36" i="1"/>
  <c r="K36" i="1" s="1"/>
  <c r="J34" i="1"/>
  <c r="K34" i="1" s="1"/>
  <c r="M34" i="1" s="1"/>
  <c r="M80" i="1" s="1"/>
  <c r="J35" i="1"/>
  <c r="K35" i="1" s="1"/>
  <c r="J37" i="1"/>
  <c r="K37" i="1" s="1"/>
  <c r="J39" i="1"/>
  <c r="K39" i="1" s="1"/>
  <c r="M39" i="1" s="1"/>
  <c r="J41" i="1"/>
  <c r="K41" i="1" s="1"/>
  <c r="M41" i="1" s="1"/>
  <c r="J43" i="1"/>
  <c r="K43" i="1" s="1"/>
  <c r="M43" i="1" s="1"/>
  <c r="M89" i="1" s="1"/>
  <c r="J45" i="1"/>
  <c r="K45" i="1" s="1"/>
  <c r="J47" i="1"/>
  <c r="K47" i="1" s="1"/>
  <c r="J49" i="1"/>
  <c r="K49" i="1" s="1"/>
  <c r="M49" i="1" s="1"/>
  <c r="M95" i="1" s="1"/>
  <c r="J51" i="1"/>
  <c r="K51" i="1" s="1"/>
  <c r="M51" i="1" s="1"/>
  <c r="M97" i="1" s="1"/>
  <c r="J53" i="1"/>
  <c r="K53" i="1" s="1"/>
  <c r="M53" i="1" s="1"/>
  <c r="M99" i="1" s="1"/>
  <c r="J55" i="1"/>
  <c r="L55" i="1" s="1"/>
  <c r="N55" i="1" s="1"/>
  <c r="J33" i="1"/>
  <c r="L33" i="1" s="1"/>
  <c r="N33" i="1" s="1"/>
  <c r="N79" i="1" s="1"/>
  <c r="F79" i="1" s="1"/>
  <c r="K79" i="1" s="1"/>
  <c r="C4" i="2"/>
  <c r="L19" i="1"/>
  <c r="N19" i="1" s="1"/>
  <c r="L17" i="1"/>
  <c r="M17" i="1" s="1"/>
  <c r="L14" i="1"/>
  <c r="M14" i="1" s="1"/>
  <c r="L15" i="1"/>
  <c r="M15" i="1" s="1"/>
  <c r="L16" i="1"/>
  <c r="M16" i="1" s="1"/>
  <c r="L18" i="1"/>
  <c r="N18" i="1" s="1"/>
  <c r="L20" i="1"/>
  <c r="M20" i="1" s="1"/>
  <c r="L21" i="1"/>
  <c r="M21" i="1" s="1"/>
  <c r="L22" i="1"/>
  <c r="M22" i="1" s="1"/>
  <c r="L23" i="1"/>
  <c r="N23" i="1" s="1"/>
  <c r="L24" i="1"/>
  <c r="M24" i="1" s="1"/>
  <c r="L12" i="1"/>
  <c r="M12" i="1" s="1"/>
  <c r="L13" i="1"/>
  <c r="M13" i="1" s="1"/>
  <c r="F27" i="3" l="1"/>
  <c r="F23" i="3"/>
  <c r="F19" i="3"/>
  <c r="F15" i="3"/>
  <c r="F11" i="3"/>
  <c r="F7" i="3"/>
  <c r="F29" i="3"/>
  <c r="F21" i="3"/>
  <c r="F13" i="3"/>
  <c r="L32" i="1"/>
  <c r="N32" i="1" s="1"/>
  <c r="N78" i="1" s="1"/>
  <c r="F78" i="1" s="1"/>
  <c r="K78" i="1" s="1"/>
  <c r="M44" i="1"/>
  <c r="M90" i="1" s="1"/>
  <c r="M47" i="1"/>
  <c r="M93" i="1" s="1"/>
  <c r="M36" i="1"/>
  <c r="M82" i="1" s="1"/>
  <c r="M52" i="1"/>
  <c r="M98" i="1" s="1"/>
  <c r="L54" i="1"/>
  <c r="N54" i="1" s="1"/>
  <c r="N100" i="1" s="1"/>
  <c r="G100" i="1" s="1"/>
  <c r="J100" i="1" s="1"/>
  <c r="L52" i="1"/>
  <c r="N52" i="1" s="1"/>
  <c r="N98" i="1" s="1"/>
  <c r="F98" i="1" s="1"/>
  <c r="K98" i="1" s="1"/>
  <c r="L50" i="1"/>
  <c r="N50" i="1" s="1"/>
  <c r="N96" i="1" s="1"/>
  <c r="F96" i="1" s="1"/>
  <c r="L48" i="1"/>
  <c r="N48" i="1" s="1"/>
  <c r="N94" i="1" s="1"/>
  <c r="F94" i="1" s="1"/>
  <c r="L46" i="1"/>
  <c r="N46" i="1" s="1"/>
  <c r="N92" i="1" s="1"/>
  <c r="K40" i="1"/>
  <c r="M40" i="1" s="1"/>
  <c r="M37" i="1"/>
  <c r="M83" i="1" s="1"/>
  <c r="L44" i="1"/>
  <c r="N44" i="1" s="1"/>
  <c r="N90" i="1" s="1"/>
  <c r="F90" i="1" s="1"/>
  <c r="J90" i="1" s="1"/>
  <c r="L42" i="1"/>
  <c r="N42" i="1" s="1"/>
  <c r="N88" i="1" s="1"/>
  <c r="F88" i="1" s="1"/>
  <c r="J88" i="1" s="1"/>
  <c r="L38" i="1"/>
  <c r="N38" i="1" s="1"/>
  <c r="N84" i="1" s="1"/>
  <c r="G84" i="1" s="1"/>
  <c r="K84" i="1" s="1"/>
  <c r="L36" i="1"/>
  <c r="N36" i="1" s="1"/>
  <c r="N82" i="1" s="1"/>
  <c r="F82" i="1" s="1"/>
  <c r="K33" i="1"/>
  <c r="M33" i="1" s="1"/>
  <c r="M79" i="1" s="1"/>
  <c r="L34" i="1"/>
  <c r="N34" i="1" s="1"/>
  <c r="N80" i="1" s="1"/>
  <c r="F80" i="1" s="1"/>
  <c r="K80" i="1" s="1"/>
  <c r="M87" i="1"/>
  <c r="M35" i="1"/>
  <c r="M81" i="1" s="1"/>
  <c r="L47" i="1"/>
  <c r="N47" i="1" s="1"/>
  <c r="N93" i="1" s="1"/>
  <c r="F93" i="1" s="1"/>
  <c r="M85" i="1"/>
  <c r="M23" i="1"/>
  <c r="G23" i="1" s="1"/>
  <c r="L51" i="1"/>
  <c r="N51" i="1" s="1"/>
  <c r="N97" i="1" s="1"/>
  <c r="F97" i="1" s="1"/>
  <c r="K97" i="1" s="1"/>
  <c r="L53" i="1"/>
  <c r="N53" i="1" s="1"/>
  <c r="N99" i="1" s="1"/>
  <c r="F99" i="1" s="1"/>
  <c r="K99" i="1" s="1"/>
  <c r="M45" i="1"/>
  <c r="M91" i="1" s="1"/>
  <c r="M31" i="1"/>
  <c r="M77" i="1" s="1"/>
  <c r="L31" i="1"/>
  <c r="N31" i="1" s="1"/>
  <c r="N77" i="1" s="1"/>
  <c r="F77" i="1" s="1"/>
  <c r="K77" i="1" s="1"/>
  <c r="L39" i="1"/>
  <c r="K55" i="1"/>
  <c r="M55" i="1" s="1"/>
  <c r="L49" i="1"/>
  <c r="N49" i="1" s="1"/>
  <c r="N95" i="1" s="1"/>
  <c r="L35" i="1"/>
  <c r="N35" i="1" s="1"/>
  <c r="N81" i="1" s="1"/>
  <c r="F81" i="1" s="1"/>
  <c r="L43" i="1"/>
  <c r="L37" i="1"/>
  <c r="L41" i="1"/>
  <c r="L45" i="1"/>
  <c r="N45" i="1" s="1"/>
  <c r="N91" i="1" s="1"/>
  <c r="F91" i="1" s="1"/>
  <c r="J91" i="1" s="1"/>
  <c r="N21" i="1"/>
  <c r="H21" i="1" s="1"/>
  <c r="N17" i="1"/>
  <c r="H17" i="1" s="1"/>
  <c r="N24" i="1"/>
  <c r="G24" i="1" s="1"/>
  <c r="M19" i="1"/>
  <c r="G19" i="1" s="1"/>
  <c r="N15" i="1"/>
  <c r="H15" i="1" s="1"/>
  <c r="N20" i="1"/>
  <c r="H20" i="1" s="1"/>
  <c r="N14" i="1"/>
  <c r="H14" i="1" s="1"/>
  <c r="M18" i="1"/>
  <c r="N16" i="1"/>
  <c r="H16" i="1" s="1"/>
  <c r="N22" i="1"/>
  <c r="H22" i="1" s="1"/>
  <c r="N12" i="1"/>
  <c r="N13" i="1"/>
  <c r="H13" i="1" s="1"/>
  <c r="H78" i="1" l="1"/>
  <c r="J78" i="1" s="1"/>
  <c r="H94" i="1"/>
  <c r="K94" i="1" s="1"/>
  <c r="G78" i="1"/>
  <c r="G93" i="1"/>
  <c r="J93" i="1" s="1"/>
  <c r="H93" i="1"/>
  <c r="K93" i="1" s="1"/>
  <c r="G81" i="1"/>
  <c r="K81" i="1" s="1"/>
  <c r="H81" i="1"/>
  <c r="J81" i="1" s="1"/>
  <c r="G91" i="1"/>
  <c r="H91" i="1"/>
  <c r="K91" i="1" s="1"/>
  <c r="H92" i="1"/>
  <c r="K92" i="1" s="1"/>
  <c r="F92" i="1"/>
  <c r="J92" i="1" s="1"/>
  <c r="G90" i="1"/>
  <c r="H90" i="1"/>
  <c r="K90" i="1" s="1"/>
  <c r="G94" i="1"/>
  <c r="J94" i="1" s="1"/>
  <c r="H79" i="1"/>
  <c r="J79" i="1" s="1"/>
  <c r="G79" i="1"/>
  <c r="H97" i="1"/>
  <c r="G88" i="1"/>
  <c r="K88" i="1" s="1"/>
  <c r="H80" i="1"/>
  <c r="J80" i="1" s="1"/>
  <c r="G96" i="1"/>
  <c r="J96" i="1" s="1"/>
  <c r="G82" i="1"/>
  <c r="K82" i="1" s="1"/>
  <c r="H82" i="1"/>
  <c r="J82" i="1" s="1"/>
  <c r="G95" i="1"/>
  <c r="J95" i="1" s="1"/>
  <c r="F95" i="1"/>
  <c r="H88" i="1"/>
  <c r="G80" i="1"/>
  <c r="G92" i="1"/>
  <c r="H84" i="1"/>
  <c r="J84" i="1" s="1"/>
  <c r="F84" i="1"/>
  <c r="F100" i="1"/>
  <c r="K100" i="1" s="1"/>
  <c r="H100" i="1"/>
  <c r="H96" i="1"/>
  <c r="K96" i="1" s="1"/>
  <c r="H95" i="1"/>
  <c r="K95" i="1" s="1"/>
  <c r="G99" i="1"/>
  <c r="J99" i="1" s="1"/>
  <c r="G98" i="1"/>
  <c r="J98" i="1" s="1"/>
  <c r="H98" i="1"/>
  <c r="H99" i="1"/>
  <c r="G97" i="1"/>
  <c r="J97" i="1" s="1"/>
  <c r="G77" i="1"/>
  <c r="H77" i="1"/>
  <c r="J77" i="1" s="1"/>
  <c r="M86" i="1"/>
  <c r="N43" i="1"/>
  <c r="N89" i="1" s="1"/>
  <c r="N41" i="1"/>
  <c r="N87" i="1" s="1"/>
  <c r="F87" i="1" s="1"/>
  <c r="J87" i="1" s="1"/>
  <c r="N37" i="1"/>
  <c r="N83" i="1" s="1"/>
  <c r="F83" i="1" s="1"/>
  <c r="N39" i="1"/>
  <c r="N85" i="1" s="1"/>
  <c r="F85" i="1" s="1"/>
  <c r="J85" i="1" s="1"/>
  <c r="H23" i="1"/>
  <c r="H19" i="1"/>
  <c r="G15" i="1"/>
  <c r="G13" i="1"/>
  <c r="G17" i="1"/>
  <c r="H24" i="1"/>
  <c r="G21" i="1"/>
  <c r="G18" i="1"/>
  <c r="H18" i="1"/>
  <c r="G20" i="1"/>
  <c r="G14" i="1"/>
  <c r="G22" i="1"/>
  <c r="G16" i="1"/>
  <c r="G12" i="1"/>
  <c r="H12" i="1"/>
  <c r="G83" i="1" l="1"/>
  <c r="K83" i="1" s="1"/>
  <c r="G85" i="1"/>
  <c r="K85" i="1" s="1"/>
  <c r="H85" i="1"/>
  <c r="F89" i="1"/>
  <c r="J89" i="1" s="1"/>
  <c r="G89" i="1"/>
  <c r="H89" i="1"/>
  <c r="K89" i="1" s="1"/>
  <c r="G86" i="1"/>
  <c r="K86" i="1" s="1"/>
  <c r="Q86" i="1" s="1"/>
  <c r="T86" i="1" s="1"/>
  <c r="W86" i="1" s="1"/>
  <c r="H86" i="1"/>
  <c r="H87" i="1"/>
  <c r="G87" i="1"/>
  <c r="K87" i="1" s="1"/>
  <c r="H83" i="1"/>
  <c r="J83" i="1" s="1"/>
  <c r="Q100" i="1"/>
  <c r="T100" i="1" s="1"/>
  <c r="W100" i="1" s="1"/>
  <c r="Q77" i="1"/>
  <c r="Q79" i="1"/>
  <c r="Q78" i="1"/>
  <c r="Q81" i="1"/>
  <c r="T81" i="1" s="1"/>
  <c r="W81" i="1" s="1"/>
  <c r="Q84" i="1"/>
  <c r="T84" i="1" s="1"/>
  <c r="W84" i="1" s="1"/>
  <c r="Q88" i="1"/>
  <c r="T88" i="1" s="1"/>
  <c r="W88" i="1" s="1"/>
  <c r="Q93" i="1"/>
  <c r="T93" i="1" s="1"/>
  <c r="W93" i="1" s="1"/>
  <c r="Q98" i="1"/>
  <c r="T98" i="1" s="1"/>
  <c r="W98" i="1" s="1"/>
  <c r="Q91" i="1"/>
  <c r="T91" i="1" s="1"/>
  <c r="W91" i="1" s="1"/>
  <c r="Q96" i="1"/>
  <c r="T96" i="1" s="1"/>
  <c r="W96" i="1" s="1"/>
  <c r="Q90" i="1"/>
  <c r="T90" i="1" s="1"/>
  <c r="W90" i="1" s="1"/>
  <c r="Q94" i="1"/>
  <c r="T94" i="1" s="1"/>
  <c r="W94" i="1" s="1"/>
  <c r="Q82" i="1"/>
  <c r="T82" i="1" s="1"/>
  <c r="W82" i="1" s="1"/>
  <c r="Q95" i="1"/>
  <c r="T95" i="1" s="1"/>
  <c r="W95" i="1" s="1"/>
  <c r="Q97" i="1"/>
  <c r="T97" i="1" s="1"/>
  <c r="W97" i="1" s="1"/>
  <c r="Q92" i="1"/>
  <c r="T92" i="1" s="1"/>
  <c r="W92" i="1" s="1"/>
  <c r="Q99" i="1"/>
  <c r="T99" i="1" s="1"/>
  <c r="W99" i="1" s="1"/>
  <c r="Q80" i="1"/>
  <c r="T80" i="1" s="1"/>
  <c r="W80" i="1" s="1"/>
  <c r="R100" i="1" l="1"/>
  <c r="U100" i="1" s="1"/>
  <c r="X100" i="1" s="1"/>
  <c r="T79" i="1"/>
  <c r="W79" i="1" s="1"/>
  <c r="R79" i="1"/>
  <c r="U79" i="1" s="1"/>
  <c r="X79" i="1" s="1"/>
  <c r="T77" i="1"/>
  <c r="W77" i="1" s="1"/>
  <c r="R77" i="1"/>
  <c r="U77" i="1" s="1"/>
  <c r="X77" i="1" s="1"/>
  <c r="Q83" i="1"/>
  <c r="T83" i="1" s="1"/>
  <c r="W83" i="1" s="1"/>
  <c r="T78" i="1"/>
  <c r="W78" i="1" s="1"/>
  <c r="R78" i="1"/>
  <c r="Q89" i="1"/>
  <c r="T89" i="1" s="1"/>
  <c r="W89" i="1" s="1"/>
  <c r="R82" i="1"/>
  <c r="U82" i="1" s="1"/>
  <c r="X82" i="1" s="1"/>
  <c r="R91" i="1"/>
  <c r="U91" i="1" s="1"/>
  <c r="X91" i="1" s="1"/>
  <c r="R94" i="1"/>
  <c r="U94" i="1" s="1"/>
  <c r="X94" i="1" s="1"/>
  <c r="R88" i="1"/>
  <c r="U88" i="1" s="1"/>
  <c r="X88" i="1" s="1"/>
  <c r="R80" i="1"/>
  <c r="U80" i="1" s="1"/>
  <c r="X80" i="1" s="1"/>
  <c r="R86" i="1"/>
  <c r="U86" i="1" s="1"/>
  <c r="X86" i="1" s="1"/>
  <c r="R84" i="1"/>
  <c r="U84" i="1" s="1"/>
  <c r="X84" i="1" s="1"/>
  <c r="R93" i="1"/>
  <c r="U93" i="1" s="1"/>
  <c r="X93" i="1" s="1"/>
  <c r="R90" i="1"/>
  <c r="U90" i="1" s="1"/>
  <c r="X90" i="1" s="1"/>
  <c r="R92" i="1"/>
  <c r="U92" i="1" s="1"/>
  <c r="X92" i="1" s="1"/>
  <c r="R98" i="1"/>
  <c r="U98" i="1" s="1"/>
  <c r="X98" i="1" s="1"/>
  <c r="R81" i="1"/>
  <c r="U81" i="1" s="1"/>
  <c r="X81" i="1" s="1"/>
  <c r="R99" i="1"/>
  <c r="U99" i="1" s="1"/>
  <c r="X99" i="1" s="1"/>
  <c r="Q85" i="1"/>
  <c r="T85" i="1" s="1"/>
  <c r="W85" i="1" s="1"/>
  <c r="R97" i="1"/>
  <c r="U97" i="1" s="1"/>
  <c r="X97" i="1" s="1"/>
  <c r="R96" i="1"/>
  <c r="U96" i="1" s="1"/>
  <c r="X96" i="1" s="1"/>
  <c r="Q87" i="1"/>
  <c r="T87" i="1" s="1"/>
  <c r="W87" i="1" s="1"/>
  <c r="R95" i="1"/>
  <c r="U95" i="1" s="1"/>
  <c r="X95" i="1" s="1"/>
  <c r="S77" i="1" l="1"/>
  <c r="V77" i="1" s="1"/>
  <c r="Y77" i="1" s="1"/>
  <c r="S100" i="1"/>
  <c r="V100" i="1" s="1"/>
  <c r="Y100" i="1" s="1"/>
  <c r="S79" i="1"/>
  <c r="V79" i="1" s="1"/>
  <c r="Y79" i="1" s="1"/>
  <c r="R83" i="1"/>
  <c r="U83" i="1" s="1"/>
  <c r="X83" i="1" s="1"/>
  <c r="R89" i="1"/>
  <c r="U89" i="1" s="1"/>
  <c r="X89" i="1" s="1"/>
  <c r="U78" i="1"/>
  <c r="X78" i="1" s="1"/>
  <c r="S78" i="1"/>
  <c r="V78" i="1" s="1"/>
  <c r="Y78" i="1" s="1"/>
  <c r="S84" i="1"/>
  <c r="V84" i="1" s="1"/>
  <c r="Y84" i="1" s="1"/>
  <c r="S98" i="1"/>
  <c r="V98" i="1" s="1"/>
  <c r="Y98" i="1" s="1"/>
  <c r="S86" i="1"/>
  <c r="V86" i="1" s="1"/>
  <c r="Y86" i="1" s="1"/>
  <c r="S99" i="1"/>
  <c r="V99" i="1" s="1"/>
  <c r="Y99" i="1" s="1"/>
  <c r="S92" i="1"/>
  <c r="V92" i="1" s="1"/>
  <c r="Y92" i="1" s="1"/>
  <c r="S97" i="1"/>
  <c r="V97" i="1" s="1"/>
  <c r="Y97" i="1" s="1"/>
  <c r="S90" i="1"/>
  <c r="V90" i="1" s="1"/>
  <c r="Y90" i="1" s="1"/>
  <c r="S80" i="1"/>
  <c r="V80" i="1" s="1"/>
  <c r="Y80" i="1" s="1"/>
  <c r="S94" i="1"/>
  <c r="V94" i="1" s="1"/>
  <c r="Y94" i="1" s="1"/>
  <c r="S95" i="1"/>
  <c r="V95" i="1" s="1"/>
  <c r="Y95" i="1" s="1"/>
  <c r="S91" i="1"/>
  <c r="V91" i="1" s="1"/>
  <c r="Y91" i="1" s="1"/>
  <c r="S96" i="1"/>
  <c r="V96" i="1" s="1"/>
  <c r="Y96" i="1" s="1"/>
  <c r="S93" i="1"/>
  <c r="V93" i="1" s="1"/>
  <c r="Y93" i="1" s="1"/>
  <c r="R85" i="1"/>
  <c r="U85" i="1" s="1"/>
  <c r="X85" i="1" s="1"/>
  <c r="R87" i="1"/>
  <c r="U87" i="1" s="1"/>
  <c r="X87" i="1" s="1"/>
  <c r="S81" i="1"/>
  <c r="V81" i="1" s="1"/>
  <c r="Y81" i="1" s="1"/>
  <c r="S88" i="1"/>
  <c r="V88" i="1" s="1"/>
  <c r="Y88" i="1" s="1"/>
  <c r="S82" i="1"/>
  <c r="V82" i="1" s="1"/>
  <c r="Y82" i="1" s="1"/>
  <c r="S83" i="1" l="1"/>
  <c r="V83" i="1" s="1"/>
  <c r="Y83" i="1" s="1"/>
  <c r="S89" i="1"/>
  <c r="V89" i="1" s="1"/>
  <c r="Y89" i="1" s="1"/>
  <c r="S85" i="1"/>
  <c r="V85" i="1" s="1"/>
  <c r="Y85" i="1" s="1"/>
  <c r="S87" i="1"/>
  <c r="V87" i="1" s="1"/>
  <c r="Y87" i="1" s="1"/>
</calcChain>
</file>

<file path=xl/sharedStrings.xml><?xml version="1.0" encoding="utf-8"?>
<sst xmlns="http://schemas.openxmlformats.org/spreadsheetml/2006/main" count="87" uniqueCount="66">
  <si>
    <t>cos</t>
    <phoneticPr fontId="1" type="noConversion"/>
  </si>
  <si>
    <t>sin</t>
    <phoneticPr fontId="1" type="noConversion"/>
  </si>
  <si>
    <t>theta</t>
    <phoneticPr fontId="1" type="noConversion"/>
  </si>
  <si>
    <t>ualpha</t>
    <phoneticPr fontId="1" type="noConversion"/>
  </si>
  <si>
    <t>ubeta</t>
    <phoneticPr fontId="1" type="noConversion"/>
  </si>
  <si>
    <t>弧度制</t>
    <phoneticPr fontId="1" type="noConversion"/>
  </si>
  <si>
    <t>uq</t>
    <phoneticPr fontId="1" type="noConversion"/>
  </si>
  <si>
    <t>ud</t>
    <phoneticPr fontId="1" type="noConversion"/>
  </si>
  <si>
    <t>反Park变换</t>
    <phoneticPr fontId="1" type="noConversion"/>
  </si>
  <si>
    <t>SYSCLK</t>
    <phoneticPr fontId="1" type="noConversion"/>
  </si>
  <si>
    <t>分频系数</t>
    <phoneticPr fontId="1" type="noConversion"/>
  </si>
  <si>
    <t>重载值</t>
    <phoneticPr fontId="1" type="noConversion"/>
  </si>
  <si>
    <t>计数器方式</t>
    <phoneticPr fontId="1" type="noConversion"/>
  </si>
  <si>
    <t>PWM频率(KHz)</t>
    <phoneticPr fontId="1" type="noConversion"/>
  </si>
  <si>
    <t>PWM周期(S)</t>
    <phoneticPr fontId="1" type="noConversion"/>
  </si>
  <si>
    <t>theta</t>
    <phoneticPr fontId="1" type="noConversion"/>
  </si>
  <si>
    <t>cos</t>
    <phoneticPr fontId="1" type="noConversion"/>
  </si>
  <si>
    <t>弧度制</t>
    <phoneticPr fontId="1" type="noConversion"/>
  </si>
  <si>
    <t>sin</t>
    <phoneticPr fontId="1" type="noConversion"/>
  </si>
  <si>
    <t>ualpha</t>
    <phoneticPr fontId="1" type="noConversion"/>
  </si>
  <si>
    <t>ubeta</t>
    <phoneticPr fontId="1" type="noConversion"/>
  </si>
  <si>
    <t>扇区</t>
    <phoneticPr fontId="1" type="noConversion"/>
  </si>
  <si>
    <t>主矢量</t>
    <phoneticPr fontId="1" type="noConversion"/>
  </si>
  <si>
    <t>电源电压</t>
    <phoneticPr fontId="1" type="noConversion"/>
  </si>
  <si>
    <t>UDC</t>
    <phoneticPr fontId="1" type="noConversion"/>
  </si>
  <si>
    <t>Ualpha</t>
    <phoneticPr fontId="1" type="noConversion"/>
  </si>
  <si>
    <t>Ubeta</t>
    <phoneticPr fontId="1" type="noConversion"/>
  </si>
  <si>
    <t>角度</t>
    <phoneticPr fontId="1" type="noConversion"/>
  </si>
  <si>
    <t>TS(us)</t>
    <phoneticPr fontId="1" type="noConversion"/>
  </si>
  <si>
    <t>副矢量</t>
    <phoneticPr fontId="1" type="noConversion"/>
  </si>
  <si>
    <t>参考(目标)矢量的投影</t>
    <phoneticPr fontId="1" type="noConversion"/>
  </si>
  <si>
    <t>模长/Uout/目标矢量</t>
    <phoneticPr fontId="1" type="noConversion"/>
  </si>
  <si>
    <t>静止坐标系下的投影</t>
    <phoneticPr fontId="1" type="noConversion"/>
  </si>
  <si>
    <t>基矢量的大小：2/3U_DC</t>
    <phoneticPr fontId="1" type="noConversion"/>
  </si>
  <si>
    <t>不失真最大半径：UDC/sqrt(3) = 13.8564</t>
    <phoneticPr fontId="1" type="noConversion"/>
  </si>
  <si>
    <t>计算换相点</t>
    <phoneticPr fontId="1" type="noConversion"/>
  </si>
  <si>
    <t>Ta = (Ts-T主 - T副)/4</t>
    <phoneticPr fontId="1" type="noConversion"/>
  </si>
  <si>
    <t>Tb = Ta+T主/2</t>
    <phoneticPr fontId="1" type="noConversion"/>
  </si>
  <si>
    <t>Tc=Tb+T副/2</t>
    <phoneticPr fontId="1" type="noConversion"/>
  </si>
  <si>
    <t>TC1</t>
    <phoneticPr fontId="1" type="noConversion"/>
  </si>
  <si>
    <t>TH2</t>
    <phoneticPr fontId="1" type="noConversion"/>
  </si>
  <si>
    <t>TH3</t>
    <phoneticPr fontId="1" type="noConversion"/>
  </si>
  <si>
    <t>导通时间/作用时长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</si>
  <si>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</si>
  <si>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</si>
  <si>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</si>
  <si>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N</t>
    <phoneticPr fontId="1" type="noConversion"/>
  </si>
  <si>
    <t>扇区</t>
    <phoneticPr fontId="1" type="noConversion"/>
  </si>
  <si>
    <t>主矢量</t>
    <phoneticPr fontId="1" type="noConversion"/>
  </si>
  <si>
    <t>副矢量</t>
    <phoneticPr fontId="1" type="noConversion"/>
  </si>
  <si>
    <t>-X</t>
    <phoneticPr fontId="1" type="noConversion"/>
  </si>
  <si>
    <t>-Z</t>
    <phoneticPr fontId="1" type="noConversion"/>
  </si>
  <si>
    <t>-Y</t>
    <phoneticPr fontId="1" type="noConversion"/>
  </si>
  <si>
    <t>弧度</t>
    <phoneticPr fontId="1" type="noConversion"/>
  </si>
  <si>
    <t>六</t>
    <phoneticPr fontId="1" type="noConversion"/>
  </si>
  <si>
    <t>一</t>
    <phoneticPr fontId="1" type="noConversion"/>
  </si>
  <si>
    <t>二</t>
  </si>
  <si>
    <t>二</t>
    <phoneticPr fontId="1" type="noConversion"/>
  </si>
  <si>
    <t>三</t>
  </si>
  <si>
    <t>三</t>
    <phoneticPr fontId="1" type="noConversion"/>
  </si>
  <si>
    <t>四</t>
    <phoneticPr fontId="1" type="noConversion"/>
  </si>
  <si>
    <t>五</t>
    <phoneticPr fontId="1" type="noConversion"/>
  </si>
  <si>
    <t>占空比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</si>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</sst>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;[Red]\-0.0000\ "/>
    <numFmt numFmtId="177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/>
    <xf numFmtId="176" fontId="0" fillId="3" borderId="0" xfId="0" applyNumberFormat="1" applyFill="1"/>
    <xf numFmtId="176" fontId="0" fillId="0" borderId="0" xfId="0" applyNumberFormat="1" applyAlignment="1">
      <alignment vertical="top"/>
    </xf>
    <xf numFmtId="176" fontId="0" fillId="4" borderId="0" xfId="0" applyNumberFormat="1" applyFill="1"/>
    <xf numFmtId="176" fontId="0" fillId="5" borderId="0" xfId="0" applyNumberFormat="1" applyFill="1"/>
    <xf numFmtId="176" fontId="0" fillId="6" borderId="0" xfId="0" applyNumberFormat="1" applyFill="1"/>
    <xf numFmtId="176" fontId="0" fillId="0" borderId="0" xfId="0" quotePrefix="1" applyNumberFormat="1"/>
    <xf numFmtId="0" fontId="0" fillId="0" borderId="0" xfId="0" quotePrefix="1"/>
    <xf numFmtId="176" fontId="0" fillId="0" borderId="0" xfId="0" applyNumberFormat="1" applyAlignment="1">
      <alignment vertical="center"/>
    </xf>
    <xf numFmtId="176" fontId="0" fillId="7" borderId="1" xfId="0" applyNumberFormat="1" applyFill="1" applyBorder="1"/>
    <xf numFmtId="3" fontId="0" fillId="0" borderId="0" xfId="0" applyNumberFormat="1"/>
    <xf numFmtId="177" fontId="0" fillId="0" borderId="0" xfId="0" applyNumberFormat="1"/>
    <xf numFmtId="176" fontId="0" fillId="0" borderId="0" xfId="0" applyNumberFormat="1" applyAlignment="1">
      <alignment horizontal="center"/>
    </xf>
    <xf numFmtId="176" fontId="0" fillId="4" borderId="0" xfId="0" applyNumberFormat="1" applyFill="1" applyAlignment="1">
      <alignment horizont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Sheet1!$C$6:$C$30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Sheet1!$F$6:$F$30</c:f>
              <c:numCache>
                <c:formatCode>General</c:formatCode>
                <c:ptCount val="25"/>
                <c:pt idx="0">
                  <c:v>1</c:v>
                </c:pt>
                <c:pt idx="1">
                  <c:v>0.96581227382708401</c:v>
                </c:pt>
                <c:pt idx="2">
                  <c:v>0.86558669655008458</c:v>
                </c:pt>
                <c:pt idx="3">
                  <c:v>0.70617623735193857</c:v>
                </c:pt>
                <c:pt idx="4">
                  <c:v>0.49848065848897621</c:v>
                </c:pt>
                <c:pt idx="5">
                  <c:v>0.25670123911618203</c:v>
                </c:pt>
                <c:pt idx="6">
                  <c:v>-2.6302435989168805E-3</c:v>
                </c:pt>
                <c:pt idx="7">
                  <c:v>-0.26178188221816012</c:v>
                </c:pt>
                <c:pt idx="8">
                  <c:v>-0.5030340662247933</c:v>
                </c:pt>
                <c:pt idx="9">
                  <c:v>-0.70989106840794292</c:v>
                </c:pt>
                <c:pt idx="10">
                  <c:v>-0.86820894767243351</c:v>
                </c:pt>
                <c:pt idx="11">
                  <c:v>-0.96716264740912272</c:v>
                </c:pt>
                <c:pt idx="12">
                  <c:v>-0.9999861636372207</c:v>
                </c:pt>
                <c:pt idx="13">
                  <c:v>-0.96443517358705055</c:v>
                </c:pt>
                <c:pt idx="14">
                  <c:v>-0.86294049228463465</c:v>
                </c:pt>
                <c:pt idx="15">
                  <c:v>-0.70244186447472212</c:v>
                </c:pt>
                <c:pt idx="16">
                  <c:v>-0.49391345643470047</c:v>
                </c:pt>
                <c:pt idx="17">
                  <c:v>-0.25161349239126357</c:v>
                </c:pt>
                <c:pt idx="18">
                  <c:v>7.8906580107413766E-3</c:v>
                </c:pt>
                <c:pt idx="19">
                  <c:v>0.26685528110195561</c:v>
                </c:pt>
                <c:pt idx="20">
                  <c:v>0.50757355363694867</c:v>
                </c:pt>
                <c:pt idx="21">
                  <c:v>0.71358625484323468</c:v>
                </c:pt>
                <c:pt idx="22">
                  <c:v>0.8708071730868463</c:v>
                </c:pt>
                <c:pt idx="23">
                  <c:v>0.96848625696464918</c:v>
                </c:pt>
                <c:pt idx="24">
                  <c:v>0.99994465493177276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D-4DBB-9929-E429B48B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49983"/>
        <c:axId val="71797375"/>
      </c:scatterChart>
      <c:valAx>
        <c:axId val="83844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97375"/>
        <c:crosses val="autoZero"/>
        <c:crossBetween val="midCat"/>
      </c:valAx>
      <c:valAx>
        <c:axId val="717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44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504825</xdr:colOff>
      <xdr:row>0</xdr:row>
      <xdr:rowOff>19050</xdr:rowOff>
    </xdr:from>
    <xdr:to>
      <xdr:col>11</xdr:col>
      <xdr:colOff>885825</xdr:colOff>
      <xdr:row>7</xdr:row>
      <xdr:rowOff>106256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EA3AA35-CDEC-AAC5-C50B-5AF9EB51F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9050"/>
          <a:ext cx="5362575" cy="1354031"/>
        </a:xfrm>
        <a:prstGeom prst="rect">
          <a:avLst/>
        </a:prstGeom>
      </xdr:spPr>
    </xdr:pic>
    <xdr:clientData/>
  </xdr:twoCellAnchor>
  <xdr:twoCellAnchor editAs="oneCell">
    <xdr:from>
      <xdr:col>18</xdr:col>
      <xdr:colOff>539750</xdr:colOff>
      <xdr:row>57</xdr:row>
      <xdr:rowOff>179716</xdr:rowOff>
    </xdr:from>
    <xdr:to>
      <xdr:col>22</xdr:col>
      <xdr:colOff>40679</xdr:colOff>
      <xdr:row>67</xdr:row>
      <xdr:rowOff>171450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EE403AA-5330-2F2B-9C1A-1EB99AD91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98900" y="10457191"/>
          <a:ext cx="2244129" cy="1801484"/>
        </a:xfrm>
        <a:prstGeom prst="rect">
          <a:avLst/>
        </a:prstGeom>
      </xdr:spPr>
    </xdr:pic>
    <xdr:clientData/>
  </xdr:twoCellAnchor>
  <xdr:twoCellAnchor editAs="oneCell">
    <xdr:from>
      <xdr:col>0</xdr:col>
      <xdr:colOff>92076</xdr:colOff>
      <xdr:row>81</xdr:row>
      <xdr:rowOff>168286</xdr:rowOff>
    </xdr:from>
    <xdr:to>
      <xdr:col>4</xdr:col>
      <xdr:colOff>576442</xdr:colOff>
      <xdr:row>88</xdr:row>
      <xdr:rowOff>57150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E33DA76-020B-8BD1-D939-2834C27F7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076" y="14789161"/>
          <a:ext cx="3932416" cy="1155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7</xdr:row>
      <xdr:rowOff>125412</xdr:rowOff>
    </xdr:from>
    <xdr:to>
      <xdr:col>16</xdr:col>
      <xdr:colOff>377825</xdr:colOff>
      <xdr:row>22</xdr:row>
      <xdr:rowOff>144462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1B28A2-7EBE-4982-54D6-40F0F020C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Y100"/>
  <sheetViews>
    <sheetView topLeftCell="A77" workbookViewId="0">
      <selection activeCell="Q35" sqref="Q35"/>
    </sheetView>
  </sheetViews>
  <sheetFormatPr defaultColWidth="9" defaultRowHeight="14" x14ac:dyDescent="0.3"/>
  <cols>
    <col min="1" max="1" width="9" style="1"/>
    <col min="2" max="2" width="14.83203125" style="1" customWidth="1"/>
    <col min="3" max="3" width="12.33203125" style="1" customWidth="1"/>
    <col min="4" max="6" width="9" style="1"/>
    <col min="7" max="7" width="10.25" style="1" customWidth="1"/>
    <col min="8" max="8" width="14.08203125" style="1" customWidth="1"/>
    <col min="9" max="9" width="15.83203125" style="1" customWidth="1"/>
    <col min="10" max="10" width="12.58203125" style="1" customWidth="1"/>
    <col min="11" max="11" width="12.5" style="1" customWidth="1"/>
    <col min="12" max="12" width="13.5" style="1" customWidth="1"/>
    <col min="13" max="13" width="15.33203125" style="1" customWidth="1"/>
    <col min="14" max="14" width="17.58203125" style="1" customWidth="1"/>
    <col min="15" max="15" width="8.58203125" style="1"/>
    <col min="16" max="16384" width="9" style="1"/>
  </cols>
  <sheetData>
    <row r="1" spans="6:19" x14ac:dyDescent="0.3">
      <c r="F1" s="16"/>
      <c r="O1" s="16"/>
    </row>
    <row r="2" spans="6:19" x14ac:dyDescent="0.3">
      <c r="F2" s="16"/>
      <c r="O2" s="16"/>
    </row>
    <row r="3" spans="6:19" x14ac:dyDescent="0.3">
      <c r="F3" s="16"/>
      <c r="O3" s="16"/>
    </row>
    <row r="4" spans="6:19" x14ac:dyDescent="0.3">
      <c r="F4" s="16"/>
      <c r="O4" s="16"/>
    </row>
    <row r="5" spans="6:19" x14ac:dyDescent="0.3">
      <c r="F5" s="16"/>
      <c r="O5" s="16"/>
    </row>
    <row r="6" spans="6:19" x14ac:dyDescent="0.3">
      <c r="F6" s="16"/>
      <c r="O6" s="16"/>
    </row>
    <row r="7" spans="6:19" x14ac:dyDescent="0.3">
      <c r="F7" s="16"/>
      <c r="O7" s="16"/>
    </row>
    <row r="8" spans="6:19" x14ac:dyDescent="0.3">
      <c r="F8" s="16"/>
      <c r="O8" s="16"/>
    </row>
    <row r="9" spans="6:19" x14ac:dyDescent="0.3">
      <c r="F9" s="16"/>
      <c r="G9" s="17" t="s">
        <v>8</v>
      </c>
      <c r="H9" s="17"/>
      <c r="I9" s="17"/>
      <c r="J9" s="17"/>
      <c r="K9" s="17"/>
      <c r="L9" s="17"/>
      <c r="M9" s="17"/>
      <c r="N9" s="17"/>
      <c r="O9" s="16"/>
    </row>
    <row r="10" spans="6:19" x14ac:dyDescent="0.3">
      <c r="F10" s="16"/>
      <c r="G10" s="17"/>
      <c r="H10" s="17"/>
      <c r="I10" s="17"/>
      <c r="J10" s="17"/>
      <c r="K10" s="17"/>
      <c r="L10" s="17"/>
      <c r="M10" s="17"/>
      <c r="N10" s="17"/>
      <c r="O10" s="16"/>
    </row>
    <row r="11" spans="6:19" x14ac:dyDescent="0.3">
      <c r="F11" s="16"/>
      <c r="G11" s="2" t="s">
        <v>3</v>
      </c>
      <c r="H11" s="2" t="s">
        <v>4</v>
      </c>
      <c r="I11" s="2" t="s">
        <v>7</v>
      </c>
      <c r="J11" s="2" t="s">
        <v>6</v>
      </c>
      <c r="K11" s="2" t="s">
        <v>2</v>
      </c>
      <c r="L11" s="1" t="s">
        <v>5</v>
      </c>
      <c r="M11" s="1" t="s">
        <v>0</v>
      </c>
      <c r="N11" s="1" t="s">
        <v>1</v>
      </c>
      <c r="O11" s="16"/>
    </row>
    <row r="12" spans="6:19" x14ac:dyDescent="0.3">
      <c r="F12" s="16"/>
      <c r="G12" s="1">
        <f>I12*M12 - J12*N12</f>
        <v>0</v>
      </c>
      <c r="H12" s="1">
        <f>I12*N12+J12*M12</f>
        <v>1</v>
      </c>
      <c r="I12" s="1">
        <v>0</v>
      </c>
      <c r="J12" s="1">
        <v>1</v>
      </c>
      <c r="K12" s="1">
        <v>0</v>
      </c>
      <c r="L12" s="1">
        <f>K12/57.29577951</f>
        <v>0</v>
      </c>
      <c r="M12" s="1">
        <f>COS(L12)</f>
        <v>1</v>
      </c>
      <c r="N12" s="1">
        <f>SIN(L12)</f>
        <v>0</v>
      </c>
      <c r="O12" s="16"/>
    </row>
    <row r="13" spans="6:19" x14ac:dyDescent="0.3">
      <c r="F13" s="16"/>
      <c r="G13" s="1">
        <f>I13*M13 - J13*N13</f>
        <v>-0.50000000002439404</v>
      </c>
      <c r="H13" s="1">
        <f>I13*N13+J13*M13</f>
        <v>0.86602540377035475</v>
      </c>
      <c r="I13" s="1">
        <v>0</v>
      </c>
      <c r="J13" s="1">
        <v>1</v>
      </c>
      <c r="K13" s="1">
        <v>30</v>
      </c>
      <c r="L13" s="1">
        <f t="shared" ref="L13:L17" si="0">K13/57.29577951</f>
        <v>0.52359877562646673</v>
      </c>
      <c r="M13" s="1">
        <f t="shared" ref="M13:M17" si="1">COS(L13)</f>
        <v>0.86602540377035475</v>
      </c>
      <c r="N13" s="1">
        <f t="shared" ref="N13" si="2">SIN(L13)</f>
        <v>0.50000000002439404</v>
      </c>
      <c r="O13" s="16"/>
      <c r="Q13" s="15"/>
      <c r="R13" s="15"/>
      <c r="S13" s="15"/>
    </row>
    <row r="14" spans="6:19" x14ac:dyDescent="0.3">
      <c r="F14" s="16"/>
      <c r="G14" s="1">
        <f t="shared" ref="G14:G16" si="3">I14*M14 - J14*N14</f>
        <v>-0.86602540381260651</v>
      </c>
      <c r="H14" s="1">
        <f t="shared" ref="H14:H16" si="4">I14*N14+J14*M14</f>
        <v>0.49999999995121186</v>
      </c>
      <c r="I14" s="1">
        <v>0</v>
      </c>
      <c r="J14" s="1">
        <v>1</v>
      </c>
      <c r="K14" s="1">
        <v>60</v>
      </c>
      <c r="L14" s="1">
        <f t="shared" si="0"/>
        <v>1.0471975512529335</v>
      </c>
      <c r="M14" s="1">
        <f t="shared" si="1"/>
        <v>0.49999999995121186</v>
      </c>
      <c r="N14" s="1">
        <f t="shared" ref="N14:N17" si="5">SIN(L14)</f>
        <v>0.86602540381260651</v>
      </c>
      <c r="O14" s="16"/>
    </row>
    <row r="15" spans="6:19" x14ac:dyDescent="0.3">
      <c r="F15" s="16"/>
      <c r="G15" s="1">
        <f t="shared" si="3"/>
        <v>-1</v>
      </c>
      <c r="H15" s="1">
        <f>I15*N15+J15*M15</f>
        <v>-8.4503454038896419E-11</v>
      </c>
      <c r="I15" s="1">
        <v>0</v>
      </c>
      <c r="J15" s="1">
        <v>1</v>
      </c>
      <c r="K15" s="1">
        <v>90</v>
      </c>
      <c r="L15" s="1">
        <f t="shared" si="0"/>
        <v>1.5707963268794001</v>
      </c>
      <c r="M15" s="1">
        <f t="shared" si="1"/>
        <v>-8.4503454038896419E-11</v>
      </c>
      <c r="N15" s="1">
        <f t="shared" si="5"/>
        <v>1</v>
      </c>
      <c r="O15" s="16"/>
    </row>
    <row r="16" spans="6:19" x14ac:dyDescent="0.3">
      <c r="F16" s="16"/>
      <c r="G16" s="1">
        <f t="shared" si="3"/>
        <v>-0.86602540372810288</v>
      </c>
      <c r="H16" s="1">
        <f t="shared" si="4"/>
        <v>-0.50000000009757628</v>
      </c>
      <c r="I16" s="1">
        <v>0</v>
      </c>
      <c r="J16" s="1">
        <v>1</v>
      </c>
      <c r="K16" s="1">
        <v>120</v>
      </c>
      <c r="L16" s="1">
        <f t="shared" si="0"/>
        <v>2.0943951025058669</v>
      </c>
      <c r="M16" s="1">
        <f t="shared" si="1"/>
        <v>-0.50000000009757628</v>
      </c>
      <c r="N16" s="1">
        <f t="shared" si="5"/>
        <v>0.86602540372810288</v>
      </c>
      <c r="O16" s="16"/>
    </row>
    <row r="17" spans="6:19" x14ac:dyDescent="0.3">
      <c r="F17" s="16"/>
      <c r="G17" s="1">
        <f t="shared" ref="G17" si="6">I17*M17 - J17*N17</f>
        <v>-0.49999999987802951</v>
      </c>
      <c r="H17" s="1">
        <f t="shared" ref="H17" si="7">I17*N17+J17*M17</f>
        <v>-0.86602540385485838</v>
      </c>
      <c r="I17" s="1">
        <v>0</v>
      </c>
      <c r="J17" s="1">
        <v>1</v>
      </c>
      <c r="K17" s="1">
        <v>150</v>
      </c>
      <c r="L17" s="1">
        <f t="shared" si="0"/>
        <v>2.6179938781323338</v>
      </c>
      <c r="M17" s="1">
        <f t="shared" si="1"/>
        <v>-0.86602540385485838</v>
      </c>
      <c r="N17" s="1">
        <f t="shared" si="5"/>
        <v>0.49999999987802951</v>
      </c>
      <c r="O17" s="16"/>
    </row>
    <row r="18" spans="6:19" x14ac:dyDescent="0.3">
      <c r="F18" s="16"/>
      <c r="G18" s="1">
        <f t="shared" ref="G18:G24" si="8">I18*M18 - J18*N18</f>
        <v>1.6900690807779284E-10</v>
      </c>
      <c r="H18" s="1">
        <f t="shared" ref="H18:H24" si="9">I18*N18+J18*M18</f>
        <v>-1</v>
      </c>
      <c r="I18" s="1">
        <v>0</v>
      </c>
      <c r="J18" s="1">
        <v>1</v>
      </c>
      <c r="K18" s="1">
        <v>180</v>
      </c>
      <c r="L18" s="1">
        <f t="shared" ref="L18:L24" si="10">K18/57.29577951</f>
        <v>3.1415926537588001</v>
      </c>
      <c r="M18" s="1">
        <f t="shared" ref="M18:M24" si="11">COS(L18)</f>
        <v>-1</v>
      </c>
      <c r="N18" s="1">
        <f t="shared" ref="N18:N24" si="12">SIN(L18)</f>
        <v>-1.6900690807779284E-10</v>
      </c>
      <c r="O18" s="16"/>
    </row>
    <row r="19" spans="6:19" x14ac:dyDescent="0.3">
      <c r="F19" s="16"/>
      <c r="G19" s="1">
        <f t="shared" si="8"/>
        <v>0.50000000017075841</v>
      </c>
      <c r="H19" s="1">
        <f t="shared" si="9"/>
        <v>-0.86602540368585124</v>
      </c>
      <c r="I19" s="1">
        <v>0</v>
      </c>
      <c r="J19" s="1">
        <v>1</v>
      </c>
      <c r="K19" s="1">
        <v>210</v>
      </c>
      <c r="L19" s="1">
        <f t="shared" si="10"/>
        <v>3.665191429385267</v>
      </c>
      <c r="M19" s="1">
        <f t="shared" si="11"/>
        <v>-0.86602540368585124</v>
      </c>
      <c r="N19" s="1">
        <f t="shared" si="12"/>
        <v>-0.50000000017075841</v>
      </c>
      <c r="O19" s="16"/>
    </row>
    <row r="20" spans="6:19" x14ac:dyDescent="0.3">
      <c r="F20" s="16"/>
      <c r="G20" s="1">
        <f t="shared" si="8"/>
        <v>0.86602540389711002</v>
      </c>
      <c r="H20" s="1">
        <f t="shared" si="9"/>
        <v>-0.49999999980484738</v>
      </c>
      <c r="I20" s="1">
        <v>0</v>
      </c>
      <c r="J20" s="1">
        <v>1</v>
      </c>
      <c r="K20" s="1">
        <v>240</v>
      </c>
      <c r="L20" s="1">
        <f t="shared" si="10"/>
        <v>4.1887902050117338</v>
      </c>
      <c r="M20" s="1">
        <f t="shared" si="11"/>
        <v>-0.49999999980484738</v>
      </c>
      <c r="N20" s="1">
        <f t="shared" si="12"/>
        <v>-0.86602540389711002</v>
      </c>
      <c r="O20" s="16"/>
    </row>
    <row r="21" spans="6:19" x14ac:dyDescent="0.3">
      <c r="F21" s="16"/>
      <c r="G21" s="1">
        <f t="shared" si="8"/>
        <v>1</v>
      </c>
      <c r="H21" s="1">
        <f t="shared" si="9"/>
        <v>2.5351080620589911E-10</v>
      </c>
      <c r="I21" s="1">
        <v>0</v>
      </c>
      <c r="J21" s="1">
        <v>1</v>
      </c>
      <c r="K21" s="1">
        <v>270</v>
      </c>
      <c r="L21" s="1">
        <f t="shared" si="10"/>
        <v>4.7123889806382007</v>
      </c>
      <c r="M21" s="1">
        <f t="shared" si="11"/>
        <v>2.5351080620589911E-10</v>
      </c>
      <c r="N21" s="1">
        <f t="shared" si="12"/>
        <v>-1</v>
      </c>
      <c r="O21" s="16"/>
    </row>
    <row r="22" spans="6:19" x14ac:dyDescent="0.3">
      <c r="F22" s="16"/>
      <c r="G22" s="1">
        <f t="shared" si="8"/>
        <v>0.86602540364359926</v>
      </c>
      <c r="H22" s="1">
        <f t="shared" si="9"/>
        <v>0.50000000024394098</v>
      </c>
      <c r="I22" s="1">
        <v>0</v>
      </c>
      <c r="J22" s="1">
        <v>1</v>
      </c>
      <c r="K22" s="1">
        <v>300</v>
      </c>
      <c r="L22" s="1">
        <f t="shared" si="10"/>
        <v>5.2359877562646675</v>
      </c>
      <c r="M22" s="1">
        <f t="shared" si="11"/>
        <v>0.50000000024394098</v>
      </c>
      <c r="N22" s="1">
        <f t="shared" si="12"/>
        <v>-0.86602540364359926</v>
      </c>
      <c r="O22" s="16"/>
    </row>
    <row r="23" spans="6:19" x14ac:dyDescent="0.3">
      <c r="F23" s="16"/>
      <c r="G23" s="1">
        <f t="shared" si="8"/>
        <v>0.49999999973166565</v>
      </c>
      <c r="H23" s="1">
        <f t="shared" si="9"/>
        <v>0.86602540393936156</v>
      </c>
      <c r="I23" s="1">
        <v>0</v>
      </c>
      <c r="J23" s="1">
        <v>1</v>
      </c>
      <c r="K23" s="1">
        <v>330</v>
      </c>
      <c r="L23" s="1">
        <f t="shared" si="10"/>
        <v>5.7595865318911335</v>
      </c>
      <c r="M23" s="1">
        <f t="shared" si="11"/>
        <v>0.86602540393936156</v>
      </c>
      <c r="N23" s="1">
        <f t="shared" si="12"/>
        <v>-0.49999999973166565</v>
      </c>
      <c r="O23" s="16"/>
    </row>
    <row r="24" spans="6:19" x14ac:dyDescent="0.3">
      <c r="F24" s="16"/>
      <c r="G24" s="1">
        <f t="shared" si="8"/>
        <v>-3.3801381615558568E-10</v>
      </c>
      <c r="H24" s="1">
        <f t="shared" si="9"/>
        <v>1</v>
      </c>
      <c r="I24" s="1">
        <v>0</v>
      </c>
      <c r="J24" s="1">
        <v>1</v>
      </c>
      <c r="K24" s="1">
        <v>360</v>
      </c>
      <c r="L24" s="1">
        <f t="shared" si="10"/>
        <v>6.2831853075176003</v>
      </c>
      <c r="M24" s="1">
        <f t="shared" si="11"/>
        <v>1</v>
      </c>
      <c r="N24" s="1">
        <f t="shared" si="12"/>
        <v>3.3801381615558568E-10</v>
      </c>
      <c r="O24" s="16"/>
    </row>
    <row r="25" spans="6:19" x14ac:dyDescent="0.3"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 spans="6:19" x14ac:dyDescent="0.3">
      <c r="F26" s="16"/>
      <c r="G26" s="16"/>
      <c r="H26" s="16"/>
      <c r="I26" s="16"/>
      <c r="J26" s="16"/>
      <c r="K26" s="16"/>
      <c r="L26" s="16"/>
      <c r="M26" s="16"/>
      <c r="N26" s="16"/>
      <c r="O26" s="16"/>
    </row>
    <row r="27" spans="6:19" x14ac:dyDescent="0.3">
      <c r="Q27" s="15"/>
      <c r="R27" s="15"/>
      <c r="S27" s="15"/>
    </row>
    <row r="28" spans="6:19" x14ac:dyDescent="0.3">
      <c r="G28" s="1" t="s">
        <v>33</v>
      </c>
    </row>
    <row r="29" spans="6:19" x14ac:dyDescent="0.3">
      <c r="G29" s="1" t="s">
        <v>34</v>
      </c>
      <c r="M29" s="15" t="s">
        <v>32</v>
      </c>
      <c r="N29" s="15"/>
    </row>
    <row r="30" spans="6:19" x14ac:dyDescent="0.3">
      <c r="G30" s="1" t="s">
        <v>23</v>
      </c>
      <c r="H30" s="1" t="s">
        <v>31</v>
      </c>
      <c r="I30" s="3" t="s">
        <v>15</v>
      </c>
      <c r="J30" s="7" t="s">
        <v>17</v>
      </c>
      <c r="K30" s="7" t="s">
        <v>16</v>
      </c>
      <c r="L30" s="7" t="s">
        <v>18</v>
      </c>
      <c r="M30" s="3" t="s">
        <v>19</v>
      </c>
      <c r="N30" s="4" t="s">
        <v>20</v>
      </c>
    </row>
    <row r="31" spans="6:19" x14ac:dyDescent="0.3">
      <c r="G31" s="1">
        <v>24</v>
      </c>
      <c r="H31" s="1">
        <v>2</v>
      </c>
      <c r="I31" s="1">
        <v>0</v>
      </c>
      <c r="J31" s="7">
        <f>I31/57.29577951</f>
        <v>0</v>
      </c>
      <c r="K31" s="7">
        <f>COS(J31)</f>
        <v>1</v>
      </c>
      <c r="L31" s="7">
        <f>SIN(J31)</f>
        <v>0</v>
      </c>
      <c r="M31" s="1">
        <f>K31*H31</f>
        <v>2</v>
      </c>
      <c r="N31" s="1">
        <f>L31*H31</f>
        <v>0</v>
      </c>
    </row>
    <row r="32" spans="6:19" x14ac:dyDescent="0.3">
      <c r="G32" s="1">
        <v>24</v>
      </c>
      <c r="H32" s="1">
        <v>2</v>
      </c>
      <c r="I32" s="1">
        <v>15</v>
      </c>
      <c r="J32" s="7">
        <f>I32/57.29577951</f>
        <v>0.26179938781323336</v>
      </c>
      <c r="K32" s="7">
        <f>COS(J32)</f>
        <v>0.96592582628542312</v>
      </c>
      <c r="L32" s="7">
        <f>SIN(J32)</f>
        <v>0.2588190451161248</v>
      </c>
      <c r="M32" s="1">
        <f>K32*H32</f>
        <v>1.9318516525708462</v>
      </c>
      <c r="N32" s="1">
        <f>L32*H32</f>
        <v>0.5176380902322496</v>
      </c>
    </row>
    <row r="33" spans="6:14" ht="13.5" customHeight="1" x14ac:dyDescent="0.3">
      <c r="G33" s="1">
        <v>24</v>
      </c>
      <c r="H33" s="1">
        <v>2</v>
      </c>
      <c r="I33" s="1">
        <v>30</v>
      </c>
      <c r="J33" s="7">
        <f>I33/57.29577951</f>
        <v>0.52359877562646673</v>
      </c>
      <c r="K33" s="7">
        <f>COS(J33)</f>
        <v>0.86602540377035475</v>
      </c>
      <c r="L33" s="7">
        <f>SIN(J33)</f>
        <v>0.50000000002439404</v>
      </c>
      <c r="M33" s="1">
        <f t="shared" ref="M33:M45" si="13">K33*H33</f>
        <v>1.7320508075407095</v>
      </c>
      <c r="N33" s="1">
        <f t="shared" ref="N33:N45" si="14">L33*H33</f>
        <v>1.0000000000487881</v>
      </c>
    </row>
    <row r="34" spans="6:14" ht="13.5" customHeight="1" x14ac:dyDescent="0.3">
      <c r="G34" s="1">
        <v>24</v>
      </c>
      <c r="H34" s="1">
        <v>2</v>
      </c>
      <c r="I34" s="1">
        <v>45</v>
      </c>
      <c r="J34" s="7">
        <f>I34/57.29577951</f>
        <v>0.78539816343970004</v>
      </c>
      <c r="K34" s="7">
        <f>COS(J34)</f>
        <v>0.70710678115667103</v>
      </c>
      <c r="L34" s="7">
        <f>SIN(J34)</f>
        <v>0.70710678121642401</v>
      </c>
      <c r="M34" s="1">
        <f t="shared" ref="M34" si="15">K34*H34</f>
        <v>1.4142135623133421</v>
      </c>
      <c r="N34" s="1">
        <f t="shared" ref="N34" si="16">L34*H34</f>
        <v>1.414213562432848</v>
      </c>
    </row>
    <row r="35" spans="6:14" s="6" customFormat="1" x14ac:dyDescent="0.3">
      <c r="F35" s="1"/>
      <c r="G35" s="6">
        <v>24</v>
      </c>
      <c r="H35" s="1">
        <v>2</v>
      </c>
      <c r="I35" s="6">
        <v>60</v>
      </c>
      <c r="J35" s="7">
        <f t="shared" ref="J35:J55" si="17">I35/57.29577951</f>
        <v>1.0471975512529335</v>
      </c>
      <c r="K35" s="7">
        <f t="shared" ref="K35:K55" si="18">COS(J35)</f>
        <v>0.49999999995121186</v>
      </c>
      <c r="L35" s="7">
        <f t="shared" ref="L35:L55" si="19">SIN(J35)</f>
        <v>0.86602540381260651</v>
      </c>
      <c r="M35" s="6">
        <f t="shared" si="13"/>
        <v>0.99999999990242372</v>
      </c>
      <c r="N35" s="6">
        <f t="shared" si="14"/>
        <v>1.732050807625213</v>
      </c>
    </row>
    <row r="36" spans="6:14" x14ac:dyDescent="0.3">
      <c r="G36" s="1">
        <v>24</v>
      </c>
      <c r="H36" s="1">
        <v>2</v>
      </c>
      <c r="I36" s="1">
        <v>75</v>
      </c>
      <c r="J36" s="7">
        <f t="shared" si="17"/>
        <v>1.3089969390661669</v>
      </c>
      <c r="K36" s="7">
        <f t="shared" si="18"/>
        <v>0.25881904503450054</v>
      </c>
      <c r="L36" s="7">
        <f t="shared" si="19"/>
        <v>0.96592582630729429</v>
      </c>
      <c r="M36" s="1">
        <f t="shared" ref="M36:M44" si="20">K36*H36</f>
        <v>0.51763809006900108</v>
      </c>
      <c r="N36" s="1">
        <f t="shared" ref="N36:N44" si="21">L36*H36</f>
        <v>1.9318516526145886</v>
      </c>
    </row>
    <row r="37" spans="6:14" x14ac:dyDescent="0.3">
      <c r="G37" s="1">
        <v>24</v>
      </c>
      <c r="H37" s="1">
        <v>2</v>
      </c>
      <c r="I37" s="1">
        <v>90</v>
      </c>
      <c r="J37" s="7">
        <f t="shared" si="17"/>
        <v>1.5707963268794001</v>
      </c>
      <c r="K37" s="7">
        <f t="shared" si="18"/>
        <v>-8.4503454038896419E-11</v>
      </c>
      <c r="L37" s="7">
        <f t="shared" si="19"/>
        <v>1</v>
      </c>
      <c r="M37" s="1">
        <f t="shared" si="20"/>
        <v>-1.6900690807779284E-10</v>
      </c>
      <c r="N37" s="1">
        <f t="shared" si="21"/>
        <v>2</v>
      </c>
    </row>
    <row r="38" spans="6:14" x14ac:dyDescent="0.3">
      <c r="G38" s="1">
        <v>24</v>
      </c>
      <c r="H38" s="1">
        <v>2</v>
      </c>
      <c r="I38" s="1">
        <v>105</v>
      </c>
      <c r="J38" s="7">
        <f t="shared" si="17"/>
        <v>1.8325957146926335</v>
      </c>
      <c r="K38" s="7">
        <f t="shared" si="18"/>
        <v>-0.2588190451977489</v>
      </c>
      <c r="L38" s="7">
        <f t="shared" si="19"/>
        <v>0.96592582626355195</v>
      </c>
      <c r="M38" s="1">
        <f t="shared" si="20"/>
        <v>-0.5176380903954978</v>
      </c>
      <c r="N38" s="1">
        <f t="shared" si="21"/>
        <v>1.9318516525271039</v>
      </c>
    </row>
    <row r="39" spans="6:14" s="6" customFormat="1" ht="13.5" customHeight="1" x14ac:dyDescent="0.3">
      <c r="F39" s="1"/>
      <c r="G39" s="6">
        <v>24</v>
      </c>
      <c r="H39" s="1">
        <v>2</v>
      </c>
      <c r="I39" s="6">
        <v>120</v>
      </c>
      <c r="J39" s="7">
        <f t="shared" si="17"/>
        <v>2.0943951025058669</v>
      </c>
      <c r="K39" s="7">
        <f t="shared" si="18"/>
        <v>-0.50000000009757628</v>
      </c>
      <c r="L39" s="7">
        <f t="shared" si="19"/>
        <v>0.86602540372810288</v>
      </c>
      <c r="M39" s="6">
        <f t="shared" si="20"/>
        <v>-1.0000000001951526</v>
      </c>
      <c r="N39" s="6">
        <f t="shared" si="21"/>
        <v>1.7320508074562058</v>
      </c>
    </row>
    <row r="40" spans="6:14" ht="13.5" customHeight="1" x14ac:dyDescent="0.3">
      <c r="G40" s="1">
        <v>24</v>
      </c>
      <c r="H40" s="1">
        <v>2</v>
      </c>
      <c r="I40" s="1">
        <v>135</v>
      </c>
      <c r="J40" s="7">
        <f t="shared" si="17"/>
        <v>2.3561944903191003</v>
      </c>
      <c r="K40" s="7">
        <f t="shared" si="18"/>
        <v>-0.7071067812761771</v>
      </c>
      <c r="L40" s="7">
        <f t="shared" si="19"/>
        <v>0.70710678109691794</v>
      </c>
      <c r="M40" s="1">
        <f t="shared" si="20"/>
        <v>-1.4142135625523542</v>
      </c>
      <c r="N40" s="1">
        <f t="shared" si="21"/>
        <v>1.4142135621938359</v>
      </c>
    </row>
    <row r="41" spans="6:14" x14ac:dyDescent="0.3">
      <c r="G41" s="1">
        <v>24</v>
      </c>
      <c r="H41" s="1">
        <v>2</v>
      </c>
      <c r="I41" s="1">
        <v>150</v>
      </c>
      <c r="J41" s="7">
        <f t="shared" si="17"/>
        <v>2.6179938781323338</v>
      </c>
      <c r="K41" s="7">
        <f t="shared" si="18"/>
        <v>-0.86602540385485838</v>
      </c>
      <c r="L41" s="7">
        <f t="shared" si="19"/>
        <v>0.49999999987802951</v>
      </c>
      <c r="M41" s="1">
        <f t="shared" si="20"/>
        <v>-1.7320508077097168</v>
      </c>
      <c r="N41" s="1">
        <f t="shared" si="21"/>
        <v>0.99999999975605902</v>
      </c>
    </row>
    <row r="42" spans="6:14" x14ac:dyDescent="0.3">
      <c r="G42" s="1">
        <v>24</v>
      </c>
      <c r="H42" s="1">
        <v>2</v>
      </c>
      <c r="I42" s="1">
        <v>165</v>
      </c>
      <c r="J42" s="7">
        <f t="shared" si="17"/>
        <v>2.8797932659455667</v>
      </c>
      <c r="K42" s="7">
        <f t="shared" si="18"/>
        <v>-0.96592582632916524</v>
      </c>
      <c r="L42" s="7">
        <f t="shared" si="19"/>
        <v>0.25881904495287672</v>
      </c>
      <c r="M42" s="1">
        <f t="shared" si="20"/>
        <v>-1.9318516526583305</v>
      </c>
      <c r="N42" s="1">
        <f t="shared" si="21"/>
        <v>0.51763808990575344</v>
      </c>
    </row>
    <row r="43" spans="6:14" s="6" customFormat="1" x14ac:dyDescent="0.3">
      <c r="F43" s="1"/>
      <c r="G43" s="6">
        <v>24</v>
      </c>
      <c r="H43" s="1">
        <v>2</v>
      </c>
      <c r="I43" s="6">
        <v>180</v>
      </c>
      <c r="J43" s="7">
        <f t="shared" si="17"/>
        <v>3.1415926537588001</v>
      </c>
      <c r="K43" s="7">
        <f t="shared" si="18"/>
        <v>-1</v>
      </c>
      <c r="L43" s="7">
        <f t="shared" si="19"/>
        <v>-1.6900690807779284E-10</v>
      </c>
      <c r="M43" s="6">
        <f>K43*H43</f>
        <v>-2</v>
      </c>
      <c r="N43" s="6">
        <f t="shared" si="21"/>
        <v>-3.3801381615558568E-10</v>
      </c>
    </row>
    <row r="44" spans="6:14" x14ac:dyDescent="0.3">
      <c r="G44" s="1">
        <v>24</v>
      </c>
      <c r="H44" s="1">
        <v>2</v>
      </c>
      <c r="I44" s="1">
        <v>195</v>
      </c>
      <c r="J44" s="7">
        <f t="shared" si="17"/>
        <v>3.4033920415720336</v>
      </c>
      <c r="K44" s="7">
        <f t="shared" si="18"/>
        <v>-0.96592582624168088</v>
      </c>
      <c r="L44" s="7">
        <f t="shared" si="19"/>
        <v>-0.25881904527937299</v>
      </c>
      <c r="M44" s="1">
        <f t="shared" si="20"/>
        <v>-1.9318516524833618</v>
      </c>
      <c r="N44" s="1">
        <f t="shared" si="21"/>
        <v>-0.51763809055874599</v>
      </c>
    </row>
    <row r="45" spans="6:14" x14ac:dyDescent="0.3">
      <c r="G45" s="1">
        <v>24</v>
      </c>
      <c r="H45" s="1">
        <v>2</v>
      </c>
      <c r="I45" s="1">
        <v>210</v>
      </c>
      <c r="J45" s="7">
        <f t="shared" si="17"/>
        <v>3.665191429385267</v>
      </c>
      <c r="K45" s="7">
        <f t="shared" si="18"/>
        <v>-0.86602540368585124</v>
      </c>
      <c r="L45" s="7">
        <f t="shared" si="19"/>
        <v>-0.50000000017075841</v>
      </c>
      <c r="M45" s="1">
        <f t="shared" si="13"/>
        <v>-1.7320508073717025</v>
      </c>
      <c r="N45" s="1">
        <f t="shared" si="14"/>
        <v>-1.0000000003415168</v>
      </c>
    </row>
    <row r="46" spans="6:14" x14ac:dyDescent="0.3">
      <c r="G46" s="1">
        <v>24</v>
      </c>
      <c r="H46" s="1">
        <v>2</v>
      </c>
      <c r="I46" s="1">
        <v>225</v>
      </c>
      <c r="J46" s="7">
        <f t="shared" si="17"/>
        <v>3.9269908171985004</v>
      </c>
      <c r="K46" s="7">
        <f t="shared" si="18"/>
        <v>-0.70710678103716496</v>
      </c>
      <c r="L46" s="7">
        <f t="shared" si="19"/>
        <v>-0.70710678133593008</v>
      </c>
      <c r="M46" s="1">
        <f t="shared" ref="M46:M55" si="22">K46*H46</f>
        <v>-1.4142135620743299</v>
      </c>
      <c r="N46" s="1">
        <f t="shared" ref="N46:N55" si="23">L46*H46</f>
        <v>-1.4142135626718602</v>
      </c>
    </row>
    <row r="47" spans="6:14" s="6" customFormat="1" x14ac:dyDescent="0.3">
      <c r="F47" s="1"/>
      <c r="G47" s="1">
        <v>24</v>
      </c>
      <c r="H47" s="1">
        <v>2</v>
      </c>
      <c r="I47" s="6">
        <v>240</v>
      </c>
      <c r="J47" s="7">
        <f t="shared" si="17"/>
        <v>4.1887902050117338</v>
      </c>
      <c r="K47" s="7">
        <f t="shared" si="18"/>
        <v>-0.49999999980484738</v>
      </c>
      <c r="L47" s="7">
        <f t="shared" si="19"/>
        <v>-0.86602540389711002</v>
      </c>
      <c r="M47" s="1">
        <f t="shared" si="22"/>
        <v>-0.99999999960969477</v>
      </c>
      <c r="N47" s="1">
        <f t="shared" si="23"/>
        <v>-1.73205080779422</v>
      </c>
    </row>
    <row r="48" spans="6:14" s="6" customFormat="1" x14ac:dyDescent="0.3">
      <c r="F48" s="1"/>
      <c r="G48" s="1">
        <v>24</v>
      </c>
      <c r="H48" s="1">
        <v>2</v>
      </c>
      <c r="I48" s="6">
        <v>255</v>
      </c>
      <c r="J48" s="7">
        <f t="shared" si="17"/>
        <v>4.4505895928249668</v>
      </c>
      <c r="K48" s="7">
        <f t="shared" si="18"/>
        <v>-0.25881904487125262</v>
      </c>
      <c r="L48" s="7">
        <f t="shared" si="19"/>
        <v>-0.96592582635103641</v>
      </c>
      <c r="M48" s="1">
        <f t="shared" si="22"/>
        <v>-0.51763808974250525</v>
      </c>
      <c r="N48" s="1">
        <f t="shared" si="23"/>
        <v>-1.9318516527020728</v>
      </c>
    </row>
    <row r="49" spans="6:14" x14ac:dyDescent="0.3">
      <c r="G49" s="1">
        <v>24</v>
      </c>
      <c r="H49" s="1">
        <v>2</v>
      </c>
      <c r="I49" s="1">
        <v>270</v>
      </c>
      <c r="J49" s="7">
        <f t="shared" si="17"/>
        <v>4.7123889806382007</v>
      </c>
      <c r="K49" s="7">
        <f t="shared" si="18"/>
        <v>2.5351080620589911E-10</v>
      </c>
      <c r="L49" s="7">
        <f t="shared" si="19"/>
        <v>-1</v>
      </c>
      <c r="M49" s="1">
        <f t="shared" si="22"/>
        <v>5.0702161241179822E-10</v>
      </c>
      <c r="N49" s="1">
        <f t="shared" si="23"/>
        <v>-2</v>
      </c>
    </row>
    <row r="50" spans="6:14" x14ac:dyDescent="0.3">
      <c r="G50" s="1">
        <v>24</v>
      </c>
      <c r="H50" s="1">
        <v>2</v>
      </c>
      <c r="I50" s="1">
        <v>285</v>
      </c>
      <c r="J50" s="7">
        <f t="shared" si="17"/>
        <v>4.9741883684514336</v>
      </c>
      <c r="K50" s="7">
        <f t="shared" si="18"/>
        <v>0.25881904536099704</v>
      </c>
      <c r="L50" s="7">
        <f t="shared" si="19"/>
        <v>-0.96592582621980982</v>
      </c>
      <c r="M50" s="1">
        <f t="shared" si="22"/>
        <v>0.51763809072199407</v>
      </c>
      <c r="N50" s="1">
        <f t="shared" si="23"/>
        <v>-1.9318516524396196</v>
      </c>
    </row>
    <row r="51" spans="6:14" s="6" customFormat="1" x14ac:dyDescent="0.3">
      <c r="F51" s="1"/>
      <c r="G51" s="1">
        <v>24</v>
      </c>
      <c r="H51" s="1">
        <v>2</v>
      </c>
      <c r="I51" s="6">
        <v>300</v>
      </c>
      <c r="J51" s="7">
        <f t="shared" si="17"/>
        <v>5.2359877562646675</v>
      </c>
      <c r="K51" s="7">
        <f t="shared" si="18"/>
        <v>0.50000000024394098</v>
      </c>
      <c r="L51" s="7">
        <f t="shared" si="19"/>
        <v>-0.86602540364359926</v>
      </c>
      <c r="M51" s="1">
        <f t="shared" si="22"/>
        <v>1.000000000487882</v>
      </c>
      <c r="N51" s="1">
        <f t="shared" si="23"/>
        <v>-1.7320508072871985</v>
      </c>
    </row>
    <row r="52" spans="6:14" s="6" customFormat="1" x14ac:dyDescent="0.3">
      <c r="F52" s="1"/>
      <c r="G52" s="1">
        <v>24</v>
      </c>
      <c r="H52" s="1">
        <v>2</v>
      </c>
      <c r="I52" s="6">
        <v>315</v>
      </c>
      <c r="J52" s="7">
        <f t="shared" si="17"/>
        <v>5.4977871440779005</v>
      </c>
      <c r="K52" s="7">
        <f t="shared" si="18"/>
        <v>0.70710678139568306</v>
      </c>
      <c r="L52" s="7">
        <f t="shared" si="19"/>
        <v>-0.70710678097741198</v>
      </c>
      <c r="M52" s="1">
        <f t="shared" si="22"/>
        <v>1.4142135627913661</v>
      </c>
      <c r="N52" s="1">
        <f t="shared" si="23"/>
        <v>-1.414213561954824</v>
      </c>
    </row>
    <row r="53" spans="6:14" x14ac:dyDescent="0.3">
      <c r="G53" s="1">
        <v>24</v>
      </c>
      <c r="H53" s="1">
        <v>2</v>
      </c>
      <c r="I53" s="1">
        <v>330</v>
      </c>
      <c r="J53" s="7">
        <f t="shared" si="17"/>
        <v>5.7595865318911335</v>
      </c>
      <c r="K53" s="7">
        <f t="shared" si="18"/>
        <v>0.86602540393936156</v>
      </c>
      <c r="L53" s="7">
        <f t="shared" si="19"/>
        <v>-0.49999999973166565</v>
      </c>
      <c r="M53" s="1">
        <f t="shared" si="22"/>
        <v>1.7320508078787231</v>
      </c>
      <c r="N53" s="1">
        <f t="shared" si="23"/>
        <v>-0.99999999946333129</v>
      </c>
    </row>
    <row r="54" spans="6:14" x14ac:dyDescent="0.3">
      <c r="G54" s="1">
        <v>24</v>
      </c>
      <c r="H54" s="1">
        <v>2</v>
      </c>
      <c r="I54" s="1">
        <v>345</v>
      </c>
      <c r="J54" s="7">
        <f t="shared" si="17"/>
        <v>6.0213859197043673</v>
      </c>
      <c r="K54" s="7">
        <f t="shared" si="18"/>
        <v>0.96592582637290758</v>
      </c>
      <c r="L54" s="7">
        <f t="shared" si="19"/>
        <v>-0.25881904478962814</v>
      </c>
      <c r="M54" s="1">
        <f t="shared" si="22"/>
        <v>1.9318516527458152</v>
      </c>
      <c r="N54" s="1">
        <f t="shared" si="23"/>
        <v>-0.51763808957925628</v>
      </c>
    </row>
    <row r="55" spans="6:14" s="6" customFormat="1" x14ac:dyDescent="0.3">
      <c r="F55" s="1"/>
      <c r="G55" s="1">
        <v>24</v>
      </c>
      <c r="H55" s="1">
        <v>2</v>
      </c>
      <c r="I55" s="6">
        <v>360</v>
      </c>
      <c r="J55" s="7">
        <f t="shared" si="17"/>
        <v>6.2831853075176003</v>
      </c>
      <c r="K55" s="7">
        <f t="shared" si="18"/>
        <v>1</v>
      </c>
      <c r="L55" s="7">
        <f t="shared" si="19"/>
        <v>3.3801381615558568E-10</v>
      </c>
      <c r="M55" s="1">
        <f t="shared" si="22"/>
        <v>2</v>
      </c>
      <c r="N55" s="1">
        <f t="shared" si="23"/>
        <v>6.7602763231117136E-10</v>
      </c>
    </row>
    <row r="71" spans="4:25" x14ac:dyDescent="0.3">
      <c r="F71" s="12" t="s">
        <v>46</v>
      </c>
      <c r="G71" s="12">
        <v>3</v>
      </c>
      <c r="H71" s="12">
        <v>1</v>
      </c>
      <c r="I71" s="12">
        <v>5</v>
      </c>
      <c r="J71" s="12">
        <v>4</v>
      </c>
      <c r="K71" s="12">
        <v>6</v>
      </c>
      <c r="L71" s="12">
        <v>2</v>
      </c>
      <c r="Q71" s="1" t="s">
        <v>36</v>
      </c>
    </row>
    <row r="72" spans="4:25" x14ac:dyDescent="0.3">
      <c r="F72" s="12" t="s">
        <v>47</v>
      </c>
      <c r="G72" s="12">
        <v>1</v>
      </c>
      <c r="H72" s="12">
        <v>2</v>
      </c>
      <c r="I72" s="12">
        <v>3</v>
      </c>
      <c r="J72" s="12">
        <v>4</v>
      </c>
      <c r="K72" s="12">
        <v>5</v>
      </c>
      <c r="L72" s="12">
        <v>6</v>
      </c>
      <c r="Q72" s="1" t="s">
        <v>37</v>
      </c>
    </row>
    <row r="73" spans="4:25" x14ac:dyDescent="0.3">
      <c r="F73" s="1" t="s">
        <v>48</v>
      </c>
      <c r="G73" s="10" t="s">
        <v>51</v>
      </c>
      <c r="H73" t="s">
        <v>45</v>
      </c>
      <c r="I73" t="s">
        <v>43</v>
      </c>
      <c r="J73" s="9" t="s">
        <v>50</v>
      </c>
      <c r="K73" s="9" t="s">
        <v>52</v>
      </c>
      <c r="L73" s="1" t="s">
        <v>44</v>
      </c>
      <c r="Q73" s="1" t="s">
        <v>38</v>
      </c>
    </row>
    <row r="74" spans="4:25" x14ac:dyDescent="0.3">
      <c r="F74" s="1" t="s">
        <v>49</v>
      </c>
      <c r="G74" t="s">
        <v>43</v>
      </c>
      <c r="H74" s="9" t="s">
        <v>44</v>
      </c>
      <c r="I74" s="10" t="s">
        <v>52</v>
      </c>
      <c r="J74" s="1" t="s">
        <v>45</v>
      </c>
      <c r="K74" s="9" t="s">
        <v>51</v>
      </c>
      <c r="L74" s="9" t="s">
        <v>50</v>
      </c>
    </row>
    <row r="75" spans="4:25" x14ac:dyDescent="0.3">
      <c r="M75" s="1" t="s">
        <v>30</v>
      </c>
      <c r="R75" s="1" t="s">
        <v>35</v>
      </c>
      <c r="T75" s="1" t="s">
        <v>42</v>
      </c>
      <c r="W75" s="1" t="s">
        <v>62</v>
      </c>
    </row>
    <row r="76" spans="4:25" x14ac:dyDescent="0.3">
      <c r="F76" s="1" t="s">
        <v>43</v>
      </c>
      <c r="G76" s="1" t="s">
        <v>44</v>
      </c>
      <c r="H76" s="1" t="s">
        <v>45</v>
      </c>
      <c r="I76" s="1" t="s">
        <v>21</v>
      </c>
      <c r="J76" s="1" t="s">
        <v>22</v>
      </c>
      <c r="K76" s="1" t="s">
        <v>29</v>
      </c>
      <c r="L76" s="1" t="s">
        <v>27</v>
      </c>
      <c r="M76" s="1" t="s">
        <v>25</v>
      </c>
      <c r="N76" s="1" t="s">
        <v>26</v>
      </c>
      <c r="O76" s="1" t="s">
        <v>28</v>
      </c>
      <c r="P76" s="1" t="s">
        <v>24</v>
      </c>
      <c r="T76" s="1" t="s">
        <v>39</v>
      </c>
      <c r="U76" s="1" t="s">
        <v>40</v>
      </c>
      <c r="V76" s="1" t="s">
        <v>41</v>
      </c>
      <c r="W76" s="1" t="s">
        <v>63</v>
      </c>
      <c r="X76" s="1" t="s">
        <v>64</v>
      </c>
      <c r="Y76" s="1" t="s">
        <v>65</v>
      </c>
    </row>
    <row r="77" spans="4:25" x14ac:dyDescent="0.3">
      <c r="D77" s="11"/>
      <c r="F77" s="1">
        <f t="shared" ref="F77:F100" si="24">SQRT(3)*N77*O77/P77</f>
        <v>0</v>
      </c>
      <c r="G77" s="1">
        <f t="shared" ref="G77:G100" si="25">SQRT(3)*O77/P77*(SQRT(3)/2*M77+0.5*N77)</f>
        <v>12.499999999999998</v>
      </c>
      <c r="H77" s="1">
        <f t="shared" ref="H77:H100" si="26">SQRT(3)*O77/P77*(-SQRT(3)/2*M77+0.5*N77)</f>
        <v>-12.499999999999998</v>
      </c>
      <c r="I77" s="1" t="s">
        <v>55</v>
      </c>
      <c r="J77" s="1">
        <f>-H77</f>
        <v>12.499999999999998</v>
      </c>
      <c r="K77" s="1">
        <f>F77</f>
        <v>0</v>
      </c>
      <c r="L77" s="1">
        <v>0</v>
      </c>
      <c r="M77" s="1">
        <f t="shared" ref="M77:N80" si="27">M31</f>
        <v>2</v>
      </c>
      <c r="N77" s="1">
        <f t="shared" si="27"/>
        <v>0</v>
      </c>
      <c r="O77" s="1">
        <v>100</v>
      </c>
      <c r="P77" s="1">
        <v>24</v>
      </c>
      <c r="Q77" s="1">
        <f t="shared" ref="Q77:Q100" si="28">(O77-J77-K77)/4</f>
        <v>21.875</v>
      </c>
      <c r="R77" s="1">
        <f t="shared" ref="R77:S80" si="29">Q77+J77/2</f>
        <v>28.125</v>
      </c>
      <c r="S77" s="1">
        <f t="shared" si="29"/>
        <v>28.125</v>
      </c>
      <c r="T77" s="1">
        <f t="shared" ref="T77:T100" si="30">O77-Q77*2</f>
        <v>56.25</v>
      </c>
      <c r="U77" s="1">
        <f t="shared" ref="U77:U100" si="31">O77-R77*2</f>
        <v>43.75</v>
      </c>
      <c r="V77" s="1">
        <f t="shared" ref="V77:V100" si="32">O77-2*S77</f>
        <v>43.75</v>
      </c>
      <c r="W77" s="1">
        <f>T77/O77</f>
        <v>0.5625</v>
      </c>
      <c r="X77" s="1">
        <f>U77/O77</f>
        <v>0.4375</v>
      </c>
      <c r="Y77" s="1">
        <f>V77/O77</f>
        <v>0.4375</v>
      </c>
    </row>
    <row r="78" spans="4:25" x14ac:dyDescent="0.3">
      <c r="D78" s="11"/>
      <c r="F78" s="1">
        <f t="shared" si="24"/>
        <v>3.7357311342299133</v>
      </c>
      <c r="G78" s="1">
        <f t="shared" si="25"/>
        <v>13.941938395682744</v>
      </c>
      <c r="H78" s="1">
        <f t="shared" si="26"/>
        <v>-10.206207261452832</v>
      </c>
      <c r="I78" s="1" t="s">
        <v>55</v>
      </c>
      <c r="J78" s="1">
        <f>-H78</f>
        <v>10.206207261452832</v>
      </c>
      <c r="K78" s="1">
        <f>F78</f>
        <v>3.7357311342299133</v>
      </c>
      <c r="L78" s="1">
        <v>15</v>
      </c>
      <c r="M78" s="1">
        <f t="shared" si="27"/>
        <v>1.9318516525708462</v>
      </c>
      <c r="N78" s="1">
        <f t="shared" si="27"/>
        <v>0.5176380902322496</v>
      </c>
      <c r="O78" s="1">
        <v>100</v>
      </c>
      <c r="P78" s="1">
        <v>24</v>
      </c>
      <c r="Q78" s="1">
        <f t="shared" si="28"/>
        <v>21.514515401079315</v>
      </c>
      <c r="R78" s="1">
        <f t="shared" si="29"/>
        <v>26.617619031805731</v>
      </c>
      <c r="S78" s="1">
        <f t="shared" si="29"/>
        <v>28.485484598920689</v>
      </c>
      <c r="T78" s="1">
        <f t="shared" si="30"/>
        <v>56.97096919784137</v>
      </c>
      <c r="U78" s="1">
        <f t="shared" si="31"/>
        <v>46.764761936388538</v>
      </c>
      <c r="V78" s="1">
        <f t="shared" si="32"/>
        <v>43.029030802158623</v>
      </c>
      <c r="W78" s="1">
        <f t="shared" ref="W78:W100" si="33">T78/O78</f>
        <v>0.5697096919784137</v>
      </c>
      <c r="X78" s="1">
        <f t="shared" ref="X78:X100" si="34">U78/O78</f>
        <v>0.46764761936388538</v>
      </c>
      <c r="Y78" s="1">
        <f t="shared" ref="Y78:Y100" si="35">V78/O78</f>
        <v>0.43029030802158624</v>
      </c>
    </row>
    <row r="79" spans="4:25" x14ac:dyDescent="0.3">
      <c r="D79" s="11"/>
      <c r="F79" s="1">
        <f t="shared" si="24"/>
        <v>7.2168783652224198</v>
      </c>
      <c r="G79" s="1">
        <f t="shared" si="25"/>
        <v>14.433756729740644</v>
      </c>
      <c r="H79" s="1">
        <f t="shared" si="26"/>
        <v>-7.216878364518224</v>
      </c>
      <c r="I79" s="1" t="s">
        <v>55</v>
      </c>
      <c r="J79" s="8">
        <f>-H79</f>
        <v>7.216878364518224</v>
      </c>
      <c r="K79" s="8">
        <f>F79</f>
        <v>7.2168783652224198</v>
      </c>
      <c r="L79" s="4">
        <v>30</v>
      </c>
      <c r="M79" s="1">
        <f t="shared" si="27"/>
        <v>1.7320508075407095</v>
      </c>
      <c r="N79" s="1">
        <f t="shared" si="27"/>
        <v>1.0000000000487881</v>
      </c>
      <c r="O79" s="1">
        <v>100</v>
      </c>
      <c r="P79" s="1">
        <v>24</v>
      </c>
      <c r="Q79" s="1">
        <f t="shared" si="28"/>
        <v>21.391560817564841</v>
      </c>
      <c r="R79" s="1">
        <f t="shared" si="29"/>
        <v>24.999999999823952</v>
      </c>
      <c r="S79" s="1">
        <f t="shared" si="29"/>
        <v>28.608439182435163</v>
      </c>
      <c r="T79" s="8">
        <f t="shared" si="30"/>
        <v>57.216878364870318</v>
      </c>
      <c r="U79" s="8">
        <f t="shared" si="31"/>
        <v>50.000000000352095</v>
      </c>
      <c r="V79" s="8">
        <f t="shared" si="32"/>
        <v>42.783121635129675</v>
      </c>
      <c r="W79" s="1">
        <f t="shared" si="33"/>
        <v>0.57216878364870316</v>
      </c>
      <c r="X79" s="1">
        <f t="shared" si="34"/>
        <v>0.50000000000352096</v>
      </c>
      <c r="Y79" s="1">
        <f t="shared" si="35"/>
        <v>0.42783121635129673</v>
      </c>
    </row>
    <row r="80" spans="4:25" x14ac:dyDescent="0.3">
      <c r="D80" s="11"/>
      <c r="F80" s="1">
        <f t="shared" si="24"/>
        <v>10.206207262027805</v>
      </c>
      <c r="G80" s="1">
        <f t="shared" si="25"/>
        <v>13.94193839547229</v>
      </c>
      <c r="H80" s="1">
        <f t="shared" si="26"/>
        <v>-3.7357311334444852</v>
      </c>
      <c r="I80" s="1" t="s">
        <v>55</v>
      </c>
      <c r="J80" s="1">
        <f>-H80</f>
        <v>3.7357311334444852</v>
      </c>
      <c r="K80" s="1">
        <f>F80</f>
        <v>10.206207262027805</v>
      </c>
      <c r="L80" s="1">
        <v>45</v>
      </c>
      <c r="M80" s="1">
        <f t="shared" si="27"/>
        <v>1.4142135623133421</v>
      </c>
      <c r="N80" s="1">
        <f t="shared" si="27"/>
        <v>1.414213562432848</v>
      </c>
      <c r="O80" s="1">
        <v>100</v>
      </c>
      <c r="P80" s="1">
        <v>24</v>
      </c>
      <c r="Q80" s="1">
        <f t="shared" si="28"/>
        <v>21.514515401131927</v>
      </c>
      <c r="R80" s="1">
        <f t="shared" si="29"/>
        <v>23.382380967854168</v>
      </c>
      <c r="S80" s="1">
        <f t="shared" si="29"/>
        <v>28.485484598868069</v>
      </c>
      <c r="T80" s="1">
        <f t="shared" si="30"/>
        <v>56.970969197736146</v>
      </c>
      <c r="U80" s="1">
        <f t="shared" si="31"/>
        <v>53.235238064291664</v>
      </c>
      <c r="V80" s="1">
        <f t="shared" si="32"/>
        <v>43.029030802263861</v>
      </c>
      <c r="W80" s="1">
        <f t="shared" si="33"/>
        <v>0.56970969197736143</v>
      </c>
      <c r="X80" s="1">
        <f t="shared" si="34"/>
        <v>0.53235238064291668</v>
      </c>
      <c r="Y80" s="1">
        <f t="shared" si="35"/>
        <v>0.43029030802263862</v>
      </c>
    </row>
    <row r="81" spans="4:25" x14ac:dyDescent="0.3">
      <c r="D81" s="11"/>
      <c r="F81" s="1">
        <f t="shared" si="24"/>
        <v>12.500000000406567</v>
      </c>
      <c r="G81" s="1">
        <f t="shared" si="25"/>
        <v>12.499999999593431</v>
      </c>
      <c r="H81" s="1">
        <f t="shared" si="26"/>
        <v>8.1313598921962723E-10</v>
      </c>
      <c r="I81" s="1" t="s">
        <v>57</v>
      </c>
      <c r="J81" s="1">
        <f>H81</f>
        <v>8.1313598921962723E-10</v>
      </c>
      <c r="K81" s="1">
        <f>G81</f>
        <v>12.499999999593431</v>
      </c>
      <c r="L81" s="1">
        <v>60</v>
      </c>
      <c r="M81" s="1">
        <f t="shared" ref="M81:N100" si="36">M35</f>
        <v>0.99999999990242372</v>
      </c>
      <c r="N81" s="1">
        <f t="shared" si="36"/>
        <v>1.732050807625213</v>
      </c>
      <c r="O81" s="1">
        <v>100</v>
      </c>
      <c r="P81" s="1">
        <v>24</v>
      </c>
      <c r="Q81" s="1">
        <f t="shared" si="28"/>
        <v>21.87499999989836</v>
      </c>
      <c r="R81" s="1">
        <f t="shared" ref="R81:S84" si="37">Q81+J81/2</f>
        <v>21.875000000304929</v>
      </c>
      <c r="S81" s="1">
        <f t="shared" si="37"/>
        <v>28.125000000101643</v>
      </c>
      <c r="T81" s="1">
        <f t="shared" si="30"/>
        <v>56.250000000203279</v>
      </c>
      <c r="U81" s="1">
        <f t="shared" si="31"/>
        <v>56.249999999390141</v>
      </c>
      <c r="V81" s="1">
        <f t="shared" si="32"/>
        <v>43.749999999796714</v>
      </c>
      <c r="W81" s="1">
        <f t="shared" si="33"/>
        <v>0.56250000000203282</v>
      </c>
      <c r="X81" s="1">
        <f t="shared" si="34"/>
        <v>0.56249999999390143</v>
      </c>
      <c r="Y81" s="1">
        <f t="shared" si="35"/>
        <v>0.43749999999796713</v>
      </c>
    </row>
    <row r="82" spans="4:25" x14ac:dyDescent="0.3">
      <c r="D82" s="11"/>
      <c r="F82" s="1">
        <f t="shared" si="24"/>
        <v>13.941938395893201</v>
      </c>
      <c r="G82" s="1">
        <f t="shared" si="25"/>
        <v>10.206207260877857</v>
      </c>
      <c r="H82" s="1">
        <f t="shared" si="26"/>
        <v>3.7357311350153437</v>
      </c>
      <c r="I82" s="1" t="s">
        <v>57</v>
      </c>
      <c r="J82" s="1">
        <f>H82</f>
        <v>3.7357311350153437</v>
      </c>
      <c r="K82" s="1">
        <f>G82</f>
        <v>10.206207260877857</v>
      </c>
      <c r="L82" s="1">
        <v>75</v>
      </c>
      <c r="M82" s="1">
        <f t="shared" si="36"/>
        <v>0.51763809006900108</v>
      </c>
      <c r="N82" s="1">
        <f t="shared" si="36"/>
        <v>1.9318516526145886</v>
      </c>
      <c r="O82" s="1">
        <v>100</v>
      </c>
      <c r="P82" s="1">
        <v>24</v>
      </c>
      <c r="Q82" s="1">
        <f t="shared" si="28"/>
        <v>21.514515401026699</v>
      </c>
      <c r="R82" s="1">
        <f t="shared" si="37"/>
        <v>23.38238096853437</v>
      </c>
      <c r="S82" s="1">
        <f t="shared" si="37"/>
        <v>28.485484598973301</v>
      </c>
      <c r="T82" s="1">
        <f t="shared" si="30"/>
        <v>56.970969197946602</v>
      </c>
      <c r="U82" s="1">
        <f t="shared" si="31"/>
        <v>53.235238062931259</v>
      </c>
      <c r="V82" s="1">
        <f t="shared" si="32"/>
        <v>43.029030802053398</v>
      </c>
      <c r="W82" s="1">
        <f t="shared" si="33"/>
        <v>0.56970969197946597</v>
      </c>
      <c r="X82" s="1">
        <f t="shared" si="34"/>
        <v>0.53235238062931256</v>
      </c>
      <c r="Y82" s="1">
        <f t="shared" si="35"/>
        <v>0.43029030802053397</v>
      </c>
    </row>
    <row r="83" spans="4:25" x14ac:dyDescent="0.3">
      <c r="D83" s="11"/>
      <c r="F83" s="1">
        <f t="shared" si="24"/>
        <v>14.433756729740644</v>
      </c>
      <c r="G83" s="1">
        <f t="shared" si="25"/>
        <v>7.216878363814029</v>
      </c>
      <c r="H83" s="1">
        <f t="shared" si="26"/>
        <v>7.2168783659266147</v>
      </c>
      <c r="I83" s="1" t="s">
        <v>56</v>
      </c>
      <c r="J83" s="1">
        <f>H83</f>
        <v>7.2168783659266147</v>
      </c>
      <c r="K83" s="1">
        <f>G83</f>
        <v>7.216878363814029</v>
      </c>
      <c r="L83" s="1">
        <v>90</v>
      </c>
      <c r="M83" s="1">
        <f t="shared" si="36"/>
        <v>-1.6900690807779284E-10</v>
      </c>
      <c r="N83" s="1">
        <f t="shared" si="36"/>
        <v>2</v>
      </c>
      <c r="O83" s="1">
        <v>100</v>
      </c>
      <c r="P83" s="1">
        <v>24</v>
      </c>
      <c r="Q83" s="1">
        <f t="shared" si="28"/>
        <v>21.391560817564837</v>
      </c>
      <c r="R83" s="1">
        <f t="shared" si="37"/>
        <v>25.000000000528146</v>
      </c>
      <c r="S83" s="1">
        <f t="shared" si="37"/>
        <v>28.608439182435163</v>
      </c>
      <c r="T83" s="1">
        <f t="shared" si="30"/>
        <v>57.216878364870325</v>
      </c>
      <c r="U83" s="1">
        <f t="shared" si="31"/>
        <v>49.999999998943707</v>
      </c>
      <c r="V83" s="1">
        <f t="shared" si="32"/>
        <v>42.783121635129675</v>
      </c>
      <c r="W83" s="1">
        <f t="shared" si="33"/>
        <v>0.57216878364870327</v>
      </c>
      <c r="X83" s="1">
        <f t="shared" si="34"/>
        <v>0.49999999998943706</v>
      </c>
      <c r="Y83" s="1">
        <f t="shared" si="35"/>
        <v>0.42783121635129673</v>
      </c>
    </row>
    <row r="84" spans="4:25" x14ac:dyDescent="0.3">
      <c r="D84" s="11"/>
      <c r="F84" s="1">
        <f t="shared" si="24"/>
        <v>13.941938395261834</v>
      </c>
      <c r="G84" s="1">
        <f t="shared" si="25"/>
        <v>3.7357311326590557</v>
      </c>
      <c r="H84" s="1">
        <f t="shared" si="26"/>
        <v>10.20620726260278</v>
      </c>
      <c r="I84" s="1" t="s">
        <v>56</v>
      </c>
      <c r="J84" s="1">
        <f>H84</f>
        <v>10.20620726260278</v>
      </c>
      <c r="K84" s="1">
        <f>G84</f>
        <v>3.7357311326590557</v>
      </c>
      <c r="L84" s="1">
        <v>105</v>
      </c>
      <c r="M84" s="1">
        <f t="shared" si="36"/>
        <v>-0.5176380903954978</v>
      </c>
      <c r="N84" s="1">
        <f t="shared" si="36"/>
        <v>1.9318516525271039</v>
      </c>
      <c r="O84" s="1">
        <v>100</v>
      </c>
      <c r="P84" s="1">
        <v>24</v>
      </c>
      <c r="Q84" s="1">
        <f t="shared" si="28"/>
        <v>21.514515401184543</v>
      </c>
      <c r="R84" s="1">
        <f t="shared" si="37"/>
        <v>26.617619032485933</v>
      </c>
      <c r="S84" s="1">
        <f t="shared" si="37"/>
        <v>28.485484598815461</v>
      </c>
      <c r="T84" s="1">
        <f t="shared" si="30"/>
        <v>56.970969197630914</v>
      </c>
      <c r="U84" s="1">
        <f t="shared" si="31"/>
        <v>46.764761935028133</v>
      </c>
      <c r="V84" s="1">
        <f t="shared" si="32"/>
        <v>43.029030802369078</v>
      </c>
      <c r="W84" s="1">
        <f t="shared" si="33"/>
        <v>0.56970969197630916</v>
      </c>
      <c r="X84" s="1">
        <f t="shared" si="34"/>
        <v>0.46764761935028132</v>
      </c>
      <c r="Y84" s="1">
        <f t="shared" si="35"/>
        <v>0.43029030802369078</v>
      </c>
    </row>
    <row r="85" spans="4:25" x14ac:dyDescent="0.3">
      <c r="D85" s="11"/>
      <c r="F85" s="1">
        <f t="shared" si="24"/>
        <v>12.499999999186864</v>
      </c>
      <c r="G85" s="1">
        <f t="shared" si="25"/>
        <v>-1.6262711772048017E-9</v>
      </c>
      <c r="H85" s="1">
        <f t="shared" si="26"/>
        <v>12.500000000813133</v>
      </c>
      <c r="I85" s="1" t="s">
        <v>59</v>
      </c>
      <c r="J85" s="1">
        <f>F85</f>
        <v>12.499999999186864</v>
      </c>
      <c r="K85" s="1">
        <f>-G85</f>
        <v>1.6262711772048017E-9</v>
      </c>
      <c r="L85" s="1">
        <v>120</v>
      </c>
      <c r="M85" s="1">
        <f t="shared" si="36"/>
        <v>-1.0000000001951526</v>
      </c>
      <c r="N85" s="1">
        <f t="shared" si="36"/>
        <v>1.7320508074562058</v>
      </c>
      <c r="O85" s="1">
        <v>100</v>
      </c>
      <c r="P85" s="1">
        <v>24</v>
      </c>
      <c r="Q85" s="1">
        <f t="shared" si="28"/>
        <v>21.874999999796714</v>
      </c>
      <c r="R85" s="1">
        <f t="shared" ref="R85:S88" si="38">Q85+J85/2</f>
        <v>28.124999999390145</v>
      </c>
      <c r="S85" s="1">
        <f t="shared" si="38"/>
        <v>28.125000000203279</v>
      </c>
      <c r="T85" s="1">
        <f t="shared" si="30"/>
        <v>56.250000000406573</v>
      </c>
      <c r="U85" s="1">
        <f t="shared" si="31"/>
        <v>43.750000001219711</v>
      </c>
      <c r="V85" s="1">
        <f t="shared" si="32"/>
        <v>43.749999999593442</v>
      </c>
      <c r="W85" s="1">
        <f t="shared" si="33"/>
        <v>0.56250000000406575</v>
      </c>
      <c r="X85" s="1">
        <f t="shared" si="34"/>
        <v>0.43750000001219713</v>
      </c>
      <c r="Y85" s="1">
        <f t="shared" si="35"/>
        <v>0.43749999999593442</v>
      </c>
    </row>
    <row r="86" spans="4:25" x14ac:dyDescent="0.3">
      <c r="D86" s="11"/>
      <c r="F86" s="1">
        <f t="shared" si="24"/>
        <v>10.206207260302884</v>
      </c>
      <c r="G86" s="1">
        <f t="shared" si="25"/>
        <v>-3.7357311358007705</v>
      </c>
      <c r="H86" s="1">
        <f t="shared" si="26"/>
        <v>13.941938396103653</v>
      </c>
      <c r="I86" s="1" t="s">
        <v>59</v>
      </c>
      <c r="J86" s="1">
        <f>F86</f>
        <v>10.206207260302884</v>
      </c>
      <c r="K86" s="1">
        <f>-G86</f>
        <v>3.7357311358007705</v>
      </c>
      <c r="L86" s="1">
        <v>135</v>
      </c>
      <c r="M86" s="1">
        <f t="shared" si="36"/>
        <v>-1.4142135625523542</v>
      </c>
      <c r="N86" s="1">
        <f t="shared" si="36"/>
        <v>1.4142135621938359</v>
      </c>
      <c r="O86" s="1">
        <v>100</v>
      </c>
      <c r="P86" s="1">
        <v>24</v>
      </c>
      <c r="Q86" s="1">
        <f t="shared" si="28"/>
        <v>21.514515400974084</v>
      </c>
      <c r="R86" s="1">
        <f t="shared" si="38"/>
        <v>26.617619031125525</v>
      </c>
      <c r="S86" s="1">
        <f t="shared" si="38"/>
        <v>28.485484599025909</v>
      </c>
      <c r="T86" s="1">
        <f t="shared" si="30"/>
        <v>56.970969198051833</v>
      </c>
      <c r="U86" s="1">
        <f t="shared" si="31"/>
        <v>46.764761937748951</v>
      </c>
      <c r="V86" s="1">
        <f t="shared" si="32"/>
        <v>43.029030801948181</v>
      </c>
      <c r="W86" s="1">
        <f t="shared" si="33"/>
        <v>0.56970969198051835</v>
      </c>
      <c r="X86" s="1">
        <f t="shared" si="34"/>
        <v>0.4676476193774895</v>
      </c>
      <c r="Y86" s="1">
        <f t="shared" si="35"/>
        <v>0.43029030801948182</v>
      </c>
    </row>
    <row r="87" spans="4:25" x14ac:dyDescent="0.3">
      <c r="D87" s="11"/>
      <c r="F87" s="1">
        <f t="shared" si="24"/>
        <v>7.2168783631098288</v>
      </c>
      <c r="G87" s="1">
        <f t="shared" si="25"/>
        <v>-7.2168783666308132</v>
      </c>
      <c r="H87" s="1">
        <f t="shared" si="26"/>
        <v>14.433756729740644</v>
      </c>
      <c r="I87" s="1" t="s">
        <v>58</v>
      </c>
      <c r="J87" s="1">
        <f>F87</f>
        <v>7.2168783631098288</v>
      </c>
      <c r="K87" s="1">
        <f>-G87</f>
        <v>7.2168783666308132</v>
      </c>
      <c r="L87" s="1">
        <v>150</v>
      </c>
      <c r="M87" s="1">
        <f t="shared" si="36"/>
        <v>-1.7320508077097168</v>
      </c>
      <c r="N87" s="1">
        <f t="shared" si="36"/>
        <v>0.99999999975605902</v>
      </c>
      <c r="O87" s="1">
        <v>100</v>
      </c>
      <c r="P87" s="1">
        <v>24</v>
      </c>
      <c r="Q87" s="1">
        <f t="shared" si="28"/>
        <v>21.391560817564841</v>
      </c>
      <c r="R87" s="1">
        <f t="shared" si="38"/>
        <v>24.999999999119755</v>
      </c>
      <c r="S87" s="1">
        <f t="shared" si="38"/>
        <v>28.608439182435163</v>
      </c>
      <c r="T87" s="1">
        <f t="shared" si="30"/>
        <v>57.216878364870318</v>
      </c>
      <c r="U87" s="1">
        <f t="shared" si="31"/>
        <v>50.00000000176049</v>
      </c>
      <c r="V87" s="1">
        <f t="shared" si="32"/>
        <v>42.783121635129675</v>
      </c>
      <c r="W87" s="1">
        <f t="shared" si="33"/>
        <v>0.57216878364870316</v>
      </c>
      <c r="X87" s="1">
        <f t="shared" si="34"/>
        <v>0.50000000001760492</v>
      </c>
      <c r="Y87" s="1">
        <f t="shared" si="35"/>
        <v>0.42783121635129673</v>
      </c>
    </row>
    <row r="88" spans="4:25" x14ac:dyDescent="0.3">
      <c r="D88" s="11"/>
      <c r="F88" s="1">
        <f t="shared" si="24"/>
        <v>3.7357311318736302</v>
      </c>
      <c r="G88" s="1">
        <f t="shared" si="25"/>
        <v>-10.206207263177749</v>
      </c>
      <c r="H88" s="1">
        <f t="shared" si="26"/>
        <v>13.941938395051379</v>
      </c>
      <c r="I88" s="1" t="s">
        <v>58</v>
      </c>
      <c r="J88" s="1">
        <f>F88</f>
        <v>3.7357311318736302</v>
      </c>
      <c r="K88" s="1">
        <f>-G88</f>
        <v>10.206207263177749</v>
      </c>
      <c r="L88" s="1">
        <v>165</v>
      </c>
      <c r="M88" s="1">
        <f t="shared" si="36"/>
        <v>-1.9318516526583305</v>
      </c>
      <c r="N88" s="1">
        <f t="shared" si="36"/>
        <v>0.51763808990575344</v>
      </c>
      <c r="O88" s="1">
        <v>100</v>
      </c>
      <c r="P88" s="1">
        <v>24</v>
      </c>
      <c r="Q88" s="1">
        <f t="shared" si="28"/>
        <v>21.514515401237155</v>
      </c>
      <c r="R88" s="1">
        <f t="shared" si="38"/>
        <v>23.382380967173969</v>
      </c>
      <c r="S88" s="1">
        <f t="shared" si="38"/>
        <v>28.485484598762845</v>
      </c>
      <c r="T88" s="1">
        <f t="shared" si="30"/>
        <v>56.97096919752569</v>
      </c>
      <c r="U88" s="1">
        <f t="shared" si="31"/>
        <v>53.235238065652062</v>
      </c>
      <c r="V88" s="1">
        <f t="shared" si="32"/>
        <v>43.02903080247431</v>
      </c>
      <c r="W88" s="1">
        <f t="shared" si="33"/>
        <v>0.56970969197525689</v>
      </c>
      <c r="X88" s="1">
        <f t="shared" si="34"/>
        <v>0.53235238065652057</v>
      </c>
      <c r="Y88" s="1">
        <f t="shared" si="35"/>
        <v>0.43029030802474311</v>
      </c>
    </row>
    <row r="89" spans="4:25" x14ac:dyDescent="0.3">
      <c r="D89" s="11"/>
      <c r="F89" s="1">
        <f t="shared" si="24"/>
        <v>-2.4394045968405008E-9</v>
      </c>
      <c r="G89" s="1">
        <f t="shared" si="25"/>
        <v>-12.5000000012197</v>
      </c>
      <c r="H89" s="1">
        <f t="shared" si="26"/>
        <v>12.499999998780297</v>
      </c>
      <c r="I89" s="1" t="s">
        <v>60</v>
      </c>
      <c r="J89" s="1">
        <f>-F89</f>
        <v>2.4394045968405008E-9</v>
      </c>
      <c r="K89" s="1">
        <f>H89</f>
        <v>12.499999998780297</v>
      </c>
      <c r="L89" s="1">
        <v>180</v>
      </c>
      <c r="M89" s="1">
        <f t="shared" si="36"/>
        <v>-2</v>
      </c>
      <c r="N89" s="1">
        <f t="shared" si="36"/>
        <v>-3.3801381615558568E-10</v>
      </c>
      <c r="O89" s="1">
        <v>100</v>
      </c>
      <c r="P89" s="1">
        <v>24</v>
      </c>
      <c r="Q89" s="1">
        <f t="shared" si="28"/>
        <v>21.874999999695074</v>
      </c>
      <c r="R89" s="1">
        <f t="shared" ref="R89:S92" si="39">Q89+J89/2</f>
        <v>21.875000000914778</v>
      </c>
      <c r="S89" s="1">
        <f t="shared" si="39"/>
        <v>28.125000000304926</v>
      </c>
      <c r="T89" s="1">
        <f t="shared" si="30"/>
        <v>56.250000000609852</v>
      </c>
      <c r="U89" s="1">
        <f t="shared" si="31"/>
        <v>56.249999998170445</v>
      </c>
      <c r="V89" s="1">
        <f t="shared" si="32"/>
        <v>43.749999999390148</v>
      </c>
      <c r="W89" s="1">
        <f t="shared" si="33"/>
        <v>0.56250000000609857</v>
      </c>
      <c r="X89" s="1">
        <f t="shared" si="34"/>
        <v>0.56249999998170441</v>
      </c>
      <c r="Y89" s="1">
        <f t="shared" si="35"/>
        <v>0.43749999999390149</v>
      </c>
    </row>
    <row r="90" spans="4:25" x14ac:dyDescent="0.3">
      <c r="D90" s="11"/>
      <c r="F90" s="1">
        <f t="shared" si="24"/>
        <v>-3.7357311365861983</v>
      </c>
      <c r="G90" s="1">
        <f t="shared" si="25"/>
        <v>-13.941938396314111</v>
      </c>
      <c r="H90" s="1">
        <f t="shared" si="26"/>
        <v>10.206207259727911</v>
      </c>
      <c r="J90" s="1">
        <f>-F90</f>
        <v>3.7357311365861983</v>
      </c>
      <c r="K90" s="1">
        <f>H90</f>
        <v>10.206207259727911</v>
      </c>
      <c r="L90" s="5">
        <v>195</v>
      </c>
      <c r="M90" s="5">
        <f t="shared" si="36"/>
        <v>-1.9318516524833618</v>
      </c>
      <c r="N90" s="5">
        <f t="shared" si="36"/>
        <v>-0.51763809055874599</v>
      </c>
      <c r="O90" s="1">
        <v>100</v>
      </c>
      <c r="P90" s="1">
        <v>24</v>
      </c>
      <c r="Q90" s="1">
        <f t="shared" si="28"/>
        <v>21.514515400921475</v>
      </c>
      <c r="R90" s="1">
        <f t="shared" si="39"/>
        <v>23.382380969214573</v>
      </c>
      <c r="S90" s="1">
        <f t="shared" si="39"/>
        <v>28.485484599078529</v>
      </c>
      <c r="T90" s="1">
        <f t="shared" si="30"/>
        <v>56.97096919815705</v>
      </c>
      <c r="U90" s="1">
        <f t="shared" si="31"/>
        <v>53.235238061570854</v>
      </c>
      <c r="V90" s="1">
        <f t="shared" si="32"/>
        <v>43.029030801842943</v>
      </c>
      <c r="W90" s="1">
        <f t="shared" si="33"/>
        <v>0.56970969198157051</v>
      </c>
      <c r="X90" s="1">
        <f t="shared" si="34"/>
        <v>0.53235238061570855</v>
      </c>
      <c r="Y90" s="1">
        <f t="shared" si="35"/>
        <v>0.43029030801842943</v>
      </c>
    </row>
    <row r="91" spans="4:25" x14ac:dyDescent="0.3">
      <c r="D91" s="11"/>
      <c r="F91" s="1">
        <f t="shared" si="24"/>
        <v>-7.2168783673350063</v>
      </c>
      <c r="G91" s="1">
        <f t="shared" si="25"/>
        <v>-14.433756729740644</v>
      </c>
      <c r="H91" s="1">
        <f t="shared" si="26"/>
        <v>7.2168783624056356</v>
      </c>
      <c r="J91" s="1">
        <f>-F91</f>
        <v>7.2168783673350063</v>
      </c>
      <c r="K91" s="1">
        <f>H91</f>
        <v>7.2168783624056356</v>
      </c>
      <c r="L91" s="1">
        <v>210</v>
      </c>
      <c r="M91" s="1">
        <f t="shared" si="36"/>
        <v>-1.7320508073717025</v>
      </c>
      <c r="N91" s="1">
        <f t="shared" si="36"/>
        <v>-1.0000000003415168</v>
      </c>
      <c r="O91" s="1">
        <v>100</v>
      </c>
      <c r="P91" s="1">
        <v>24</v>
      </c>
      <c r="Q91" s="1">
        <f t="shared" si="28"/>
        <v>21.391560817564841</v>
      </c>
      <c r="R91" s="1">
        <f t="shared" si="39"/>
        <v>25.000000001232344</v>
      </c>
      <c r="S91" s="1">
        <f t="shared" si="39"/>
        <v>28.608439182435163</v>
      </c>
      <c r="T91" s="1">
        <f t="shared" si="30"/>
        <v>57.216878364870318</v>
      </c>
      <c r="U91" s="1">
        <f t="shared" si="31"/>
        <v>49.999999997535312</v>
      </c>
      <c r="V91" s="1">
        <f t="shared" si="32"/>
        <v>42.783121635129675</v>
      </c>
      <c r="W91" s="1">
        <f t="shared" si="33"/>
        <v>0.57216878364870316</v>
      </c>
      <c r="X91" s="1">
        <f t="shared" si="34"/>
        <v>0.4999999999753531</v>
      </c>
      <c r="Y91" s="1">
        <f t="shared" si="35"/>
        <v>0.42783121635129673</v>
      </c>
    </row>
    <row r="92" spans="4:25" x14ac:dyDescent="0.3">
      <c r="D92" s="11"/>
      <c r="F92" s="1">
        <f t="shared" si="24"/>
        <v>-10.206207263752725</v>
      </c>
      <c r="G92" s="1">
        <f t="shared" si="25"/>
        <v>-13.941938394840923</v>
      </c>
      <c r="H92" s="1">
        <f t="shared" si="26"/>
        <v>3.735731131088198</v>
      </c>
      <c r="J92" s="1">
        <f>-F92</f>
        <v>10.206207263752725</v>
      </c>
      <c r="K92" s="1">
        <f>H92</f>
        <v>3.735731131088198</v>
      </c>
      <c r="L92" s="1">
        <v>225</v>
      </c>
      <c r="M92" s="1">
        <f t="shared" si="36"/>
        <v>-1.4142135620743299</v>
      </c>
      <c r="N92" s="1">
        <f t="shared" si="36"/>
        <v>-1.4142135626718602</v>
      </c>
      <c r="O92" s="1">
        <v>100</v>
      </c>
      <c r="P92" s="1">
        <v>24</v>
      </c>
      <c r="Q92" s="1">
        <f t="shared" si="28"/>
        <v>21.514515401289767</v>
      </c>
      <c r="R92" s="1">
        <f t="shared" si="39"/>
        <v>26.617619033166129</v>
      </c>
      <c r="S92" s="1">
        <f t="shared" si="39"/>
        <v>28.485484598710229</v>
      </c>
      <c r="T92" s="1">
        <f t="shared" si="30"/>
        <v>56.970969197420466</v>
      </c>
      <c r="U92" s="1">
        <f t="shared" si="31"/>
        <v>46.764761933667742</v>
      </c>
      <c r="V92" s="1">
        <f t="shared" si="32"/>
        <v>43.029030802579541</v>
      </c>
      <c r="W92" s="1">
        <f t="shared" si="33"/>
        <v>0.56970969197420462</v>
      </c>
      <c r="X92" s="1">
        <f t="shared" si="34"/>
        <v>0.46764761933667742</v>
      </c>
      <c r="Y92" s="1">
        <f t="shared" si="35"/>
        <v>0.43029030802579543</v>
      </c>
    </row>
    <row r="93" spans="4:25" x14ac:dyDescent="0.3">
      <c r="D93" s="11"/>
      <c r="F93" s="1">
        <f t="shared" si="24"/>
        <v>-12.500000001626271</v>
      </c>
      <c r="G93" s="1">
        <f t="shared" si="25"/>
        <v>-12.499999998373728</v>
      </c>
      <c r="H93" s="1">
        <f t="shared" si="26"/>
        <v>-3.2525439568785089E-9</v>
      </c>
      <c r="I93" s="1" t="s">
        <v>61</v>
      </c>
      <c r="J93" s="1">
        <f t="shared" ref="J93:K96" si="40">-G93</f>
        <v>12.499999998373728</v>
      </c>
      <c r="K93" s="1">
        <f t="shared" si="40"/>
        <v>3.2525439568785089E-9</v>
      </c>
      <c r="L93" s="1">
        <v>240</v>
      </c>
      <c r="M93" s="1">
        <f t="shared" si="36"/>
        <v>-0.99999999960969477</v>
      </c>
      <c r="N93" s="1">
        <f t="shared" si="36"/>
        <v>-1.73205080779422</v>
      </c>
      <c r="O93" s="1">
        <v>100</v>
      </c>
      <c r="P93" s="1">
        <v>24</v>
      </c>
      <c r="Q93" s="1">
        <f t="shared" si="28"/>
        <v>21.874999999593435</v>
      </c>
      <c r="R93" s="1">
        <f t="shared" ref="R93:S96" si="41">Q93+J93/2</f>
        <v>28.124999998780297</v>
      </c>
      <c r="S93" s="1">
        <f t="shared" si="41"/>
        <v>28.125000000406569</v>
      </c>
      <c r="T93" s="1">
        <f t="shared" si="30"/>
        <v>56.250000000813131</v>
      </c>
      <c r="U93" s="1">
        <f t="shared" si="31"/>
        <v>43.750000002439407</v>
      </c>
      <c r="V93" s="1">
        <f t="shared" si="32"/>
        <v>43.749999999186862</v>
      </c>
      <c r="W93" s="1">
        <f t="shared" si="33"/>
        <v>0.56250000000813127</v>
      </c>
      <c r="X93" s="1">
        <f t="shared" si="34"/>
        <v>0.43750000002439404</v>
      </c>
      <c r="Y93" s="1">
        <f t="shared" si="35"/>
        <v>0.43749999999186862</v>
      </c>
    </row>
    <row r="94" spans="4:25" x14ac:dyDescent="0.3">
      <c r="D94" s="11"/>
      <c r="F94" s="1">
        <f t="shared" si="24"/>
        <v>-13.941938396524563</v>
      </c>
      <c r="G94" s="1">
        <f t="shared" si="25"/>
        <v>-10.20620725915294</v>
      </c>
      <c r="H94" s="1">
        <f t="shared" si="26"/>
        <v>-3.7357311373716247</v>
      </c>
      <c r="I94" s="1" t="s">
        <v>61</v>
      </c>
      <c r="J94" s="1">
        <f t="shared" si="40"/>
        <v>10.20620725915294</v>
      </c>
      <c r="K94" s="1">
        <f t="shared" si="40"/>
        <v>3.7357311373716247</v>
      </c>
      <c r="L94" s="1">
        <v>255</v>
      </c>
      <c r="M94" s="1">
        <f t="shared" si="36"/>
        <v>-0.51763808974250525</v>
      </c>
      <c r="N94" s="1">
        <f t="shared" si="36"/>
        <v>-1.9318516527020728</v>
      </c>
      <c r="O94" s="1">
        <v>100</v>
      </c>
      <c r="P94" s="1">
        <v>24</v>
      </c>
      <c r="Q94" s="1">
        <f t="shared" si="28"/>
        <v>21.514515400868859</v>
      </c>
      <c r="R94" s="1">
        <f t="shared" si="41"/>
        <v>26.617619030445329</v>
      </c>
      <c r="S94" s="1">
        <f t="shared" si="41"/>
        <v>28.485484599131141</v>
      </c>
      <c r="T94" s="1">
        <f t="shared" si="30"/>
        <v>56.970969198262281</v>
      </c>
      <c r="U94" s="1">
        <f t="shared" si="31"/>
        <v>46.764761939109341</v>
      </c>
      <c r="V94" s="1">
        <f t="shared" si="32"/>
        <v>43.029030801737719</v>
      </c>
      <c r="W94" s="1">
        <f t="shared" si="33"/>
        <v>0.56970969198262278</v>
      </c>
      <c r="X94" s="1">
        <f t="shared" si="34"/>
        <v>0.46764761939109339</v>
      </c>
      <c r="Y94" s="1">
        <f t="shared" si="35"/>
        <v>0.43029030801737717</v>
      </c>
    </row>
    <row r="95" spans="4:25" x14ac:dyDescent="0.3">
      <c r="D95" s="11"/>
      <c r="F95" s="1">
        <f t="shared" si="24"/>
        <v>-14.433756729740644</v>
      </c>
      <c r="G95" s="1">
        <f t="shared" si="25"/>
        <v>-7.2168783617014363</v>
      </c>
      <c r="H95" s="1">
        <f t="shared" si="26"/>
        <v>-7.2168783680392075</v>
      </c>
      <c r="J95" s="1">
        <f t="shared" si="40"/>
        <v>7.2168783617014363</v>
      </c>
      <c r="K95" s="1">
        <f t="shared" si="40"/>
        <v>7.2168783680392075</v>
      </c>
      <c r="L95" s="1">
        <v>270</v>
      </c>
      <c r="M95" s="1">
        <f t="shared" si="36"/>
        <v>5.0702161241179822E-10</v>
      </c>
      <c r="N95" s="1">
        <f t="shared" si="36"/>
        <v>-2</v>
      </c>
      <c r="O95" s="1">
        <v>100</v>
      </c>
      <c r="P95" s="1">
        <v>24</v>
      </c>
      <c r="Q95" s="1">
        <f t="shared" si="28"/>
        <v>21.391560817564841</v>
      </c>
      <c r="R95" s="1">
        <f t="shared" si="41"/>
        <v>24.999999998415561</v>
      </c>
      <c r="S95" s="1">
        <f t="shared" si="41"/>
        <v>28.608439182435163</v>
      </c>
      <c r="T95" s="1">
        <f t="shared" si="30"/>
        <v>57.216878364870318</v>
      </c>
      <c r="U95" s="1">
        <f t="shared" si="31"/>
        <v>50.000000003168878</v>
      </c>
      <c r="V95" s="1">
        <f t="shared" si="32"/>
        <v>42.783121635129675</v>
      </c>
      <c r="W95" s="1">
        <f t="shared" si="33"/>
        <v>0.57216878364870316</v>
      </c>
      <c r="X95" s="1">
        <f t="shared" si="34"/>
        <v>0.50000000003168876</v>
      </c>
      <c r="Y95" s="1">
        <f t="shared" si="35"/>
        <v>0.42783121635129673</v>
      </c>
    </row>
    <row r="96" spans="4:25" x14ac:dyDescent="0.3">
      <c r="D96" s="11"/>
      <c r="F96" s="1">
        <f t="shared" si="24"/>
        <v>-13.941938394630471</v>
      </c>
      <c r="G96" s="1">
        <f t="shared" si="25"/>
        <v>-3.7357311303027729</v>
      </c>
      <c r="H96" s="1">
        <f t="shared" si="26"/>
        <v>-10.206207264327698</v>
      </c>
      <c r="J96" s="1">
        <f t="shared" si="40"/>
        <v>3.7357311303027729</v>
      </c>
      <c r="K96" s="1">
        <f t="shared" si="40"/>
        <v>10.206207264327698</v>
      </c>
      <c r="L96" s="1">
        <v>285</v>
      </c>
      <c r="M96" s="1">
        <f t="shared" si="36"/>
        <v>0.51763809072199407</v>
      </c>
      <c r="N96" s="1">
        <f t="shared" si="36"/>
        <v>-1.9318516524396196</v>
      </c>
      <c r="O96" s="1">
        <v>100</v>
      </c>
      <c r="P96" s="1">
        <v>24</v>
      </c>
      <c r="Q96" s="1">
        <f t="shared" si="28"/>
        <v>21.514515401342383</v>
      </c>
      <c r="R96" s="1">
        <f t="shared" si="41"/>
        <v>23.38238096649377</v>
      </c>
      <c r="S96" s="1">
        <f t="shared" si="41"/>
        <v>28.485484598657621</v>
      </c>
      <c r="T96" s="1">
        <f t="shared" si="30"/>
        <v>56.970969197315235</v>
      </c>
      <c r="U96" s="1">
        <f t="shared" si="31"/>
        <v>53.23523806701246</v>
      </c>
      <c r="V96" s="1">
        <f t="shared" si="32"/>
        <v>43.029030802684758</v>
      </c>
      <c r="W96" s="1">
        <f t="shared" si="33"/>
        <v>0.56970969197315235</v>
      </c>
      <c r="X96" s="1">
        <f t="shared" si="34"/>
        <v>0.53235238067012458</v>
      </c>
      <c r="Y96" s="1">
        <f t="shared" si="35"/>
        <v>0.43029030802684759</v>
      </c>
    </row>
    <row r="97" spans="4:25" x14ac:dyDescent="0.3">
      <c r="D97" s="11"/>
      <c r="F97" s="1">
        <f t="shared" si="24"/>
        <v>-12.499999997967159</v>
      </c>
      <c r="G97" s="1">
        <f t="shared" si="25"/>
        <v>4.0656823498014943E-9</v>
      </c>
      <c r="H97" s="1">
        <f t="shared" si="26"/>
        <v>-12.50000000203284</v>
      </c>
      <c r="I97" s="1" t="s">
        <v>54</v>
      </c>
      <c r="J97" s="1">
        <f>G97</f>
        <v>4.0656823498014943E-9</v>
      </c>
      <c r="K97" s="1">
        <f>-F97</f>
        <v>12.499999997967159</v>
      </c>
      <c r="L97" s="1">
        <v>300</v>
      </c>
      <c r="M97" s="1">
        <f t="shared" si="36"/>
        <v>1.000000000487882</v>
      </c>
      <c r="N97" s="1">
        <f t="shared" si="36"/>
        <v>-1.7320508072871985</v>
      </c>
      <c r="O97" s="1">
        <v>100</v>
      </c>
      <c r="P97" s="1">
        <v>24</v>
      </c>
      <c r="Q97" s="1">
        <f t="shared" si="28"/>
        <v>21.874999999491791</v>
      </c>
      <c r="R97" s="1">
        <f t="shared" ref="R97:S100" si="42">Q97+J97/2</f>
        <v>21.875000001524633</v>
      </c>
      <c r="S97" s="1">
        <f t="shared" si="42"/>
        <v>28.125000000508212</v>
      </c>
      <c r="T97" s="1">
        <f t="shared" si="30"/>
        <v>56.250000001016417</v>
      </c>
      <c r="U97" s="1">
        <f t="shared" si="31"/>
        <v>56.249999996950734</v>
      </c>
      <c r="V97" s="1">
        <f t="shared" si="32"/>
        <v>43.749999998983576</v>
      </c>
      <c r="W97" s="1">
        <f t="shared" si="33"/>
        <v>0.5625000000101642</v>
      </c>
      <c r="X97" s="1">
        <f t="shared" si="34"/>
        <v>0.56249999996950739</v>
      </c>
      <c r="Y97" s="1">
        <f t="shared" si="35"/>
        <v>0.43749999998983574</v>
      </c>
    </row>
    <row r="98" spans="4:25" x14ac:dyDescent="0.3">
      <c r="D98" s="11"/>
      <c r="F98" s="1">
        <f t="shared" si="24"/>
        <v>-10.206207258577964</v>
      </c>
      <c r="G98" s="1">
        <f t="shared" si="25"/>
        <v>3.7357311381570555</v>
      </c>
      <c r="H98" s="1">
        <f t="shared" si="26"/>
        <v>-13.94193839673502</v>
      </c>
      <c r="J98" s="1">
        <f>G98</f>
        <v>3.7357311381570555</v>
      </c>
      <c r="K98" s="1">
        <f>-F98</f>
        <v>10.206207258577964</v>
      </c>
      <c r="L98" s="1">
        <v>315</v>
      </c>
      <c r="M98" s="1">
        <f t="shared" si="36"/>
        <v>1.4142135627913661</v>
      </c>
      <c r="N98" s="1">
        <f t="shared" si="36"/>
        <v>-1.414213561954824</v>
      </c>
      <c r="O98" s="1">
        <v>100</v>
      </c>
      <c r="P98" s="1">
        <v>24</v>
      </c>
      <c r="Q98" s="1">
        <f t="shared" si="28"/>
        <v>21.514515400816247</v>
      </c>
      <c r="R98" s="1">
        <f t="shared" si="42"/>
        <v>23.382380969894776</v>
      </c>
      <c r="S98" s="1">
        <f t="shared" si="42"/>
        <v>28.485484599183756</v>
      </c>
      <c r="T98" s="1">
        <f t="shared" si="30"/>
        <v>56.970969198367506</v>
      </c>
      <c r="U98" s="1">
        <f t="shared" si="31"/>
        <v>53.235238060210449</v>
      </c>
      <c r="V98" s="1">
        <f t="shared" si="32"/>
        <v>43.029030801632487</v>
      </c>
      <c r="W98" s="1">
        <f t="shared" si="33"/>
        <v>0.56970969198367505</v>
      </c>
      <c r="X98" s="1">
        <f t="shared" si="34"/>
        <v>0.53235238060210444</v>
      </c>
      <c r="Y98" s="1">
        <f t="shared" si="35"/>
        <v>0.4302903080163249</v>
      </c>
    </row>
    <row r="99" spans="4:25" x14ac:dyDescent="0.3">
      <c r="D99" s="11"/>
      <c r="F99" s="1">
        <f t="shared" si="24"/>
        <v>-7.2168783609972484</v>
      </c>
      <c r="G99" s="1">
        <f t="shared" si="25"/>
        <v>7.2168783687433926</v>
      </c>
      <c r="H99" s="1">
        <f t="shared" si="26"/>
        <v>-14.433756729740644</v>
      </c>
      <c r="J99" s="1">
        <f>G99</f>
        <v>7.2168783687433926</v>
      </c>
      <c r="K99" s="1">
        <f>-F99</f>
        <v>7.2168783609972484</v>
      </c>
      <c r="L99" s="1">
        <v>330</v>
      </c>
      <c r="M99" s="1">
        <f t="shared" si="36"/>
        <v>1.7320508078787231</v>
      </c>
      <c r="N99" s="1">
        <f t="shared" si="36"/>
        <v>-0.99999999946333129</v>
      </c>
      <c r="O99" s="1">
        <v>100</v>
      </c>
      <c r="P99" s="1">
        <v>24</v>
      </c>
      <c r="Q99" s="1">
        <f t="shared" si="28"/>
        <v>21.391560817564841</v>
      </c>
      <c r="R99" s="1">
        <f t="shared" si="42"/>
        <v>25.000000001936538</v>
      </c>
      <c r="S99" s="1">
        <f t="shared" si="42"/>
        <v>28.608439182435163</v>
      </c>
      <c r="T99" s="1">
        <f t="shared" si="30"/>
        <v>57.216878364870318</v>
      </c>
      <c r="U99" s="1">
        <f t="shared" si="31"/>
        <v>49.999999996126924</v>
      </c>
      <c r="V99" s="1">
        <f t="shared" si="32"/>
        <v>42.783121635129675</v>
      </c>
      <c r="W99" s="1">
        <f t="shared" si="33"/>
        <v>0.57216878364870316</v>
      </c>
      <c r="X99" s="1">
        <f t="shared" si="34"/>
        <v>0.49999999996126926</v>
      </c>
      <c r="Y99" s="1">
        <f t="shared" si="35"/>
        <v>0.42783121635129673</v>
      </c>
    </row>
    <row r="100" spans="4:25" x14ac:dyDescent="0.3">
      <c r="D100" s="11"/>
      <c r="F100" s="1">
        <f t="shared" si="24"/>
        <v>-3.7357311295173399</v>
      </c>
      <c r="G100" s="1">
        <f t="shared" si="25"/>
        <v>10.206207264902675</v>
      </c>
      <c r="H100" s="1">
        <f t="shared" si="26"/>
        <v>-13.941938394420015</v>
      </c>
      <c r="J100" s="1">
        <f>G100</f>
        <v>10.206207264902675</v>
      </c>
      <c r="K100" s="1">
        <f>-F100</f>
        <v>3.7357311295173399</v>
      </c>
      <c r="L100" s="1">
        <v>345</v>
      </c>
      <c r="M100" s="1">
        <f t="shared" si="36"/>
        <v>1.9318516527458152</v>
      </c>
      <c r="N100" s="1">
        <f t="shared" si="36"/>
        <v>-0.51763808957925628</v>
      </c>
      <c r="O100" s="1">
        <v>100</v>
      </c>
      <c r="P100" s="1">
        <v>24</v>
      </c>
      <c r="Q100" s="1">
        <f t="shared" si="28"/>
        <v>21.514515401394998</v>
      </c>
      <c r="R100" s="1">
        <f t="shared" si="42"/>
        <v>26.617619033846335</v>
      </c>
      <c r="S100" s="1">
        <f t="shared" si="42"/>
        <v>28.485484598605005</v>
      </c>
      <c r="T100" s="1">
        <f t="shared" si="30"/>
        <v>56.970969197210003</v>
      </c>
      <c r="U100" s="1">
        <f t="shared" si="31"/>
        <v>46.76476193230733</v>
      </c>
      <c r="V100" s="1">
        <f t="shared" si="32"/>
        <v>43.02903080278999</v>
      </c>
      <c r="W100" s="1">
        <f t="shared" si="33"/>
        <v>0.56970969197210009</v>
      </c>
      <c r="X100" s="1">
        <f t="shared" si="34"/>
        <v>0.4676476193230733</v>
      </c>
      <c r="Y100" s="1">
        <f t="shared" si="35"/>
        <v>0.43029030802789991</v>
      </c>
    </row>
  </sheetData>
  <mergeCells count="7">
    <mergeCell ref="M29:N29"/>
    <mergeCell ref="F1:F26"/>
    <mergeCell ref="Q13:S13"/>
    <mergeCell ref="G9:N10"/>
    <mergeCell ref="Q27:S27"/>
    <mergeCell ref="G25:N26"/>
    <mergeCell ref="O1:O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FA77-02F6-4A93-B8ED-526981006EA2}">
  <dimension ref="C4:H30"/>
  <sheetViews>
    <sheetView topLeftCell="A13" workbookViewId="0">
      <selection activeCell="T19" sqref="T19"/>
    </sheetView>
  </sheetViews>
  <sheetFormatPr defaultRowHeight="14" x14ac:dyDescent="0.3"/>
  <cols>
    <col min="7" max="7" width="12.83203125" customWidth="1"/>
  </cols>
  <sheetData>
    <row r="4" spans="3:8" x14ac:dyDescent="0.3">
      <c r="C4" t="s">
        <v>27</v>
      </c>
      <c r="D4" t="s">
        <v>53</v>
      </c>
    </row>
    <row r="5" spans="3:8" x14ac:dyDescent="0.3">
      <c r="C5" t="s">
        <v>2</v>
      </c>
      <c r="E5" t="s">
        <v>1</v>
      </c>
      <c r="F5" t="s">
        <v>0</v>
      </c>
      <c r="G5">
        <v>120</v>
      </c>
      <c r="H5">
        <v>240</v>
      </c>
    </row>
    <row r="6" spans="3:8" x14ac:dyDescent="0.3">
      <c r="C6">
        <v>0</v>
      </c>
      <c r="D6">
        <f>C6/57.2</f>
        <v>0</v>
      </c>
      <c r="F6">
        <f>COS(D6)</f>
        <v>1</v>
      </c>
      <c r="G6">
        <f>COS(D6+2/3*3.1415926)</f>
        <v>-0.49999996905991789</v>
      </c>
      <c r="H6">
        <f>COS(C6-2/3*3.1415926)</f>
        <v>-0.49999996905991789</v>
      </c>
    </row>
    <row r="7" spans="3:8" x14ac:dyDescent="0.3">
      <c r="C7">
        <v>15</v>
      </c>
      <c r="D7">
        <f t="shared" ref="D7:D30" si="0">C7/57.2</f>
        <v>0.26223776223776224</v>
      </c>
      <c r="F7">
        <f t="shared" ref="F7:F30" si="1">COS(D7)</f>
        <v>0.96581227382708401</v>
      </c>
      <c r="G7">
        <f t="shared" ref="G7:G30" si="2">COS(D7+2/3*3.1415926)</f>
        <v>-0.70741666552035309</v>
      </c>
      <c r="H7">
        <f t="shared" ref="H7:H30" si="3">COS(C7-2/3*3.1415926)</f>
        <v>0.94300973388904552</v>
      </c>
    </row>
    <row r="8" spans="3:8" x14ac:dyDescent="0.3">
      <c r="C8">
        <v>30</v>
      </c>
      <c r="D8">
        <f t="shared" si="0"/>
        <v>0.52447552447552448</v>
      </c>
      <c r="F8">
        <f t="shared" si="1"/>
        <v>0.86558669655008458</v>
      </c>
      <c r="G8">
        <f t="shared" si="2"/>
        <v>-0.86646342747885419</v>
      </c>
      <c r="H8">
        <f t="shared" si="3"/>
        <v>-0.9327862240275242</v>
      </c>
    </row>
    <row r="9" spans="3:8" x14ac:dyDescent="0.3">
      <c r="C9">
        <v>45</v>
      </c>
      <c r="D9">
        <f t="shared" si="0"/>
        <v>0.78671328671328666</v>
      </c>
      <c r="F9">
        <f t="shared" si="1"/>
        <v>0.70617623735193857</v>
      </c>
      <c r="G9">
        <f t="shared" si="2"/>
        <v>-0.96626536064236834</v>
      </c>
      <c r="H9">
        <f t="shared" si="3"/>
        <v>0.47424310546081916</v>
      </c>
    </row>
    <row r="10" spans="3:8" x14ac:dyDescent="0.3">
      <c r="C10">
        <v>60</v>
      </c>
      <c r="D10">
        <f t="shared" si="0"/>
        <v>1.048951048951049</v>
      </c>
      <c r="F10">
        <f t="shared" si="1"/>
        <v>0.49848065848897621</v>
      </c>
      <c r="G10">
        <f t="shared" si="2"/>
        <v>-0.99999846268585224</v>
      </c>
      <c r="H10">
        <f t="shared" si="3"/>
        <v>0.2122327140770944</v>
      </c>
    </row>
    <row r="11" spans="3:8" x14ac:dyDescent="0.3">
      <c r="C11">
        <v>75</v>
      </c>
      <c r="D11">
        <f t="shared" si="0"/>
        <v>1.311188811188811</v>
      </c>
      <c r="F11">
        <f t="shared" si="1"/>
        <v>0.25670123911618203</v>
      </c>
      <c r="G11">
        <f t="shared" si="2"/>
        <v>-0.96535621749805434</v>
      </c>
      <c r="H11">
        <f t="shared" si="3"/>
        <v>-0.79670436065600081</v>
      </c>
    </row>
    <row r="12" spans="3:8" x14ac:dyDescent="0.3">
      <c r="C12">
        <v>90</v>
      </c>
      <c r="D12">
        <f t="shared" si="0"/>
        <v>1.5734265734265733</v>
      </c>
      <c r="F12">
        <f t="shared" si="1"/>
        <v>-2.6302435989168805E-3</v>
      </c>
      <c r="G12">
        <f t="shared" si="2"/>
        <v>-0.86470730426396547</v>
      </c>
      <c r="H12">
        <f t="shared" si="3"/>
        <v>0.99826063174746327</v>
      </c>
    </row>
    <row r="13" spans="3:8" x14ac:dyDescent="0.3">
      <c r="C13">
        <v>105</v>
      </c>
      <c r="D13">
        <f t="shared" si="0"/>
        <v>1.8356643356643356</v>
      </c>
      <c r="F13">
        <f t="shared" si="1"/>
        <v>-0.26178188221816012</v>
      </c>
      <c r="G13">
        <f t="shared" si="2"/>
        <v>-0.70493363795408281</v>
      </c>
      <c r="H13">
        <f t="shared" si="3"/>
        <v>-0.72002871098671672</v>
      </c>
    </row>
    <row r="14" spans="3:8" x14ac:dyDescent="0.3">
      <c r="C14">
        <v>120</v>
      </c>
      <c r="D14">
        <f t="shared" si="0"/>
        <v>2.0979020979020979</v>
      </c>
      <c r="F14">
        <f t="shared" si="1"/>
        <v>-0.5030340662247933</v>
      </c>
      <c r="G14">
        <f t="shared" si="2"/>
        <v>-0.49695981527529748</v>
      </c>
      <c r="H14">
        <f t="shared" si="3"/>
        <v>9.5733585548389261E-2</v>
      </c>
    </row>
    <row r="15" spans="3:8" x14ac:dyDescent="0.3">
      <c r="C15">
        <v>135</v>
      </c>
      <c r="D15">
        <f t="shared" si="0"/>
        <v>2.36013986013986</v>
      </c>
      <c r="F15">
        <f t="shared" si="1"/>
        <v>-0.70989106840794292</v>
      </c>
      <c r="G15">
        <f t="shared" si="2"/>
        <v>-0.25500614042936187</v>
      </c>
      <c r="H15">
        <f t="shared" si="3"/>
        <v>0.57457341539522222</v>
      </c>
    </row>
    <row r="16" spans="3:8" x14ac:dyDescent="0.3">
      <c r="C16">
        <v>150</v>
      </c>
      <c r="D16">
        <f t="shared" si="0"/>
        <v>2.6223776223776221</v>
      </c>
      <c r="F16">
        <f t="shared" si="1"/>
        <v>-0.86820894767243351</v>
      </c>
      <c r="G16">
        <f t="shared" si="2"/>
        <v>4.3836946193962223E-3</v>
      </c>
      <c r="H16">
        <f t="shared" si="3"/>
        <v>-0.96872654299991112</v>
      </c>
    </row>
    <row r="17" spans="3:8" x14ac:dyDescent="0.3">
      <c r="C17">
        <v>165</v>
      </c>
      <c r="D17">
        <f t="shared" si="0"/>
        <v>2.8846153846153846</v>
      </c>
      <c r="F17">
        <f t="shared" si="1"/>
        <v>-0.96716264740912272</v>
      </c>
      <c r="G17">
        <f t="shared" si="2"/>
        <v>0.26347379256560621</v>
      </c>
      <c r="H17">
        <f t="shared" si="3"/>
        <v>0.89728627576986497</v>
      </c>
    </row>
    <row r="18" spans="3:8" x14ac:dyDescent="0.3">
      <c r="C18">
        <v>180</v>
      </c>
      <c r="D18">
        <f t="shared" si="0"/>
        <v>3.1468531468531467</v>
      </c>
      <c r="F18">
        <f t="shared" si="1"/>
        <v>-0.9999861636372207</v>
      </c>
      <c r="G18">
        <f t="shared" si="2"/>
        <v>0.50454875076387184</v>
      </c>
      <c r="H18">
        <f t="shared" si="3"/>
        <v>-0.39458853315303588</v>
      </c>
    </row>
    <row r="19" spans="3:8" x14ac:dyDescent="0.3">
      <c r="C19">
        <v>195</v>
      </c>
      <c r="D19">
        <f t="shared" si="0"/>
        <v>3.4090909090909087</v>
      </c>
      <c r="F19">
        <f t="shared" si="1"/>
        <v>-0.96443517358705055</v>
      </c>
      <c r="G19">
        <f t="shared" si="2"/>
        <v>0.71112495989813318</v>
      </c>
      <c r="H19">
        <f t="shared" si="3"/>
        <v>-0.29775799739175773</v>
      </c>
    </row>
    <row r="20" spans="3:8" x14ac:dyDescent="0.3">
      <c r="C20">
        <v>210</v>
      </c>
      <c r="D20">
        <f t="shared" si="0"/>
        <v>3.6713286713286712</v>
      </c>
      <c r="F20">
        <f t="shared" si="1"/>
        <v>-0.86294049228463465</v>
      </c>
      <c r="G20">
        <f t="shared" si="2"/>
        <v>0.86907767822494753</v>
      </c>
      <c r="H20">
        <f t="shared" si="3"/>
        <v>0.8469948363041695</v>
      </c>
    </row>
    <row r="21" spans="3:8" x14ac:dyDescent="0.3">
      <c r="C21">
        <v>225</v>
      </c>
      <c r="D21">
        <f t="shared" si="0"/>
        <v>3.9335664335664333</v>
      </c>
      <c r="F21">
        <f t="shared" si="1"/>
        <v>-0.70244186447472212</v>
      </c>
      <c r="G21">
        <f t="shared" si="2"/>
        <v>0.96760681717946606</v>
      </c>
      <c r="H21">
        <f t="shared" si="3"/>
        <v>-0.98914548139646918</v>
      </c>
    </row>
    <row r="22" spans="3:8" x14ac:dyDescent="0.3">
      <c r="C22">
        <v>240</v>
      </c>
      <c r="D22">
        <f t="shared" si="0"/>
        <v>4.1958041958041958</v>
      </c>
      <c r="F22">
        <f t="shared" si="1"/>
        <v>-0.49391345643470047</v>
      </c>
      <c r="G22">
        <f t="shared" si="2"/>
        <v>0.99997540231642768</v>
      </c>
      <c r="H22">
        <f t="shared" si="3"/>
        <v>0.65588889624746605</v>
      </c>
    </row>
    <row r="23" spans="3:8" x14ac:dyDescent="0.3">
      <c r="C23">
        <v>255</v>
      </c>
      <c r="D23">
        <f t="shared" si="0"/>
        <v>4.4580419580419575</v>
      </c>
      <c r="F23">
        <f t="shared" si="1"/>
        <v>-0.25161349239126357</v>
      </c>
      <c r="G23">
        <f t="shared" si="2"/>
        <v>0.96397021698529828</v>
      </c>
      <c r="H23">
        <f t="shared" si="3"/>
        <v>-7.3962519185576166E-3</v>
      </c>
    </row>
    <row r="24" spans="3:8" x14ac:dyDescent="0.3">
      <c r="C24">
        <v>270</v>
      </c>
      <c r="D24">
        <f t="shared" si="0"/>
        <v>4.72027972027972</v>
      </c>
      <c r="F24">
        <f t="shared" si="1"/>
        <v>7.8906580107413766E-3</v>
      </c>
      <c r="G24">
        <f t="shared" si="2"/>
        <v>0.86205313201988909</v>
      </c>
      <c r="H24">
        <f t="shared" si="3"/>
        <v>-0.64465120988149183</v>
      </c>
    </row>
    <row r="25" spans="3:8" x14ac:dyDescent="0.3">
      <c r="C25">
        <v>285</v>
      </c>
      <c r="D25">
        <f t="shared" si="0"/>
        <v>4.9825174825174825</v>
      </c>
      <c r="F25">
        <f t="shared" si="1"/>
        <v>0.26685528110195561</v>
      </c>
      <c r="G25">
        <f t="shared" si="2"/>
        <v>0.70119277420647874</v>
      </c>
      <c r="H25">
        <f t="shared" si="3"/>
        <v>0.98686371623212654</v>
      </c>
    </row>
    <row r="26" spans="3:8" x14ac:dyDescent="0.3">
      <c r="C26">
        <v>300</v>
      </c>
      <c r="D26">
        <f t="shared" si="0"/>
        <v>5.2447552447552441</v>
      </c>
      <c r="F26">
        <f t="shared" si="1"/>
        <v>0.50757355363694867</v>
      </c>
      <c r="G26">
        <f t="shared" si="2"/>
        <v>0.49238804327507207</v>
      </c>
      <c r="H26">
        <f t="shared" si="3"/>
        <v>-0.85476566383947672</v>
      </c>
    </row>
    <row r="27" spans="3:8" x14ac:dyDescent="0.3">
      <c r="C27">
        <v>315</v>
      </c>
      <c r="D27">
        <f t="shared" si="0"/>
        <v>5.5069930069930066</v>
      </c>
      <c r="F27">
        <f t="shared" si="1"/>
        <v>0.71358625484323468</v>
      </c>
      <c r="G27">
        <f t="shared" si="2"/>
        <v>0.24991605715505261</v>
      </c>
      <c r="H27">
        <f t="shared" si="3"/>
        <v>0.3118465700590673</v>
      </c>
    </row>
    <row r="28" spans="3:8" x14ac:dyDescent="0.3">
      <c r="C28">
        <v>330</v>
      </c>
      <c r="D28">
        <f t="shared" si="0"/>
        <v>5.7692307692307692</v>
      </c>
      <c r="F28">
        <f t="shared" si="1"/>
        <v>0.8708071730868463</v>
      </c>
      <c r="G28">
        <f t="shared" si="2"/>
        <v>-9.6440524214304549E-3</v>
      </c>
      <c r="H28">
        <f t="shared" si="3"/>
        <v>0.38095352395876669</v>
      </c>
    </row>
    <row r="29" spans="3:8" x14ac:dyDescent="0.3">
      <c r="C29">
        <v>345</v>
      </c>
      <c r="D29">
        <f t="shared" si="0"/>
        <v>6.0314685314685308</v>
      </c>
      <c r="F29">
        <f t="shared" si="1"/>
        <v>0.96848625696464918</v>
      </c>
      <c r="G29">
        <f t="shared" si="2"/>
        <v>-0.26854474555115043</v>
      </c>
      <c r="H29">
        <f t="shared" si="3"/>
        <v>-0.89065814508396413</v>
      </c>
    </row>
    <row r="30" spans="3:8" x14ac:dyDescent="0.3">
      <c r="C30">
        <v>360</v>
      </c>
      <c r="D30">
        <f t="shared" si="0"/>
        <v>6.2937062937062933</v>
      </c>
      <c r="F30">
        <f t="shared" si="1"/>
        <v>0.99994465493177276</v>
      </c>
      <c r="G30">
        <f t="shared" si="2"/>
        <v>-0.50908357022871575</v>
      </c>
      <c r="H30">
        <f t="shared" si="3"/>
        <v>0.97229093066032524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B8A7-4547-44DB-A749-90D7D73AE301}">
  <dimension ref="B3:G6"/>
  <sheetViews>
    <sheetView tabSelected="1" workbookViewId="0">
      <selection activeCell="F8" sqref="F8"/>
    </sheetView>
  </sheetViews>
  <sheetFormatPr defaultRowHeight="14" x14ac:dyDescent="0.3"/>
  <cols>
    <col min="2" max="2" width="15.5" customWidth="1"/>
    <col min="3" max="3" width="28" customWidth="1"/>
    <col min="4" max="4" width="12.5" customWidth="1"/>
    <col min="5" max="5" width="8.5" customWidth="1"/>
    <col min="7" max="7" width="10.33203125" customWidth="1"/>
  </cols>
  <sheetData>
    <row r="3" spans="2:7" x14ac:dyDescent="0.3">
      <c r="B3" t="s">
        <v>13</v>
      </c>
      <c r="C3" t="s">
        <v>14</v>
      </c>
      <c r="D3" t="s">
        <v>9</v>
      </c>
      <c r="E3" t="s">
        <v>10</v>
      </c>
      <c r="F3" t="s">
        <v>11</v>
      </c>
      <c r="G3" t="s">
        <v>12</v>
      </c>
    </row>
    <row r="4" spans="2:7" x14ac:dyDescent="0.3">
      <c r="B4">
        <f xml:space="preserve"> 1/C4/1000</f>
        <v>10</v>
      </c>
      <c r="C4">
        <f>(G4*E4*F4)/D4</f>
        <v>1E-4</v>
      </c>
      <c r="D4">
        <v>84000000</v>
      </c>
      <c r="E4">
        <v>2</v>
      </c>
      <c r="F4">
        <v>2100</v>
      </c>
      <c r="G4">
        <v>2</v>
      </c>
    </row>
    <row r="5" spans="2:7" x14ac:dyDescent="0.3">
      <c r="B5">
        <f t="shared" ref="B5:B6" si="0" xml:space="preserve"> 1/C5/1000</f>
        <v>10</v>
      </c>
      <c r="C5">
        <f>(G5*E5*F5)/D5</f>
        <v>1E-4</v>
      </c>
      <c r="D5">
        <v>170000000</v>
      </c>
      <c r="E5">
        <v>1</v>
      </c>
      <c r="F5">
        <v>8500</v>
      </c>
      <c r="G5">
        <v>2</v>
      </c>
    </row>
    <row r="6" spans="2:7" x14ac:dyDescent="0.3">
      <c r="B6">
        <f t="shared" si="0"/>
        <v>10</v>
      </c>
      <c r="C6">
        <f>(G6*E6*F6)/D6</f>
        <v>1E-4</v>
      </c>
      <c r="D6">
        <v>275000000</v>
      </c>
      <c r="E6">
        <v>1</v>
      </c>
      <c r="F6">
        <v>13750</v>
      </c>
      <c r="G6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8E5E-34F3-46C0-9825-91320DD6B96F}">
  <dimension ref="D4:F7"/>
  <sheetViews>
    <sheetView workbookViewId="0">
      <selection activeCell="D4" sqref="D4"/>
    </sheetView>
  </sheetViews>
  <sheetFormatPr defaultRowHeight="14" x14ac:dyDescent="0.3"/>
  <cols>
    <col min="4" max="4" width="28.83203125" customWidth="1"/>
    <col min="6" max="6" width="18.5" style="14" customWidth="1"/>
  </cols>
  <sheetData>
    <row r="4" spans="4:6" x14ac:dyDescent="0.3">
      <c r="D4">
        <f>SQRT(3)</f>
        <v>1.7320508075688772</v>
      </c>
      <c r="E4" s="13">
        <v>32768</v>
      </c>
      <c r="F4" s="14">
        <f>D4*E4</f>
        <v>56755.840862416968</v>
      </c>
    </row>
    <row r="5" spans="4:6" x14ac:dyDescent="0.3">
      <c r="D5">
        <v>1</v>
      </c>
      <c r="E5" s="13">
        <v>32768</v>
      </c>
      <c r="F5" s="14">
        <f>D5*E5</f>
        <v>32768</v>
      </c>
    </row>
    <row r="6" spans="4:6" x14ac:dyDescent="0.3">
      <c r="D6">
        <f>D5/24</f>
        <v>4.1666666666666664E-2</v>
      </c>
      <c r="E6" s="13">
        <v>32768</v>
      </c>
      <c r="F6" s="14">
        <f>D6*E6</f>
        <v>1365.3333333333333</v>
      </c>
    </row>
    <row r="7" spans="4:6" x14ac:dyDescent="0.3">
      <c r="E7" s="13">
        <v>32768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svpwm</vt:lpstr>
      <vt:lpstr>Sheet1</vt:lpstr>
      <vt:lpstr>TIM</vt:lpstr>
      <vt:lpstr>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张戈</dc:creator>
  <cp:lastModifiedBy>张戈</cp:lastModifiedBy>
  <dcterms:created xsi:type="dcterms:W3CDTF">2015-06-05T18:19:34Z</dcterms:created>
  <dcterms:modified xsi:type="dcterms:W3CDTF">2024-02-04T12:23:44Z</dcterms:modified>
</cp:coreProperties>
</file>