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文件夹\数据统计文件夹\2021年一季度考核数据\研发人员考核数据\"/>
    </mc:Choice>
  </mc:AlternateContent>
  <bookViews>
    <workbookView xWindow="0" yWindow="465" windowWidth="28800" windowHeight="15840" tabRatio="950"/>
  </bookViews>
  <sheets>
    <sheet name="任务按时完成率" sheetId="12" r:id="rId1"/>
    <sheet name="任务良好率（代码审查）" sheetId="35" r:id="rId2"/>
    <sheet name="处理疑难问题的效率（技术部Bugfree）" sheetId="44" r:id="rId3"/>
    <sheet name="BUG处理效率与质量" sheetId="45" r:id="rId4"/>
    <sheet name="过程质量(不符合项) " sheetId="47" r:id="rId5"/>
    <sheet name="Bug产生率" sheetId="50" r:id="rId6"/>
    <sheet name="遗留Bug率" sheetId="51" r:id="rId7"/>
    <sheet name="版本需求变更率" sheetId="49" r:id="rId8"/>
    <sheet name="文化积分 " sheetId="48" r:id="rId9"/>
  </sheets>
  <definedNames>
    <definedName name="_xlnm._FilterDatabase" localSheetId="8" hidden="1">'文化积分 '!$A$2:$I$51</definedName>
    <definedName name="_xlnm._FilterDatabase" localSheetId="6" hidden="1">遗留Bug率!#REF!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51" l="1"/>
  <c r="B44" i="50"/>
  <c r="F35" i="50"/>
  <c r="E35" i="50"/>
  <c r="E44" i="50" s="1"/>
  <c r="F34" i="50"/>
  <c r="F33" i="50"/>
  <c r="G32" i="50"/>
  <c r="G31" i="50"/>
  <c r="G30" i="50"/>
  <c r="G29" i="50"/>
  <c r="G28" i="50"/>
  <c r="G27" i="50"/>
  <c r="G26" i="50"/>
  <c r="G25" i="50"/>
  <c r="G24" i="50"/>
  <c r="G23" i="50"/>
  <c r="G22" i="50"/>
  <c r="G21" i="50"/>
  <c r="G20" i="50"/>
  <c r="G19" i="50"/>
  <c r="G18" i="50"/>
  <c r="G17" i="50"/>
  <c r="G16" i="50"/>
  <c r="G15" i="50"/>
  <c r="G14" i="50"/>
  <c r="G13" i="50"/>
  <c r="G12" i="50"/>
  <c r="B8" i="50"/>
  <c r="D6" i="50"/>
  <c r="D8" i="50" s="1"/>
  <c r="F3" i="49"/>
  <c r="F2" i="49"/>
  <c r="E8" i="50" l="1"/>
  <c r="G44" i="50"/>
  <c r="F8" i="50" l="1"/>
  <c r="I8" i="50"/>
  <c r="J8" i="50" s="1"/>
  <c r="H8" i="50"/>
  <c r="G8" i="50"/>
  <c r="D29" i="50" l="1"/>
  <c r="F29" i="50" s="1"/>
  <c r="D25" i="50"/>
  <c r="F25" i="50" s="1"/>
  <c r="D21" i="50"/>
  <c r="F21" i="50" s="1"/>
  <c r="D17" i="50"/>
  <c r="F17" i="50" s="1"/>
  <c r="D13" i="50"/>
  <c r="F13" i="50" s="1"/>
  <c r="D16" i="50"/>
  <c r="F16" i="50" s="1"/>
  <c r="D12" i="50"/>
  <c r="D30" i="50"/>
  <c r="F30" i="50" s="1"/>
  <c r="D26" i="50"/>
  <c r="F26" i="50" s="1"/>
  <c r="D22" i="50"/>
  <c r="F22" i="50" s="1"/>
  <c r="D18" i="50"/>
  <c r="F18" i="50" s="1"/>
  <c r="D14" i="50"/>
  <c r="F14" i="50" s="1"/>
  <c r="D24" i="50"/>
  <c r="F24" i="50" s="1"/>
  <c r="D31" i="50"/>
  <c r="F31" i="50" s="1"/>
  <c r="D27" i="50"/>
  <c r="F27" i="50" s="1"/>
  <c r="D23" i="50"/>
  <c r="F23" i="50" s="1"/>
  <c r="D19" i="50"/>
  <c r="F19" i="50" s="1"/>
  <c r="D15" i="50"/>
  <c r="F15" i="50" s="1"/>
  <c r="D32" i="50"/>
  <c r="F32" i="50" s="1"/>
  <c r="D28" i="50"/>
  <c r="F28" i="50" s="1"/>
  <c r="D20" i="50"/>
  <c r="F20" i="50" s="1"/>
  <c r="F12" i="50" l="1"/>
  <c r="D44" i="50"/>
  <c r="F44" i="50" s="1"/>
  <c r="P60" i="48" l="1"/>
  <c r="Q60" i="48" s="1"/>
  <c r="G60" i="48"/>
  <c r="H60" i="48" s="1"/>
  <c r="P59" i="48"/>
  <c r="Q59" i="48" s="1"/>
  <c r="G59" i="48"/>
  <c r="H59" i="48" s="1"/>
  <c r="P58" i="48"/>
  <c r="Q58" i="48" s="1"/>
  <c r="G58" i="48"/>
  <c r="H58" i="48" s="1"/>
  <c r="P57" i="48"/>
  <c r="Q57" i="48" s="1"/>
  <c r="G57" i="48"/>
  <c r="H57" i="48" s="1"/>
  <c r="P56" i="48"/>
  <c r="Q56" i="48" s="1"/>
  <c r="G56" i="48"/>
  <c r="H56" i="48" s="1"/>
  <c r="P55" i="48"/>
  <c r="Q55" i="48" s="1"/>
  <c r="G55" i="48"/>
  <c r="H55" i="48" s="1"/>
  <c r="P54" i="48"/>
  <c r="Q54" i="48" s="1"/>
  <c r="G54" i="48"/>
  <c r="H54" i="48" s="1"/>
  <c r="P53" i="48"/>
  <c r="Q53" i="48" s="1"/>
  <c r="G53" i="48"/>
  <c r="H53" i="48" s="1"/>
  <c r="P52" i="48"/>
  <c r="Q52" i="48" s="1"/>
  <c r="G52" i="48"/>
  <c r="H52" i="48" s="1"/>
  <c r="P51" i="48"/>
  <c r="Q51" i="48" s="1"/>
  <c r="G51" i="48"/>
  <c r="H51" i="48" s="1"/>
  <c r="P50" i="48"/>
  <c r="Q50" i="48" s="1"/>
  <c r="G50" i="48"/>
  <c r="H50" i="48" s="1"/>
  <c r="P49" i="48"/>
  <c r="Q49" i="48" s="1"/>
  <c r="G49" i="48"/>
  <c r="H49" i="48" s="1"/>
  <c r="P48" i="48"/>
  <c r="Q48" i="48" s="1"/>
  <c r="G48" i="48"/>
  <c r="H48" i="48" s="1"/>
  <c r="P47" i="48"/>
  <c r="Q47" i="48" s="1"/>
  <c r="G47" i="48"/>
  <c r="H47" i="48" s="1"/>
  <c r="P46" i="48"/>
  <c r="Q46" i="48" s="1"/>
  <c r="G46" i="48"/>
  <c r="H46" i="48" s="1"/>
  <c r="P45" i="48"/>
  <c r="Q45" i="48" s="1"/>
  <c r="G45" i="48"/>
  <c r="H45" i="48" s="1"/>
  <c r="P44" i="48"/>
  <c r="Q44" i="48" s="1"/>
  <c r="G44" i="48"/>
  <c r="H44" i="48" s="1"/>
  <c r="P43" i="48"/>
  <c r="Q43" i="48" s="1"/>
  <c r="G43" i="48"/>
  <c r="H43" i="48" s="1"/>
  <c r="P42" i="48"/>
  <c r="Q42" i="48" s="1"/>
  <c r="G42" i="48"/>
  <c r="H42" i="48" s="1"/>
  <c r="P41" i="48"/>
  <c r="Q41" i="48" s="1"/>
  <c r="G41" i="48"/>
  <c r="H41" i="48" s="1"/>
  <c r="P40" i="48"/>
  <c r="Q40" i="48" s="1"/>
  <c r="G40" i="48"/>
  <c r="H40" i="48" s="1"/>
  <c r="P39" i="48"/>
  <c r="Q39" i="48" s="1"/>
  <c r="G39" i="48"/>
  <c r="H39" i="48" s="1"/>
  <c r="P38" i="48"/>
  <c r="Q38" i="48" s="1"/>
  <c r="G38" i="48"/>
  <c r="H38" i="48" s="1"/>
  <c r="P37" i="48"/>
  <c r="Q37" i="48" s="1"/>
  <c r="G37" i="48"/>
  <c r="H37" i="48" s="1"/>
  <c r="P36" i="48"/>
  <c r="Q36" i="48" s="1"/>
  <c r="G36" i="48"/>
  <c r="H36" i="48" s="1"/>
  <c r="P35" i="48"/>
  <c r="Q35" i="48" s="1"/>
  <c r="G35" i="48"/>
  <c r="H35" i="48" s="1"/>
  <c r="P34" i="48"/>
  <c r="Q34" i="48" s="1"/>
  <c r="G34" i="48"/>
  <c r="H34" i="48" s="1"/>
  <c r="P33" i="48"/>
  <c r="Q33" i="48" s="1"/>
  <c r="G33" i="48"/>
  <c r="H33" i="48" s="1"/>
  <c r="P32" i="48"/>
  <c r="Q32" i="48" s="1"/>
  <c r="G32" i="48"/>
  <c r="H32" i="48" s="1"/>
  <c r="P31" i="48"/>
  <c r="Q31" i="48" s="1"/>
  <c r="G31" i="48"/>
  <c r="H31" i="48" s="1"/>
  <c r="P30" i="48"/>
  <c r="Q30" i="48" s="1"/>
  <c r="G30" i="48"/>
  <c r="H30" i="48" s="1"/>
  <c r="P29" i="48"/>
  <c r="Q29" i="48" s="1"/>
  <c r="G29" i="48"/>
  <c r="H29" i="48" s="1"/>
  <c r="P28" i="48"/>
  <c r="Q28" i="48" s="1"/>
  <c r="G28" i="48"/>
  <c r="H28" i="48" s="1"/>
  <c r="P27" i="48"/>
  <c r="Q27" i="48" s="1"/>
  <c r="G27" i="48"/>
  <c r="H27" i="48" s="1"/>
  <c r="P26" i="48"/>
  <c r="Q26" i="48" s="1"/>
  <c r="G26" i="48"/>
  <c r="H26" i="48" s="1"/>
  <c r="Q25" i="48"/>
  <c r="P25" i="48"/>
  <c r="G25" i="48"/>
  <c r="H25" i="48" s="1"/>
  <c r="Q24" i="48"/>
  <c r="P24" i="48"/>
  <c r="G24" i="48"/>
  <c r="H24" i="48" s="1"/>
  <c r="Q23" i="48"/>
  <c r="P23" i="48"/>
  <c r="G23" i="48"/>
  <c r="H23" i="48" s="1"/>
  <c r="Q22" i="48"/>
  <c r="P22" i="48"/>
  <c r="G22" i="48"/>
  <c r="H22" i="48" s="1"/>
  <c r="Q21" i="48"/>
  <c r="P21" i="48"/>
  <c r="G21" i="48"/>
  <c r="H21" i="48" s="1"/>
  <c r="Q20" i="48"/>
  <c r="P20" i="48"/>
  <c r="G20" i="48"/>
  <c r="H20" i="48" s="1"/>
  <c r="Q19" i="48"/>
  <c r="P19" i="48"/>
  <c r="G19" i="48"/>
  <c r="H19" i="48" s="1"/>
  <c r="Q18" i="48"/>
  <c r="P18" i="48"/>
  <c r="G18" i="48"/>
  <c r="H18" i="48" s="1"/>
  <c r="Q17" i="48"/>
  <c r="P17" i="48"/>
  <c r="G17" i="48"/>
  <c r="H17" i="48" s="1"/>
  <c r="Q16" i="48"/>
  <c r="P16" i="48"/>
  <c r="G16" i="48"/>
  <c r="H16" i="48" s="1"/>
  <c r="P15" i="48"/>
  <c r="Q15" i="48" s="1"/>
  <c r="G15" i="48"/>
  <c r="H15" i="48" s="1"/>
  <c r="P14" i="48"/>
  <c r="Q14" i="48" s="1"/>
  <c r="G14" i="48"/>
  <c r="H14" i="48" s="1"/>
  <c r="P13" i="48"/>
  <c r="Q13" i="48" s="1"/>
  <c r="G13" i="48"/>
  <c r="H13" i="48" s="1"/>
  <c r="P12" i="48"/>
  <c r="Q12" i="48" s="1"/>
  <c r="G12" i="48"/>
  <c r="H12" i="48" s="1"/>
  <c r="P11" i="48"/>
  <c r="Q11" i="48" s="1"/>
  <c r="G11" i="48"/>
  <c r="H11" i="48" s="1"/>
  <c r="P10" i="48"/>
  <c r="Q10" i="48" s="1"/>
  <c r="G10" i="48"/>
  <c r="H10" i="48" s="1"/>
  <c r="P9" i="48"/>
  <c r="Q9" i="48" s="1"/>
  <c r="G9" i="48"/>
  <c r="H9" i="48" s="1"/>
  <c r="P8" i="48"/>
  <c r="Q8" i="48" s="1"/>
  <c r="G8" i="48"/>
  <c r="H8" i="48" s="1"/>
  <c r="P7" i="48"/>
  <c r="Q7" i="48" s="1"/>
  <c r="G7" i="48"/>
  <c r="H7" i="48" s="1"/>
  <c r="P6" i="48"/>
  <c r="Q6" i="48" s="1"/>
  <c r="G6" i="48"/>
  <c r="H6" i="48" s="1"/>
  <c r="P5" i="48"/>
  <c r="Q5" i="48" s="1"/>
  <c r="G5" i="48"/>
  <c r="H5" i="48" s="1"/>
  <c r="P4" i="48"/>
  <c r="Q4" i="48" s="1"/>
  <c r="G4" i="48"/>
  <c r="H4" i="48" s="1"/>
  <c r="P3" i="48"/>
  <c r="Q3" i="48" s="1"/>
  <c r="G3" i="48"/>
  <c r="H3" i="48" s="1"/>
  <c r="H12" i="47"/>
  <c r="C12" i="47"/>
  <c r="H11" i="47"/>
  <c r="C11" i="47"/>
  <c r="H10" i="47"/>
  <c r="C10" i="47"/>
  <c r="H9" i="47"/>
  <c r="C9" i="47"/>
  <c r="H8" i="47"/>
  <c r="C8" i="47"/>
  <c r="H7" i="47"/>
  <c r="C7" i="47"/>
  <c r="H6" i="47"/>
  <c r="C6" i="47"/>
  <c r="H5" i="47"/>
  <c r="C5" i="47"/>
  <c r="H4" i="47"/>
  <c r="C4" i="47"/>
  <c r="I30" i="45" l="1"/>
  <c r="H30" i="45"/>
  <c r="I29" i="45"/>
  <c r="H29" i="45"/>
  <c r="I28" i="45"/>
  <c r="H28" i="45"/>
  <c r="I27" i="45"/>
  <c r="H27" i="45"/>
  <c r="I26" i="45"/>
  <c r="H26" i="45"/>
  <c r="I25" i="45"/>
  <c r="H25" i="45"/>
  <c r="I24" i="45"/>
  <c r="H24" i="45"/>
  <c r="I23" i="45"/>
  <c r="H23" i="45"/>
  <c r="I22" i="45"/>
  <c r="H22" i="45"/>
  <c r="I21" i="45"/>
  <c r="H21" i="45"/>
  <c r="I20" i="45"/>
  <c r="H20" i="45"/>
  <c r="I18" i="45"/>
  <c r="H18" i="45"/>
  <c r="I16" i="45"/>
  <c r="H16" i="45"/>
  <c r="I15" i="45"/>
  <c r="H15" i="45"/>
  <c r="I14" i="45"/>
  <c r="H14" i="45"/>
  <c r="I13" i="45"/>
  <c r="H13" i="45"/>
  <c r="I12" i="45"/>
  <c r="H12" i="45"/>
  <c r="I11" i="45"/>
  <c r="H11" i="45"/>
  <c r="I10" i="45"/>
  <c r="H10" i="45"/>
  <c r="I9" i="45"/>
  <c r="H9" i="45"/>
  <c r="I8" i="45"/>
  <c r="H8" i="45"/>
  <c r="I7" i="45"/>
  <c r="H7" i="45"/>
  <c r="I6" i="45"/>
  <c r="H6" i="45"/>
  <c r="I5" i="45"/>
  <c r="H5" i="45"/>
  <c r="I4" i="45"/>
  <c r="H4" i="45"/>
  <c r="I3" i="45"/>
  <c r="H3" i="45"/>
  <c r="E34" i="44" l="1"/>
  <c r="E30" i="44"/>
  <c r="E29" i="44"/>
  <c r="E28" i="44"/>
  <c r="E27" i="44"/>
  <c r="E26" i="44"/>
  <c r="E25" i="44"/>
  <c r="E24" i="44"/>
  <c r="E22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E35" i="44" l="1"/>
</calcChain>
</file>

<file path=xl/comments1.xml><?xml version="1.0" encoding="utf-8"?>
<comments xmlns="http://schemas.openxmlformats.org/spreadsheetml/2006/main">
  <authors>
    <author>作者</author>
  </authors>
  <commentLis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较2020年Bug率，下降15%</t>
        </r>
      </text>
    </comment>
  </commentList>
</comments>
</file>

<file path=xl/sharedStrings.xml><?xml version="1.0" encoding="utf-8"?>
<sst xmlns="http://schemas.openxmlformats.org/spreadsheetml/2006/main" count="704" uniqueCount="389">
  <si>
    <t>项目组</t>
  </si>
  <si>
    <t>姓名</t>
  </si>
  <si>
    <t>总子任务数</t>
  </si>
  <si>
    <t>延期子任务数</t>
  </si>
  <si>
    <r>
      <rPr>
        <b/>
        <sz val="11"/>
        <color theme="1"/>
        <rFont val="微软雅黑"/>
        <family val="2"/>
        <charset val="134"/>
      </rPr>
      <t xml:space="preserve">子任务延期率H
</t>
    </r>
    <r>
      <rPr>
        <sz val="11"/>
        <color theme="1"/>
        <rFont val="微软雅黑"/>
        <family val="2"/>
        <charset val="134"/>
      </rPr>
      <t>（延期子任务数/总子任务数）</t>
    </r>
  </si>
  <si>
    <t>子任务延期天数&gt;3天</t>
  </si>
  <si>
    <t>子任务延期天数≤3天</t>
  </si>
  <si>
    <t>VDI</t>
  </si>
  <si>
    <t>陈小虎</t>
  </si>
  <si>
    <t>杨燕思</t>
  </si>
  <si>
    <t>胡海</t>
  </si>
  <si>
    <t>张垚</t>
  </si>
  <si>
    <t>朱晓锟</t>
  </si>
  <si>
    <t>徐帆</t>
  </si>
  <si>
    <t>程皓</t>
  </si>
  <si>
    <t>李勤武</t>
  </si>
  <si>
    <t>朱盼</t>
  </si>
  <si>
    <t>阮泽林</t>
  </si>
  <si>
    <t>魏聪</t>
  </si>
  <si>
    <t>羿中引</t>
  </si>
  <si>
    <t>孙俊</t>
  </si>
  <si>
    <t>反馈总问题数</t>
  </si>
  <si>
    <t>王梦熊</t>
  </si>
  <si>
    <t>张梦</t>
  </si>
  <si>
    <t>周强</t>
  </si>
  <si>
    <t>林艳娥</t>
  </si>
  <si>
    <t>严重程度</t>
  </si>
  <si>
    <t>较大</t>
  </si>
  <si>
    <t>较小</t>
  </si>
  <si>
    <t>明细：</t>
  </si>
  <si>
    <t>序号</t>
  </si>
  <si>
    <t>对象</t>
  </si>
  <si>
    <t>描述</t>
  </si>
  <si>
    <t>发生原因</t>
  </si>
  <si>
    <t>解决办法</t>
  </si>
  <si>
    <t>完成情况</t>
  </si>
  <si>
    <t>状态</t>
  </si>
  <si>
    <t>注入阶段</t>
  </si>
  <si>
    <t>检查时间</t>
  </si>
  <si>
    <t>计划解决时间</t>
  </si>
  <si>
    <t>实际解决时间</t>
  </si>
  <si>
    <t>负责人</t>
  </si>
  <si>
    <t>关闭</t>
  </si>
  <si>
    <t>软件实现</t>
  </si>
  <si>
    <t>已解决</t>
  </si>
  <si>
    <t>软件测试</t>
  </si>
  <si>
    <t>考核项</t>
    <phoneticPr fontId="24" type="noConversion"/>
  </si>
  <si>
    <t>童春月</t>
  </si>
  <si>
    <t>万红</t>
  </si>
  <si>
    <t>黄子杰</t>
  </si>
  <si>
    <r>
      <t>V</t>
    </r>
    <r>
      <rPr>
        <sz val="11"/>
        <color theme="1"/>
        <rFont val="等线"/>
        <family val="3"/>
        <charset val="134"/>
        <scheme val="minor"/>
      </rPr>
      <t>OI&amp;</t>
    </r>
    <r>
      <rPr>
        <sz val="11"/>
        <color theme="1"/>
        <rFont val="等线"/>
        <family val="3"/>
        <charset val="134"/>
        <scheme val="minor"/>
      </rPr>
      <t>OSS</t>
    </r>
    <phoneticPr fontId="24" type="noConversion"/>
  </si>
  <si>
    <t>技术实验室</t>
    <phoneticPr fontId="24" type="noConversion"/>
  </si>
  <si>
    <t>贾志浩</t>
  </si>
  <si>
    <t>艾相葵</t>
  </si>
  <si>
    <t>余维伟</t>
  </si>
  <si>
    <t>刘海军</t>
  </si>
  <si>
    <t>王川</t>
  </si>
  <si>
    <t>周衡</t>
  </si>
  <si>
    <t>张玉洁</t>
  </si>
  <si>
    <t>廖玉妮</t>
  </si>
  <si>
    <t>董林杰</t>
  </si>
  <si>
    <t>曹振</t>
  </si>
  <si>
    <t>袁阳</t>
  </si>
  <si>
    <t>肖文婷</t>
  </si>
  <si>
    <t>马安琦</t>
  </si>
  <si>
    <t>郑珍迪</t>
  </si>
  <si>
    <t>周姚</t>
  </si>
  <si>
    <t>徐沙</t>
  </si>
  <si>
    <t>张娴</t>
  </si>
  <si>
    <t>杨琼</t>
  </si>
  <si>
    <t>周先燕</t>
  </si>
  <si>
    <t>赵婉婷</t>
  </si>
  <si>
    <t>邹宇会</t>
  </si>
  <si>
    <t>魏洪</t>
  </si>
  <si>
    <t>田怡文</t>
  </si>
  <si>
    <t>肖玮</t>
  </si>
  <si>
    <t>胡文峰</t>
  </si>
  <si>
    <t>第一次审查时间</t>
  </si>
  <si>
    <t>代码审查人</t>
  </si>
  <si>
    <t>审查结果</t>
  </si>
  <si>
    <t>第二次审查时间</t>
  </si>
  <si>
    <t>第三次审查时间</t>
  </si>
  <si>
    <t>第四次审查时间</t>
  </si>
  <si>
    <t>第五次审查时间</t>
  </si>
  <si>
    <t>艾相葵</t>
    <phoneticPr fontId="35" type="noConversion"/>
  </si>
  <si>
    <t>胡文峰</t>
    <phoneticPr fontId="35" type="noConversion"/>
  </si>
  <si>
    <t>周天文</t>
  </si>
  <si>
    <t>阮科</t>
  </si>
  <si>
    <t>研发</t>
  </si>
  <si>
    <t>测试</t>
  </si>
  <si>
    <t>无具体工作计划</t>
    <phoneticPr fontId="24" type="noConversion"/>
  </si>
  <si>
    <t>后端组</t>
    <phoneticPr fontId="35" type="noConversion"/>
  </si>
  <si>
    <t>优</t>
    <phoneticPr fontId="35" type="noConversion"/>
  </si>
  <si>
    <t>良</t>
    <phoneticPr fontId="35" type="noConversion"/>
  </si>
  <si>
    <t>贾志浩</t>
    <phoneticPr fontId="35" type="noConversion"/>
  </si>
  <si>
    <t>当天处理问题数</t>
    <phoneticPr fontId="30" type="noConversion"/>
  </si>
  <si>
    <r>
      <rPr>
        <sz val="11"/>
        <color rgb="FFFF0000"/>
        <rFont val="等线"/>
        <family val="3"/>
        <charset val="134"/>
        <scheme val="minor"/>
      </rPr>
      <t>当天未响应Bug号</t>
    </r>
    <r>
      <rPr>
        <sz val="11"/>
        <color theme="1"/>
        <rFont val="等线"/>
        <charset val="134"/>
        <scheme val="minor"/>
      </rPr>
      <t xml:space="preserve">
（用于核查）</t>
    </r>
    <phoneticPr fontId="30" type="noConversion"/>
  </si>
  <si>
    <t>宋良敏</t>
    <phoneticPr fontId="30" type="noConversion"/>
  </si>
  <si>
    <t>胡海</t>
    <phoneticPr fontId="30" type="noConversion"/>
  </si>
  <si>
    <t>杨燕思</t>
    <phoneticPr fontId="30" type="noConversion"/>
  </si>
  <si>
    <t>朱晓锟</t>
    <phoneticPr fontId="30" type="noConversion"/>
  </si>
  <si>
    <t>贾志浩</t>
    <phoneticPr fontId="30" type="noConversion"/>
  </si>
  <si>
    <t>技术实验室</t>
    <phoneticPr fontId="30" type="noConversion"/>
  </si>
  <si>
    <t>曾丽星</t>
    <phoneticPr fontId="30" type="noConversion"/>
  </si>
  <si>
    <t>阮泽林</t>
    <phoneticPr fontId="30" type="noConversion"/>
  </si>
  <si>
    <t>陈小虎</t>
    <phoneticPr fontId="30" type="noConversion"/>
  </si>
  <si>
    <t>童春月</t>
    <phoneticPr fontId="30" type="noConversion"/>
  </si>
  <si>
    <t>谈振华</t>
    <phoneticPr fontId="30" type="noConversion"/>
  </si>
  <si>
    <t>万红</t>
    <phoneticPr fontId="30" type="noConversion"/>
  </si>
  <si>
    <t>李勤武</t>
    <phoneticPr fontId="30" type="noConversion"/>
  </si>
  <si>
    <t>章传胜</t>
  </si>
  <si>
    <t>金昊翔</t>
  </si>
  <si>
    <t>戴琪冉</t>
  </si>
  <si>
    <t>2021年第一季度个人子任务统计</t>
    <phoneticPr fontId="24" type="noConversion"/>
  </si>
  <si>
    <t>详见附件“各项目组一季度子任务统计”文件夹</t>
    <phoneticPr fontId="24" type="noConversion"/>
  </si>
  <si>
    <t>前端组</t>
    <phoneticPr fontId="35" type="noConversion"/>
  </si>
  <si>
    <t xml:space="preserve">良 </t>
    <phoneticPr fontId="35" type="noConversion"/>
  </si>
  <si>
    <t xml:space="preserve">良 </t>
    <phoneticPr fontId="35" type="noConversion"/>
  </si>
  <si>
    <t>肖玮</t>
    <phoneticPr fontId="35" type="noConversion"/>
  </si>
  <si>
    <t>胡文峰</t>
    <phoneticPr fontId="35" type="noConversion"/>
  </si>
  <si>
    <t>后端组</t>
    <phoneticPr fontId="35" type="noConversion"/>
  </si>
  <si>
    <t>合格</t>
    <phoneticPr fontId="35" type="noConversion"/>
  </si>
  <si>
    <t>艾相葵
朱盼</t>
    <phoneticPr fontId="35" type="noConversion"/>
  </si>
  <si>
    <t>徐帆
朱盼</t>
    <phoneticPr fontId="35" type="noConversion"/>
  </si>
  <si>
    <t>谈振华</t>
    <phoneticPr fontId="35" type="noConversion"/>
  </si>
  <si>
    <t>良</t>
    <phoneticPr fontId="35" type="noConversion"/>
  </si>
  <si>
    <t>李勤武</t>
    <phoneticPr fontId="35" type="noConversion"/>
  </si>
  <si>
    <t>徐帆
程皓</t>
    <phoneticPr fontId="35" type="noConversion"/>
  </si>
  <si>
    <t>徐帆</t>
    <phoneticPr fontId="35" type="noConversion"/>
  </si>
  <si>
    <t>朱晓锟</t>
    <phoneticPr fontId="35" type="noConversion"/>
  </si>
  <si>
    <t>后端组</t>
    <phoneticPr fontId="35" type="noConversion"/>
  </si>
  <si>
    <t>优</t>
    <phoneticPr fontId="35" type="noConversion"/>
  </si>
  <si>
    <t>胡海</t>
    <phoneticPr fontId="35" type="noConversion"/>
  </si>
  <si>
    <t>良</t>
    <phoneticPr fontId="35" type="noConversion"/>
  </si>
  <si>
    <t>周天文</t>
    <phoneticPr fontId="35" type="noConversion"/>
  </si>
  <si>
    <t>黄子杰</t>
    <phoneticPr fontId="35" type="noConversion"/>
  </si>
  <si>
    <t>优</t>
    <phoneticPr fontId="35" type="noConversion"/>
  </si>
  <si>
    <t>前端组</t>
    <phoneticPr fontId="35" type="noConversion"/>
  </si>
  <si>
    <t>张垚</t>
    <phoneticPr fontId="35" type="noConversion"/>
  </si>
  <si>
    <t>田怡文</t>
    <phoneticPr fontId="35" type="noConversion"/>
  </si>
  <si>
    <t>一季度</t>
    <phoneticPr fontId="30" type="noConversion"/>
  </si>
  <si>
    <r>
      <t>当天处理问题数/反馈总问题数----</t>
    </r>
    <r>
      <rPr>
        <b/>
        <sz val="11"/>
        <color theme="1"/>
        <rFont val="等线"/>
        <family val="3"/>
        <charset val="134"/>
      </rPr>
      <t>T</t>
    </r>
    <phoneticPr fontId="30" type="noConversion"/>
  </si>
  <si>
    <t>VDI</t>
    <phoneticPr fontId="30" type="noConversion"/>
  </si>
  <si>
    <t>1108、1131</t>
    <phoneticPr fontId="30" type="noConversion"/>
  </si>
  <si>
    <t>张垚</t>
    <phoneticPr fontId="30" type="noConversion"/>
  </si>
  <si>
    <t>黄子杰</t>
    <phoneticPr fontId="30" type="noConversion"/>
  </si>
  <si>
    <t>周天文</t>
    <phoneticPr fontId="30" type="noConversion"/>
  </si>
  <si>
    <t>王川</t>
    <phoneticPr fontId="30" type="noConversion"/>
  </si>
  <si>
    <t>魏洪</t>
    <phoneticPr fontId="30" type="noConversion"/>
  </si>
  <si>
    <t>羿中引</t>
    <phoneticPr fontId="30" type="noConversion"/>
  </si>
  <si>
    <t>孙俊</t>
    <phoneticPr fontId="30" type="noConversion"/>
  </si>
  <si>
    <t>刘海军</t>
    <phoneticPr fontId="30" type="noConversion"/>
  </si>
  <si>
    <t>多媒体</t>
    <phoneticPr fontId="30" type="noConversion"/>
  </si>
  <si>
    <t>刘池</t>
    <phoneticPr fontId="30" type="noConversion"/>
  </si>
  <si>
    <t>1149、1179</t>
    <phoneticPr fontId="30" type="noConversion"/>
  </si>
  <si>
    <r>
      <t>OSS&amp;</t>
    </r>
    <r>
      <rPr>
        <sz val="11"/>
        <color theme="1"/>
        <rFont val="等线"/>
        <family val="3"/>
        <charset val="134"/>
        <scheme val="minor"/>
      </rPr>
      <t>VOI</t>
    </r>
    <phoneticPr fontId="30" type="noConversion"/>
  </si>
  <si>
    <t>程皓</t>
    <phoneticPr fontId="30" type="noConversion"/>
  </si>
  <si>
    <t>徐帆</t>
    <phoneticPr fontId="30" type="noConversion"/>
  </si>
  <si>
    <t>魏聪</t>
    <phoneticPr fontId="30" type="noConversion"/>
  </si>
  <si>
    <t>艾相葵</t>
    <phoneticPr fontId="30" type="noConversion"/>
  </si>
  <si>
    <t>朱盼</t>
    <phoneticPr fontId="30" type="noConversion"/>
  </si>
  <si>
    <t>产品组</t>
    <phoneticPr fontId="30" type="noConversion"/>
  </si>
  <si>
    <t>林艳娥</t>
    <phoneticPr fontId="30" type="noConversion"/>
  </si>
  <si>
    <t>邹宇会</t>
    <phoneticPr fontId="30" type="noConversion"/>
  </si>
  <si>
    <t>赵婉婷</t>
    <phoneticPr fontId="30" type="noConversion"/>
  </si>
  <si>
    <t>测试组</t>
    <phoneticPr fontId="30" type="noConversion"/>
  </si>
  <si>
    <t>杨琼</t>
    <phoneticPr fontId="30" type="noConversion"/>
  </si>
  <si>
    <t>平均值：</t>
    <phoneticPr fontId="30" type="noConversion"/>
  </si>
  <si>
    <t>2021年一季度bug处理及时率统计（研发）</t>
    <phoneticPr fontId="24" type="noConversion"/>
  </si>
  <si>
    <t>文化积分
加分项</t>
    <phoneticPr fontId="26" type="noConversion"/>
  </si>
  <si>
    <t>考核项一</t>
    <phoneticPr fontId="24" type="noConversion"/>
  </si>
  <si>
    <t>考核项二</t>
    <phoneticPr fontId="24" type="noConversion"/>
  </si>
  <si>
    <t>姓名</t>
    <phoneticPr fontId="24" type="noConversion"/>
  </si>
  <si>
    <t>一季度总BUG数</t>
    <phoneticPr fontId="24" type="noConversion"/>
  </si>
  <si>
    <r>
      <t xml:space="preserve">超过72小时
未解决的BUG数
</t>
    </r>
    <r>
      <rPr>
        <sz val="11"/>
        <color theme="1"/>
        <rFont val="微软雅黑"/>
        <family val="2"/>
        <charset val="134"/>
      </rPr>
      <t>（任一条BUG超过72小时未解决则考核项一为不合格）</t>
    </r>
    <phoneticPr fontId="24" type="noConversion"/>
  </si>
  <si>
    <t>超过36小时
未处理的BUG数</t>
    <phoneticPr fontId="24" type="noConversion"/>
  </si>
  <si>
    <t>BUG被激活次数</t>
    <phoneticPr fontId="24" type="noConversion"/>
  </si>
  <si>
    <t>一季度BUG当天解决的累计天数</t>
    <phoneticPr fontId="26" type="noConversion"/>
  </si>
  <si>
    <r>
      <t xml:space="preserve">BUG处理及时率
</t>
    </r>
    <r>
      <rPr>
        <sz val="11"/>
        <color theme="1"/>
        <rFont val="微软雅黑"/>
        <family val="2"/>
        <charset val="134"/>
      </rPr>
      <t>（36小时未处理BUG数/总BUG数，小于10%为合格）</t>
    </r>
    <phoneticPr fontId="24" type="noConversion"/>
  </si>
  <si>
    <r>
      <t xml:space="preserve">BUG激活率
</t>
    </r>
    <r>
      <rPr>
        <sz val="11"/>
        <color theme="1"/>
        <rFont val="微软雅黑"/>
        <family val="2"/>
        <charset val="134"/>
      </rPr>
      <t>（BUG被激活次数/总BUG数，小于5%为合格）</t>
    </r>
    <phoneticPr fontId="24" type="noConversion"/>
  </si>
  <si>
    <t>VOI</t>
    <phoneticPr fontId="26" type="noConversion"/>
  </si>
  <si>
    <t>朱盼</t>
    <phoneticPr fontId="26" type="noConversion"/>
  </si>
  <si>
    <t>魏聪</t>
    <phoneticPr fontId="26" type="noConversion"/>
  </si>
  <si>
    <t>艾相葵</t>
    <phoneticPr fontId="26" type="noConversion"/>
  </si>
  <si>
    <t>肖玮</t>
    <phoneticPr fontId="26" type="noConversion"/>
  </si>
  <si>
    <t>胡文峰</t>
    <phoneticPr fontId="26" type="noConversion"/>
  </si>
  <si>
    <t>徐帆</t>
    <phoneticPr fontId="26" type="noConversion"/>
  </si>
  <si>
    <t>程皓</t>
    <phoneticPr fontId="26" type="noConversion"/>
  </si>
  <si>
    <t>李勤武</t>
    <phoneticPr fontId="26" type="noConversion"/>
  </si>
  <si>
    <t>VDI</t>
    <phoneticPr fontId="26" type="noConversion"/>
  </si>
  <si>
    <t>朱晓锟</t>
    <phoneticPr fontId="26" type="noConversion"/>
  </si>
  <si>
    <t>胡海</t>
    <phoneticPr fontId="26" type="noConversion"/>
  </si>
  <si>
    <t>杨燕思</t>
    <phoneticPr fontId="26" type="noConversion"/>
  </si>
  <si>
    <t>贾志浩</t>
    <phoneticPr fontId="26" type="noConversion"/>
  </si>
  <si>
    <t>魏洪</t>
    <phoneticPr fontId="26" type="noConversion"/>
  </si>
  <si>
    <t>周天文</t>
    <phoneticPr fontId="26" type="noConversion"/>
  </si>
  <si>
    <t>章传胜</t>
    <phoneticPr fontId="26" type="noConversion"/>
  </si>
  <si>
    <t>陈小虎</t>
    <phoneticPr fontId="26" type="noConversion"/>
  </si>
  <si>
    <t>金昊翔</t>
    <phoneticPr fontId="26" type="noConversion"/>
  </si>
  <si>
    <t>张垚</t>
    <phoneticPr fontId="26" type="noConversion"/>
  </si>
  <si>
    <t>黄子杰</t>
    <phoneticPr fontId="26" type="noConversion"/>
  </si>
  <si>
    <t>王川</t>
    <phoneticPr fontId="26" type="noConversion"/>
  </si>
  <si>
    <t>田怡文</t>
    <phoneticPr fontId="26" type="noConversion"/>
  </si>
  <si>
    <t>多媒体</t>
    <phoneticPr fontId="26" type="noConversion"/>
  </si>
  <si>
    <t>余政君</t>
    <phoneticPr fontId="26" type="noConversion"/>
  </si>
  <si>
    <t>技术实验室</t>
    <phoneticPr fontId="26" type="noConversion"/>
  </si>
  <si>
    <t>阮泽林</t>
    <phoneticPr fontId="26" type="noConversion"/>
  </si>
  <si>
    <t>羿中引</t>
    <phoneticPr fontId="26" type="noConversion"/>
  </si>
  <si>
    <t>孙俊</t>
    <phoneticPr fontId="26" type="noConversion"/>
  </si>
  <si>
    <t>余维伟</t>
    <phoneticPr fontId="26" type="noConversion"/>
  </si>
  <si>
    <t>刘海军</t>
    <phoneticPr fontId="26" type="noConversion"/>
  </si>
  <si>
    <t>童春月</t>
    <phoneticPr fontId="26" type="noConversion"/>
  </si>
  <si>
    <t>项目组</t>
    <phoneticPr fontId="30" type="noConversion"/>
  </si>
  <si>
    <t>姓名</t>
    <phoneticPr fontId="30" type="noConversion"/>
  </si>
  <si>
    <t>不符合项个数</t>
    <phoneticPr fontId="30" type="noConversion"/>
  </si>
  <si>
    <t>严重程度</t>
    <phoneticPr fontId="30" type="noConversion"/>
  </si>
  <si>
    <t>总扣分</t>
    <phoneticPr fontId="30" type="noConversion"/>
  </si>
  <si>
    <t>严重</t>
    <phoneticPr fontId="30" type="noConversion"/>
  </si>
  <si>
    <t>较大</t>
    <phoneticPr fontId="30" type="noConversion"/>
  </si>
  <si>
    <t>较小</t>
    <phoneticPr fontId="30" type="noConversion"/>
  </si>
  <si>
    <t>轻微</t>
    <phoneticPr fontId="30" type="noConversion"/>
  </si>
  <si>
    <r>
      <rPr>
        <b/>
        <sz val="11"/>
        <color theme="1"/>
        <rFont val="等线"/>
        <family val="3"/>
        <charset val="134"/>
        <scheme val="minor"/>
      </rPr>
      <t>扣分规则：</t>
    </r>
    <r>
      <rPr>
        <sz val="11"/>
        <color theme="1"/>
        <rFont val="等线"/>
        <charset val="134"/>
        <scheme val="minor"/>
      </rPr>
      <t>严重：扣5分；较大：扣2分；较小：扣1分</t>
    </r>
    <phoneticPr fontId="30" type="noConversion"/>
  </si>
  <si>
    <t>产品组</t>
    <phoneticPr fontId="30" type="noConversion"/>
  </si>
  <si>
    <t>赵婉婷</t>
    <phoneticPr fontId="30" type="noConversion"/>
  </si>
  <si>
    <t>VDI</t>
    <phoneticPr fontId="30" type="noConversion"/>
  </si>
  <si>
    <t>胡海</t>
    <phoneticPr fontId="30" type="noConversion"/>
  </si>
  <si>
    <t>贾志浩</t>
    <phoneticPr fontId="30" type="noConversion"/>
  </si>
  <si>
    <t>朱晓锟</t>
    <phoneticPr fontId="30" type="noConversion"/>
  </si>
  <si>
    <t>田怡文</t>
    <phoneticPr fontId="30" type="noConversion"/>
  </si>
  <si>
    <t>陈小虎</t>
    <phoneticPr fontId="30" type="noConversion"/>
  </si>
  <si>
    <t>多媒体</t>
    <phoneticPr fontId="30" type="noConversion"/>
  </si>
  <si>
    <t>刘池</t>
    <phoneticPr fontId="30" type="noConversion"/>
  </si>
  <si>
    <t>VOI</t>
    <phoneticPr fontId="30" type="noConversion"/>
  </si>
  <si>
    <t>胡文峰</t>
    <phoneticPr fontId="30" type="noConversion"/>
  </si>
  <si>
    <t>肖玮</t>
    <phoneticPr fontId="30" type="noConversion"/>
  </si>
  <si>
    <t>项目</t>
    <phoneticPr fontId="30" type="noConversion"/>
  </si>
  <si>
    <t>MMC 10.8.0</t>
    <phoneticPr fontId="30" type="noConversion"/>
  </si>
  <si>
    <t>禅道需求</t>
    <phoneticPr fontId="26" type="noConversion"/>
  </si>
  <si>
    <t>未指派</t>
    <phoneticPr fontId="26" type="noConversion"/>
  </si>
  <si>
    <t>存在1条需求未指派给项目组进行评审激活。需求编号：6087。</t>
    <phoneticPr fontId="26" type="noConversion"/>
  </si>
  <si>
    <t>需求新增、变更注意指派给相关人员进行评审。</t>
    <phoneticPr fontId="26" type="noConversion"/>
  </si>
  <si>
    <t>问题已过期</t>
    <phoneticPr fontId="26" type="noConversion"/>
  </si>
  <si>
    <r>
      <t>2</t>
    </r>
    <r>
      <rPr>
        <sz val="10"/>
        <rFont val="宋体"/>
        <family val="3"/>
        <charset val="134"/>
      </rPr>
      <t>021/1/14</t>
    </r>
    <phoneticPr fontId="26" type="noConversion"/>
  </si>
  <si>
    <t>-</t>
    <phoneticPr fontId="26" type="noConversion"/>
  </si>
  <si>
    <t>赵婉婷</t>
    <phoneticPr fontId="26" type="noConversion"/>
  </si>
  <si>
    <t>未评审</t>
    <phoneticPr fontId="26" type="noConversion"/>
  </si>
  <si>
    <t>存在2条需求未评审激活。需求编号：6688、6126。</t>
    <phoneticPr fontId="26" type="noConversion"/>
  </si>
  <si>
    <t>需求新增、变更注意及时评审激活。</t>
    <phoneticPr fontId="26" type="noConversion"/>
  </si>
  <si>
    <t>-</t>
    <phoneticPr fontId="26" type="noConversion"/>
  </si>
  <si>
    <t>刘池</t>
    <phoneticPr fontId="26" type="noConversion"/>
  </si>
  <si>
    <t>禅道需求</t>
    <phoneticPr fontId="26" type="noConversion"/>
  </si>
  <si>
    <t>变更未确认</t>
    <phoneticPr fontId="26" type="noConversion"/>
  </si>
  <si>
    <t>存在3条需求变更后项目组未进行评审确认。需求编号：6156、6145、6113。</t>
    <phoneticPr fontId="26" type="noConversion"/>
  </si>
  <si>
    <t>刘池</t>
    <phoneticPr fontId="26" type="noConversion"/>
  </si>
  <si>
    <t>融合版 5.3.0</t>
    <phoneticPr fontId="30" type="noConversion"/>
  </si>
  <si>
    <t>业务层包</t>
  </si>
  <si>
    <t>业务层包vdipatch-5.3-20210111182027.zip冒烟测试不通过，转测失败。</t>
  </si>
  <si>
    <t>资源域新增区域无法使用</t>
  </si>
  <si>
    <t>重新发包。</t>
  </si>
  <si>
    <t>问题已解决</t>
  </si>
  <si>
    <t>2021/1/11</t>
  </si>
  <si>
    <t>2021/1/18</t>
  </si>
  <si>
    <t>2021/1/23</t>
  </si>
  <si>
    <t>业务层包vdipatch-5.3-dev-20210118182414.zip冒烟测试不通过，转测失败。</t>
  </si>
  <si>
    <t>【VOI服务】升级新的业务层包，VOI服务停止</t>
  </si>
  <si>
    <t>2021/1/19</t>
  </si>
  <si>
    <t>业务层包vdipatch-5.3-dev-20210119172323.zip冒烟测试不通过，转测失败。</t>
  </si>
  <si>
    <t>资源域跨区域访问桌面无法使用-朱晓锟</t>
  </si>
  <si>
    <t>业务层包vdipatch-5.3-dev-20210119172323.zip发包不符合规范。</t>
  </si>
  <si>
    <t>Voi终端设置不生效（分辨率和终端当计算机名部分不生效，代码没合进去，发包邮件看不出来）</t>
  </si>
  <si>
    <t xml:space="preserve">业务层包vdipatch-5.3-dev-20210127192704.zip冒烟测试不通过，转测失败
</t>
  </si>
  <si>
    <t>1、个人桌面池无法创建，自动化无法进行-朱晓锟
2、教学/个人还原性桌面不生效-胡海</t>
  </si>
  <si>
    <t>2021/1/27</t>
  </si>
  <si>
    <t>2021/1/28</t>
  </si>
  <si>
    <t>朱晓锟、胡海</t>
  </si>
  <si>
    <t>业务层包vdipatch-5.3-dev-20210129205506.zip冒烟测试不通过，转测失败。</t>
  </si>
  <si>
    <t>1、【注册模板/更新模板】注册模板、更新模板报500000，模板注册/更新失败-贾志浩，朱晓锟</t>
  </si>
  <si>
    <t>2021/1/29</t>
  </si>
  <si>
    <t>2021/2/1</t>
  </si>
  <si>
    <t>朱晓锟、贾志浩</t>
  </si>
  <si>
    <t>禅道需求规范</t>
  </si>
  <si>
    <t>需求变更未及时确认</t>
  </si>
  <si>
    <t>需求变更时间截止到2021/1/23转测日期，朱晓锟存在5条需求变更未进行及时确认。（需求编号：6681、6388、6208、6091、6079）</t>
  </si>
  <si>
    <t>注意尽快对需求变更进行确认</t>
  </si>
  <si>
    <t>新建</t>
  </si>
  <si>
    <t>2021/2/23</t>
  </si>
  <si>
    <t>需求变更时间截止到2021/1/23转测日期，田怡文存在4条需求变更未进行及时确认。（需求编号：6302、6301、6016、6012）</t>
  </si>
  <si>
    <t>需求变更时间截止到2021/1/23转测日期，肖玮存在3条需求变更未进行及时确认。（需求编号：6301、6033、6017）</t>
  </si>
  <si>
    <t>需求变更时间截止到2021/1/23转测日期，胡海存在1条需求变更未进行及时确认。（需求编号：6415）</t>
  </si>
  <si>
    <t>需求变更时间截止到2021/1/23转测日期，陈小虎存在1条需求变更未进行及时确认。（需求编号：6029）</t>
  </si>
  <si>
    <t>研发中心文化积分统计</t>
  </si>
  <si>
    <t>总人数：58人</t>
  </si>
  <si>
    <t>一季度总积分</t>
  </si>
  <si>
    <t>二季度总积分</t>
  </si>
  <si>
    <t>三季度总积分</t>
  </si>
  <si>
    <t>四季度总积分</t>
  </si>
  <si>
    <t>2021年总积分</t>
  </si>
  <si>
    <t>总积分/工作月份</t>
  </si>
  <si>
    <t>职位</t>
  </si>
  <si>
    <t>年度考核排名</t>
  </si>
  <si>
    <t>1月&amp;2月</t>
  </si>
  <si>
    <t>3月</t>
  </si>
  <si>
    <t>一季度考核排名</t>
  </si>
  <si>
    <r>
      <rPr>
        <b/>
        <sz val="11"/>
        <color theme="1"/>
        <rFont val="等线"/>
        <family val="3"/>
        <charset val="134"/>
      </rPr>
      <t xml:space="preserve">前20% </t>
    </r>
    <r>
      <rPr>
        <b/>
        <sz val="11"/>
        <color rgb="FFFF0000"/>
        <rFont val="等线"/>
        <family val="3"/>
        <charset val="134"/>
      </rPr>
      <t>S</t>
    </r>
    <r>
      <rPr>
        <b/>
        <sz val="11"/>
        <color theme="1"/>
        <rFont val="等线"/>
        <family val="3"/>
        <charset val="134"/>
      </rPr>
      <t xml:space="preserve">
（12人）</t>
    </r>
  </si>
  <si>
    <t>前20%
（12人）</t>
  </si>
  <si>
    <t>产品</t>
  </si>
  <si>
    <r>
      <rPr>
        <b/>
        <sz val="11"/>
        <color theme="1"/>
        <rFont val="等线"/>
        <family val="3"/>
        <charset val="134"/>
      </rPr>
      <t xml:space="preserve">20%-50% </t>
    </r>
    <r>
      <rPr>
        <b/>
        <sz val="11"/>
        <color rgb="FFFF0000"/>
        <rFont val="等线"/>
        <family val="3"/>
        <charset val="134"/>
      </rPr>
      <t>A</t>
    </r>
    <r>
      <rPr>
        <b/>
        <sz val="11"/>
        <color theme="1"/>
        <rFont val="等线"/>
        <family val="3"/>
        <charset val="134"/>
      </rPr>
      <t xml:space="preserve">
（18人）</t>
    </r>
  </si>
  <si>
    <t>中间50%
（29人）</t>
  </si>
  <si>
    <t>QA</t>
  </si>
  <si>
    <t>李爽</t>
  </si>
  <si>
    <t>沈前</t>
  </si>
  <si>
    <t>王卓</t>
  </si>
  <si>
    <t>段海岗</t>
  </si>
  <si>
    <r>
      <rPr>
        <b/>
        <sz val="11"/>
        <color theme="1"/>
        <rFont val="等线"/>
        <family val="3"/>
        <charset val="134"/>
      </rPr>
      <t xml:space="preserve">50%-80% </t>
    </r>
    <r>
      <rPr>
        <b/>
        <sz val="11"/>
        <color rgb="FFFF0000"/>
        <rFont val="等线"/>
        <family val="3"/>
        <charset val="134"/>
      </rPr>
      <t>B</t>
    </r>
    <r>
      <rPr>
        <b/>
        <sz val="11"/>
        <color theme="1"/>
        <rFont val="等线"/>
        <family val="3"/>
        <charset val="134"/>
      </rPr>
      <t xml:space="preserve">
（17人）</t>
    </r>
  </si>
  <si>
    <t>后30%
（17人）</t>
  </si>
  <si>
    <t>胡晓思</t>
  </si>
  <si>
    <t>助理</t>
  </si>
  <si>
    <t>詹华豪</t>
  </si>
  <si>
    <r>
      <rPr>
        <b/>
        <sz val="11"/>
        <color theme="1"/>
        <rFont val="等线"/>
        <family val="3"/>
        <charset val="134"/>
      </rPr>
      <t xml:space="preserve">80%-100% </t>
    </r>
    <r>
      <rPr>
        <b/>
        <sz val="11"/>
        <color rgb="FFFF0000"/>
        <rFont val="等线"/>
        <family val="3"/>
        <charset val="134"/>
      </rPr>
      <t>C</t>
    </r>
    <r>
      <rPr>
        <b/>
        <sz val="11"/>
        <color theme="1"/>
        <rFont val="等线"/>
        <family val="3"/>
        <charset val="134"/>
      </rPr>
      <t xml:space="preserve">
（11人）</t>
    </r>
  </si>
  <si>
    <t>余政君</t>
  </si>
  <si>
    <t>杨银丽</t>
  </si>
  <si>
    <t>潘卓雅</t>
  </si>
  <si>
    <t>UI</t>
  </si>
  <si>
    <t>产品经理</t>
    <phoneticPr fontId="24" type="noConversion"/>
  </si>
  <si>
    <t>产品</t>
    <phoneticPr fontId="24" type="noConversion"/>
  </si>
  <si>
    <t>录入需求数</t>
    <phoneticPr fontId="30" type="noConversion"/>
  </si>
  <si>
    <t>已立项且已评审需求数</t>
    <phoneticPr fontId="30" type="noConversion"/>
  </si>
  <si>
    <t>关联版本后变更</t>
    <phoneticPr fontId="30" type="noConversion"/>
  </si>
  <si>
    <t>变更率（需求变更条数/已立项且已评审需求总数）</t>
    <phoneticPr fontId="30" type="noConversion"/>
  </si>
  <si>
    <t>曹振</t>
    <phoneticPr fontId="24" type="noConversion"/>
  </si>
  <si>
    <t>VDI 5.3.0</t>
    <phoneticPr fontId="24" type="noConversion"/>
  </si>
  <si>
    <t>邹宇会</t>
    <phoneticPr fontId="24" type="noConversion"/>
  </si>
  <si>
    <t>VOI 5.3.0</t>
    <phoneticPr fontId="24" type="noConversion"/>
  </si>
  <si>
    <r>
      <t>融合版 2021年bug率</t>
    </r>
    <r>
      <rPr>
        <b/>
        <sz val="11"/>
        <color rgb="FFFF0000"/>
        <rFont val="等线"/>
        <family val="3"/>
        <charset val="134"/>
        <scheme val="minor"/>
      </rPr>
      <t>下降目标</t>
    </r>
    <r>
      <rPr>
        <b/>
        <sz val="11"/>
        <color rgb="FFFF0000"/>
        <rFont val="等线"/>
        <family val="2"/>
        <charset val="134"/>
        <scheme val="minor"/>
      </rPr>
      <t>1</t>
    </r>
    <r>
      <rPr>
        <b/>
        <sz val="11"/>
        <color rgb="FFFF0000"/>
        <rFont val="等线"/>
        <family val="3"/>
        <charset val="134"/>
        <scheme val="minor"/>
      </rPr>
      <t xml:space="preserve">5%
</t>
    </r>
    <r>
      <rPr>
        <b/>
        <sz val="11"/>
        <color rgb="FFC00000"/>
        <rFont val="等线"/>
        <family val="3"/>
        <charset val="134"/>
        <scheme val="minor"/>
      </rPr>
      <t>版本有效bug：</t>
    </r>
    <r>
      <rPr>
        <b/>
        <sz val="11"/>
        <rFont val="等线"/>
        <family val="3"/>
        <charset val="134"/>
        <scheme val="minor"/>
      </rPr>
      <t>已解决+延期处理+下个版本解决+无法重现+不予解决+转为需求+设计缺陷</t>
    </r>
    <phoneticPr fontId="30" type="noConversion"/>
  </si>
  <si>
    <t>版本</t>
    <phoneticPr fontId="30" type="noConversion"/>
  </si>
  <si>
    <t>总工时
(单位：人天)</t>
    <phoneticPr fontId="30" type="noConversion"/>
  </si>
  <si>
    <t>bug总数</t>
    <phoneticPr fontId="30" type="noConversion"/>
  </si>
  <si>
    <r>
      <t xml:space="preserve">2020bug率
</t>
    </r>
    <r>
      <rPr>
        <sz val="11"/>
        <color rgb="FFC00000"/>
        <rFont val="等线"/>
        <family val="3"/>
        <charset val="134"/>
      </rPr>
      <t>(bug总数/总工时)</t>
    </r>
    <phoneticPr fontId="69" type="noConversion"/>
  </si>
  <si>
    <t>融合版 5.2.0</t>
    <phoneticPr fontId="30" type="noConversion"/>
  </si>
  <si>
    <t>版本</t>
    <phoneticPr fontId="30" type="noConversion"/>
  </si>
  <si>
    <t>总工时
(单位：人天)</t>
    <phoneticPr fontId="30" type="noConversion"/>
  </si>
  <si>
    <r>
      <t xml:space="preserve">版本实际
</t>
    </r>
    <r>
      <rPr>
        <b/>
        <sz val="11"/>
        <color rgb="FFC00000"/>
        <rFont val="等线"/>
        <family val="3"/>
        <charset val="134"/>
        <scheme val="minor"/>
      </rPr>
      <t>有效</t>
    </r>
    <r>
      <rPr>
        <b/>
        <sz val="11"/>
        <color theme="1"/>
        <rFont val="等线"/>
        <family val="3"/>
        <charset val="134"/>
        <scheme val="minor"/>
      </rPr>
      <t>bug总数</t>
    </r>
    <phoneticPr fontId="30" type="noConversion"/>
  </si>
  <si>
    <r>
      <rPr>
        <b/>
        <sz val="11"/>
        <rFont val="等线"/>
        <family val="3"/>
        <charset val="134"/>
      </rPr>
      <t>融合版</t>
    </r>
    <r>
      <rPr>
        <b/>
        <sz val="11"/>
        <color rgb="FFC00000"/>
        <rFont val="等线"/>
        <family val="3"/>
        <charset val="134"/>
      </rPr>
      <t xml:space="preserve">2021
bug率目标
</t>
    </r>
    <r>
      <rPr>
        <sz val="11"/>
        <color rgb="FFC00000"/>
        <rFont val="等线"/>
        <family val="3"/>
        <charset val="134"/>
      </rPr>
      <t>(2020bug率*0.85)</t>
    </r>
    <phoneticPr fontId="69" type="noConversion"/>
  </si>
  <si>
    <r>
      <t xml:space="preserve">版本预估bug总数
</t>
    </r>
    <r>
      <rPr>
        <sz val="11"/>
        <color indexed="8"/>
        <rFont val="等线"/>
        <family val="3"/>
        <charset val="134"/>
      </rPr>
      <t>(总工时*融合版2021bug率目标)</t>
    </r>
    <phoneticPr fontId="30" type="noConversion"/>
  </si>
  <si>
    <r>
      <t xml:space="preserve">版本bug产生率
</t>
    </r>
    <r>
      <rPr>
        <sz val="11"/>
        <color indexed="8"/>
        <rFont val="等线"/>
        <family val="3"/>
        <charset val="134"/>
      </rPr>
      <t>（实际/预估）</t>
    </r>
    <phoneticPr fontId="30" type="noConversion"/>
  </si>
  <si>
    <r>
      <rPr>
        <b/>
        <sz val="11"/>
        <color rgb="FF0070C0"/>
        <rFont val="等线"/>
        <family val="3"/>
        <charset val="134"/>
        <scheme val="minor"/>
      </rPr>
      <t>产品经理</t>
    </r>
    <r>
      <rPr>
        <sz val="11"/>
        <color theme="1"/>
        <rFont val="等线"/>
        <charset val="134"/>
        <scheme val="minor"/>
      </rPr>
      <t xml:space="preserve">
预估bug总数
（占比15%）</t>
    </r>
    <phoneticPr fontId="30" type="noConversion"/>
  </si>
  <si>
    <r>
      <rPr>
        <b/>
        <sz val="11"/>
        <color rgb="FF0070C0"/>
        <rFont val="等线"/>
        <family val="3"/>
        <charset val="134"/>
        <scheme val="minor"/>
      </rPr>
      <t>其他人员</t>
    </r>
    <r>
      <rPr>
        <sz val="11"/>
        <color theme="1"/>
        <rFont val="等线"/>
        <charset val="134"/>
        <scheme val="minor"/>
      </rPr>
      <t xml:space="preserve">
预估bug总数
（占比5%）</t>
    </r>
    <phoneticPr fontId="30" type="noConversion"/>
  </si>
  <si>
    <r>
      <rPr>
        <b/>
        <sz val="11"/>
        <color rgb="FF0070C0"/>
        <rFont val="等线"/>
        <family val="3"/>
        <charset val="134"/>
        <scheme val="minor"/>
      </rPr>
      <t>研发</t>
    </r>
    <r>
      <rPr>
        <sz val="11"/>
        <color theme="1"/>
        <rFont val="等线"/>
        <charset val="134"/>
        <scheme val="minor"/>
      </rPr>
      <t xml:space="preserve">
预估bug总数
（占比80%）</t>
    </r>
    <phoneticPr fontId="30" type="noConversion"/>
  </si>
  <si>
    <r>
      <rPr>
        <b/>
        <sz val="11"/>
        <color rgb="FFC00000"/>
        <rFont val="等线"/>
        <family val="3"/>
        <charset val="134"/>
        <scheme val="minor"/>
      </rPr>
      <t>研发bug率目标</t>
    </r>
    <r>
      <rPr>
        <sz val="11"/>
        <color theme="1"/>
        <rFont val="等线"/>
        <charset val="134"/>
        <scheme val="minor"/>
      </rPr>
      <t xml:space="preserve">
(研发预估bug总数/总工时)</t>
    </r>
    <phoneticPr fontId="30" type="noConversion"/>
  </si>
  <si>
    <t>产品经理Bug
数量目标</t>
    <phoneticPr fontId="30" type="noConversion"/>
  </si>
  <si>
    <t>融合版 5.3.0</t>
    <phoneticPr fontId="30" type="noConversion"/>
  </si>
  <si>
    <t>曹振+邹宇会=154
（根据研发各组总工时按比例分配）</t>
    <phoneticPr fontId="30" type="noConversion"/>
  </si>
  <si>
    <t>V5.3.0 版本</t>
  </si>
  <si>
    <t>资源名称</t>
  </si>
  <si>
    <t>工时(人天)</t>
    <phoneticPr fontId="69" type="noConversion"/>
  </si>
  <si>
    <r>
      <rPr>
        <b/>
        <sz val="11"/>
        <color indexed="63"/>
        <rFont val="等线"/>
        <family val="3"/>
        <charset val="134"/>
      </rPr>
      <t>个人预估bug数</t>
    </r>
    <r>
      <rPr>
        <sz val="11"/>
        <color indexed="63"/>
        <rFont val="等线"/>
        <family val="3"/>
        <charset val="134"/>
      </rPr>
      <t xml:space="preserve">
（研发bug率目标*个人工时）</t>
    </r>
    <phoneticPr fontId="69" type="noConversion"/>
  </si>
  <si>
    <t>个人实际bug数</t>
    <phoneticPr fontId="69" type="noConversion"/>
  </si>
  <si>
    <r>
      <rPr>
        <b/>
        <sz val="11"/>
        <color indexed="63"/>
        <rFont val="等线"/>
        <family val="3"/>
        <charset val="134"/>
      </rPr>
      <t>bug产生率</t>
    </r>
    <r>
      <rPr>
        <sz val="11"/>
        <color indexed="63"/>
        <rFont val="等线"/>
        <family val="3"/>
        <charset val="134"/>
      </rPr>
      <t xml:space="preserve">
（实际/预估）</t>
    </r>
    <phoneticPr fontId="30" type="noConversion"/>
  </si>
  <si>
    <r>
      <rPr>
        <b/>
        <sz val="11"/>
        <color indexed="63"/>
        <rFont val="等线"/>
        <family val="3"/>
        <charset val="134"/>
      </rPr>
      <t>bug率</t>
    </r>
    <r>
      <rPr>
        <sz val="11"/>
        <color indexed="63"/>
        <rFont val="等线"/>
        <family val="3"/>
        <charset val="134"/>
      </rPr>
      <t xml:space="preserve">
(实际bug数/工时)</t>
    </r>
    <phoneticPr fontId="30" type="noConversion"/>
  </si>
  <si>
    <t>别星星</t>
  </si>
  <si>
    <t>谈振华</t>
    <phoneticPr fontId="30" type="noConversion"/>
  </si>
  <si>
    <t>徐帆</t>
    <phoneticPr fontId="30" type="noConversion"/>
  </si>
  <si>
    <t>程皓</t>
    <phoneticPr fontId="30" type="noConversion"/>
  </si>
  <si>
    <t>艾相葵</t>
    <phoneticPr fontId="30" type="noConversion"/>
  </si>
  <si>
    <t>胡文峰</t>
    <phoneticPr fontId="30" type="noConversion"/>
  </si>
  <si>
    <t>李勤武</t>
    <phoneticPr fontId="30" type="noConversion"/>
  </si>
  <si>
    <t>肖玮</t>
    <phoneticPr fontId="30" type="noConversion"/>
  </si>
  <si>
    <t>曹振</t>
    <phoneticPr fontId="30" type="noConversion"/>
  </si>
  <si>
    <t>-</t>
    <phoneticPr fontId="30" type="noConversion"/>
  </si>
  <si>
    <t>邹宇会</t>
    <phoneticPr fontId="30" type="noConversion"/>
  </si>
  <si>
    <t>-</t>
    <phoneticPr fontId="30" type="noConversion"/>
  </si>
  <si>
    <t>其他人员</t>
    <phoneticPr fontId="30" type="noConversion"/>
  </si>
  <si>
    <t>刘海军</t>
    <phoneticPr fontId="30" type="noConversion"/>
  </si>
  <si>
    <t>羿中引</t>
    <phoneticPr fontId="30" type="noConversion"/>
  </si>
  <si>
    <t>童春月</t>
    <phoneticPr fontId="30" type="noConversion"/>
  </si>
  <si>
    <t>阮泽林</t>
    <phoneticPr fontId="30" type="noConversion"/>
  </si>
  <si>
    <t>余维伟</t>
    <phoneticPr fontId="30" type="noConversion"/>
  </si>
  <si>
    <t>孙俊</t>
    <phoneticPr fontId="30" type="noConversion"/>
  </si>
  <si>
    <t>朱盼</t>
    <phoneticPr fontId="30" type="noConversion"/>
  </si>
  <si>
    <t>历史遗留问题</t>
    <phoneticPr fontId="30" type="noConversion"/>
  </si>
  <si>
    <t>-</t>
    <phoneticPr fontId="30" type="noConversion"/>
  </si>
  <si>
    <t>测试建议采纳</t>
    <phoneticPr fontId="30" type="noConversion"/>
  </si>
  <si>
    <t>合计</t>
  </si>
  <si>
    <t>产品</t>
    <phoneticPr fontId="24" type="noConversion"/>
  </si>
  <si>
    <t>截止到2021/3/31
总bug数</t>
    <phoneticPr fontId="30" type="noConversion"/>
  </si>
  <si>
    <r>
      <t>截止到2021/3/31
遗留bug数
（</t>
    </r>
    <r>
      <rPr>
        <b/>
        <sz val="11"/>
        <color rgb="FFC00000"/>
        <rFont val="等线"/>
        <family val="3"/>
        <charset val="134"/>
        <scheme val="minor"/>
      </rPr>
      <t>遗留bug</t>
    </r>
    <r>
      <rPr>
        <sz val="11"/>
        <color theme="1"/>
        <rFont val="等线"/>
        <charset val="134"/>
        <scheme val="minor"/>
      </rPr>
      <t>=延期处理+下个版本解决+无法重现+转为需求）</t>
    </r>
    <phoneticPr fontId="30" type="noConversion"/>
  </si>
  <si>
    <t>遗留bug率</t>
    <phoneticPr fontId="30" type="noConversion"/>
  </si>
  <si>
    <t>融合版 5.3.0</t>
    <phoneticPr fontId="24" type="noConversion"/>
  </si>
  <si>
    <t>备注：融合版 5.3.0总bug数筛选条件如下。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</si>
</sst>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76" formatCode="0.0%"/>
    <numFmt numFmtId="177" formatCode="0.0"/>
    <numFmt numFmtId="178" formatCode="0.00_ "/>
    <numFmt numFmtId="179" formatCode="0_ "/>
    <numFmt numFmtId="180" formatCode="0.0_ "/>
  </numFmts>
  <fonts count="80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8"/>
      <color theme="1"/>
      <name val="黑体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等线 Light"/>
      <family val="3"/>
      <charset val="134"/>
      <scheme val="major"/>
    </font>
    <font>
      <sz val="18"/>
      <color theme="3"/>
      <name val="等线 Light"/>
      <family val="3"/>
      <charset val="134"/>
      <scheme val="major"/>
    </font>
    <font>
      <sz val="12"/>
      <name val="Arial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6"/>
      <color theme="1"/>
      <name val="黑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9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Arial"/>
      <family val="2"/>
    </font>
    <font>
      <b/>
      <sz val="12"/>
      <color rgb="FF0070C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黑体"/>
      <family val="3"/>
      <charset val="134"/>
    </font>
    <font>
      <b/>
      <sz val="12"/>
      <color rgb="FFFF0000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name val="Arial"/>
      <family val="2"/>
    </font>
    <font>
      <b/>
      <sz val="11"/>
      <name val="微软雅黑"/>
      <family val="2"/>
      <charset val="134"/>
    </font>
    <font>
      <b/>
      <sz val="13"/>
      <name val="仿宋"/>
      <family val="3"/>
      <charset val="134"/>
    </font>
    <font>
      <b/>
      <sz val="13"/>
      <color rgb="FF002060"/>
      <name val="仿宋"/>
      <family val="3"/>
      <charset val="134"/>
    </font>
    <font>
      <b/>
      <sz val="12"/>
      <color theme="5" tint="-0.249977111117893"/>
      <name val="宋体"/>
      <family val="3"/>
      <charset val="134"/>
    </font>
    <font>
      <b/>
      <sz val="12"/>
      <color theme="5" tint="-0.249977111117893"/>
      <name val="Arial"/>
      <family val="2"/>
    </font>
    <font>
      <b/>
      <sz val="12"/>
      <color rgb="FF00B050"/>
      <name val="宋体"/>
      <family val="3"/>
      <charset val="134"/>
    </font>
    <font>
      <b/>
      <sz val="14"/>
      <color rgb="FF002060"/>
      <name val="仿宋"/>
      <family val="3"/>
      <charset val="134"/>
    </font>
    <font>
      <b/>
      <sz val="12"/>
      <color theme="1"/>
      <name val="Arial"/>
      <family val="2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theme="5" tint="-0.249977111117893"/>
      <name val="仿宋"/>
      <family val="3"/>
      <charset val="134"/>
    </font>
    <font>
      <b/>
      <sz val="14"/>
      <color rgb="FF00B050"/>
      <name val="仿宋"/>
      <family val="3"/>
      <charset val="134"/>
    </font>
    <font>
      <b/>
      <sz val="14"/>
      <color rgb="FF00B0F0"/>
      <name val="仿宋"/>
      <family val="3"/>
      <charset val="134"/>
    </font>
    <font>
      <sz val="11"/>
      <color theme="1"/>
      <name val="黑体"/>
      <family val="3"/>
      <charset val="134"/>
    </font>
    <font>
      <b/>
      <sz val="10"/>
      <name val="宋体"/>
      <family val="3"/>
      <charset val="134"/>
    </font>
    <font>
      <sz val="11"/>
      <name val="黑体"/>
      <family val="3"/>
      <charset val="134"/>
    </font>
    <font>
      <b/>
      <sz val="12"/>
      <color rgb="FF00B0F0"/>
      <name val="宋体"/>
      <family val="3"/>
      <charset val="134"/>
    </font>
    <font>
      <b/>
      <sz val="11"/>
      <color rgb="FFFF0000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11"/>
      <color rgb="FFFF0000"/>
      <name val="等线"/>
      <family val="2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C00000"/>
      <name val="等线"/>
      <family val="3"/>
      <charset val="134"/>
    </font>
    <font>
      <sz val="11"/>
      <color rgb="FFC00000"/>
      <name val="等线"/>
      <family val="3"/>
      <charset val="134"/>
    </font>
    <font>
      <sz val="9"/>
      <name val="等线"/>
      <family val="2"/>
      <charset val="134"/>
    </font>
    <font>
      <b/>
      <sz val="11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b/>
      <sz val="11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3"/>
      <name val="等线"/>
      <family val="3"/>
      <charset val="134"/>
    </font>
    <font>
      <sz val="11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EAEAE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/>
      <top style="thin">
        <color indexed="54"/>
      </top>
      <bottom style="thin">
        <color indexed="54"/>
      </bottom>
      <diagonal/>
    </border>
    <border>
      <left/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thin">
        <color indexed="54"/>
      </left>
      <right style="thin">
        <color indexed="54"/>
      </right>
      <top/>
      <bottom/>
      <diagonal/>
    </border>
    <border>
      <left style="thin">
        <color indexed="54"/>
      </left>
      <right style="thin">
        <color indexed="54"/>
      </right>
      <top/>
      <bottom style="thin">
        <color indexed="54"/>
      </bottom>
      <diagonal/>
    </border>
  </borders>
  <cellStyleXfs count="1975">
    <xf numFmtId="0" fontId="0" fillId="0" borderId="0"/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6" fillId="0" borderId="0"/>
    <xf numFmtId="0" fontId="10" fillId="1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1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1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13" borderId="10" applyNumberFormat="0" applyFont="0" applyAlignment="0" applyProtection="0">
      <alignment vertical="center"/>
    </xf>
    <xf numFmtId="0" fontId="10" fillId="0" borderId="0">
      <alignment vertical="center"/>
    </xf>
    <xf numFmtId="0" fontId="10" fillId="13" borderId="10" applyNumberFormat="0" applyFont="0" applyAlignment="0" applyProtection="0">
      <alignment vertical="center"/>
    </xf>
    <xf numFmtId="0" fontId="10" fillId="0" borderId="0"/>
    <xf numFmtId="0" fontId="10" fillId="13" borderId="10" applyNumberFormat="0" applyFont="0" applyAlignment="0" applyProtection="0">
      <alignment vertical="center"/>
    </xf>
    <xf numFmtId="0" fontId="21" fillId="0" borderId="0"/>
    <xf numFmtId="0" fontId="10" fillId="13" borderId="10" applyNumberFormat="0" applyFont="0" applyAlignment="0" applyProtection="0">
      <alignment vertical="center"/>
    </xf>
    <xf numFmtId="0" fontId="22" fillId="0" borderId="0"/>
    <xf numFmtId="0" fontId="10" fillId="13" borderId="10" applyNumberFormat="0" applyFont="0" applyAlignment="0" applyProtection="0">
      <alignment vertical="center"/>
    </xf>
    <xf numFmtId="0" fontId="16" fillId="0" borderId="0"/>
    <xf numFmtId="0" fontId="18" fillId="0" borderId="0">
      <alignment vertical="center"/>
    </xf>
    <xf numFmtId="43" fontId="16" fillId="0" borderId="0" applyFont="0" applyFill="0" applyBorder="0" applyAlignment="0" applyProtection="0"/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10" fillId="13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0" borderId="0"/>
    <xf numFmtId="0" fontId="8" fillId="0" borderId="0"/>
    <xf numFmtId="0" fontId="10" fillId="0" borderId="0"/>
    <xf numFmtId="0" fontId="7" fillId="0" borderId="0"/>
    <xf numFmtId="0" fontId="7" fillId="0" borderId="0"/>
    <xf numFmtId="0" fontId="21" fillId="0" borderId="0"/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2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7">
    <xf numFmtId="0" fontId="0" fillId="0" borderId="0" xfId="0"/>
    <xf numFmtId="0" fontId="12" fillId="0" borderId="9" xfId="1791" applyFont="1" applyBorder="1" applyAlignment="1">
      <alignment horizontal="center" vertical="center" wrapText="1"/>
    </xf>
    <xf numFmtId="0" fontId="27" fillId="0" borderId="9" xfId="1791" applyFont="1" applyBorder="1" applyAlignment="1">
      <alignment horizontal="center" vertical="center" wrapText="1"/>
    </xf>
    <xf numFmtId="0" fontId="10" fillId="0" borderId="0" xfId="1863"/>
    <xf numFmtId="0" fontId="10" fillId="0" borderId="0" xfId="1863" applyAlignment="1">
      <alignment vertical="center"/>
    </xf>
    <xf numFmtId="0" fontId="11" fillId="0" borderId="0" xfId="1863" applyFont="1"/>
    <xf numFmtId="0" fontId="10" fillId="0" borderId="0" xfId="1863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9" fontId="15" fillId="0" borderId="9" xfId="0" applyNumberFormat="1" applyFont="1" applyFill="1" applyBorder="1" applyAlignment="1">
      <alignment horizontal="center" vertical="center"/>
    </xf>
    <xf numFmtId="9" fontId="14" fillId="0" borderId="9" xfId="0" applyNumberFormat="1" applyFont="1" applyFill="1" applyBorder="1" applyAlignment="1">
      <alignment horizontal="center" vertical="center"/>
    </xf>
    <xf numFmtId="0" fontId="7" fillId="0" borderId="0" xfId="1865" applyAlignment="1">
      <alignment vertical="center"/>
    </xf>
    <xf numFmtId="0" fontId="21" fillId="0" borderId="0" xfId="1791"/>
    <xf numFmtId="0" fontId="46" fillId="0" borderId="29" xfId="1866" applyFont="1" applyBorder="1" applyAlignment="1">
      <alignment horizontal="center" vertical="center"/>
    </xf>
    <xf numFmtId="14" fontId="36" fillId="0" borderId="0" xfId="1866" applyNumberFormat="1" applyFont="1" applyBorder="1" applyAlignment="1">
      <alignment horizontal="center" vertical="center"/>
    </xf>
    <xf numFmtId="14" fontId="36" fillId="0" borderId="28" xfId="1866" applyNumberFormat="1" applyFont="1" applyBorder="1" applyAlignment="1">
      <alignment horizontal="center" vertical="center"/>
    </xf>
    <xf numFmtId="14" fontId="36" fillId="0" borderId="28" xfId="1866" applyNumberFormat="1" applyFont="1" applyFill="1" applyBorder="1" applyAlignment="1">
      <alignment horizontal="center" vertical="center"/>
    </xf>
    <xf numFmtId="0" fontId="48" fillId="0" borderId="29" xfId="1866" applyFont="1" applyBorder="1" applyAlignment="1">
      <alignment horizontal="center" vertical="center"/>
    </xf>
    <xf numFmtId="0" fontId="46" fillId="0" borderId="0" xfId="1866" applyFont="1" applyBorder="1" applyAlignment="1">
      <alignment horizontal="center" vertical="center"/>
    </xf>
    <xf numFmtId="0" fontId="21" fillId="2" borderId="0" xfId="1791" applyFill="1"/>
    <xf numFmtId="0" fontId="21" fillId="2" borderId="0" xfId="1791" applyFill="1" applyAlignment="1">
      <alignment wrapText="1"/>
    </xf>
    <xf numFmtId="0" fontId="21" fillId="0" borderId="0" xfId="1791" applyAlignment="1">
      <alignment wrapText="1"/>
    </xf>
    <xf numFmtId="0" fontId="21" fillId="0" borderId="0" xfId="1866"/>
    <xf numFmtId="0" fontId="42" fillId="0" borderId="0" xfId="1866" applyFont="1"/>
    <xf numFmtId="0" fontId="21" fillId="0" borderId="0" xfId="1866" applyAlignment="1">
      <alignment vertical="center"/>
    </xf>
    <xf numFmtId="9" fontId="53" fillId="0" borderId="9" xfId="0" applyNumberFormat="1" applyFont="1" applyFill="1" applyBorder="1" applyAlignment="1">
      <alignment horizontal="center" vertical="center"/>
    </xf>
    <xf numFmtId="0" fontId="12" fillId="16" borderId="33" xfId="0" applyFont="1" applyFill="1" applyBorder="1" applyAlignment="1">
      <alignment horizontal="center" vertical="center"/>
    </xf>
    <xf numFmtId="0" fontId="12" fillId="12" borderId="27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 wrapText="1"/>
    </xf>
    <xf numFmtId="0" fontId="43" fillId="12" borderId="17" xfId="0" applyFont="1" applyFill="1" applyBorder="1" applyAlignment="1">
      <alignment horizontal="center" vertical="center" wrapText="1"/>
    </xf>
    <xf numFmtId="0" fontId="43" fillId="12" borderId="27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center" vertical="center" wrapText="1"/>
    </xf>
    <xf numFmtId="0" fontId="43" fillId="12" borderId="27" xfId="0" applyFont="1" applyFill="1" applyBorder="1" applyAlignment="1">
      <alignment horizontal="center" vertical="center" wrapText="1"/>
    </xf>
    <xf numFmtId="0" fontId="44" fillId="0" borderId="34" xfId="0" applyFont="1" applyBorder="1" applyAlignment="1">
      <alignment vertical="center"/>
    </xf>
    <xf numFmtId="14" fontId="36" fillId="0" borderId="0" xfId="0" applyNumberFormat="1" applyFont="1" applyBorder="1" applyAlignment="1">
      <alignment horizontal="center" vertical="center"/>
    </xf>
    <xf numFmtId="0" fontId="45" fillId="0" borderId="0" xfId="1866" applyFont="1" applyBorder="1" applyAlignment="1">
      <alignment horizontal="center" vertical="center" wrapText="1"/>
    </xf>
    <xf numFmtId="0" fontId="54" fillId="0" borderId="29" xfId="1866" applyFont="1" applyBorder="1" applyAlignment="1">
      <alignment horizontal="center" vertical="center"/>
    </xf>
    <xf numFmtId="14" fontId="36" fillId="0" borderId="28" xfId="0" applyNumberFormat="1" applyFont="1" applyBorder="1" applyAlignment="1">
      <alignment horizontal="center" vertical="center"/>
    </xf>
    <xf numFmtId="0" fontId="55" fillId="0" borderId="29" xfId="1866" applyFont="1" applyBorder="1" applyAlignment="1">
      <alignment horizontal="center" vertical="center"/>
    </xf>
    <xf numFmtId="14" fontId="36" fillId="0" borderId="28" xfId="0" applyNumberFormat="1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6" fillId="0" borderId="29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 wrapText="1"/>
    </xf>
    <xf numFmtId="14" fontId="48" fillId="0" borderId="29" xfId="0" applyNumberFormat="1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9" fillId="0" borderId="0" xfId="1866" applyFont="1" applyBorder="1" applyAlignment="1">
      <alignment horizontal="center" vertical="center"/>
    </xf>
    <xf numFmtId="14" fontId="46" fillId="0" borderId="29" xfId="0" applyNumberFormat="1" applyFont="1" applyBorder="1" applyAlignment="1">
      <alignment horizontal="center" vertical="center"/>
    </xf>
    <xf numFmtId="0" fontId="45" fillId="0" borderId="0" xfId="1866" applyFont="1" applyBorder="1" applyAlignment="1">
      <alignment horizontal="center" vertical="center"/>
    </xf>
    <xf numFmtId="14" fontId="46" fillId="0" borderId="0" xfId="0" applyNumberFormat="1" applyFont="1" applyBorder="1" applyAlignment="1">
      <alignment horizontal="center" vertical="center"/>
    </xf>
    <xf numFmtId="14" fontId="36" fillId="0" borderId="0" xfId="0" applyNumberFormat="1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/>
    </xf>
    <xf numFmtId="0" fontId="56" fillId="0" borderId="29" xfId="1866" applyFont="1" applyBorder="1" applyAlignment="1">
      <alignment horizontal="center" vertical="center"/>
    </xf>
    <xf numFmtId="14" fontId="45" fillId="0" borderId="0" xfId="0" applyNumberFormat="1" applyFont="1" applyBorder="1" applyAlignment="1">
      <alignment horizontal="center" vertical="center" wrapText="1"/>
    </xf>
    <xf numFmtId="14" fontId="47" fillId="0" borderId="29" xfId="0" applyNumberFormat="1" applyFont="1" applyBorder="1" applyAlignment="1">
      <alignment horizontal="center" vertical="center"/>
    </xf>
    <xf numFmtId="0" fontId="44" fillId="0" borderId="34" xfId="0" applyFont="1" applyBorder="1" applyAlignment="1">
      <alignment horizontal="left" vertical="center"/>
    </xf>
    <xf numFmtId="0" fontId="48" fillId="0" borderId="29" xfId="0" applyFont="1" applyBorder="1" applyAlignment="1">
      <alignment horizontal="center" vertical="center"/>
    </xf>
    <xf numFmtId="0" fontId="44" fillId="0" borderId="35" xfId="0" applyFont="1" applyBorder="1" applyAlignment="1">
      <alignment horizontal="left" vertical="center"/>
    </xf>
    <xf numFmtId="14" fontId="36" fillId="0" borderId="31" xfId="0" applyNumberFormat="1" applyFont="1" applyBorder="1" applyAlignment="1">
      <alignment horizontal="center" vertical="center"/>
    </xf>
    <xf numFmtId="0" fontId="45" fillId="0" borderId="31" xfId="0" applyFont="1" applyBorder="1" applyAlignment="1">
      <alignment horizontal="center" vertical="center" wrapText="1"/>
    </xf>
    <xf numFmtId="0" fontId="54" fillId="0" borderId="32" xfId="0" applyFont="1" applyBorder="1" applyAlignment="1">
      <alignment horizontal="center" vertical="center"/>
    </xf>
    <xf numFmtId="14" fontId="56" fillId="0" borderId="32" xfId="0" applyNumberFormat="1" applyFont="1" applyBorder="1" applyAlignment="1">
      <alignment horizontal="center" vertical="center"/>
    </xf>
    <xf numFmtId="14" fontId="36" fillId="0" borderId="30" xfId="0" applyNumberFormat="1" applyFont="1" applyBorder="1" applyAlignment="1">
      <alignment horizontal="center" vertical="center"/>
    </xf>
    <xf numFmtId="0" fontId="45" fillId="0" borderId="31" xfId="0" applyFont="1" applyBorder="1" applyAlignment="1">
      <alignment horizontal="center" vertical="center"/>
    </xf>
    <xf numFmtId="14" fontId="46" fillId="0" borderId="32" xfId="0" applyNumberFormat="1" applyFont="1" applyBorder="1" applyAlignment="1">
      <alignment horizontal="center" vertical="center"/>
    </xf>
    <xf numFmtId="14" fontId="36" fillId="0" borderId="30" xfId="1866" applyNumberFormat="1" applyFont="1" applyBorder="1" applyAlignment="1">
      <alignment horizontal="center" vertical="center"/>
    </xf>
    <xf numFmtId="0" fontId="49" fillId="0" borderId="31" xfId="1866" applyFont="1" applyBorder="1" applyAlignment="1">
      <alignment horizontal="center" vertical="center"/>
    </xf>
    <xf numFmtId="0" fontId="46" fillId="0" borderId="32" xfId="1866" applyFont="1" applyBorder="1" applyAlignment="1">
      <alignment horizontal="center" vertical="center"/>
    </xf>
    <xf numFmtId="0" fontId="10" fillId="0" borderId="13" xfId="1774" applyBorder="1" applyAlignment="1">
      <alignment horizontal="center" vertical="center" wrapText="1"/>
    </xf>
    <xf numFmtId="0" fontId="31" fillId="3" borderId="13" xfId="1774" applyFont="1" applyFill="1" applyBorder="1" applyAlignment="1">
      <alignment horizontal="center" vertical="center" wrapText="1"/>
    </xf>
    <xf numFmtId="0" fontId="10" fillId="0" borderId="13" xfId="1774" applyFont="1" applyBorder="1" applyAlignment="1">
      <alignment horizontal="center" vertical="center"/>
    </xf>
    <xf numFmtId="9" fontId="10" fillId="0" borderId="13" xfId="1774" applyNumberFormat="1" applyFont="1" applyBorder="1" applyAlignment="1">
      <alignment horizontal="center" vertical="center"/>
    </xf>
    <xf numFmtId="0" fontId="28" fillId="0" borderId="13" xfId="1774" applyFont="1" applyBorder="1" applyAlignment="1">
      <alignment horizontal="center" vertical="center"/>
    </xf>
    <xf numFmtId="9" fontId="28" fillId="0" borderId="13" xfId="1774" applyNumberFormat="1" applyFont="1" applyBorder="1" applyAlignment="1">
      <alignment horizontal="center" vertical="center"/>
    </xf>
    <xf numFmtId="49" fontId="34" fillId="0" borderId="2" xfId="1796" applyNumberFormat="1" applyFont="1" applyBorder="1" applyAlignment="1">
      <alignment horizontal="left" vertical="center" wrapText="1"/>
    </xf>
    <xf numFmtId="49" fontId="34" fillId="2" borderId="2" xfId="1796" applyNumberFormat="1" applyFont="1" applyFill="1" applyBorder="1" applyAlignment="1">
      <alignment horizontal="left" vertical="center" wrapText="1"/>
    </xf>
    <xf numFmtId="0" fontId="34" fillId="2" borderId="2" xfId="1796" applyFont="1" applyFill="1" applyBorder="1" applyAlignment="1">
      <alignment horizontal="left" vertical="center" wrapText="1"/>
    </xf>
    <xf numFmtId="49" fontId="34" fillId="2" borderId="2" xfId="1796" applyNumberFormat="1" applyFont="1" applyFill="1" applyBorder="1" applyAlignment="1">
      <alignment horizontal="center" vertical="center"/>
    </xf>
    <xf numFmtId="49" fontId="34" fillId="2" borderId="2" xfId="1796" applyNumberFormat="1" applyFont="1" applyFill="1" applyBorder="1" applyAlignment="1">
      <alignment horizontal="center" vertical="center" wrapText="1"/>
    </xf>
    <xf numFmtId="49" fontId="34" fillId="2" borderId="6" xfId="1796" applyNumberFormat="1" applyFont="1" applyFill="1" applyBorder="1" applyAlignment="1">
      <alignment horizontal="center" vertical="center" wrapText="1"/>
    </xf>
    <xf numFmtId="49" fontId="34" fillId="0" borderId="3" xfId="1796" applyNumberFormat="1" applyFont="1" applyBorder="1" applyAlignment="1">
      <alignment horizontal="left" vertical="center" wrapText="1"/>
    </xf>
    <xf numFmtId="49" fontId="34" fillId="2" borderId="3" xfId="1796" applyNumberFormat="1" applyFont="1" applyFill="1" applyBorder="1" applyAlignment="1">
      <alignment horizontal="left" vertical="center" wrapText="1"/>
    </xf>
    <xf numFmtId="0" fontId="34" fillId="2" borderId="3" xfId="1796" applyFont="1" applyFill="1" applyBorder="1" applyAlignment="1">
      <alignment horizontal="left" vertical="center" wrapText="1"/>
    </xf>
    <xf numFmtId="49" fontId="34" fillId="2" borderId="3" xfId="1796" applyNumberFormat="1" applyFont="1" applyFill="1" applyBorder="1" applyAlignment="1">
      <alignment horizontal="center" vertical="center"/>
    </xf>
    <xf numFmtId="49" fontId="34" fillId="2" borderId="3" xfId="1796" applyNumberFormat="1" applyFont="1" applyFill="1" applyBorder="1" applyAlignment="1">
      <alignment horizontal="center" vertical="center" wrapText="1"/>
    </xf>
    <xf numFmtId="49" fontId="34" fillId="2" borderId="7" xfId="1796" applyNumberFormat="1" applyFont="1" applyFill="1" applyBorder="1" applyAlignment="1">
      <alignment horizontal="center" vertical="center" wrapText="1"/>
    </xf>
    <xf numFmtId="49" fontId="58" fillId="2" borderId="3" xfId="1796" applyNumberFormat="1" applyFont="1" applyFill="1" applyBorder="1" applyAlignment="1">
      <alignment horizontal="center" vertical="center" wrapText="1"/>
    </xf>
    <xf numFmtId="49" fontId="34" fillId="2" borderId="4" xfId="1796" applyNumberFormat="1" applyFont="1" applyFill="1" applyBorder="1" applyAlignment="1">
      <alignment horizontal="left" vertical="center" wrapText="1"/>
    </xf>
    <xf numFmtId="0" fontId="34" fillId="2" borderId="4" xfId="1796" applyFont="1" applyFill="1" applyBorder="1" applyAlignment="1">
      <alignment horizontal="left" vertical="center" wrapText="1"/>
    </xf>
    <xf numFmtId="49" fontId="34" fillId="2" borderId="4" xfId="1796" applyNumberFormat="1" applyFont="1" applyFill="1" applyBorder="1" applyAlignment="1">
      <alignment horizontal="center" vertical="center"/>
    </xf>
    <xf numFmtId="49" fontId="34" fillId="2" borderId="4" xfId="1796" applyNumberFormat="1" applyFont="1" applyFill="1" applyBorder="1" applyAlignment="1">
      <alignment horizontal="center" vertical="center" wrapText="1"/>
    </xf>
    <xf numFmtId="49" fontId="34" fillId="2" borderId="8" xfId="1796" applyNumberFormat="1" applyFont="1" applyFill="1" applyBorder="1" applyAlignment="1">
      <alignment horizontal="center" vertical="center" wrapText="1"/>
    </xf>
    <xf numFmtId="49" fontId="34" fillId="0" borderId="4" xfId="1796" applyNumberFormat="1" applyFont="1" applyBorder="1" applyAlignment="1">
      <alignment horizontal="left" vertical="center" wrapText="1"/>
    </xf>
    <xf numFmtId="0" fontId="10" fillId="0" borderId="13" xfId="1774" applyBorder="1" applyAlignment="1">
      <alignment horizontal="center" vertical="center"/>
    </xf>
    <xf numFmtId="0" fontId="55" fillId="0" borderId="32" xfId="1866" applyFont="1" applyBorder="1" applyAlignment="1">
      <alignment horizontal="center" vertical="center"/>
    </xf>
    <xf numFmtId="0" fontId="51" fillId="0" borderId="0" xfId="1973" applyFont="1">
      <alignment vertical="center"/>
    </xf>
    <xf numFmtId="0" fontId="52" fillId="0" borderId="0" xfId="1973" applyFont="1">
      <alignment vertical="center"/>
    </xf>
    <xf numFmtId="0" fontId="2" fillId="0" borderId="0" xfId="1973">
      <alignment vertical="center"/>
    </xf>
    <xf numFmtId="0" fontId="34" fillId="2" borderId="2" xfId="1796" applyNumberFormat="1" applyFont="1" applyFill="1" applyBorder="1" applyAlignment="1">
      <alignment horizontal="center" vertical="center" wrapText="1"/>
    </xf>
    <xf numFmtId="49" fontId="58" fillId="2" borderId="2" xfId="1796" applyNumberFormat="1" applyFont="1" applyFill="1" applyBorder="1" applyAlignment="1">
      <alignment horizontal="center" vertical="center" wrapText="1"/>
    </xf>
    <xf numFmtId="0" fontId="34" fillId="2" borderId="3" xfId="1796" applyNumberFormat="1" applyFont="1" applyFill="1" applyBorder="1" applyAlignment="1">
      <alignment horizontal="center" vertical="center" wrapText="1"/>
    </xf>
    <xf numFmtId="0" fontId="34" fillId="2" borderId="4" xfId="1796" applyNumberFormat="1" applyFont="1" applyFill="1" applyBorder="1" applyAlignment="1">
      <alignment horizontal="center" vertical="center" wrapText="1"/>
    </xf>
    <xf numFmtId="49" fontId="58" fillId="2" borderId="4" xfId="1796" applyNumberFormat="1" applyFont="1" applyFill="1" applyBorder="1" applyAlignment="1">
      <alignment horizontal="center" vertical="center" wrapText="1"/>
    </xf>
    <xf numFmtId="0" fontId="10" fillId="0" borderId="13" xfId="1774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13" fillId="0" borderId="9" xfId="1791" applyFont="1" applyBorder="1" applyAlignment="1">
      <alignment horizontal="center" vertical="center"/>
    </xf>
    <xf numFmtId="0" fontId="12" fillId="0" borderId="9" xfId="1791" applyFont="1" applyBorder="1" applyAlignment="1">
      <alignment horizontal="center" vertical="center"/>
    </xf>
    <xf numFmtId="0" fontId="12" fillId="0" borderId="9" xfId="179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4" xfId="1774" applyFont="1" applyBorder="1" applyAlignment="1">
      <alignment horizontal="center" vertical="center"/>
    </xf>
    <xf numFmtId="0" fontId="10" fillId="0" borderId="15" xfId="1774" applyFont="1" applyBorder="1" applyAlignment="1">
      <alignment horizontal="center" vertical="center"/>
    </xf>
    <xf numFmtId="0" fontId="10" fillId="0" borderId="16" xfId="1774" applyFont="1" applyBorder="1" applyAlignment="1">
      <alignment horizontal="center" vertical="center"/>
    </xf>
    <xf numFmtId="0" fontId="10" fillId="0" borderId="13" xfId="1774" applyBorder="1" applyAlignment="1">
      <alignment horizontal="center" vertical="center"/>
    </xf>
    <xf numFmtId="0" fontId="10" fillId="0" borderId="16" xfId="1774" applyFont="1" applyBorder="1" applyAlignment="1">
      <alignment horizontal="center" vertical="center" wrapText="1"/>
    </xf>
    <xf numFmtId="0" fontId="10" fillId="0" borderId="14" xfId="1774" applyFont="1" applyBorder="1" applyAlignment="1">
      <alignment horizontal="center" vertical="center" wrapText="1"/>
    </xf>
    <xf numFmtId="0" fontId="10" fillId="0" borderId="15" xfId="1774" applyFont="1" applyBorder="1" applyAlignment="1">
      <alignment horizontal="center" vertical="center" wrapText="1"/>
    </xf>
    <xf numFmtId="0" fontId="49" fillId="0" borderId="0" xfId="1866" applyFont="1" applyBorder="1" applyAlignment="1">
      <alignment horizontal="center" vertical="center" wrapText="1"/>
    </xf>
    <xf numFmtId="0" fontId="60" fillId="0" borderId="0" xfId="1866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10" fillId="0" borderId="13" xfId="1774" applyFont="1" applyFill="1" applyBorder="1" applyAlignment="1">
      <alignment horizontal="center" vertical="center"/>
    </xf>
    <xf numFmtId="0" fontId="10" fillId="0" borderId="13" xfId="1774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9" xfId="0" applyBorder="1"/>
    <xf numFmtId="0" fontId="13" fillId="5" borderId="36" xfId="0" applyFont="1" applyFill="1" applyBorder="1" applyAlignment="1">
      <alignment horizontal="center" vertical="center"/>
    </xf>
    <xf numFmtId="0" fontId="13" fillId="5" borderId="37" xfId="0" applyFont="1" applyFill="1" applyBorder="1" applyAlignment="1">
      <alignment horizontal="center" vertical="center"/>
    </xf>
    <xf numFmtId="0" fontId="13" fillId="5" borderId="38" xfId="0" applyFont="1" applyFill="1" applyBorder="1" applyAlignment="1">
      <alignment horizontal="center" vertical="center"/>
    </xf>
    <xf numFmtId="0" fontId="27" fillId="43" borderId="9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 wrapText="1"/>
    </xf>
    <xf numFmtId="0" fontId="12" fillId="43" borderId="9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57" fillId="28" borderId="11" xfId="0" applyFont="1" applyFill="1" applyBorder="1" applyAlignment="1">
      <alignment horizontal="center" vertical="center"/>
    </xf>
    <xf numFmtId="0" fontId="59" fillId="0" borderId="26" xfId="0" applyFont="1" applyFill="1" applyBorder="1" applyAlignment="1">
      <alignment horizontal="left" vertical="center"/>
    </xf>
    <xf numFmtId="0" fontId="36" fillId="0" borderId="2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50" fillId="0" borderId="26" xfId="0" applyFont="1" applyFill="1" applyBorder="1" applyAlignment="1">
      <alignment horizontal="center" vertical="center"/>
    </xf>
    <xf numFmtId="176" fontId="50" fillId="0" borderId="0" xfId="0" applyNumberFormat="1" applyFont="1" applyFill="1" applyBorder="1" applyAlignment="1">
      <alignment horizontal="center" vertical="center"/>
    </xf>
    <xf numFmtId="176" fontId="38" fillId="0" borderId="0" xfId="0" applyNumberFormat="1" applyFont="1" applyFill="1" applyBorder="1" applyAlignment="1">
      <alignment horizontal="center" vertical="center"/>
    </xf>
    <xf numFmtId="0" fontId="57" fillId="28" borderId="12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0" fontId="57" fillId="28" borderId="20" xfId="0" applyFont="1" applyFill="1" applyBorder="1" applyAlignment="1">
      <alignment horizontal="center" vertical="center"/>
    </xf>
    <xf numFmtId="0" fontId="57" fillId="28" borderId="12" xfId="0" applyFont="1" applyFill="1" applyBorder="1" applyAlignment="1">
      <alignment horizontal="center" vertical="center"/>
    </xf>
    <xf numFmtId="0" fontId="57" fillId="28" borderId="41" xfId="0" applyFont="1" applyFill="1" applyBorder="1" applyAlignment="1">
      <alignment horizontal="center" vertical="center" wrapText="1"/>
    </xf>
    <xf numFmtId="0" fontId="57" fillId="28" borderId="42" xfId="0" applyFont="1" applyFill="1" applyBorder="1" applyAlignment="1">
      <alignment horizontal="center" vertical="center" wrapText="1"/>
    </xf>
    <xf numFmtId="0" fontId="57" fillId="28" borderId="43" xfId="0" applyFont="1" applyFill="1" applyBorder="1" applyAlignment="1">
      <alignment horizontal="center" vertical="center" wrapText="1"/>
    </xf>
    <xf numFmtId="0" fontId="7" fillId="0" borderId="9" xfId="1865" applyBorder="1" applyAlignment="1">
      <alignment horizontal="center" vertical="center"/>
    </xf>
    <xf numFmtId="0" fontId="10" fillId="0" borderId="9" xfId="1865" applyFont="1" applyBorder="1" applyAlignment="1">
      <alignment horizontal="center" vertical="center"/>
    </xf>
    <xf numFmtId="0" fontId="7" fillId="0" borderId="9" xfId="1865" applyBorder="1" applyAlignment="1">
      <alignment horizontal="center" vertical="center"/>
    </xf>
    <xf numFmtId="0" fontId="10" fillId="0" borderId="9" xfId="1865" applyFont="1" applyBorder="1" applyAlignment="1">
      <alignment horizontal="left" vertical="center"/>
    </xf>
    <xf numFmtId="0" fontId="7" fillId="0" borderId="9" xfId="1865" applyBorder="1" applyAlignment="1">
      <alignment horizontal="left" vertical="center"/>
    </xf>
    <xf numFmtId="0" fontId="10" fillId="28" borderId="9" xfId="1865" applyFont="1" applyFill="1" applyBorder="1" applyAlignment="1">
      <alignment horizontal="center" vertical="center"/>
    </xf>
    <xf numFmtId="0" fontId="10" fillId="0" borderId="9" xfId="1865" applyFont="1" applyBorder="1" applyAlignment="1">
      <alignment horizontal="center" vertical="center"/>
    </xf>
    <xf numFmtId="0" fontId="28" fillId="0" borderId="9" xfId="1865" applyFont="1" applyBorder="1" applyAlignment="1">
      <alignment horizontal="center" vertical="center"/>
    </xf>
    <xf numFmtId="0" fontId="10" fillId="18" borderId="11" xfId="1865" applyFont="1" applyFill="1" applyBorder="1" applyAlignment="1">
      <alignment horizontal="center" vertical="center"/>
    </xf>
    <xf numFmtId="0" fontId="10" fillId="18" borderId="12" xfId="1865" applyFont="1" applyFill="1" applyBorder="1" applyAlignment="1">
      <alignment horizontal="center" vertical="center"/>
    </xf>
    <xf numFmtId="0" fontId="10" fillId="18" borderId="20" xfId="1865" applyFont="1" applyFill="1" applyBorder="1" applyAlignment="1">
      <alignment horizontal="center" vertical="center"/>
    </xf>
    <xf numFmtId="0" fontId="10" fillId="19" borderId="11" xfId="1865" applyFont="1" applyFill="1" applyBorder="1" applyAlignment="1">
      <alignment horizontal="center" vertical="center"/>
    </xf>
    <xf numFmtId="0" fontId="10" fillId="17" borderId="9" xfId="1865" applyFont="1" applyFill="1" applyBorder="1" applyAlignment="1">
      <alignment horizontal="center" vertical="center"/>
    </xf>
    <xf numFmtId="0" fontId="33" fillId="0" borderId="44" xfId="1865" applyFont="1" applyBorder="1" applyAlignment="1">
      <alignment horizontal="center" vertical="center"/>
    </xf>
    <xf numFmtId="49" fontId="26" fillId="0" borderId="23" xfId="1796" applyNumberFormat="1" applyFont="1" applyBorder="1" applyAlignment="1">
      <alignment horizontal="center" vertical="center" wrapText="1"/>
    </xf>
    <xf numFmtId="49" fontId="26" fillId="0" borderId="23" xfId="1796" applyNumberFormat="1" applyFont="1" applyBorder="1" applyAlignment="1">
      <alignment horizontal="left" vertical="center" wrapText="1"/>
    </xf>
    <xf numFmtId="49" fontId="26" fillId="0" borderId="24" xfId="1796" applyNumberFormat="1" applyFont="1" applyBorder="1" applyAlignment="1">
      <alignment horizontal="center" vertical="center" wrapText="1"/>
    </xf>
    <xf numFmtId="0" fontId="25" fillId="42" borderId="25" xfId="1865" applyFont="1" applyFill="1" applyBorder="1" applyAlignment="1">
      <alignment horizontal="center" vertical="center"/>
    </xf>
    <xf numFmtId="0" fontId="25" fillId="42" borderId="39" xfId="1865" applyFont="1" applyFill="1" applyBorder="1" applyAlignment="1">
      <alignment horizontal="center" vertical="center"/>
    </xf>
    <xf numFmtId="0" fontId="25" fillId="42" borderId="40" xfId="1865" applyFont="1" applyFill="1" applyBorder="1" applyAlignment="1">
      <alignment horizontal="center" vertical="center"/>
    </xf>
    <xf numFmtId="0" fontId="41" fillId="0" borderId="22" xfId="1694" applyFont="1" applyBorder="1" applyAlignment="1">
      <alignment horizontal="center" vertical="center" wrapText="1"/>
    </xf>
    <xf numFmtId="0" fontId="41" fillId="0" borderId="23" xfId="1694" applyFont="1" applyBorder="1" applyAlignment="1">
      <alignment horizontal="center" vertical="center" wrapText="1"/>
    </xf>
    <xf numFmtId="0" fontId="10" fillId="0" borderId="24" xfId="1694" applyFont="1" applyBorder="1" applyAlignment="1">
      <alignment vertical="center" wrapText="1"/>
    </xf>
    <xf numFmtId="0" fontId="10" fillId="0" borderId="0" xfId="1694">
      <alignment vertical="center"/>
    </xf>
    <xf numFmtId="0" fontId="10" fillId="0" borderId="0" xfId="1694" applyFill="1">
      <alignment vertical="center"/>
    </xf>
    <xf numFmtId="0" fontId="10" fillId="0" borderId="0" xfId="1694" applyFont="1" applyAlignment="1">
      <alignment vertical="center" wrapText="1"/>
    </xf>
    <xf numFmtId="0" fontId="10" fillId="0" borderId="25" xfId="1694" applyBorder="1" applyAlignment="1">
      <alignment horizontal="center" vertical="center"/>
    </xf>
    <xf numFmtId="0" fontId="10" fillId="0" borderId="1" xfId="1694" applyFont="1" applyBorder="1" applyAlignment="1">
      <alignment horizontal="center" vertical="center"/>
    </xf>
    <xf numFmtId="0" fontId="29" fillId="20" borderId="1" xfId="1694" applyFont="1" applyFill="1" applyBorder="1" applyAlignment="1">
      <alignment horizontal="center" vertical="center"/>
    </xf>
    <xf numFmtId="177" fontId="29" fillId="20" borderId="1" xfId="1694" applyNumberFormat="1" applyFont="1" applyFill="1" applyBorder="1" applyAlignment="1">
      <alignment horizontal="center" vertical="center"/>
    </xf>
    <xf numFmtId="0" fontId="29" fillId="0" borderId="5" xfId="1694" applyFont="1" applyBorder="1" applyAlignment="1">
      <alignment horizontal="center" vertical="center"/>
    </xf>
    <xf numFmtId="0" fontId="10" fillId="0" borderId="1" xfId="1694" applyFont="1" applyFill="1" applyBorder="1" applyAlignment="1">
      <alignment horizontal="center" vertical="center"/>
    </xf>
    <xf numFmtId="0" fontId="10" fillId="0" borderId="0" xfId="1694" applyAlignment="1">
      <alignment horizontal="center" vertical="center"/>
    </xf>
    <xf numFmtId="0" fontId="10" fillId="0" borderId="17" xfId="1694" applyBorder="1" applyAlignment="1">
      <alignment horizontal="center" vertical="center"/>
    </xf>
    <xf numFmtId="0" fontId="10" fillId="0" borderId="2" xfId="1694" applyFont="1" applyBorder="1" applyAlignment="1">
      <alignment horizontal="center" vertical="center"/>
    </xf>
    <xf numFmtId="177" fontId="10" fillId="0" borderId="2" xfId="1694" applyNumberFormat="1" applyFont="1" applyBorder="1" applyAlignment="1">
      <alignment horizontal="center" vertical="center"/>
    </xf>
    <xf numFmtId="0" fontId="29" fillId="10" borderId="6" xfId="1694" applyFont="1" applyFill="1" applyBorder="1" applyAlignment="1">
      <alignment horizontal="center" vertical="center" wrapText="1"/>
    </xf>
    <xf numFmtId="0" fontId="10" fillId="0" borderId="2" xfId="1694" applyFont="1" applyFill="1" applyBorder="1" applyAlignment="1">
      <alignment horizontal="center" vertical="center"/>
    </xf>
    <xf numFmtId="0" fontId="10" fillId="0" borderId="19" xfId="1694" applyBorder="1" applyAlignment="1">
      <alignment horizontal="center" vertical="center"/>
    </xf>
    <xf numFmtId="0" fontId="10" fillId="0" borderId="3" xfId="1694" applyFont="1" applyBorder="1" applyAlignment="1">
      <alignment horizontal="center" vertical="center"/>
    </xf>
    <xf numFmtId="177" fontId="10" fillId="0" borderId="3" xfId="1694" applyNumberFormat="1" applyFont="1" applyBorder="1" applyAlignment="1">
      <alignment horizontal="center" vertical="center"/>
    </xf>
    <xf numFmtId="0" fontId="29" fillId="10" borderId="7" xfId="1694" applyFont="1" applyFill="1" applyBorder="1" applyAlignment="1">
      <alignment horizontal="center" vertical="center" wrapText="1"/>
    </xf>
    <xf numFmtId="0" fontId="10" fillId="0" borderId="3" xfId="1694" applyFont="1" applyFill="1" applyBorder="1" applyAlignment="1">
      <alignment horizontal="center" vertical="center"/>
    </xf>
    <xf numFmtId="0" fontId="10" fillId="0" borderId="18" xfId="1694" applyBorder="1" applyAlignment="1">
      <alignment horizontal="center" vertical="center"/>
    </xf>
    <xf numFmtId="0" fontId="10" fillId="0" borderId="4" xfId="1694" applyFont="1" applyBorder="1" applyAlignment="1">
      <alignment horizontal="center" vertical="center"/>
    </xf>
    <xf numFmtId="177" fontId="10" fillId="0" borderId="4" xfId="1694" applyNumberFormat="1" applyFont="1" applyBorder="1" applyAlignment="1">
      <alignment horizontal="center" vertical="center"/>
    </xf>
    <xf numFmtId="0" fontId="29" fillId="10" borderId="8" xfId="1694" applyFont="1" applyFill="1" applyBorder="1" applyAlignment="1">
      <alignment horizontal="center" vertical="center" wrapText="1"/>
    </xf>
    <xf numFmtId="0" fontId="10" fillId="0" borderId="4" xfId="1694" applyFont="1" applyFill="1" applyBorder="1" applyAlignment="1">
      <alignment horizontal="center" vertical="center"/>
    </xf>
    <xf numFmtId="0" fontId="29" fillId="4" borderId="6" xfId="1694" applyFont="1" applyFill="1" applyBorder="1" applyAlignment="1">
      <alignment horizontal="center" vertical="center" wrapText="1"/>
    </xf>
    <xf numFmtId="0" fontId="29" fillId="8" borderId="6" xfId="1694" applyFont="1" applyFill="1" applyBorder="1" applyAlignment="1">
      <alignment horizontal="center" vertical="center" wrapText="1"/>
    </xf>
    <xf numFmtId="0" fontId="29" fillId="4" borderId="7" xfId="1694" applyFont="1" applyFill="1" applyBorder="1" applyAlignment="1">
      <alignment horizontal="center" vertical="center" wrapText="1"/>
    </xf>
    <xf numFmtId="0" fontId="29" fillId="8" borderId="7" xfId="1694" applyFont="1" applyFill="1" applyBorder="1" applyAlignment="1">
      <alignment horizontal="center" vertical="center" wrapText="1"/>
    </xf>
    <xf numFmtId="0" fontId="10" fillId="0" borderId="3" xfId="1694" applyBorder="1" applyAlignment="1">
      <alignment horizontal="center" vertical="center"/>
    </xf>
    <xf numFmtId="0" fontId="10" fillId="0" borderId="4" xfId="1694" applyBorder="1" applyAlignment="1">
      <alignment horizontal="center" vertical="center"/>
    </xf>
    <xf numFmtId="0" fontId="29" fillId="4" borderId="8" xfId="1694" applyFont="1" applyFill="1" applyBorder="1" applyAlignment="1">
      <alignment horizontal="center" vertical="center" wrapText="1"/>
    </xf>
    <xf numFmtId="0" fontId="10" fillId="0" borderId="2" xfId="1694" applyBorder="1" applyAlignment="1">
      <alignment horizontal="center" vertical="center"/>
    </xf>
    <xf numFmtId="0" fontId="29" fillId="8" borderId="8" xfId="1694" applyFont="1" applyFill="1" applyBorder="1" applyAlignment="1">
      <alignment horizontal="center" vertical="center" wrapText="1"/>
    </xf>
    <xf numFmtId="0" fontId="29" fillId="21" borderId="6" xfId="1694" applyFont="1" applyFill="1" applyBorder="1" applyAlignment="1">
      <alignment horizontal="center" vertical="center" wrapText="1"/>
    </xf>
    <xf numFmtId="0" fontId="29" fillId="21" borderId="7" xfId="1694" applyFont="1" applyFill="1" applyBorder="1" applyAlignment="1">
      <alignment horizontal="center" vertical="center" wrapText="1"/>
    </xf>
    <xf numFmtId="0" fontId="29" fillId="16" borderId="6" xfId="1694" applyFont="1" applyFill="1" applyBorder="1" applyAlignment="1">
      <alignment horizontal="center" vertical="center" wrapText="1"/>
    </xf>
    <xf numFmtId="0" fontId="29" fillId="16" borderId="7" xfId="1694" applyFont="1" applyFill="1" applyBorder="1" applyAlignment="1">
      <alignment horizontal="center" vertical="center" wrapText="1"/>
    </xf>
    <xf numFmtId="0" fontId="29" fillId="16" borderId="8" xfId="1694" applyFont="1" applyFill="1" applyBorder="1" applyAlignment="1">
      <alignment horizontal="center" vertical="center" wrapText="1"/>
    </xf>
    <xf numFmtId="0" fontId="29" fillId="21" borderId="8" xfId="1694" applyFont="1" applyFill="1" applyBorder="1" applyAlignment="1">
      <alignment horizontal="center" vertical="center" wrapText="1"/>
    </xf>
    <xf numFmtId="177" fontId="10" fillId="0" borderId="0" xfId="1694" applyNumberFormat="1" applyAlignment="1">
      <alignment horizontal="center" vertical="center"/>
    </xf>
    <xf numFmtId="0" fontId="29" fillId="0" borderId="0" xfId="1694" applyFont="1">
      <alignment vertical="center"/>
    </xf>
    <xf numFmtId="0" fontId="29" fillId="44" borderId="13" xfId="1865" applyFont="1" applyFill="1" applyBorder="1" applyAlignment="1">
      <alignment horizontal="center" vertical="center" wrapText="1"/>
    </xf>
    <xf numFmtId="0" fontId="7" fillId="44" borderId="13" xfId="1865" applyFill="1" applyBorder="1" applyAlignment="1">
      <alignment horizontal="center" vertical="center" wrapText="1"/>
    </xf>
    <xf numFmtId="0" fontId="7" fillId="4" borderId="13" xfId="1865" applyFill="1" applyBorder="1" applyAlignment="1">
      <alignment horizontal="center" vertical="center" wrapText="1"/>
    </xf>
    <xf numFmtId="0" fontId="7" fillId="0" borderId="0" xfId="1865" applyAlignment="1">
      <alignment horizontal="center" vertical="center" wrapText="1"/>
    </xf>
    <xf numFmtId="0" fontId="7" fillId="0" borderId="15" xfId="1865" applyBorder="1" applyAlignment="1">
      <alignment horizontal="center" vertical="center"/>
    </xf>
    <xf numFmtId="0" fontId="10" fillId="0" borderId="13" xfId="1865" applyFont="1" applyBorder="1" applyAlignment="1">
      <alignment horizontal="center" vertical="center"/>
    </xf>
    <xf numFmtId="0" fontId="62" fillId="0" borderId="13" xfId="1865" applyFont="1" applyFill="1" applyBorder="1" applyAlignment="1">
      <alignment horizontal="center" vertical="center"/>
    </xf>
    <xf numFmtId="0" fontId="63" fillId="0" borderId="13" xfId="1865" applyFont="1" applyBorder="1" applyAlignment="1">
      <alignment horizontal="center" vertical="center" wrapText="1"/>
    </xf>
    <xf numFmtId="9" fontId="15" fillId="0" borderId="13" xfId="1865" applyNumberFormat="1" applyFont="1" applyBorder="1" applyAlignment="1">
      <alignment horizontal="center" vertical="center"/>
    </xf>
    <xf numFmtId="0" fontId="7" fillId="0" borderId="0" xfId="1865" applyAlignment="1">
      <alignment vertical="center" wrapText="1"/>
    </xf>
    <xf numFmtId="0" fontId="7" fillId="0" borderId="0" xfId="1865"/>
    <xf numFmtId="0" fontId="7" fillId="0" borderId="13" xfId="1865" applyBorder="1" applyAlignment="1">
      <alignment horizontal="center" vertical="center"/>
    </xf>
    <xf numFmtId="0" fontId="7" fillId="0" borderId="0" xfId="1865" applyAlignment="1">
      <alignment horizontal="left" vertical="center" wrapText="1"/>
    </xf>
    <xf numFmtId="0" fontId="7" fillId="0" borderId="0" xfId="1865" applyAlignment="1">
      <alignment horizontal="center" vertical="center"/>
    </xf>
    <xf numFmtId="0" fontId="1" fillId="2" borderId="45" xfId="1974" applyFill="1" applyBorder="1" applyAlignment="1">
      <alignment vertical="center" wrapText="1"/>
    </xf>
    <xf numFmtId="0" fontId="1" fillId="2" borderId="26" xfId="1974" applyFill="1" applyBorder="1" applyAlignment="1">
      <alignment vertical="center" wrapText="1"/>
    </xf>
    <xf numFmtId="0" fontId="1" fillId="2" borderId="46" xfId="1974" applyFill="1" applyBorder="1" applyAlignment="1">
      <alignment vertical="center" wrapText="1"/>
    </xf>
    <xf numFmtId="0" fontId="1" fillId="0" borderId="0" xfId="1974">
      <alignment vertical="center"/>
    </xf>
    <xf numFmtId="0" fontId="1" fillId="2" borderId="47" xfId="1974" applyFill="1" applyBorder="1" applyAlignment="1">
      <alignment vertical="center" wrapText="1"/>
    </xf>
    <xf numFmtId="0" fontId="1" fillId="2" borderId="0" xfId="1974" applyFill="1" applyBorder="1" applyAlignment="1">
      <alignment vertical="center" wrapText="1"/>
    </xf>
    <xf numFmtId="0" fontId="1" fillId="2" borderId="48" xfId="1974" applyFill="1" applyBorder="1" applyAlignment="1">
      <alignment vertical="center" wrapText="1"/>
    </xf>
    <xf numFmtId="0" fontId="29" fillId="45" borderId="9" xfId="1974" applyFont="1" applyFill="1" applyBorder="1" applyAlignment="1">
      <alignment horizontal="center" vertical="center"/>
    </xf>
    <xf numFmtId="0" fontId="29" fillId="45" borderId="9" xfId="1974" applyFont="1" applyFill="1" applyBorder="1" applyAlignment="1">
      <alignment horizontal="center" vertical="center" wrapText="1"/>
    </xf>
    <xf numFmtId="0" fontId="67" fillId="46" borderId="9" xfId="1974" applyFont="1" applyFill="1" applyBorder="1" applyAlignment="1">
      <alignment horizontal="center" vertical="center" wrapText="1"/>
    </xf>
    <xf numFmtId="0" fontId="1" fillId="0" borderId="47" xfId="1974" applyBorder="1" applyAlignment="1">
      <alignment horizontal="center" vertical="center"/>
    </xf>
    <xf numFmtId="0" fontId="1" fillId="0" borderId="0" xfId="1974" applyBorder="1" applyAlignment="1">
      <alignment horizontal="center" vertical="center"/>
    </xf>
    <xf numFmtId="0" fontId="1" fillId="0" borderId="48" xfId="1974" applyBorder="1" applyAlignment="1">
      <alignment horizontal="center" vertical="center"/>
    </xf>
    <xf numFmtId="0" fontId="1" fillId="0" borderId="9" xfId="1974" applyBorder="1" applyAlignment="1">
      <alignment horizontal="center" vertical="center"/>
    </xf>
    <xf numFmtId="177" fontId="1" fillId="0" borderId="9" xfId="1974" applyNumberFormat="1" applyBorder="1" applyAlignment="1">
      <alignment horizontal="center" vertical="center"/>
    </xf>
    <xf numFmtId="178" fontId="1" fillId="0" borderId="9" xfId="1974" applyNumberFormat="1" applyBorder="1" applyAlignment="1">
      <alignment horizontal="center" vertical="center"/>
    </xf>
    <xf numFmtId="0" fontId="1" fillId="0" borderId="49" xfId="1974" applyBorder="1" applyAlignment="1">
      <alignment horizontal="center" vertical="center"/>
    </xf>
    <xf numFmtId="0" fontId="1" fillId="0" borderId="50" xfId="1974" applyBorder="1" applyAlignment="1">
      <alignment horizontal="center" vertical="center"/>
    </xf>
    <xf numFmtId="0" fontId="1" fillId="0" borderId="51" xfId="1974" applyBorder="1" applyAlignment="1">
      <alignment horizontal="center" vertical="center"/>
    </xf>
    <xf numFmtId="0" fontId="71" fillId="47" borderId="9" xfId="1974" applyFont="1" applyFill="1" applyBorder="1" applyAlignment="1">
      <alignment horizontal="center" vertical="center" wrapText="1"/>
    </xf>
    <xf numFmtId="0" fontId="10" fillId="12" borderId="9" xfId="1974" applyFont="1" applyFill="1" applyBorder="1" applyAlignment="1">
      <alignment horizontal="center" vertical="center" wrapText="1"/>
    </xf>
    <xf numFmtId="0" fontId="10" fillId="47" borderId="9" xfId="1974" applyFont="1" applyFill="1" applyBorder="1" applyAlignment="1">
      <alignment horizontal="center" vertical="center" wrapText="1"/>
    </xf>
    <xf numFmtId="0" fontId="65" fillId="47" borderId="9" xfId="1974" applyFont="1" applyFill="1" applyBorder="1" applyAlignment="1">
      <alignment horizontal="center" vertical="center" wrapText="1"/>
    </xf>
    <xf numFmtId="178" fontId="28" fillId="0" borderId="9" xfId="1974" applyNumberFormat="1" applyFont="1" applyFill="1" applyBorder="1" applyAlignment="1">
      <alignment horizontal="center" vertical="center"/>
    </xf>
    <xf numFmtId="179" fontId="74" fillId="0" borderId="9" xfId="1974" applyNumberFormat="1" applyFont="1" applyFill="1" applyBorder="1" applyAlignment="1">
      <alignment horizontal="center" vertical="center"/>
    </xf>
    <xf numFmtId="9" fontId="61" fillId="3" borderId="9" xfId="1974" applyNumberFormat="1" applyFont="1" applyFill="1" applyBorder="1" applyAlignment="1">
      <alignment horizontal="center" vertical="center"/>
    </xf>
    <xf numFmtId="1" fontId="1" fillId="0" borderId="9" xfId="1974" applyNumberFormat="1" applyBorder="1" applyAlignment="1">
      <alignment horizontal="center" vertical="center"/>
    </xf>
    <xf numFmtId="1" fontId="73" fillId="0" borderId="9" xfId="1974" applyNumberFormat="1" applyFont="1" applyBorder="1" applyAlignment="1">
      <alignment horizontal="center" vertical="center"/>
    </xf>
    <xf numFmtId="2" fontId="28" fillId="0" borderId="9" xfId="1974" applyNumberFormat="1" applyFont="1" applyBorder="1" applyAlignment="1">
      <alignment horizontal="center" vertical="center"/>
    </xf>
    <xf numFmtId="0" fontId="1" fillId="0" borderId="9" xfId="1974" applyBorder="1" applyAlignment="1">
      <alignment vertical="center" wrapText="1"/>
    </xf>
    <xf numFmtId="0" fontId="71" fillId="0" borderId="0" xfId="1974" applyFont="1">
      <alignment vertical="center"/>
    </xf>
    <xf numFmtId="0" fontId="31" fillId="0" borderId="0" xfId="1974" applyFont="1">
      <alignment vertical="center"/>
    </xf>
    <xf numFmtId="0" fontId="75" fillId="45" borderId="52" xfId="1974" applyFont="1" applyFill="1" applyBorder="1" applyAlignment="1">
      <alignment horizontal="center" vertical="center" wrapText="1"/>
    </xf>
    <xf numFmtId="0" fontId="75" fillId="45" borderId="53" xfId="1974" applyFont="1" applyFill="1" applyBorder="1" applyAlignment="1">
      <alignment horizontal="center" vertical="center" wrapText="1"/>
    </xf>
    <xf numFmtId="0" fontId="75" fillId="45" borderId="54" xfId="1974" applyFont="1" applyFill="1" applyBorder="1" applyAlignment="1">
      <alignment horizontal="center" vertical="center" wrapText="1"/>
    </xf>
    <xf numFmtId="0" fontId="76" fillId="45" borderId="52" xfId="1974" applyFont="1" applyFill="1" applyBorder="1" applyAlignment="1">
      <alignment horizontal="center" vertical="center" wrapText="1"/>
    </xf>
    <xf numFmtId="0" fontId="72" fillId="48" borderId="52" xfId="1974" applyFont="1" applyFill="1" applyBorder="1" applyAlignment="1">
      <alignment horizontal="center" vertical="center" wrapText="1"/>
    </xf>
    <xf numFmtId="180" fontId="31" fillId="0" borderId="53" xfId="1974" applyNumberFormat="1" applyFont="1" applyBorder="1" applyAlignment="1">
      <alignment horizontal="center" vertical="center"/>
    </xf>
    <xf numFmtId="180" fontId="31" fillId="0" borderId="54" xfId="1974" applyNumberFormat="1" applyFont="1" applyBorder="1" applyAlignment="1">
      <alignment horizontal="center" vertical="center"/>
    </xf>
    <xf numFmtId="179" fontId="31" fillId="0" borderId="52" xfId="1974" applyNumberFormat="1" applyFont="1" applyBorder="1" applyAlignment="1">
      <alignment horizontal="center" vertical="center"/>
    </xf>
    <xf numFmtId="179" fontId="31" fillId="17" borderId="52" xfId="1974" applyNumberFormat="1" applyFont="1" applyFill="1" applyBorder="1" applyAlignment="1">
      <alignment horizontal="center" vertical="center"/>
    </xf>
    <xf numFmtId="9" fontId="77" fillId="0" borderId="52" xfId="1974" applyNumberFormat="1" applyFont="1" applyBorder="1" applyAlignment="1">
      <alignment horizontal="center" vertical="center"/>
    </xf>
    <xf numFmtId="2" fontId="77" fillId="0" borderId="52" xfId="1974" applyNumberFormat="1" applyFont="1" applyBorder="1" applyAlignment="1">
      <alignment horizontal="center" vertical="center"/>
    </xf>
    <xf numFmtId="9" fontId="51" fillId="0" borderId="52" xfId="1974" applyNumberFormat="1" applyFont="1" applyBorder="1" applyAlignment="1">
      <alignment horizontal="center" vertical="center"/>
    </xf>
    <xf numFmtId="2" fontId="51" fillId="0" borderId="52" xfId="1974" applyNumberFormat="1" applyFont="1" applyBorder="1" applyAlignment="1">
      <alignment horizontal="center" vertical="center"/>
    </xf>
    <xf numFmtId="180" fontId="31" fillId="17" borderId="52" xfId="1974" applyNumberFormat="1" applyFont="1" applyFill="1" applyBorder="1" applyAlignment="1">
      <alignment horizontal="center" vertical="center"/>
    </xf>
    <xf numFmtId="9" fontId="1" fillId="0" borderId="52" xfId="1974" applyNumberFormat="1" applyBorder="1" applyAlignment="1">
      <alignment horizontal="center" vertical="center"/>
    </xf>
    <xf numFmtId="2" fontId="1" fillId="0" borderId="52" xfId="1974" applyNumberFormat="1" applyBorder="1" applyAlignment="1">
      <alignment horizontal="center" vertical="center"/>
    </xf>
    <xf numFmtId="180" fontId="1" fillId="0" borderId="0" xfId="1974" applyNumberFormat="1">
      <alignment vertical="center"/>
    </xf>
    <xf numFmtId="180" fontId="31" fillId="0" borderId="52" xfId="1974" applyNumberFormat="1" applyFont="1" applyBorder="1" applyAlignment="1">
      <alignment horizontal="center" vertical="center"/>
    </xf>
    <xf numFmtId="0" fontId="1" fillId="0" borderId="52" xfId="1974" applyNumberFormat="1" applyBorder="1" applyAlignment="1">
      <alignment horizontal="center" vertical="center"/>
    </xf>
    <xf numFmtId="179" fontId="32" fillId="0" borderId="53" xfId="1974" applyNumberFormat="1" applyFont="1" applyBorder="1" applyAlignment="1">
      <alignment horizontal="center" vertical="center"/>
    </xf>
    <xf numFmtId="179" fontId="32" fillId="0" borderId="54" xfId="1974" applyNumberFormat="1" applyFont="1" applyBorder="1" applyAlignment="1">
      <alignment horizontal="center" vertical="center"/>
    </xf>
    <xf numFmtId="0" fontId="29" fillId="0" borderId="52" xfId="1974" applyNumberFormat="1" applyFont="1" applyBorder="1" applyAlignment="1">
      <alignment horizontal="center" vertical="center"/>
    </xf>
    <xf numFmtId="0" fontId="72" fillId="48" borderId="55" xfId="1974" applyFont="1" applyFill="1" applyBorder="1" applyAlignment="1">
      <alignment horizontal="center" vertical="center" wrapText="1"/>
    </xf>
    <xf numFmtId="179" fontId="31" fillId="0" borderId="55" xfId="1974" applyNumberFormat="1" applyFont="1" applyBorder="1" applyAlignment="1">
      <alignment horizontal="center" vertical="center"/>
    </xf>
    <xf numFmtId="179" fontId="31" fillId="17" borderId="55" xfId="1974" applyNumberFormat="1" applyFont="1" applyFill="1" applyBorder="1" applyAlignment="1">
      <alignment horizontal="center" vertical="center"/>
    </xf>
    <xf numFmtId="9" fontId="51" fillId="0" borderId="55" xfId="1974" applyNumberFormat="1" applyFont="1" applyBorder="1" applyAlignment="1">
      <alignment horizontal="center" vertical="center"/>
    </xf>
    <xf numFmtId="0" fontId="29" fillId="0" borderId="55" xfId="1974" applyNumberFormat="1" applyFont="1" applyBorder="1" applyAlignment="1">
      <alignment horizontal="center" vertical="center"/>
    </xf>
    <xf numFmtId="0" fontId="72" fillId="48" borderId="56" xfId="1974" applyFont="1" applyFill="1" applyBorder="1" applyAlignment="1">
      <alignment horizontal="center" vertical="center" wrapText="1"/>
    </xf>
    <xf numFmtId="179" fontId="31" fillId="0" borderId="56" xfId="1974" applyNumberFormat="1" applyFont="1" applyBorder="1" applyAlignment="1">
      <alignment horizontal="center" vertical="center"/>
    </xf>
    <xf numFmtId="179" fontId="31" fillId="17" borderId="56" xfId="1974" applyNumberFormat="1" applyFont="1" applyFill="1" applyBorder="1" applyAlignment="1">
      <alignment horizontal="center" vertical="center"/>
    </xf>
    <xf numFmtId="9" fontId="51" fillId="0" borderId="56" xfId="1974" applyNumberFormat="1" applyFont="1" applyBorder="1" applyAlignment="1">
      <alignment horizontal="center" vertical="center"/>
    </xf>
    <xf numFmtId="0" fontId="29" fillId="0" borderId="56" xfId="1974" applyNumberFormat="1" applyFont="1" applyBorder="1" applyAlignment="1">
      <alignment horizontal="center" vertical="center"/>
    </xf>
    <xf numFmtId="0" fontId="72" fillId="48" borderId="57" xfId="1974" applyFont="1" applyFill="1" applyBorder="1" applyAlignment="1">
      <alignment horizontal="center" vertical="center" wrapText="1"/>
    </xf>
    <xf numFmtId="179" fontId="31" fillId="0" borderId="57" xfId="1974" applyNumberFormat="1" applyFont="1" applyBorder="1" applyAlignment="1">
      <alignment horizontal="center" vertical="center"/>
    </xf>
    <xf numFmtId="179" fontId="31" fillId="17" borderId="57" xfId="1974" applyNumberFormat="1" applyFont="1" applyFill="1" applyBorder="1" applyAlignment="1">
      <alignment horizontal="center" vertical="center"/>
    </xf>
    <xf numFmtId="9" fontId="51" fillId="0" borderId="57" xfId="1974" applyNumberFormat="1" applyFont="1" applyBorder="1" applyAlignment="1">
      <alignment horizontal="center" vertical="center"/>
    </xf>
    <xf numFmtId="0" fontId="29" fillId="0" borderId="57" xfId="1974" applyNumberFormat="1" applyFont="1" applyBorder="1" applyAlignment="1">
      <alignment horizontal="center" vertical="center"/>
    </xf>
    <xf numFmtId="179" fontId="32" fillId="0" borderId="52" xfId="1974" applyNumberFormat="1" applyFont="1" applyBorder="1" applyAlignment="1">
      <alignment horizontal="center" vertical="center"/>
    </xf>
    <xf numFmtId="9" fontId="32" fillId="0" borderId="52" xfId="1974" applyNumberFormat="1" applyFont="1" applyBorder="1" applyAlignment="1">
      <alignment horizontal="center" vertical="center"/>
    </xf>
    <xf numFmtId="0" fontId="32" fillId="0" borderId="52" xfId="1974" applyFont="1" applyBorder="1" applyAlignment="1">
      <alignment horizontal="center" vertical="center"/>
    </xf>
    <xf numFmtId="179" fontId="74" fillId="0" borderId="52" xfId="1974" applyNumberFormat="1" applyFont="1" applyFill="1" applyBorder="1" applyAlignment="1">
      <alignment horizontal="center" vertical="center"/>
    </xf>
    <xf numFmtId="9" fontId="28" fillId="0" borderId="52" xfId="1974" applyNumberFormat="1" applyFont="1" applyBorder="1" applyAlignment="1">
      <alignment horizontal="center" vertical="center"/>
    </xf>
    <xf numFmtId="2" fontId="28" fillId="0" borderId="52" xfId="1974" applyNumberFormat="1" applyFont="1" applyBorder="1" applyAlignment="1">
      <alignment horizontal="center" vertical="center"/>
    </xf>
    <xf numFmtId="0" fontId="1" fillId="0" borderId="0" xfId="1974" applyAlignment="1">
      <alignment horizontal="center" vertical="center"/>
    </xf>
    <xf numFmtId="10" fontId="40" fillId="0" borderId="13" xfId="1865" applyNumberFormat="1" applyFont="1" applyBorder="1" applyAlignment="1">
      <alignment horizontal="center" vertical="center" wrapText="1"/>
    </xf>
    <xf numFmtId="0" fontId="28" fillId="0" borderId="0" xfId="1865" applyFont="1" applyAlignment="1">
      <alignment horizontal="left" vertical="center"/>
    </xf>
  </cellXfs>
  <cellStyles count="1975">
    <cellStyle name="20% - 强调文字颜色 1 10" xfId="71"/>
    <cellStyle name="20% - 强调文字颜色 1 10 2" xfId="72"/>
    <cellStyle name="20% - 强调文字颜色 1 11" xfId="19"/>
    <cellStyle name="20% - 强调文字颜色 1 12" xfId="1946"/>
    <cellStyle name="20% - 强调文字颜色 1 13" xfId="1947"/>
    <cellStyle name="20% - 强调文字颜色 1 2" xfId="4"/>
    <cellStyle name="20% - 强调文字颜色 1 2 2" xfId="74"/>
    <cellStyle name="20% - 强调文字颜色 1 2 2 2" xfId="15"/>
    <cellStyle name="20% - 强调文字颜色 1 2 2 2 2" xfId="75"/>
    <cellStyle name="20% - 强调文字颜色 1 2 2 3" xfId="30"/>
    <cellStyle name="20% - 强调文字颜色 1 2 3" xfId="47"/>
    <cellStyle name="20% - 强调文字颜色 1 2 3 2" xfId="67"/>
    <cellStyle name="20% - 强调文字颜色 1 2 4" xfId="79"/>
    <cellStyle name="20% - 强调文字颜色 1 3" xfId="66"/>
    <cellStyle name="20% - 强调文字颜色 1 3 2" xfId="81"/>
    <cellStyle name="20% - 强调文字颜色 1 3 2 2" xfId="65"/>
    <cellStyle name="20% - 强调文字颜色 1 3 3" xfId="83"/>
    <cellStyle name="20% - 强调文字颜色 1 4" xfId="50"/>
    <cellStyle name="20% - 强调文字颜色 1 4 2" xfId="85"/>
    <cellStyle name="20% - 强调文字颜色 1 4 2 2" xfId="87"/>
    <cellStyle name="20% - 强调文字颜色 1 4 3" xfId="35"/>
    <cellStyle name="20% - 强调文字颜色 1 5" xfId="91"/>
    <cellStyle name="20% - 强调文字颜色 1 5 2" xfId="94"/>
    <cellStyle name="20% - 强调文字颜色 1 5 2 2" xfId="97"/>
    <cellStyle name="20% - 强调文字颜色 1 5 3" xfId="100"/>
    <cellStyle name="20% - 强调文字颜色 1 6" xfId="102"/>
    <cellStyle name="20% - 强调文字颜色 1 6 2" xfId="105"/>
    <cellStyle name="20% - 强调文字颜色 1 6 2 2" xfId="7"/>
    <cellStyle name="20% - 强调文字颜色 1 6 3" xfId="108"/>
    <cellStyle name="20% - 强调文字颜色 1 7" xfId="111"/>
    <cellStyle name="20% - 强调文字颜色 1 7 2" xfId="114"/>
    <cellStyle name="20% - 强调文字颜色 1 7 2 2" xfId="115"/>
    <cellStyle name="20% - 强调文字颜色 1 7 3" xfId="117"/>
    <cellStyle name="20% - 强调文字颜色 1 8" xfId="119"/>
    <cellStyle name="20% - 强调文字颜色 1 8 2" xfId="121"/>
    <cellStyle name="20% - 强调文字颜色 1 8 2 2" xfId="122"/>
    <cellStyle name="20% - 强调文字颜色 1 8 3" xfId="128"/>
    <cellStyle name="20% - 强调文字颜色 1 9" xfId="131"/>
    <cellStyle name="20% - 强调文字颜色 1 9 2" xfId="136"/>
    <cellStyle name="20% - 强调文字颜色 2 10" xfId="140"/>
    <cellStyle name="20% - 强调文字颜色 2 10 2" xfId="141"/>
    <cellStyle name="20% - 强调文字颜色 2 11" xfId="142"/>
    <cellStyle name="20% - 强调文字颜色 2 12" xfId="1948"/>
    <cellStyle name="20% - 强调文字颜色 2 13" xfId="1949"/>
    <cellStyle name="20% - 强调文字颜色 2 2" xfId="143"/>
    <cellStyle name="20% - 强调文字颜色 2 2 2" xfId="144"/>
    <cellStyle name="20% - 强调文字颜色 2 2 2 2" xfId="147"/>
    <cellStyle name="20% - 强调文字颜色 2 2 2 2 2" xfId="132"/>
    <cellStyle name="20% - 强调文字颜色 2 2 2 3" xfId="150"/>
    <cellStyle name="20% - 强调文字颜色 2 2 3" xfId="151"/>
    <cellStyle name="20% - 强调文字颜色 2 2 3 2" xfId="155"/>
    <cellStyle name="20% - 强调文字颜色 2 2 4" xfId="157"/>
    <cellStyle name="20% - 强调文字颜色 2 3" xfId="160"/>
    <cellStyle name="20% - 强调文字颜色 2 3 2" xfId="161"/>
    <cellStyle name="20% - 强调文字颜色 2 3 2 2" xfId="164"/>
    <cellStyle name="20% - 强调文字颜色 2 3 3" xfId="165"/>
    <cellStyle name="20% - 强调文字颜色 2 4" xfId="166"/>
    <cellStyle name="20% - 强调文字颜色 2 4 2" xfId="31"/>
    <cellStyle name="20% - 强调文字颜色 2 4 2 2" xfId="59"/>
    <cellStyle name="20% - 强调文字颜色 2 4 3" xfId="170"/>
    <cellStyle name="20% - 强调文字颜色 2 5" xfId="171"/>
    <cellStyle name="20% - 强调文字颜色 2 5 2" xfId="172"/>
    <cellStyle name="20% - 强调文字颜色 2 5 2 2" xfId="173"/>
    <cellStyle name="20% - 强调文字颜色 2 5 3" xfId="174"/>
    <cellStyle name="20% - 强调文字颜色 2 6" xfId="146"/>
    <cellStyle name="20% - 强调文字颜色 2 6 2" xfId="130"/>
    <cellStyle name="20% - 强调文字颜色 2 6 2 2" xfId="135"/>
    <cellStyle name="20% - 强调文字颜色 2 6 3" xfId="177"/>
    <cellStyle name="20% - 强调文字颜色 2 7" xfId="149"/>
    <cellStyle name="20% - 强调文字颜色 2 7 2" xfId="180"/>
    <cellStyle name="20% - 强调文字颜色 2 7 2 2" xfId="183"/>
    <cellStyle name="20% - 强调文字颜色 2 7 3" xfId="184"/>
    <cellStyle name="20% - 强调文字颜色 2 8" xfId="186"/>
    <cellStyle name="20% - 强调文字颜色 2 8 2" xfId="188"/>
    <cellStyle name="20% - 强调文字颜色 2 8 2 2" xfId="38"/>
    <cellStyle name="20% - 强调文字颜色 2 8 3" xfId="189"/>
    <cellStyle name="20% - 强调文字颜色 2 9" xfId="178"/>
    <cellStyle name="20% - 强调文字颜色 2 9 2" xfId="182"/>
    <cellStyle name="20% - 强调文字颜色 3 10" xfId="192"/>
    <cellStyle name="20% - 强调文字颜色 3 10 2" xfId="194"/>
    <cellStyle name="20% - 强调文字颜色 3 11" xfId="196"/>
    <cellStyle name="20% - 强调文字颜色 3 12" xfId="1950"/>
    <cellStyle name="20% - 强调文字颜色 3 13" xfId="1951"/>
    <cellStyle name="20% - 强调文字颜色 3 2" xfId="198"/>
    <cellStyle name="20% - 强调文字颜色 3 2 2" xfId="200"/>
    <cellStyle name="20% - 强调文字颜色 3 2 2 2" xfId="203"/>
    <cellStyle name="20% - 强调文字颜色 3 2 2 2 2" xfId="207"/>
    <cellStyle name="20% - 强调文字颜色 3 2 2 3" xfId="209"/>
    <cellStyle name="20% - 强调文字颜色 3 2 3" xfId="211"/>
    <cellStyle name="20% - 强调文字颜色 3 2 3 2" xfId="215"/>
    <cellStyle name="20% - 强调文字颜色 3 2 4" xfId="218"/>
    <cellStyle name="20% - 强调文字颜色 3 3" xfId="49"/>
    <cellStyle name="20% - 强调文字颜色 3 3 2" xfId="68"/>
    <cellStyle name="20% - 强调文字颜色 3 3 2 2" xfId="106"/>
    <cellStyle name="20% - 强调文字颜色 3 3 3" xfId="220"/>
    <cellStyle name="20% - 强调文字颜色 3 4" xfId="222"/>
    <cellStyle name="20% - 强调文字颜色 3 4 2" xfId="223"/>
    <cellStyle name="20% - 强调文字颜色 3 4 2 2" xfId="175"/>
    <cellStyle name="20% - 强调文字颜色 3 4 3" xfId="225"/>
    <cellStyle name="20% - 强调文字颜色 3 5" xfId="228"/>
    <cellStyle name="20% - 强调文字颜色 3 5 2" xfId="230"/>
    <cellStyle name="20% - 强调文字颜色 3 5 2 2" xfId="232"/>
    <cellStyle name="20% - 强调文字颜色 3 5 3" xfId="233"/>
    <cellStyle name="20% - 强调文字颜色 3 6" xfId="154"/>
    <cellStyle name="20% - 强调文字颜色 3 6 2" xfId="234"/>
    <cellStyle name="20% - 强调文字颜色 3 6 2 2" xfId="13"/>
    <cellStyle name="20% - 强调文字颜色 3 6 3" xfId="231"/>
    <cellStyle name="20% - 强调文字颜色 3 7" xfId="236"/>
    <cellStyle name="20% - 强调文字颜色 3 7 2" xfId="238"/>
    <cellStyle name="20% - 强调文字颜色 3 7 2 2" xfId="242"/>
    <cellStyle name="20% - 强调文字颜色 3 7 3" xfId="243"/>
    <cellStyle name="20% - 强调文字颜色 3 8" xfId="245"/>
    <cellStyle name="20% - 强调文字颜色 3 8 2" xfId="247"/>
    <cellStyle name="20% - 强调文字颜色 3 8 2 2" xfId="250"/>
    <cellStyle name="20% - 强调文字颜色 3 8 3" xfId="251"/>
    <cellStyle name="20% - 强调文字颜色 3 9" xfId="187"/>
    <cellStyle name="20% - 强调文字颜色 3 9 2" xfId="37"/>
    <cellStyle name="20% - 强调文字颜色 4 10" xfId="260"/>
    <cellStyle name="20% - 强调文字颜色 4 10 2" xfId="265"/>
    <cellStyle name="20% - 强调文字颜色 4 11" xfId="271"/>
    <cellStyle name="20% - 强调文字颜色 4 12" xfId="1952"/>
    <cellStyle name="20% - 强调文字颜色 4 13" xfId="1953"/>
    <cellStyle name="20% - 强调文字颜色 4 2" xfId="272"/>
    <cellStyle name="20% - 强调文字颜色 4 2 2" xfId="273"/>
    <cellStyle name="20% - 强调文字颜色 4 2 2 2" xfId="279"/>
    <cellStyle name="20% - 强调文字颜色 4 2 2 2 2" xfId="126"/>
    <cellStyle name="20% - 强调文字颜色 4 2 2 3" xfId="284"/>
    <cellStyle name="20% - 强调文字颜色 4 2 3" xfId="285"/>
    <cellStyle name="20% - 强调文字颜色 4 2 3 2" xfId="288"/>
    <cellStyle name="20% - 强调文字颜色 4 2 4" xfId="289"/>
    <cellStyle name="20% - 强调文字颜色 4 3" xfId="290"/>
    <cellStyle name="20% - 强调文字颜色 4 3 2" xfId="291"/>
    <cellStyle name="20% - 强调文字颜色 4 3 2 2" xfId="292"/>
    <cellStyle name="20% - 强调文字颜色 4 3 3" xfId="293"/>
    <cellStyle name="20% - 强调文字颜色 4 4" xfId="294"/>
    <cellStyle name="20% - 强调文字颜色 4 4 2" xfId="27"/>
    <cellStyle name="20% - 强调文字颜色 4 4 2 2" xfId="29"/>
    <cellStyle name="20% - 强调文字颜色 4 4 3" xfId="137"/>
    <cellStyle name="20% - 强调文字颜色 4 5" xfId="24"/>
    <cellStyle name="20% - 强调文字颜色 4 5 2" xfId="295"/>
    <cellStyle name="20% - 强调文字颜色 4 5 2 2" xfId="298"/>
    <cellStyle name="20% - 强调文字颜色 4 5 3" xfId="299"/>
    <cellStyle name="20% - 强调文字颜色 4 6" xfId="300"/>
    <cellStyle name="20% - 强调文字颜色 4 6 2" xfId="301"/>
    <cellStyle name="20% - 强调文字颜色 4 6 2 2" xfId="302"/>
    <cellStyle name="20% - 强调文字颜色 4 6 3" xfId="10"/>
    <cellStyle name="20% - 强调文字颜色 4 7" xfId="304"/>
    <cellStyle name="20% - 强调文字颜色 4 7 2" xfId="51"/>
    <cellStyle name="20% - 强调文字颜色 4 7 2 2" xfId="306"/>
    <cellStyle name="20% - 强调文字颜色 4 7 3" xfId="36"/>
    <cellStyle name="20% - 强调文字颜色 4 8" xfId="307"/>
    <cellStyle name="20% - 强调文字颜色 4 8 2" xfId="309"/>
    <cellStyle name="20% - 强调文字颜色 4 8 2 2" xfId="310"/>
    <cellStyle name="20% - 强调文字颜色 4 8 3" xfId="311"/>
    <cellStyle name="20% - 强调文字颜色 4 9" xfId="181"/>
    <cellStyle name="20% - 强调文字颜色 4 9 2" xfId="77"/>
    <cellStyle name="20% - 强调文字颜色 5 10" xfId="278"/>
    <cellStyle name="20% - 强调文字颜色 5 10 2" xfId="125"/>
    <cellStyle name="20% - 强调文字颜色 5 11" xfId="283"/>
    <cellStyle name="20% - 强调文字颜色 5 12" xfId="1954"/>
    <cellStyle name="20% - 强调文字颜色 5 13" xfId="1955"/>
    <cellStyle name="20% - 强调文字颜色 5 2" xfId="305"/>
    <cellStyle name="20% - 强调文字颜色 5 2 2" xfId="312"/>
    <cellStyle name="20% - 强调文字颜色 5 2 2 2" xfId="315"/>
    <cellStyle name="20% - 强调文字颜色 5 2 2 2 2" xfId="318"/>
    <cellStyle name="20% - 强调文字颜色 5 2 2 3" xfId="321"/>
    <cellStyle name="20% - 强调文字颜色 5 2 3" xfId="322"/>
    <cellStyle name="20% - 强调文字颜色 5 2 3 2" xfId="325"/>
    <cellStyle name="20% - 强调文字颜色 5 2 4" xfId="326"/>
    <cellStyle name="20% - 强调文字颜色 5 3" xfId="327"/>
    <cellStyle name="20% - 强调文字颜色 5 3 2" xfId="328"/>
    <cellStyle name="20% - 强调文字颜色 5 3 2 2" xfId="329"/>
    <cellStyle name="20% - 强调文字颜色 5 3 3" xfId="28"/>
    <cellStyle name="20% - 强调文字颜色 5 4" xfId="330"/>
    <cellStyle name="20% - 强调文字颜色 5 4 2" xfId="331"/>
    <cellStyle name="20% - 强调文字颜色 5 4 2 2" xfId="158"/>
    <cellStyle name="20% - 强调文字颜色 5 4 3" xfId="332"/>
    <cellStyle name="20% - 强调文字颜色 5 5" xfId="95"/>
    <cellStyle name="20% - 强调文字颜色 5 5 2" xfId="333"/>
    <cellStyle name="20% - 强调文字颜色 5 5 2 2" xfId="334"/>
    <cellStyle name="20% - 强调文字颜色 5 5 3" xfId="335"/>
    <cellStyle name="20% - 强调文字颜色 5 6" xfId="336"/>
    <cellStyle name="20% - 强调文字颜色 5 6 2" xfId="337"/>
    <cellStyle name="20% - 强调文字颜色 5 6 2 2" xfId="338"/>
    <cellStyle name="20% - 强调文字颜色 5 6 3" xfId="240"/>
    <cellStyle name="20% - 强调文字颜色 5 7" xfId="340"/>
    <cellStyle name="20% - 强调文字颜色 5 7 2" xfId="342"/>
    <cellStyle name="20% - 强调文字颜色 5 7 2 2" xfId="343"/>
    <cellStyle name="20% - 强调文字颜色 5 7 3" xfId="344"/>
    <cellStyle name="20% - 强调文字颜色 5 8" xfId="346"/>
    <cellStyle name="20% - 强调文字颜色 5 8 2" xfId="348"/>
    <cellStyle name="20% - 强调文字颜色 5 8 2 2" xfId="349"/>
    <cellStyle name="20% - 强调文字颜色 5 8 3" xfId="350"/>
    <cellStyle name="20% - 强调文字颜色 5 9" xfId="351"/>
    <cellStyle name="20% - 强调文字颜色 5 9 2" xfId="156"/>
    <cellStyle name="20% - 强调文字颜色 6 10" xfId="352"/>
    <cellStyle name="20% - 强调文字颜色 6 10 2" xfId="354"/>
    <cellStyle name="20% - 强调文字颜色 6 11" xfId="357"/>
    <cellStyle name="20% - 强调文字颜色 6 12" xfId="1956"/>
    <cellStyle name="20% - 强调文字颜色 6 13" xfId="1957"/>
    <cellStyle name="20% - 强调文字颜色 6 2" xfId="358"/>
    <cellStyle name="20% - 强调文字颜色 6 2 2" xfId="361"/>
    <cellStyle name="20% - 强调文字颜色 6 2 2 2" xfId="364"/>
    <cellStyle name="20% - 强调文字颜色 6 2 2 2 2" xfId="367"/>
    <cellStyle name="20% - 强调文字颜色 6 2 2 3" xfId="369"/>
    <cellStyle name="20% - 强调文字颜色 6 2 3" xfId="372"/>
    <cellStyle name="20% - 强调文字颜色 6 2 3 2" xfId="376"/>
    <cellStyle name="20% - 强调文字颜色 6 2 4" xfId="378"/>
    <cellStyle name="20% - 强调文字颜色 6 3" xfId="379"/>
    <cellStyle name="20% - 强调文字颜色 6 3 2" xfId="382"/>
    <cellStyle name="20% - 强调文字颜色 6 3 2 2" xfId="385"/>
    <cellStyle name="20% - 强调文字颜色 6 3 3" xfId="388"/>
    <cellStyle name="20% - 强调文字颜色 6 4" xfId="389"/>
    <cellStyle name="20% - 强调文字颜色 6 4 2" xfId="391"/>
    <cellStyle name="20% - 强调文字颜色 6 4 2 2" xfId="21"/>
    <cellStyle name="20% - 强调文字颜色 6 4 3" xfId="43"/>
    <cellStyle name="20% - 强调文字颜色 6 5" xfId="394"/>
    <cellStyle name="20% - 强调文字颜色 6 5 2" xfId="258"/>
    <cellStyle name="20% - 强调文字颜色 6 5 2 2" xfId="264"/>
    <cellStyle name="20% - 强调文字颜色 6 5 3" xfId="270"/>
    <cellStyle name="20% - 强调文字颜色 6 6" xfId="396"/>
    <cellStyle name="20% - 强调文字颜色 6 6 2" xfId="401"/>
    <cellStyle name="20% - 强调文字颜色 6 6 2 2" xfId="109"/>
    <cellStyle name="20% - 强调文字颜色 6 6 3" xfId="248"/>
    <cellStyle name="20% - 强调文字颜色 6 7" xfId="405"/>
    <cellStyle name="20% - 强调文字颜色 6 7 2" xfId="407"/>
    <cellStyle name="20% - 强调文字颜色 6 7 2 2" xfId="408"/>
    <cellStyle name="20% - 强调文字颜色 6 7 3" xfId="409"/>
    <cellStyle name="20% - 强调文字颜色 6 8" xfId="411"/>
    <cellStyle name="20% - 强调文字颜色 6 8 2" xfId="414"/>
    <cellStyle name="20% - 强调文字颜色 6 8 2 2" xfId="415"/>
    <cellStyle name="20% - 强调文字颜色 6 8 3" xfId="353"/>
    <cellStyle name="20% - 强调文字颜色 6 9" xfId="416"/>
    <cellStyle name="20% - 强调文字颜色 6 9 2" xfId="216"/>
    <cellStyle name="20% - 着色 1 10" xfId="76"/>
    <cellStyle name="20% - 着色 1 10 2" xfId="417"/>
    <cellStyle name="20% - 着色 1 10 2 2" xfId="418"/>
    <cellStyle name="20% - 着色 1 10 2 2 2" xfId="419"/>
    <cellStyle name="20% - 着色 1 10 2 3" xfId="420"/>
    <cellStyle name="20% - 着色 1 10 3" xfId="421"/>
    <cellStyle name="20% - 着色 1 10 3 2" xfId="422"/>
    <cellStyle name="20% - 着色 1 10 4" xfId="424"/>
    <cellStyle name="20% - 着色 1 10 5" xfId="1867"/>
    <cellStyle name="20% - 着色 1 11" xfId="190"/>
    <cellStyle name="20% - 着色 1 11 2" xfId="193"/>
    <cellStyle name="20% - 着色 1 11 2 2" xfId="45"/>
    <cellStyle name="20% - 着色 1 11 2 2 2" xfId="90"/>
    <cellStyle name="20% - 着色 1 11 2 3" xfId="428"/>
    <cellStyle name="20% - 着色 1 11 3" xfId="429"/>
    <cellStyle name="20% - 着色 1 11 3 2" xfId="431"/>
    <cellStyle name="20% - 着色 1 11 4" xfId="433"/>
    <cellStyle name="20% - 着色 1 11 5" xfId="1868"/>
    <cellStyle name="20% - 着色 1 12" xfId="195"/>
    <cellStyle name="20% - 着色 1 12 2" xfId="434"/>
    <cellStyle name="20% - 着色 1 12 2 2" xfId="9"/>
    <cellStyle name="20% - 着色 1 12 2 2 2" xfId="436"/>
    <cellStyle name="20% - 着色 1 12 2 3" xfId="437"/>
    <cellStyle name="20% - 着色 1 12 3" xfId="44"/>
    <cellStyle name="20% - 着色 1 12 3 2" xfId="88"/>
    <cellStyle name="20% - 着色 1 12 4" xfId="427"/>
    <cellStyle name="20% - 着色 1 12 5" xfId="1869"/>
    <cellStyle name="20% - 着色 1 13" xfId="438"/>
    <cellStyle name="20% - 着色 1 13 2" xfId="439"/>
    <cellStyle name="20% - 着色 1 13 2 2" xfId="441"/>
    <cellStyle name="20% - 着色 1 13 2 2 2" xfId="213"/>
    <cellStyle name="20% - 着色 1 13 2 3" xfId="443"/>
    <cellStyle name="20% - 着色 1 13 3" xfId="430"/>
    <cellStyle name="20% - 着色 1 13 3 2" xfId="445"/>
    <cellStyle name="20% - 着色 1 13 4" xfId="447"/>
    <cellStyle name="20% - 着色 1 13 5" xfId="1870"/>
    <cellStyle name="20% - 着色 1 14" xfId="313"/>
    <cellStyle name="20% - 着色 1 14 2" xfId="316"/>
    <cellStyle name="20% - 着色 1 14 2 2" xfId="450"/>
    <cellStyle name="20% - 着色 1 14 2 2 2" xfId="454"/>
    <cellStyle name="20% - 着色 1 14 2 3" xfId="458"/>
    <cellStyle name="20% - 着色 1 14 3" xfId="459"/>
    <cellStyle name="20% - 着色 1 14 3 2" xfId="463"/>
    <cellStyle name="20% - 着色 1 14 4" xfId="466"/>
    <cellStyle name="20% - 着色 1 14 5" xfId="1871"/>
    <cellStyle name="20% - 着色 1 2" xfId="33"/>
    <cellStyle name="20% - 着色 1 2 2" xfId="467"/>
    <cellStyle name="20% - 着色 1 2 2 2" xfId="468"/>
    <cellStyle name="20% - 着色 1 2 2 2 2" xfId="267"/>
    <cellStyle name="20% - 着色 1 2 2 3" xfId="246"/>
    <cellStyle name="20% - 着色 1 2 3" xfId="469"/>
    <cellStyle name="20% - 着色 1 2 3 2" xfId="52"/>
    <cellStyle name="20% - 着色 1 2 4" xfId="470"/>
    <cellStyle name="20% - 着色 1 2 5" xfId="1872"/>
    <cellStyle name="20% - 着色 1 3" xfId="471"/>
    <cellStyle name="20% - 着色 1 3 2" xfId="57"/>
    <cellStyle name="20% - 着色 1 3 2 2" xfId="473"/>
    <cellStyle name="20% - 着色 1 3 2 2 2" xfId="474"/>
    <cellStyle name="20% - 着色 1 3 2 3" xfId="308"/>
    <cellStyle name="20% - 着色 1 3 3" xfId="62"/>
    <cellStyle name="20% - 着色 1 3 3 2" xfId="48"/>
    <cellStyle name="20% - 着色 1 3 4" xfId="8"/>
    <cellStyle name="20% - 着色 1 3 5" xfId="1873"/>
    <cellStyle name="20% - 着色 1 4" xfId="359"/>
    <cellStyle name="20% - 着色 1 4 2" xfId="362"/>
    <cellStyle name="20% - 着色 1 4 2 2" xfId="365"/>
    <cellStyle name="20% - 着色 1 4 2 2 2" xfId="475"/>
    <cellStyle name="20% - 着色 1 4 2 3" xfId="347"/>
    <cellStyle name="20% - 着色 1 4 3" xfId="368"/>
    <cellStyle name="20% - 着色 1 4 3 2" xfId="152"/>
    <cellStyle name="20% - 着色 1 4 4" xfId="476"/>
    <cellStyle name="20% - 着色 1 4 5" xfId="1874"/>
    <cellStyle name="20% - 着色 1 5" xfId="374"/>
    <cellStyle name="20% - 着色 1 5 2" xfId="375"/>
    <cellStyle name="20% - 着色 1 5 2 2" xfId="477"/>
    <cellStyle name="20% - 着色 1 5 2 2 2" xfId="479"/>
    <cellStyle name="20% - 着色 1 5 2 3" xfId="412"/>
    <cellStyle name="20% - 着色 1 5 3" xfId="440"/>
    <cellStyle name="20% - 着色 1 5 3 2" xfId="212"/>
    <cellStyle name="20% - 着色 1 5 4" xfId="442"/>
    <cellStyle name="20% - 着色 1 5 5" xfId="1875"/>
    <cellStyle name="20% - 着色 1 6" xfId="377"/>
    <cellStyle name="20% - 着色 1 6 2" xfId="481"/>
    <cellStyle name="20% - 着色 1 6 2 2" xfId="482"/>
    <cellStyle name="20% - 着色 1 6 2 2 2" xfId="484"/>
    <cellStyle name="20% - 着色 1 6 2 3" xfId="485"/>
    <cellStyle name="20% - 着色 1 6 3" xfId="444"/>
    <cellStyle name="20% - 着色 1 6 3 2" xfId="286"/>
    <cellStyle name="20% - 着色 1 6 4" xfId="486"/>
    <cellStyle name="20% - 着色 1 6 5" xfId="1876"/>
    <cellStyle name="20% - 着色 1 7" xfId="487"/>
    <cellStyle name="20% - 着色 1 7 2" xfId="488"/>
    <cellStyle name="20% - 着色 1 7 2 2" xfId="489"/>
    <cellStyle name="20% - 着色 1 7 2 2 2" xfId="1"/>
    <cellStyle name="20% - 着色 1 7 2 3" xfId="492"/>
    <cellStyle name="20% - 着色 1 7 3" xfId="493"/>
    <cellStyle name="20% - 着色 1 7 3 2" xfId="323"/>
    <cellStyle name="20% - 着色 1 7 4" xfId="163"/>
    <cellStyle name="20% - 着色 1 7 5" xfId="1877"/>
    <cellStyle name="20% - 着色 1 8" xfId="494"/>
    <cellStyle name="20% - 着色 1 8 2" xfId="495"/>
    <cellStyle name="20% - 着色 1 8 2 2" xfId="497"/>
    <cellStyle name="20% - 着色 1 8 2 2 2" xfId="498"/>
    <cellStyle name="20% - 着色 1 8 2 3" xfId="499"/>
    <cellStyle name="20% - 着色 1 8 3" xfId="501"/>
    <cellStyle name="20% - 着色 1 8 3 2" xfId="373"/>
    <cellStyle name="20% - 着色 1 8 4" xfId="503"/>
    <cellStyle name="20% - 着色 1 8 5" xfId="1878"/>
    <cellStyle name="20% - 着色 1 9" xfId="504"/>
    <cellStyle name="20% - 着色 1 9 2" xfId="505"/>
    <cellStyle name="20% - 着色 1 9 2 2" xfId="5"/>
    <cellStyle name="20% - 着色 1 9 2 2 2" xfId="508"/>
    <cellStyle name="20% - 着色 1 9 2 3" xfId="509"/>
    <cellStyle name="20% - 着色 1 9 3" xfId="511"/>
    <cellStyle name="20% - 着色 1 9 3 2" xfId="512"/>
    <cellStyle name="20% - 着色 1 9 4" xfId="513"/>
    <cellStyle name="20% - 着色 1 9 5" xfId="1879"/>
    <cellStyle name="20% - 着色 2 10" xfId="515"/>
    <cellStyle name="20% - 着色 2 10 2" xfId="517"/>
    <cellStyle name="20% - 着色 2 10 2 2" xfId="227"/>
    <cellStyle name="20% - 着色 2 10 2 2 2" xfId="229"/>
    <cellStyle name="20% - 着色 2 10 2 3" xfId="153"/>
    <cellStyle name="20% - 着色 2 10 3" xfId="518"/>
    <cellStyle name="20% - 着色 2 10 3 2" xfId="23"/>
    <cellStyle name="20% - 着色 2 10 4" xfId="92"/>
    <cellStyle name="20% - 着色 2 10 5" xfId="1880"/>
    <cellStyle name="20% - 着色 2 11" xfId="256"/>
    <cellStyle name="20% - 着色 2 11 2" xfId="262"/>
    <cellStyle name="20% - 着色 2 11 2 2" xfId="500"/>
    <cellStyle name="20% - 着色 2 11 2 2 2" xfId="370"/>
    <cellStyle name="20% - 着色 2 11 2 3" xfId="502"/>
    <cellStyle name="20% - 着色 2 11 3" xfId="519"/>
    <cellStyle name="20% - 着色 2 11 3 2" xfId="510"/>
    <cellStyle name="20% - 着色 2 11 4" xfId="103"/>
    <cellStyle name="20% - 着色 2 11 5" xfId="1881"/>
    <cellStyle name="20% - 着色 2 12" xfId="268"/>
    <cellStyle name="20% - 着色 2 12 2" xfId="520"/>
    <cellStyle name="20% - 着色 2 12 2 2" xfId="522"/>
    <cellStyle name="20% - 着色 2 12 2 2 2" xfId="524"/>
    <cellStyle name="20% - 着色 2 12 2 3" xfId="526"/>
    <cellStyle name="20% - 着色 2 12 3" xfId="527"/>
    <cellStyle name="20% - 着色 2 12 3 2" xfId="529"/>
    <cellStyle name="20% - 着色 2 12 4" xfId="112"/>
    <cellStyle name="20% - 着色 2 12 5" xfId="1882"/>
    <cellStyle name="20% - 着色 2 13" xfId="530"/>
    <cellStyle name="20% - 着色 2 13 2" xfId="531"/>
    <cellStyle name="20% - 着色 2 13 2 2" xfId="532"/>
    <cellStyle name="20% - 着色 2 13 2 2 2" xfId="425"/>
    <cellStyle name="20% - 着色 2 13 2 3" xfId="533"/>
    <cellStyle name="20% - 着色 2 13 3" xfId="534"/>
    <cellStyle name="20% - 着色 2 13 3 2" xfId="535"/>
    <cellStyle name="20% - 着色 2 13 4" xfId="120"/>
    <cellStyle name="20% - 着色 2 13 5" xfId="1883"/>
    <cellStyle name="20% - 着色 2 14" xfId="536"/>
    <cellStyle name="20% - 着色 2 14 2" xfId="537"/>
    <cellStyle name="20% - 着色 2 14 2 2" xfId="538"/>
    <cellStyle name="20% - 着色 2 14 2 2 2" xfId="410"/>
    <cellStyle name="20% - 着色 2 14 2 3" xfId="539"/>
    <cellStyle name="20% - 着色 2 14 3" xfId="540"/>
    <cellStyle name="20% - 着色 2 14 3 2" xfId="541"/>
    <cellStyle name="20% - 着色 2 14 4" xfId="133"/>
    <cellStyle name="20% - 着色 2 14 5" xfId="1884"/>
    <cellStyle name="20% - 着色 2 2" xfId="98"/>
    <cellStyle name="20% - 着色 2 2 2" xfId="393"/>
    <cellStyle name="20% - 着色 2 2 2 2" xfId="255"/>
    <cellStyle name="20% - 着色 2 2 2 2 2" xfId="261"/>
    <cellStyle name="20% - 着色 2 2 2 3" xfId="266"/>
    <cellStyle name="20% - 着色 2 2 3" xfId="395"/>
    <cellStyle name="20% - 着色 2 2 3 2" xfId="400"/>
    <cellStyle name="20% - 着色 2 2 4" xfId="402"/>
    <cellStyle name="20% - 着色 2 2 5" xfId="1885"/>
    <cellStyle name="20% - 着色 2 3" xfId="542"/>
    <cellStyle name="20% - 着色 2 3 2" xfId="543"/>
    <cellStyle name="20% - 着色 2 3 2 2" xfId="545"/>
    <cellStyle name="20% - 着色 2 3 2 2 2" xfId="546"/>
    <cellStyle name="20% - 着色 2 3 2 3" xfId="547"/>
    <cellStyle name="20% - 着色 2 3 3" xfId="548"/>
    <cellStyle name="20% - 着色 2 3 3 2" xfId="18"/>
    <cellStyle name="20% - 着色 2 3 4" xfId="549"/>
    <cellStyle name="20% - 着色 2 3 5" xfId="1886"/>
    <cellStyle name="20% - 着色 2 4" xfId="380"/>
    <cellStyle name="20% - 着色 2 4 2" xfId="383"/>
    <cellStyle name="20% - 着色 2 4 2 2" xfId="16"/>
    <cellStyle name="20% - 着色 2 4 2 2 2" xfId="550"/>
    <cellStyle name="20% - 着色 2 4 2 3" xfId="551"/>
    <cellStyle name="20% - 着色 2 4 3" xfId="552"/>
    <cellStyle name="20% - 着色 2 4 3 2" xfId="356"/>
    <cellStyle name="20% - 着色 2 4 4" xfId="553"/>
    <cellStyle name="20% - 着色 2 4 5" xfId="1887"/>
    <cellStyle name="20% - 着色 2 5" xfId="386"/>
    <cellStyle name="20% - 着色 2 5 2" xfId="554"/>
    <cellStyle name="20% - 着色 2 5 2 2" xfId="555"/>
    <cellStyle name="20% - 着色 2 5 2 2 2" xfId="556"/>
    <cellStyle name="20% - 着色 2 5 2 3" xfId="557"/>
    <cellStyle name="20% - 着色 2 5 3" xfId="449"/>
    <cellStyle name="20% - 着色 2 5 3 2" xfId="453"/>
    <cellStyle name="20% - 着色 2 5 4" xfId="456"/>
    <cellStyle name="20% - 着色 2 5 5" xfId="1888"/>
    <cellStyle name="20% - 着色 2 6" xfId="297"/>
    <cellStyle name="20% - 着色 2 6 2" xfId="559"/>
    <cellStyle name="20% - 着色 2 6 2 2" xfId="561"/>
    <cellStyle name="20% - 着色 2 6 2 2 2" xfId="32"/>
    <cellStyle name="20% - 着色 2 6 2 3" xfId="562"/>
    <cellStyle name="20% - 着色 2 6 3" xfId="462"/>
    <cellStyle name="20% - 着色 2 6 3 2" xfId="563"/>
    <cellStyle name="20% - 着色 2 6 4" xfId="564"/>
    <cellStyle name="20% - 着色 2 6 5" xfId="1889"/>
    <cellStyle name="20% - 着色 2 7" xfId="41"/>
    <cellStyle name="20% - 着色 2 7 2" xfId="566"/>
    <cellStyle name="20% - 着色 2 7 2 2" xfId="567"/>
    <cellStyle name="20% - 着色 2 7 2 2 2" xfId="568"/>
    <cellStyle name="20% - 着色 2 7 2 3" xfId="204"/>
    <cellStyle name="20% - 着色 2 7 3" xfId="55"/>
    <cellStyle name="20% - 着色 2 7 3 2" xfId="2"/>
    <cellStyle name="20% - 着色 2 7 4" xfId="58"/>
    <cellStyle name="20% - 着色 2 7 5" xfId="1890"/>
    <cellStyle name="20% - 着色 2 8" xfId="570"/>
    <cellStyle name="20% - 着色 2 8 2" xfId="571"/>
    <cellStyle name="20% - 着色 2 8 2 2" xfId="572"/>
    <cellStyle name="20% - 着色 2 8 2 2 2" xfId="575"/>
    <cellStyle name="20% - 着色 2 8 2 3" xfId="576"/>
    <cellStyle name="20% - 着色 2 8 3" xfId="521"/>
    <cellStyle name="20% - 着色 2 8 3 2" xfId="523"/>
    <cellStyle name="20% - 着色 2 8 4" xfId="525"/>
    <cellStyle name="20% - 着色 2 8 5" xfId="1891"/>
    <cellStyle name="20% - 着色 2 9" xfId="63"/>
    <cellStyle name="20% - 着色 2 9 2" xfId="577"/>
    <cellStyle name="20% - 着色 2 9 2 2" xfId="578"/>
    <cellStyle name="20% - 着色 2 9 2 2 2" xfId="26"/>
    <cellStyle name="20% - 着色 2 9 2 3" xfId="579"/>
    <cellStyle name="20% - 着色 2 9 3" xfId="528"/>
    <cellStyle name="20% - 着色 2 9 3 2" xfId="580"/>
    <cellStyle name="20% - 着色 2 9 4" xfId="581"/>
    <cellStyle name="20% - 着色 2 9 5" xfId="1892"/>
    <cellStyle name="20% - 着色 3 10" xfId="219"/>
    <cellStyle name="20% - 着色 3 10 2" xfId="116"/>
    <cellStyle name="20% - 着色 3 10 2 2" xfId="582"/>
    <cellStyle name="20% - 着色 3 10 2 2 2" xfId="585"/>
    <cellStyle name="20% - 着色 3 10 2 3" xfId="586"/>
    <cellStyle name="20% - 着色 3 10 3" xfId="514"/>
    <cellStyle name="20% - 着色 3 10 3 2" xfId="516"/>
    <cellStyle name="20% - 着色 3 10 4" xfId="254"/>
    <cellStyle name="20% - 着色 3 10 5" xfId="1893"/>
    <cellStyle name="20% - 着色 3 11" xfId="276"/>
    <cellStyle name="20% - 着色 3 11 2" xfId="124"/>
    <cellStyle name="20% - 着色 3 11 2 2" xfId="587"/>
    <cellStyle name="20% - 着色 3 11 2 2 2" xfId="457"/>
    <cellStyle name="20% - 着色 3 11 2 3" xfId="588"/>
    <cellStyle name="20% - 着色 3 11 3" xfId="574"/>
    <cellStyle name="20% - 着色 3 11 3 2" xfId="590"/>
    <cellStyle name="20% - 着色 3 11 4" xfId="399"/>
    <cellStyle name="20% - 着色 3 11 5" xfId="1894"/>
    <cellStyle name="20% - 着色 3 12" xfId="281"/>
    <cellStyle name="20% - 着色 3 12 2" xfId="591"/>
    <cellStyle name="20% - 着色 3 12 2 2" xfId="592"/>
    <cellStyle name="20% - 着色 3 12 2 2 2" xfId="168"/>
    <cellStyle name="20% - 着色 3 12 2 3" xfId="593"/>
    <cellStyle name="20% - 着色 3 12 3" xfId="594"/>
    <cellStyle name="20% - 着色 3 12 3 2" xfId="595"/>
    <cellStyle name="20% - 着色 3 12 4" xfId="406"/>
    <cellStyle name="20% - 着色 3 12 5" xfId="1895"/>
    <cellStyle name="20% - 着色 3 13" xfId="597"/>
    <cellStyle name="20% - 着色 3 13 2" xfId="599"/>
    <cellStyle name="20% - 着色 3 13 2 2" xfId="600"/>
    <cellStyle name="20% - 着色 3 13 2 2 2" xfId="491"/>
    <cellStyle name="20% - 着色 3 13 2 3" xfId="601"/>
    <cellStyle name="20% - 着色 3 13 3" xfId="478"/>
    <cellStyle name="20% - 着色 3 13 3 2" xfId="480"/>
    <cellStyle name="20% - 着色 3 13 4" xfId="413"/>
    <cellStyle name="20% - 着色 3 13 5" xfId="1896"/>
    <cellStyle name="20% - 着色 3 14" xfId="199"/>
    <cellStyle name="20% - 着色 3 14 2" xfId="201"/>
    <cellStyle name="20% - 着色 3 14 2 2" xfId="202"/>
    <cellStyle name="20% - 着色 3 14 2 2 2" xfId="206"/>
    <cellStyle name="20% - 着色 3 14 2 3" xfId="208"/>
    <cellStyle name="20% - 着色 3 14 3" xfId="210"/>
    <cellStyle name="20% - 着色 3 14 3 2" xfId="214"/>
    <cellStyle name="20% - 着色 3 14 4" xfId="217"/>
    <cellStyle name="20% - 着色 3 14 5" xfId="1897"/>
    <cellStyle name="20% - 着色 3 2" xfId="603"/>
    <cellStyle name="20% - 着色 3 2 2" xfId="604"/>
    <cellStyle name="20% - 着色 3 2 2 2" xfId="605"/>
    <cellStyle name="20% - 着色 3 2 2 2 2" xfId="606"/>
    <cellStyle name="20% - 着色 3 2 2 3" xfId="607"/>
    <cellStyle name="20% - 着色 3 2 3" xfId="608"/>
    <cellStyle name="20% - 着色 3 2 3 2" xfId="609"/>
    <cellStyle name="20% - 着色 3 2 4" xfId="610"/>
    <cellStyle name="20% - 着色 3 2 5" xfId="1898"/>
    <cellStyle name="20% - 着色 3 3" xfId="611"/>
    <cellStyle name="20% - 着色 3 3 2" xfId="612"/>
    <cellStyle name="20% - 着色 3 3 2 2" xfId="613"/>
    <cellStyle name="20% - 着色 3 3 2 2 2" xfId="614"/>
    <cellStyle name="20% - 着色 3 3 2 3" xfId="615"/>
    <cellStyle name="20% - 着色 3 3 3" xfId="616"/>
    <cellStyle name="20% - 着色 3 3 3 2" xfId="617"/>
    <cellStyle name="20% - 着色 3 3 4" xfId="435"/>
    <cellStyle name="20% - 着色 3 3 5" xfId="1899"/>
    <cellStyle name="20% - 着色 3 4" xfId="618"/>
    <cellStyle name="20% - 着色 3 4 2" xfId="619"/>
    <cellStyle name="20% - 着色 3 4 2 2" xfId="620"/>
    <cellStyle name="20% - 着色 3 4 2 2 2" xfId="621"/>
    <cellStyle name="20% - 着色 3 4 2 3" xfId="622"/>
    <cellStyle name="20% - 着色 3 4 3" xfId="623"/>
    <cellStyle name="20% - 着色 3 4 3 2" xfId="624"/>
    <cellStyle name="20% - 着色 3 4 4" xfId="625"/>
    <cellStyle name="20% - 着色 3 4 5" xfId="1900"/>
    <cellStyle name="20% - 着色 3 5" xfId="628"/>
    <cellStyle name="20% - 着色 3 5 2" xfId="630"/>
    <cellStyle name="20% - 着色 3 5 2 2" xfId="631"/>
    <cellStyle name="20% - 着色 3 5 2 2 2" xfId="632"/>
    <cellStyle name="20% - 着色 3 5 2 3" xfId="633"/>
    <cellStyle name="20% - 着色 3 5 3" xfId="635"/>
    <cellStyle name="20% - 着色 3 5 3 2" xfId="637"/>
    <cellStyle name="20% - 着色 3 5 4" xfId="640"/>
    <cellStyle name="20% - 着色 3 5 5" xfId="1901"/>
    <cellStyle name="20% - 着色 3 6" xfId="643"/>
    <cellStyle name="20% - 着色 3 6 2" xfId="645"/>
    <cellStyle name="20% - 着色 3 6 2 2" xfId="647"/>
    <cellStyle name="20% - 着色 3 6 2 2 2" xfId="648"/>
    <cellStyle name="20% - 着色 3 6 2 3" xfId="649"/>
    <cellStyle name="20% - 着色 3 6 3" xfId="653"/>
    <cellStyle name="20% - 着色 3 6 3 2" xfId="654"/>
    <cellStyle name="20% - 着色 3 6 4" xfId="656"/>
    <cellStyle name="20% - 着色 3 6 5" xfId="1902"/>
    <cellStyle name="20% - 着色 3 7" xfId="658"/>
    <cellStyle name="20% - 着色 3 7 2" xfId="660"/>
    <cellStyle name="20% - 着色 3 7 2 2" xfId="661"/>
    <cellStyle name="20% - 着色 3 7 2 2 2" xfId="662"/>
    <cellStyle name="20% - 着色 3 7 2 3" xfId="663"/>
    <cellStyle name="20% - 着色 3 7 3" xfId="664"/>
    <cellStyle name="20% - 着色 3 7 3 2" xfId="665"/>
    <cellStyle name="20% - 着色 3 7 4" xfId="666"/>
    <cellStyle name="20% - 着色 3 7 5" xfId="1903"/>
    <cellStyle name="20% - 着色 3 8" xfId="668"/>
    <cellStyle name="20% - 着色 3 8 2" xfId="669"/>
    <cellStyle name="20% - 着色 3 8 2 2" xfId="670"/>
    <cellStyle name="20% - 着色 3 8 2 2 2" xfId="671"/>
    <cellStyle name="20% - 着色 3 8 2 3" xfId="672"/>
    <cellStyle name="20% - 着色 3 8 3" xfId="673"/>
    <cellStyle name="20% - 着色 3 8 3 2" xfId="674"/>
    <cellStyle name="20% - 着色 3 8 4" xfId="675"/>
    <cellStyle name="20% - 着色 3 8 5" xfId="1904"/>
    <cellStyle name="20% - 着色 3 9" xfId="676"/>
    <cellStyle name="20% - 着色 3 9 2" xfId="677"/>
    <cellStyle name="20% - 着色 3 9 2 2" xfId="678"/>
    <cellStyle name="20% - 着色 3 9 2 2 2" xfId="679"/>
    <cellStyle name="20% - 着色 3 9 2 3" xfId="680"/>
    <cellStyle name="20% - 着色 3 9 3" xfId="681"/>
    <cellStyle name="20% - 着色 3 9 3 2" xfId="682"/>
    <cellStyle name="20% - 着色 3 9 4" xfId="683"/>
    <cellStyle name="20% - 着色 3 9 5" xfId="1905"/>
    <cellStyle name="20% - 着色 4 10" xfId="684"/>
    <cellStyle name="20% - 着色 4 10 2" xfId="685"/>
    <cellStyle name="20% - 着色 4 10 2 2" xfId="686"/>
    <cellStyle name="20% - 着色 4 10 2 2 2" xfId="687"/>
    <cellStyle name="20% - 着色 4 10 2 3" xfId="688"/>
    <cellStyle name="20% - 着色 4 10 3" xfId="689"/>
    <cellStyle name="20% - 着色 4 10 3 2" xfId="690"/>
    <cellStyle name="20% - 着色 4 10 4" xfId="692"/>
    <cellStyle name="20% - 着色 4 10 5" xfId="1906"/>
    <cellStyle name="20% - 着色 4 11" xfId="693"/>
    <cellStyle name="20% - 着色 4 11 2" xfId="694"/>
    <cellStyle name="20% - 着色 4 11 2 2" xfId="695"/>
    <cellStyle name="20% - 着色 4 11 2 2 2" xfId="696"/>
    <cellStyle name="20% - 着色 4 11 2 3" xfId="697"/>
    <cellStyle name="20% - 着色 4 11 3" xfId="698"/>
    <cellStyle name="20% - 着色 4 11 3 2" xfId="699"/>
    <cellStyle name="20% - 着色 4 11 4" xfId="700"/>
    <cellStyle name="20% - 着色 4 11 5" xfId="1907"/>
    <cellStyle name="20% - 着色 4 12" xfId="355"/>
    <cellStyle name="20% - 着色 4 12 2" xfId="701"/>
    <cellStyle name="20% - 着色 4 12 2 2" xfId="702"/>
    <cellStyle name="20% - 着色 4 12 2 2 2" xfId="703"/>
    <cellStyle name="20% - 着色 4 12 2 3" xfId="704"/>
    <cellStyle name="20% - 着色 4 12 3" xfId="705"/>
    <cellStyle name="20% - 着色 4 12 3 2" xfId="706"/>
    <cellStyle name="20% - 着色 4 12 4" xfId="707"/>
    <cellStyle name="20% - 着色 4 12 5" xfId="1908"/>
    <cellStyle name="20% - 着色 4 13" xfId="708"/>
    <cellStyle name="20% - 着色 4 13 2" xfId="282"/>
    <cellStyle name="20% - 着色 4 13 2 2" xfId="709"/>
    <cellStyle name="20% - 着色 4 13 2 2 2" xfId="710"/>
    <cellStyle name="20% - 着色 4 13 2 3" xfId="711"/>
    <cellStyle name="20% - 着色 4 13 3" xfId="712"/>
    <cellStyle name="20% - 着色 4 13 3 2" xfId="713"/>
    <cellStyle name="20% - 着色 4 13 4" xfId="714"/>
    <cellStyle name="20% - 着色 4 13 5" xfId="1909"/>
    <cellStyle name="20% - 着色 4 14" xfId="715"/>
    <cellStyle name="20% - 着色 4 14 2" xfId="716"/>
    <cellStyle name="20% - 着色 4 14 2 2" xfId="719"/>
    <cellStyle name="20% - 着色 4 14 2 2 2" xfId="723"/>
    <cellStyle name="20% - 着色 4 14 2 3" xfId="726"/>
    <cellStyle name="20% - 着色 4 14 3" xfId="727"/>
    <cellStyle name="20% - 着色 4 14 3 2" xfId="728"/>
    <cellStyle name="20% - 着色 4 14 4" xfId="729"/>
    <cellStyle name="20% - 着色 4 14 5" xfId="1910"/>
    <cellStyle name="20% - 着色 4 2" xfId="730"/>
    <cellStyle name="20% - 着色 4 2 2" xfId="731"/>
    <cellStyle name="20% - 着色 4 2 2 2" xfId="733"/>
    <cellStyle name="20% - 着色 4 2 2 2 2" xfId="652"/>
    <cellStyle name="20% - 着色 4 2 2 3" xfId="735"/>
    <cellStyle name="20% - 着色 4 2 3" xfId="736"/>
    <cellStyle name="20% - 着色 4 2 3 2" xfId="738"/>
    <cellStyle name="20% - 着色 4 2 4" xfId="739"/>
    <cellStyle name="20% - 着色 4 2 5" xfId="1911"/>
    <cellStyle name="20% - 着色 4 3" xfId="740"/>
    <cellStyle name="20% - 着色 4 3 2" xfId="741"/>
    <cellStyle name="20% - 着色 4 3 2 2" xfId="743"/>
    <cellStyle name="20% - 着色 4 3 2 2 2" xfId="745"/>
    <cellStyle name="20% - 着色 4 3 2 3" xfId="747"/>
    <cellStyle name="20% - 着色 4 3 3" xfId="748"/>
    <cellStyle name="20% - 着色 4 3 3 2" xfId="750"/>
    <cellStyle name="20% - 着色 4 3 4" xfId="751"/>
    <cellStyle name="20% - 着色 4 3 5" xfId="1912"/>
    <cellStyle name="20% - 着色 4 4" xfId="752"/>
    <cellStyle name="20% - 着色 4 4 2" xfId="753"/>
    <cellStyle name="20% - 着色 4 4 2 2" xfId="755"/>
    <cellStyle name="20% - 着色 4 4 2 2 2" xfId="757"/>
    <cellStyle name="20% - 着色 4 4 2 3" xfId="760"/>
    <cellStyle name="20% - 着色 4 4 3" xfId="761"/>
    <cellStyle name="20% - 着色 4 4 3 2" xfId="763"/>
    <cellStyle name="20% - 着色 4 4 4" xfId="764"/>
    <cellStyle name="20% - 着色 4 4 5" xfId="1913"/>
    <cellStyle name="20% - 着色 4 5" xfId="767"/>
    <cellStyle name="20% - 着色 4 5 2" xfId="768"/>
    <cellStyle name="20% - 着色 4 5 2 2" xfId="770"/>
    <cellStyle name="20% - 着色 4 5 2 2 2" xfId="772"/>
    <cellStyle name="20% - 着色 4 5 2 3" xfId="775"/>
    <cellStyle name="20% - 着色 4 5 3" xfId="777"/>
    <cellStyle name="20% - 着色 4 5 3 2" xfId="780"/>
    <cellStyle name="20% - 着色 4 5 4" xfId="783"/>
    <cellStyle name="20% - 着色 4 5 5" xfId="1914"/>
    <cellStyle name="20% - 着色 4 6" xfId="785"/>
    <cellStyle name="20% - 着色 4 6 2" xfId="787"/>
    <cellStyle name="20% - 着色 4 6 2 2" xfId="790"/>
    <cellStyle name="20% - 着色 4 6 2 2 2" xfId="792"/>
    <cellStyle name="20% - 着色 4 6 2 3" xfId="794"/>
    <cellStyle name="20% - 着色 4 6 3" xfId="797"/>
    <cellStyle name="20% - 着色 4 6 3 2" xfId="799"/>
    <cellStyle name="20% - 着色 4 6 4" xfId="801"/>
    <cellStyle name="20% - 着色 4 6 5" xfId="1915"/>
    <cellStyle name="20% - 着色 4 7" xfId="803"/>
    <cellStyle name="20% - 着色 4 7 2" xfId="805"/>
    <cellStyle name="20% - 着色 4 7 2 2" xfId="806"/>
    <cellStyle name="20% - 着色 4 7 2 2 2" xfId="808"/>
    <cellStyle name="20% - 着色 4 7 2 3" xfId="809"/>
    <cellStyle name="20% - 着色 4 7 3" xfId="810"/>
    <cellStyle name="20% - 着色 4 7 3 2" xfId="811"/>
    <cellStyle name="20% - 着色 4 7 4" xfId="812"/>
    <cellStyle name="20% - 着色 4 7 5" xfId="1916"/>
    <cellStyle name="20% - 着色 4 8" xfId="814"/>
    <cellStyle name="20% - 着色 4 8 2" xfId="815"/>
    <cellStyle name="20% - 着色 4 8 2 2" xfId="816"/>
    <cellStyle name="20% - 着色 4 8 2 2 2" xfId="817"/>
    <cellStyle name="20% - 着色 4 8 2 3" xfId="818"/>
    <cellStyle name="20% - 着色 4 8 3" xfId="819"/>
    <cellStyle name="20% - 着色 4 8 3 2" xfId="820"/>
    <cellStyle name="20% - 着色 4 8 4" xfId="821"/>
    <cellStyle name="20% - 着色 4 8 5" xfId="1917"/>
    <cellStyle name="20% - 着色 4 9" xfId="822"/>
    <cellStyle name="20% - 着色 4 9 2" xfId="823"/>
    <cellStyle name="20% - 着色 4 9 2 2" xfId="824"/>
    <cellStyle name="20% - 着色 4 9 2 2 2" xfId="825"/>
    <cellStyle name="20% - 着色 4 9 2 3" xfId="827"/>
    <cellStyle name="20% - 着色 4 9 3" xfId="828"/>
    <cellStyle name="20% - 着色 4 9 3 2" xfId="829"/>
    <cellStyle name="20% - 着色 4 9 4" xfId="830"/>
    <cellStyle name="20% - 着色 4 9 5" xfId="1918"/>
    <cellStyle name="20% - 着色 5 10" xfId="831"/>
    <cellStyle name="20% - 着色 5 10 2" xfId="832"/>
    <cellStyle name="20% - 着色 5 10 2 2" xfId="833"/>
    <cellStyle name="20% - 着色 5 10 2 2 2" xfId="162"/>
    <cellStyle name="20% - 着色 5 10 2 3" xfId="835"/>
    <cellStyle name="20% - 着色 5 10 3" xfId="836"/>
    <cellStyle name="20% - 着色 5 10 3 2" xfId="837"/>
    <cellStyle name="20% - 着色 5 10 4" xfId="838"/>
    <cellStyle name="20% - 着色 5 10 5" xfId="1919"/>
    <cellStyle name="20% - 着色 5 11" xfId="839"/>
    <cellStyle name="20% - 着色 5 11 2" xfId="840"/>
    <cellStyle name="20% - 着色 5 11 2 2" xfId="841"/>
    <cellStyle name="20% - 着色 5 11 2 2 2" xfId="602"/>
    <cellStyle name="20% - 着色 5 11 2 3" xfId="842"/>
    <cellStyle name="20% - 着色 5 11 3" xfId="843"/>
    <cellStyle name="20% - 着色 5 11 3 2" xfId="844"/>
    <cellStyle name="20% - 着色 5 11 4" xfId="226"/>
    <cellStyle name="20% - 着色 5 11 5" xfId="1920"/>
    <cellStyle name="20% - 着色 5 12" xfId="845"/>
    <cellStyle name="20% - 着色 5 12 2" xfId="846"/>
    <cellStyle name="20% - 着色 5 12 2 2" xfId="847"/>
    <cellStyle name="20% - 着色 5 12 2 2 2" xfId="848"/>
    <cellStyle name="20% - 着色 5 12 2 3" xfId="849"/>
    <cellStyle name="20% - 着色 5 12 3" xfId="850"/>
    <cellStyle name="20% - 着色 5 12 3 2" xfId="851"/>
    <cellStyle name="20% - 着色 5 12 4" xfId="22"/>
    <cellStyle name="20% - 着色 5 12 5" xfId="1921"/>
    <cellStyle name="20% - 着色 5 13" xfId="852"/>
    <cellStyle name="20% - 着色 5 13 2" xfId="853"/>
    <cellStyle name="20% - 着色 5 13 2 2" xfId="854"/>
    <cellStyle name="20% - 着色 5 13 2 2 2" xfId="855"/>
    <cellStyle name="20% - 着色 5 13 2 3" xfId="856"/>
    <cellStyle name="20% - 着色 5 13 3" xfId="857"/>
    <cellStyle name="20% - 着色 5 13 3 2" xfId="858"/>
    <cellStyle name="20% - 着色 5 13 4" xfId="859"/>
    <cellStyle name="20% - 着色 5 13 5" xfId="1922"/>
    <cellStyle name="20% - 着色 5 14" xfId="860"/>
    <cellStyle name="20% - 着色 5 14 2" xfId="861"/>
    <cellStyle name="20% - 着色 5 14 2 2" xfId="862"/>
    <cellStyle name="20% - 着色 5 14 2 2 2" xfId="863"/>
    <cellStyle name="20% - 着色 5 14 2 3" xfId="864"/>
    <cellStyle name="20% - 着色 5 14 3" xfId="865"/>
    <cellStyle name="20% - 着色 5 14 3 2" xfId="866"/>
    <cellStyle name="20% - 着色 5 14 4" xfId="392"/>
    <cellStyle name="20% - 着色 5 14 5" xfId="1923"/>
    <cellStyle name="20% - 着色 5 2" xfId="867"/>
    <cellStyle name="20% - 着色 5 2 2" xfId="868"/>
    <cellStyle name="20% - 着色 5 2 2 2" xfId="869"/>
    <cellStyle name="20% - 着色 5 2 2 2 2" xfId="870"/>
    <cellStyle name="20% - 着色 5 2 2 3" xfId="871"/>
    <cellStyle name="20% - 着色 5 2 3" xfId="872"/>
    <cellStyle name="20% - 着色 5 2 3 2" xfId="873"/>
    <cellStyle name="20% - 着色 5 2 4" xfId="874"/>
    <cellStyle name="20% - 着色 5 2 5" xfId="1924"/>
    <cellStyle name="20% - 着色 5 3" xfId="875"/>
    <cellStyle name="20% - 着色 5 3 2" xfId="876"/>
    <cellStyle name="20% - 着色 5 3 2 2" xfId="877"/>
    <cellStyle name="20% - 着色 5 3 2 2 2" xfId="878"/>
    <cellStyle name="20% - 着色 5 3 2 3" xfId="879"/>
    <cellStyle name="20% - 着色 5 3 3" xfId="880"/>
    <cellStyle name="20% - 着色 5 3 3 2" xfId="69"/>
    <cellStyle name="20% - 着色 5 3 4" xfId="882"/>
    <cellStyle name="20% - 着色 5 3 5" xfId="1925"/>
    <cellStyle name="20% - 着色 5 4" xfId="883"/>
    <cellStyle name="20% - 着色 5 4 2" xfId="884"/>
    <cellStyle name="20% - 着色 5 4 2 2" xfId="885"/>
    <cellStyle name="20% - 着色 5 4 2 2 2" xfId="886"/>
    <cellStyle name="20% - 着色 5 4 2 3" xfId="888"/>
    <cellStyle name="20% - 着色 5 4 3" xfId="889"/>
    <cellStyle name="20% - 着色 5 4 3 2" xfId="890"/>
    <cellStyle name="20% - 着色 5 4 4" xfId="891"/>
    <cellStyle name="20% - 着色 5 4 5" xfId="1926"/>
    <cellStyle name="20% - 着色 5 5" xfId="892"/>
    <cellStyle name="20% - 着色 5 5 2" xfId="893"/>
    <cellStyle name="20% - 着色 5 5 2 2" xfId="894"/>
    <cellStyle name="20% - 着色 5 5 2 2 2" xfId="895"/>
    <cellStyle name="20% - 着色 5 5 2 3" xfId="897"/>
    <cellStyle name="20% - 着色 5 5 3" xfId="899"/>
    <cellStyle name="20% - 着色 5 5 3 2" xfId="901"/>
    <cellStyle name="20% - 着色 5 5 4" xfId="904"/>
    <cellStyle name="20% - 着色 5 5 5" xfId="1927"/>
    <cellStyle name="20% - 着色 5 6" xfId="906"/>
    <cellStyle name="20% - 着色 5 6 2" xfId="908"/>
    <cellStyle name="20% - 着色 5 6 2 2" xfId="910"/>
    <cellStyle name="20% - 着色 5 6 2 2 2" xfId="239"/>
    <cellStyle name="20% - 着色 5 6 2 3" xfId="911"/>
    <cellStyle name="20% - 着色 5 6 3" xfId="914"/>
    <cellStyle name="20% - 着色 5 6 3 2" xfId="915"/>
    <cellStyle name="20% - 着色 5 6 4" xfId="917"/>
    <cellStyle name="20% - 着色 5 6 5" xfId="1928"/>
    <cellStyle name="20% - 着色 5 7" xfId="919"/>
    <cellStyle name="20% - 着色 5 7 2" xfId="921"/>
    <cellStyle name="20% - 着色 5 7 2 2" xfId="922"/>
    <cellStyle name="20% - 着色 5 7 2 2 2" xfId="923"/>
    <cellStyle name="20% - 着色 5 7 2 3" xfId="924"/>
    <cellStyle name="20% - 着色 5 7 3" xfId="925"/>
    <cellStyle name="20% - 着色 5 7 3 2" xfId="926"/>
    <cellStyle name="20% - 着色 5 7 4" xfId="927"/>
    <cellStyle name="20% - 着色 5 7 5" xfId="1929"/>
    <cellStyle name="20% - 着色 5 8" xfId="929"/>
    <cellStyle name="20% - 着色 5 8 2" xfId="930"/>
    <cellStyle name="20% - 着色 5 8 2 2" xfId="931"/>
    <cellStyle name="20% - 着色 5 8 2 2 2" xfId="932"/>
    <cellStyle name="20% - 着色 5 8 2 3" xfId="933"/>
    <cellStyle name="20% - 着色 5 8 3" xfId="934"/>
    <cellStyle name="20% - 着色 5 8 3 2" xfId="935"/>
    <cellStyle name="20% - 着色 5 8 4" xfId="936"/>
    <cellStyle name="20% - 着色 5 8 5" xfId="1930"/>
    <cellStyle name="20% - 着色 5 9" xfId="937"/>
    <cellStyle name="20% - 着色 5 9 2" xfId="938"/>
    <cellStyle name="20% - 着色 5 9 2 2" xfId="939"/>
    <cellStyle name="20% - 着色 5 9 2 2 2" xfId="940"/>
    <cellStyle name="20% - 着色 5 9 2 3" xfId="941"/>
    <cellStyle name="20% - 着色 5 9 3" xfId="942"/>
    <cellStyle name="20% - 着色 5 9 3 2" xfId="943"/>
    <cellStyle name="20% - 着色 5 9 4" xfId="944"/>
    <cellStyle name="20% - 着色 5 9 5" xfId="1931"/>
    <cellStyle name="20% - 着色 6 10" xfId="945"/>
    <cellStyle name="20% - 着色 6 10 2" xfId="948"/>
    <cellStyle name="20% - 着色 6 10 2 2" xfId="951"/>
    <cellStyle name="20% - 着色 6 10 2 2 2" xfId="953"/>
    <cellStyle name="20% - 着色 6 10 2 3" xfId="12"/>
    <cellStyle name="20% - 着色 6 10 3" xfId="956"/>
    <cellStyle name="20% - 着色 6 10 3 2" xfId="959"/>
    <cellStyle name="20% - 着色 6 10 4" xfId="962"/>
    <cellStyle name="20% - 着色 6 10 5" xfId="1932"/>
    <cellStyle name="20% - 着色 6 11" xfId="964"/>
    <cellStyle name="20% - 着色 6 11 2" xfId="965"/>
    <cellStyle name="20% - 着色 6 11 2 2" xfId="966"/>
    <cellStyle name="20% - 着色 6 11 2 2 2" xfId="967"/>
    <cellStyle name="20% - 着色 6 11 2 3" xfId="241"/>
    <cellStyle name="20% - 着色 6 11 3" xfId="968"/>
    <cellStyle name="20% - 着色 6 11 3 2" xfId="969"/>
    <cellStyle name="20% - 着色 6 11 4" xfId="970"/>
    <cellStyle name="20% - 着色 6 11 5" xfId="1933"/>
    <cellStyle name="20% - 着色 6 12" xfId="972"/>
    <cellStyle name="20% - 着色 6 12 2" xfId="973"/>
    <cellStyle name="20% - 着色 6 12 2 2" xfId="974"/>
    <cellStyle name="20% - 着色 6 12 2 2 2" xfId="975"/>
    <cellStyle name="20% - 着色 6 12 2 3" xfId="249"/>
    <cellStyle name="20% - 着色 6 12 3" xfId="976"/>
    <cellStyle name="20% - 着色 6 12 3 2" xfId="977"/>
    <cellStyle name="20% - 着色 6 12 4" xfId="978"/>
    <cellStyle name="20% - 着色 6 12 5" xfId="1934"/>
    <cellStyle name="20% - 着色 6 13" xfId="979"/>
    <cellStyle name="20% - 着色 6 13 2" xfId="980"/>
    <cellStyle name="20% - 着色 6 13 2 2" xfId="981"/>
    <cellStyle name="20% - 着色 6 13 2 2 2" xfId="982"/>
    <cellStyle name="20% - 着色 6 13 2 3" xfId="983"/>
    <cellStyle name="20% - 着色 6 13 3" xfId="984"/>
    <cellStyle name="20% - 着色 6 13 3 2" xfId="986"/>
    <cellStyle name="20% - 着色 6 13 4" xfId="987"/>
    <cellStyle name="20% - 着色 6 13 5" xfId="1935"/>
    <cellStyle name="20% - 着色 6 14" xfId="988"/>
    <cellStyle name="20% - 着色 6 14 2" xfId="989"/>
    <cellStyle name="20% - 着色 6 14 2 2" xfId="990"/>
    <cellStyle name="20% - 着色 6 14 2 2 2" xfId="991"/>
    <cellStyle name="20% - 着色 6 14 2 3" xfId="992"/>
    <cellStyle name="20% - 着色 6 14 3" xfId="993"/>
    <cellStyle name="20% - 着色 6 14 3 2" xfId="994"/>
    <cellStyle name="20% - 着色 6 14 4" xfId="996"/>
    <cellStyle name="20% - 着色 6 14 5" xfId="1936"/>
    <cellStyle name="20% - 着色 6 2" xfId="997"/>
    <cellStyle name="20% - 着色 6 2 2" xfId="998"/>
    <cellStyle name="20% - 着色 6 2 2 2" xfId="999"/>
    <cellStyle name="20% - 着色 6 2 2 2 2" xfId="774"/>
    <cellStyle name="20% - 着色 6 2 2 3" xfId="1000"/>
    <cellStyle name="20% - 着色 6 2 3" xfId="1001"/>
    <cellStyle name="20% - 着色 6 2 3 2" xfId="1002"/>
    <cellStyle name="20% - 着色 6 2 4" xfId="1003"/>
    <cellStyle name="20% - 着色 6 2 5" xfId="1937"/>
    <cellStyle name="20% - 着色 6 3" xfId="1004"/>
    <cellStyle name="20% - 着色 6 3 2" xfId="1005"/>
    <cellStyle name="20% - 着色 6 3 2 2" xfId="1006"/>
    <cellStyle name="20% - 着色 6 3 2 2 2" xfId="896"/>
    <cellStyle name="20% - 着色 6 3 2 3" xfId="1007"/>
    <cellStyle name="20% - 着色 6 3 3" xfId="1008"/>
    <cellStyle name="20% - 着色 6 3 3 2" xfId="1009"/>
    <cellStyle name="20% - 着色 6 3 4" xfId="1010"/>
    <cellStyle name="20% - 着色 6 3 5" xfId="1938"/>
    <cellStyle name="20% - 着色 6 4" xfId="1011"/>
    <cellStyle name="20% - 着色 6 4 2" xfId="1012"/>
    <cellStyle name="20% - 着色 6 4 2 2" xfId="1013"/>
    <cellStyle name="20% - 着色 6 4 2 2 2" xfId="1015"/>
    <cellStyle name="20% - 着色 6 4 2 3" xfId="1016"/>
    <cellStyle name="20% - 着色 6 4 3" xfId="1017"/>
    <cellStyle name="20% - 着色 6 4 3 2" xfId="1019"/>
    <cellStyle name="20% - 着色 6 4 4" xfId="1020"/>
    <cellStyle name="20% - 着色 6 4 5" xfId="1939"/>
    <cellStyle name="20% - 着色 6 5" xfId="1021"/>
    <cellStyle name="20% - 着色 6 5 2" xfId="1022"/>
    <cellStyle name="20% - 着色 6 5 2 2" xfId="1023"/>
    <cellStyle name="20% - 着色 6 5 2 2 2" xfId="1025"/>
    <cellStyle name="20% - 着色 6 5 2 3" xfId="1014"/>
    <cellStyle name="20% - 着色 6 5 3" xfId="1027"/>
    <cellStyle name="20% - 着色 6 5 3 2" xfId="1029"/>
    <cellStyle name="20% - 着色 6 5 4" xfId="1032"/>
    <cellStyle name="20% - 着色 6 5 5" xfId="1940"/>
    <cellStyle name="20% - 着色 6 6" xfId="1034"/>
    <cellStyle name="20% - 着色 6 6 2" xfId="1036"/>
    <cellStyle name="20% - 着色 6 6 2 2" xfId="627"/>
    <cellStyle name="20% - 着色 6 6 2 2 2" xfId="629"/>
    <cellStyle name="20% - 着色 6 6 2 3" xfId="642"/>
    <cellStyle name="20% - 着色 6 6 3" xfId="1040"/>
    <cellStyle name="20% - 着色 6 6 3 2" xfId="766"/>
    <cellStyle name="20% - 着色 6 6 4" xfId="1043"/>
    <cellStyle name="20% - 着色 6 6 5" xfId="1941"/>
    <cellStyle name="20% - 着色 6 7" xfId="1045"/>
    <cellStyle name="20% - 着色 6 7 2" xfId="1047"/>
    <cellStyle name="20% - 着色 6 7 2 2" xfId="1048"/>
    <cellStyle name="20% - 着色 6 7 2 2 2" xfId="1049"/>
    <cellStyle name="20% - 着色 6 7 2 3" xfId="1050"/>
    <cellStyle name="20% - 着色 6 7 3" xfId="54"/>
    <cellStyle name="20% - 着色 6 7 3 2" xfId="1051"/>
    <cellStyle name="20% - 着色 6 7 4" xfId="39"/>
    <cellStyle name="20% - 着色 6 7 5" xfId="1942"/>
    <cellStyle name="20% - 着色 6 8" xfId="1053"/>
    <cellStyle name="20% - 着色 6 8 2" xfId="1054"/>
    <cellStyle name="20% - 着色 6 8 2 2" xfId="1055"/>
    <cellStyle name="20% - 着色 6 8 2 2 2" xfId="1056"/>
    <cellStyle name="20% - 着色 6 8 2 3" xfId="1057"/>
    <cellStyle name="20% - 着色 6 8 3" xfId="1058"/>
    <cellStyle name="20% - 着色 6 8 3 2" xfId="1059"/>
    <cellStyle name="20% - 着色 6 8 4" xfId="1060"/>
    <cellStyle name="20% - 着色 6 8 5" xfId="1943"/>
    <cellStyle name="20% - 着色 6 9" xfId="1061"/>
    <cellStyle name="20% - 着色 6 9 2" xfId="1062"/>
    <cellStyle name="20% - 着色 6 9 2 2" xfId="1063"/>
    <cellStyle name="20% - 着色 6 9 2 2 2" xfId="1064"/>
    <cellStyle name="20% - 着色 6 9 2 3" xfId="1065"/>
    <cellStyle name="20% - 着色 6 9 3" xfId="1066"/>
    <cellStyle name="20% - 着色 6 9 3 2" xfId="1067"/>
    <cellStyle name="20% - 着色 6 9 4" xfId="1068"/>
    <cellStyle name="20% - 着色 6 9 5" xfId="1944"/>
    <cellStyle name="40% - 强调文字颜色 1 10" xfId="1069"/>
    <cellStyle name="40% - 强调文字颜色 1 10 2" xfId="759"/>
    <cellStyle name="40% - 强调文字颜色 1 11" xfId="1070"/>
    <cellStyle name="40% - 强调文字颜色 1 12" xfId="1958"/>
    <cellStyle name="40% - 强调文字颜色 1 13" xfId="1959"/>
    <cellStyle name="40% - 强调文字颜色 1 2" xfId="1071"/>
    <cellStyle name="40% - 强调文字颜色 1 2 2" xfId="1072"/>
    <cellStyle name="40% - 强调文字颜色 1 2 2 2" xfId="1073"/>
    <cellStyle name="40% - 强调文字颜色 1 2 2 2 2" xfId="1074"/>
    <cellStyle name="40% - 强调文字颜色 1 2 2 3" xfId="1075"/>
    <cellStyle name="40% - 强调文字颜色 1 2 3" xfId="1076"/>
    <cellStyle name="40% - 强调文字颜色 1 2 3 2" xfId="971"/>
    <cellStyle name="40% - 强调文字颜色 1 2 4" xfId="1077"/>
    <cellStyle name="40% - 强调文字颜色 1 3" xfId="1080"/>
    <cellStyle name="40% - 强调文字颜色 1 3 2" xfId="1084"/>
    <cellStyle name="40% - 强调文字颜色 1 3 2 2" xfId="1086"/>
    <cellStyle name="40% - 强调文字颜色 1 3 3" xfId="1088"/>
    <cellStyle name="40% - 强调文字颜色 1 4" xfId="1091"/>
    <cellStyle name="40% - 强调文字颜色 1 4 2" xfId="1092"/>
    <cellStyle name="40% - 强调文字颜色 1 4 2 2" xfId="1093"/>
    <cellStyle name="40% - 强调文字颜色 1 4 3" xfId="1094"/>
    <cellStyle name="40% - 强调文字颜色 1 5" xfId="1095"/>
    <cellStyle name="40% - 强调文字颜色 1 5 2" xfId="1096"/>
    <cellStyle name="40% - 强调文字颜色 1 5 2 2" xfId="1097"/>
    <cellStyle name="40% - 强调文字颜色 1 5 3" xfId="1098"/>
    <cellStyle name="40% - 强调文字颜色 1 6" xfId="452"/>
    <cellStyle name="40% - 强调文字颜色 1 6 2" xfId="1099"/>
    <cellStyle name="40% - 强调文字颜色 1 6 2 2" xfId="1100"/>
    <cellStyle name="40% - 强调文字颜色 1 6 3" xfId="1101"/>
    <cellStyle name="40% - 强调文字颜色 1 7" xfId="1102"/>
    <cellStyle name="40% - 强调文字颜色 1 7 2" xfId="1103"/>
    <cellStyle name="40% - 强调文字颜色 1 7 2 2" xfId="1104"/>
    <cellStyle name="40% - 强调文字颜色 1 7 3" xfId="1105"/>
    <cellStyle name="40% - 强调文字颜色 1 8" xfId="1106"/>
    <cellStyle name="40% - 强调文字颜色 1 8 2" xfId="1107"/>
    <cellStyle name="40% - 强调文字颜色 1 8 2 2" xfId="221"/>
    <cellStyle name="40% - 强调文字颜色 1 8 3" xfId="1108"/>
    <cellStyle name="40% - 强调文字颜色 1 9" xfId="1109"/>
    <cellStyle name="40% - 强调文字颜色 1 9 2" xfId="1110"/>
    <cellStyle name="40% - 强调文字颜色 2 10" xfId="1111"/>
    <cellStyle name="40% - 强调文字颜色 2 10 2" xfId="826"/>
    <cellStyle name="40% - 强调文字颜色 2 11" xfId="70"/>
    <cellStyle name="40% - 强调文字颜色 2 12" xfId="1960"/>
    <cellStyle name="40% - 强调文字颜色 2 13" xfId="1961"/>
    <cellStyle name="40% - 强调文字颜色 2 2" xfId="1112"/>
    <cellStyle name="40% - 强调文字颜色 2 2 2" xfId="1113"/>
    <cellStyle name="40% - 强调文字颜色 2 2 2 2" xfId="1114"/>
    <cellStyle name="40% - 强调文字颜色 2 2 2 2 2" xfId="1115"/>
    <cellStyle name="40% - 强调文字颜色 2 2 2 3" xfId="1116"/>
    <cellStyle name="40% - 强调文字颜色 2 2 3" xfId="1117"/>
    <cellStyle name="40% - 强调文字颜色 2 2 3 2" xfId="1118"/>
    <cellStyle name="40% - 强调文字颜色 2 2 4" xfId="1119"/>
    <cellStyle name="40% - 强调文字颜色 2 3" xfId="1122"/>
    <cellStyle name="40% - 强调文字颜色 2 3 2" xfId="1124"/>
    <cellStyle name="40% - 强调文字颜色 2 3 2 2" xfId="1125"/>
    <cellStyle name="40% - 强调文字颜色 2 3 3" xfId="1126"/>
    <cellStyle name="40% - 强调文字颜色 2 4" xfId="1128"/>
    <cellStyle name="40% - 强调文字颜色 2 4 2" xfId="1129"/>
    <cellStyle name="40% - 强调文字颜色 2 4 2 2" xfId="1130"/>
    <cellStyle name="40% - 强调文字颜色 2 4 3" xfId="1131"/>
    <cellStyle name="40% - 强调文字颜色 2 5" xfId="1132"/>
    <cellStyle name="40% - 强调文字颜色 2 5 2" xfId="1133"/>
    <cellStyle name="40% - 强调文字颜色 2 5 2 2" xfId="1135"/>
    <cellStyle name="40% - 强调文字颜色 2 5 3" xfId="1136"/>
    <cellStyle name="40% - 强调文字颜色 2 6" xfId="1137"/>
    <cellStyle name="40% - 强调文字颜色 2 6 2" xfId="1138"/>
    <cellStyle name="40% - 强调文字颜色 2 6 2 2" xfId="1139"/>
    <cellStyle name="40% - 强调文字颜色 2 6 3" xfId="1140"/>
    <cellStyle name="40% - 强调文字颜色 2 7" xfId="314"/>
    <cellStyle name="40% - 强调文字颜色 2 7 2" xfId="317"/>
    <cellStyle name="40% - 强调文字颜色 2 7 2 2" xfId="1141"/>
    <cellStyle name="40% - 强调文字颜色 2 7 3" xfId="1142"/>
    <cellStyle name="40% - 强调文字颜色 2 8" xfId="320"/>
    <cellStyle name="40% - 强调文字颜色 2 8 2" xfId="1144"/>
    <cellStyle name="40% - 强调文字颜色 2 8 2 2" xfId="1146"/>
    <cellStyle name="40% - 强调文字颜色 2 8 3" xfId="584"/>
    <cellStyle name="40% - 强调文字颜色 2 9" xfId="1148"/>
    <cellStyle name="40% - 强调文字颜色 2 9 2" xfId="1150"/>
    <cellStyle name="40% - 强调文字颜色 3 10" xfId="1152"/>
    <cellStyle name="40% - 强调文字颜色 3 10 2" xfId="1154"/>
    <cellStyle name="40% - 强调文字颜色 3 11" xfId="139"/>
    <cellStyle name="40% - 强调文字颜色 3 12" xfId="1962"/>
    <cellStyle name="40% - 强调文字颜色 3 13" xfId="1963"/>
    <cellStyle name="40% - 强调文字颜色 3 2" xfId="1155"/>
    <cellStyle name="40% - 强调文字颜色 3 2 2" xfId="1158"/>
    <cellStyle name="40% - 强调文字颜色 3 2 2 2" xfId="1161"/>
    <cellStyle name="40% - 强调文字颜色 3 2 2 2 2" xfId="1162"/>
    <cellStyle name="40% - 强调文字颜色 3 2 2 3" xfId="1163"/>
    <cellStyle name="40% - 强调文字颜色 3 2 3" xfId="1165"/>
    <cellStyle name="40% - 强调文字颜色 3 2 3 2" xfId="1166"/>
    <cellStyle name="40% - 强调文字颜色 3 2 4" xfId="1167"/>
    <cellStyle name="40% - 强调文字颜色 3 3" xfId="722"/>
    <cellStyle name="40% - 强调文字颜色 3 3 2" xfId="1170"/>
    <cellStyle name="40% - 强调文字颜色 3 3 2 2" xfId="1172"/>
    <cellStyle name="40% - 强调文字颜色 3 3 3" xfId="1174"/>
    <cellStyle name="40% - 强调文字颜色 3 4" xfId="1176"/>
    <cellStyle name="40% - 强调文字颜色 3 4 2" xfId="1178"/>
    <cellStyle name="40% - 强调文字颜色 3 4 2 2" xfId="404"/>
    <cellStyle name="40% - 强调文字颜色 3 4 3" xfId="1180"/>
    <cellStyle name="40% - 强调文字颜色 3 5" xfId="1181"/>
    <cellStyle name="40% - 强调文字颜色 3 5 2" xfId="1183"/>
    <cellStyle name="40% - 强调文字颜色 3 5 2 2" xfId="1185"/>
    <cellStyle name="40% - 强调文字颜色 3 5 3" xfId="1187"/>
    <cellStyle name="40% - 强调文字颜色 3 6" xfId="1188"/>
    <cellStyle name="40% - 强调文字颜色 3 6 2" xfId="1189"/>
    <cellStyle name="40% - 强调文字颜色 3 6 2 2" xfId="1190"/>
    <cellStyle name="40% - 强调文字颜色 3 6 3" xfId="89"/>
    <cellStyle name="40% - 强调文字颜色 3 7" xfId="324"/>
    <cellStyle name="40% - 强调文字颜色 3 7 2" xfId="1191"/>
    <cellStyle name="40% - 强调文字颜色 3 7 2 2" xfId="1192"/>
    <cellStyle name="40% - 强调文字颜色 3 7 3" xfId="1193"/>
    <cellStyle name="40% - 强调文字颜色 3 8" xfId="1195"/>
    <cellStyle name="40% - 强调文字颜色 3 8 2" xfId="1197"/>
    <cellStyle name="40% - 强调文字颜色 3 8 2 2" xfId="1199"/>
    <cellStyle name="40% - 强调文字颜色 3 8 3" xfId="1201"/>
    <cellStyle name="40% - 强调文字颜色 3 9" xfId="1203"/>
    <cellStyle name="40% - 强调文字颜色 3 9 2" xfId="1205"/>
    <cellStyle name="40% - 强调文字颜色 4 10" xfId="78"/>
    <cellStyle name="40% - 强调文字颜色 4 10 2" xfId="1206"/>
    <cellStyle name="40% - 强调文字颜色 4 11" xfId="191"/>
    <cellStyle name="40% - 强调文字颜色 4 12" xfId="1964"/>
    <cellStyle name="40% - 强调文字颜色 4 13" xfId="1965"/>
    <cellStyle name="40% - 强调文字颜色 4 2" xfId="1207"/>
    <cellStyle name="40% - 强调文字颜色 4 2 2" xfId="1209"/>
    <cellStyle name="40% - 强调文字颜色 4 2 2 2" xfId="1039"/>
    <cellStyle name="40% - 强调文字颜色 4 2 2 2 2" xfId="765"/>
    <cellStyle name="40% - 强调文字颜色 4 2 2 3" xfId="1042"/>
    <cellStyle name="40% - 强调文字颜色 4 2 3" xfId="1211"/>
    <cellStyle name="40% - 强调文字颜色 4 2 3 2" xfId="53"/>
    <cellStyle name="40% - 强调文字颜色 4 2 4" xfId="1212"/>
    <cellStyle name="40% - 强调文字颜色 4 3" xfId="1214"/>
    <cellStyle name="40% - 强调文字颜色 4 3 2" xfId="1217"/>
    <cellStyle name="40% - 强调文字颜色 4 3 2 2" xfId="1219"/>
    <cellStyle name="40% - 强调文字颜色 4 3 3" xfId="1221"/>
    <cellStyle name="40% - 强调文字颜色 4 4" xfId="1223"/>
    <cellStyle name="40% - 强调文字颜色 4 4 2" xfId="1225"/>
    <cellStyle name="40% - 强调文字颜色 4 4 2 2" xfId="1227"/>
    <cellStyle name="40% - 强调文字颜色 4 4 3" xfId="1229"/>
    <cellStyle name="40% - 强调文字颜色 4 5" xfId="1230"/>
    <cellStyle name="40% - 强调文字颜色 4 5 2" xfId="1232"/>
    <cellStyle name="40% - 强调文字颜色 4 5 2 2" xfId="1234"/>
    <cellStyle name="40% - 强调文字颜色 4 5 3" xfId="1236"/>
    <cellStyle name="40% - 强调文字颜色 4 6" xfId="1237"/>
    <cellStyle name="40% - 强调文字颜色 4 6 2" xfId="1238"/>
    <cellStyle name="40% - 强调文字颜色 4 6 2 2" xfId="1240"/>
    <cellStyle name="40% - 强调文字颜色 4 6 3" xfId="1241"/>
    <cellStyle name="40% - 强调文字颜色 4 7" xfId="1242"/>
    <cellStyle name="40% - 强调文字颜色 4 7 2" xfId="1243"/>
    <cellStyle name="40% - 强调文字颜色 4 7 2 2" xfId="1244"/>
    <cellStyle name="40% - 强调文字颜色 4 7 3" xfId="1245"/>
    <cellStyle name="40% - 强调文字颜色 4 8" xfId="1247"/>
    <cellStyle name="40% - 强调文字颜色 4 8 2" xfId="1249"/>
    <cellStyle name="40% - 强调文字颜色 4 8 2 2" xfId="1251"/>
    <cellStyle name="40% - 强调文字颜色 4 8 3" xfId="1253"/>
    <cellStyle name="40% - 强调文字颜色 4 9" xfId="1255"/>
    <cellStyle name="40% - 强调文字颜色 4 9 2" xfId="1257"/>
    <cellStyle name="40% - 强调文字颜色 5 10" xfId="1258"/>
    <cellStyle name="40% - 强调文字颜色 5 10 2" xfId="1259"/>
    <cellStyle name="40% - 强调文字颜色 5 11" xfId="259"/>
    <cellStyle name="40% - 强调文字颜色 5 12" xfId="1966"/>
    <cellStyle name="40% - 强调文字颜色 5 13" xfId="1967"/>
    <cellStyle name="40% - 强调文字颜色 5 2" xfId="1260"/>
    <cellStyle name="40% - 强调文字颜色 5 2 2" xfId="1262"/>
    <cellStyle name="40% - 强调文字颜色 5 2 2 2" xfId="253"/>
    <cellStyle name="40% - 强调文字颜色 5 2 2 2 2" xfId="1263"/>
    <cellStyle name="40% - 强调文字颜色 5 2 2 3" xfId="1264"/>
    <cellStyle name="40% - 强调文字颜色 5 2 3" xfId="1266"/>
    <cellStyle name="40% - 强调文字颜色 5 2 3 2" xfId="398"/>
    <cellStyle name="40% - 强调文字颜色 5 2 4" xfId="1267"/>
    <cellStyle name="40% - 强调文字颜色 5 3" xfId="1268"/>
    <cellStyle name="40% - 强调文字颜色 5 3 2" xfId="1270"/>
    <cellStyle name="40% - 强调文字颜色 5 3 2 2" xfId="1272"/>
    <cellStyle name="40% - 强调文字颜色 5 3 3" xfId="1274"/>
    <cellStyle name="40% - 强调文字颜色 5 4" xfId="1275"/>
    <cellStyle name="40% - 强调文字颜色 5 4 2" xfId="1277"/>
    <cellStyle name="40% - 强调文字颜色 5 4 2 2" xfId="1279"/>
    <cellStyle name="40% - 强调文字颜色 5 4 3" xfId="1281"/>
    <cellStyle name="40% - 强调文字颜色 5 5" xfId="1282"/>
    <cellStyle name="40% - 强调文字颜色 5 5 2" xfId="1284"/>
    <cellStyle name="40% - 强调文字颜色 5 5 2 2" xfId="1286"/>
    <cellStyle name="40% - 强调文字颜色 5 5 3" xfId="1288"/>
    <cellStyle name="40% - 强调文字颜色 5 6" xfId="1290"/>
    <cellStyle name="40% - 强调文字颜色 5 6 2" xfId="1292"/>
    <cellStyle name="40% - 强调文字颜色 5 6 2 2" xfId="1294"/>
    <cellStyle name="40% - 强调文字颜色 5 6 3" xfId="1297"/>
    <cellStyle name="40% - 强调文字颜色 5 7" xfId="1299"/>
    <cellStyle name="40% - 强调文字颜色 5 7 2" xfId="1301"/>
    <cellStyle name="40% - 强调文字颜色 5 7 2 2" xfId="691"/>
    <cellStyle name="40% - 强调文字颜色 5 7 3" xfId="1302"/>
    <cellStyle name="40% - 强调文字颜色 5 8" xfId="1305"/>
    <cellStyle name="40% - 强调文字颜色 5 8 2" xfId="1307"/>
    <cellStyle name="40% - 强调文字颜色 5 8 2 2" xfId="1309"/>
    <cellStyle name="40% - 强调文字颜色 5 8 3" xfId="1311"/>
    <cellStyle name="40% - 强调文字颜色 5 9" xfId="1313"/>
    <cellStyle name="40% - 强调文字颜色 5 9 2" xfId="1315"/>
    <cellStyle name="40% - 强调文字颜色 6 10" xfId="1316"/>
    <cellStyle name="40% - 强调文字颜色 6 10 2" xfId="887"/>
    <cellStyle name="40% - 强调文字颜色 6 11" xfId="277"/>
    <cellStyle name="40% - 强调文字颜色 6 12" xfId="1968"/>
    <cellStyle name="40% - 强调文字颜色 6 13" xfId="1969"/>
    <cellStyle name="40% - 强调文字颜色 6 2" xfId="1317"/>
    <cellStyle name="40% - 强调文字颜色 6 2 2" xfId="1319"/>
    <cellStyle name="40% - 强调文字颜色 6 2 2 2" xfId="1321"/>
    <cellStyle name="40% - 强调文字颜色 6 2 2 2 2" xfId="1322"/>
    <cellStyle name="40% - 强调文字颜色 6 2 2 3" xfId="1323"/>
    <cellStyle name="40% - 强调文字颜色 6 2 3" xfId="507"/>
    <cellStyle name="40% - 强调文字颜色 6 2 3 2" xfId="1324"/>
    <cellStyle name="40% - 强调文字颜色 6 2 4" xfId="1325"/>
    <cellStyle name="40% - 强调文字颜色 6 3" xfId="1326"/>
    <cellStyle name="40% - 强调文字颜色 6 3 2" xfId="1328"/>
    <cellStyle name="40% - 强调文字颜色 6 3 2 2" xfId="1330"/>
    <cellStyle name="40% - 强调文字颜色 6 3 3" xfId="1332"/>
    <cellStyle name="40% - 强调文字颜色 6 4" xfId="1333"/>
    <cellStyle name="40% - 强调文字颜色 6 4 2" xfId="1335"/>
    <cellStyle name="40% - 强调文字颜色 6 4 2 2" xfId="1338"/>
    <cellStyle name="40% - 强调文字颜色 6 4 3" xfId="1340"/>
    <cellStyle name="40% - 强调文字颜色 6 5" xfId="1342"/>
    <cellStyle name="40% - 强调文字颜色 6 5 2" xfId="1344"/>
    <cellStyle name="40% - 强调文字颜色 6 5 2 2" xfId="1346"/>
    <cellStyle name="40% - 强调文字颜色 6 5 3" xfId="1348"/>
    <cellStyle name="40% - 强调文字颜色 6 6" xfId="1350"/>
    <cellStyle name="40% - 强调文字颜色 6 6 2" xfId="1352"/>
    <cellStyle name="40% - 强调文字颜色 6 6 2 2" xfId="1354"/>
    <cellStyle name="40% - 强调文字颜色 6 6 3" xfId="1356"/>
    <cellStyle name="40% - 强调文字颜色 6 7" xfId="1358"/>
    <cellStyle name="40% - 强调文字颜色 6 7 2" xfId="1360"/>
    <cellStyle name="40% - 强调文字颜色 6 7 2 2" xfId="1361"/>
    <cellStyle name="40% - 强调文字颜色 6 7 3" xfId="1362"/>
    <cellStyle name="40% - 强调文字颜色 6 8" xfId="1365"/>
    <cellStyle name="40% - 强调文字颜色 6 8 2" xfId="1367"/>
    <cellStyle name="40% - 强调文字颜色 6 8 2 2" xfId="1369"/>
    <cellStyle name="40% - 强调文字颜色 6 8 3" xfId="1371"/>
    <cellStyle name="40% - 强调文字颜色 6 9" xfId="1157"/>
    <cellStyle name="40% - 强调文字颜色 6 9 2" xfId="1160"/>
    <cellStyle name="40% - 着色 1 10" xfId="169"/>
    <cellStyle name="40% - 着色 1 10 2" xfId="1372"/>
    <cellStyle name="40% - 着色 1 10 2 2" xfId="1373"/>
    <cellStyle name="40% - 着色 1 10 2 2 2" xfId="1374"/>
    <cellStyle name="40% - 着色 1 10 2 3" xfId="1375"/>
    <cellStyle name="40% - 着色 1 10 3" xfId="1376"/>
    <cellStyle name="40% - 着色 1 10 3 2" xfId="1377"/>
    <cellStyle name="40% - 着色 1 10 4" xfId="472"/>
    <cellStyle name="40% - 着色 1 11" xfId="483"/>
    <cellStyle name="40% - 着色 1 11 2" xfId="1378"/>
    <cellStyle name="40% - 着色 1 11 2 2" xfId="1379"/>
    <cellStyle name="40% - 着色 1 11 2 2 2" xfId="1380"/>
    <cellStyle name="40% - 着色 1 11 2 3" xfId="1381"/>
    <cellStyle name="40% - 着色 1 11 3" xfId="73"/>
    <cellStyle name="40% - 着色 1 11 3 2" xfId="14"/>
    <cellStyle name="40% - 着色 1 11 4" xfId="46"/>
    <cellStyle name="40% - 着色 1 12" xfId="1382"/>
    <cellStyle name="40% - 着色 1 12 2" xfId="1383"/>
    <cellStyle name="40% - 着色 1 12 2 2" xfId="1384"/>
    <cellStyle name="40% - 着色 1 12 2 2 2" xfId="1385"/>
    <cellStyle name="40% - 着色 1 12 2 3" xfId="1386"/>
    <cellStyle name="40% - 着色 1 12 3" xfId="80"/>
    <cellStyle name="40% - 着色 1 12 3 2" xfId="64"/>
    <cellStyle name="40% - 着色 1 12 4" xfId="82"/>
    <cellStyle name="40% - 着色 1 13" xfId="1387"/>
    <cellStyle name="40% - 着色 1 13 2" xfId="1388"/>
    <cellStyle name="40% - 着色 1 13 2 2" xfId="1389"/>
    <cellStyle name="40% - 着色 1 13 2 2 2" xfId="1390"/>
    <cellStyle name="40% - 着色 1 13 2 3" xfId="1391"/>
    <cellStyle name="40% - 着色 1 13 3" xfId="84"/>
    <cellStyle name="40% - 着色 1 13 3 2" xfId="86"/>
    <cellStyle name="40% - 着色 1 13 4" xfId="34"/>
    <cellStyle name="40% - 着色 1 14" xfId="1392"/>
    <cellStyle name="40% - 着色 1 14 2" xfId="1393"/>
    <cellStyle name="40% - 着色 1 14 2 2" xfId="25"/>
    <cellStyle name="40% - 着色 1 14 2 2 2" xfId="1395"/>
    <cellStyle name="40% - 着色 1 14 2 3" xfId="1396"/>
    <cellStyle name="40% - 着色 1 14 3" xfId="93"/>
    <cellStyle name="40% - 着色 1 14 3 2" xfId="96"/>
    <cellStyle name="40% - 着色 1 14 4" xfId="99"/>
    <cellStyle name="40% - 着色 1 2" xfId="1397"/>
    <cellStyle name="40% - 着色 1 2 2" xfId="319"/>
    <cellStyle name="40% - 着色 1 2 2 2" xfId="1143"/>
    <cellStyle name="40% - 着色 1 2 2 2 2" xfId="1145"/>
    <cellStyle name="40% - 着色 1 2 2 3" xfId="583"/>
    <cellStyle name="40% - 着色 1 2 3" xfId="1147"/>
    <cellStyle name="40% - 着色 1 2 3 2" xfId="1149"/>
    <cellStyle name="40% - 着色 1 2 4" xfId="1398"/>
    <cellStyle name="40% - 着色 1 3" xfId="1399"/>
    <cellStyle name="40% - 着色 1 3 2" xfId="1194"/>
    <cellStyle name="40% - 着色 1 3 2 2" xfId="1196"/>
    <cellStyle name="40% - 着色 1 3 2 2 2" xfId="1198"/>
    <cellStyle name="40% - 着色 1 3 2 3" xfId="1200"/>
    <cellStyle name="40% - 着色 1 3 3" xfId="1202"/>
    <cellStyle name="40% - 着色 1 3 3 2" xfId="1204"/>
    <cellStyle name="40% - 着色 1 3 4" xfId="1400"/>
    <cellStyle name="40% - 着色 1 4" xfId="1401"/>
    <cellStyle name="40% - 着色 1 4 2" xfId="1246"/>
    <cellStyle name="40% - 着色 1 4 2 2" xfId="1248"/>
    <cellStyle name="40% - 着色 1 4 2 2 2" xfId="1250"/>
    <cellStyle name="40% - 着色 1 4 2 3" xfId="1252"/>
    <cellStyle name="40% - 着色 1 4 3" xfId="1254"/>
    <cellStyle name="40% - 着色 1 4 3 2" xfId="1256"/>
    <cellStyle name="40% - 着色 1 4 4" xfId="1402"/>
    <cellStyle name="40% - 着色 1 5" xfId="1403"/>
    <cellStyle name="40% - 着色 1 5 2" xfId="1304"/>
    <cellStyle name="40% - 着色 1 5 2 2" xfId="1306"/>
    <cellStyle name="40% - 着色 1 5 2 2 2" xfId="1308"/>
    <cellStyle name="40% - 着色 1 5 2 3" xfId="1310"/>
    <cellStyle name="40% - 着色 1 5 3" xfId="1312"/>
    <cellStyle name="40% - 着色 1 5 3 2" xfId="1314"/>
    <cellStyle name="40% - 着色 1 5 4" xfId="1404"/>
    <cellStyle name="40% - 着色 1 6" xfId="1405"/>
    <cellStyle name="40% - 着色 1 6 2" xfId="1364"/>
    <cellStyle name="40% - 着色 1 6 2 2" xfId="1366"/>
    <cellStyle name="40% - 着色 1 6 2 2 2" xfId="1368"/>
    <cellStyle name="40% - 着色 1 6 2 3" xfId="1370"/>
    <cellStyle name="40% - 着色 1 6 3" xfId="1156"/>
    <cellStyle name="40% - 着色 1 6 3 2" xfId="1159"/>
    <cellStyle name="40% - 着色 1 6 4" xfId="1164"/>
    <cellStyle name="40% - 着色 1 7" xfId="1406"/>
    <cellStyle name="40% - 着色 1 7 2" xfId="1408"/>
    <cellStyle name="40% - 着色 1 7 2 2" xfId="1409"/>
    <cellStyle name="40% - 着色 1 7 2 2 2" xfId="1410"/>
    <cellStyle name="40% - 着色 1 7 2 3" xfId="1411"/>
    <cellStyle name="40% - 着色 1 7 3" xfId="1169"/>
    <cellStyle name="40% - 着色 1 7 3 2" xfId="1171"/>
    <cellStyle name="40% - 着色 1 7 4" xfId="1173"/>
    <cellStyle name="40% - 着色 1 8" xfId="1412"/>
    <cellStyle name="40% - 着色 1 8 2" xfId="1414"/>
    <cellStyle name="40% - 着色 1 8 2 2" xfId="339"/>
    <cellStyle name="40% - 着色 1 8 2 2 2" xfId="341"/>
    <cellStyle name="40% - 着色 1 8 2 3" xfId="345"/>
    <cellStyle name="40% - 着色 1 8 3" xfId="1177"/>
    <cellStyle name="40% - 着色 1 8 3 2" xfId="403"/>
    <cellStyle name="40% - 着色 1 8 4" xfId="1179"/>
    <cellStyle name="40% - 着色 1 9" xfId="1415"/>
    <cellStyle name="40% - 着色 1 9 2" xfId="1417"/>
    <cellStyle name="40% - 着色 1 9 2 2" xfId="1418"/>
    <cellStyle name="40% - 着色 1 9 2 2 2" xfId="1419"/>
    <cellStyle name="40% - 着色 1 9 2 3" xfId="1421"/>
    <cellStyle name="40% - 着色 1 9 3" xfId="1182"/>
    <cellStyle name="40% - 着色 1 9 3 2" xfId="1184"/>
    <cellStyle name="40% - 着色 1 9 4" xfId="1186"/>
    <cellStyle name="40% - 着色 2 10" xfId="1422"/>
    <cellStyle name="40% - 着色 2 10 2" xfId="1423"/>
    <cellStyle name="40% - 着色 2 10 2 2" xfId="1424"/>
    <cellStyle name="40% - 着色 2 10 2 2 2" xfId="1425"/>
    <cellStyle name="40% - 着色 2 10 2 3" xfId="1426"/>
    <cellStyle name="40% - 着色 2 10 3" xfId="1427"/>
    <cellStyle name="40% - 着色 2 10 3 2" xfId="1428"/>
    <cellStyle name="40% - 着色 2 10 4" xfId="496"/>
    <cellStyle name="40% - 着色 2 11" xfId="1429"/>
    <cellStyle name="40% - 着色 2 11 2" xfId="1430"/>
    <cellStyle name="40% - 着色 2 11 2 2" xfId="1431"/>
    <cellStyle name="40% - 着色 2 11 2 2 2" xfId="1433"/>
    <cellStyle name="40% - 着色 2 11 2 3" xfId="1434"/>
    <cellStyle name="40% - 着色 2 11 3" xfId="360"/>
    <cellStyle name="40% - 着色 2 11 3 2" xfId="363"/>
    <cellStyle name="40% - 着色 2 11 4" xfId="371"/>
    <cellStyle name="40% - 着色 2 12" xfId="1435"/>
    <cellStyle name="40% - 着色 2 12 2" xfId="1436"/>
    <cellStyle name="40% - 着色 2 12 2 2" xfId="1437"/>
    <cellStyle name="40% - 着色 2 12 2 2 2" xfId="1438"/>
    <cellStyle name="40% - 着色 2 12 2 3" xfId="1439"/>
    <cellStyle name="40% - 着色 2 12 3" xfId="381"/>
    <cellStyle name="40% - 着色 2 12 3 2" xfId="384"/>
    <cellStyle name="40% - 着色 2 12 4" xfId="387"/>
    <cellStyle name="40% - 着色 2 13" xfId="1440"/>
    <cellStyle name="40% - 着色 2 13 2" xfId="1441"/>
    <cellStyle name="40% - 着色 2 13 2 2" xfId="1442"/>
    <cellStyle name="40% - 着色 2 13 2 2 2" xfId="1443"/>
    <cellStyle name="40% - 着色 2 13 2 3" xfId="1444"/>
    <cellStyle name="40% - 着色 2 13 3" xfId="390"/>
    <cellStyle name="40% - 着色 2 13 3 2" xfId="20"/>
    <cellStyle name="40% - 着色 2 13 4" xfId="42"/>
    <cellStyle name="40% - 着色 2 14" xfId="1445"/>
    <cellStyle name="40% - 着色 2 14 2" xfId="1446"/>
    <cellStyle name="40% - 着色 2 14 2 2" xfId="1447"/>
    <cellStyle name="40% - 着色 2 14 2 2 2" xfId="1448"/>
    <cellStyle name="40% - 着色 2 14 2 3" xfId="1449"/>
    <cellStyle name="40% - 着色 2 14 3" xfId="257"/>
    <cellStyle name="40% - 着色 2 14 3 2" xfId="263"/>
    <cellStyle name="40% - 着色 2 14 4" xfId="269"/>
    <cellStyle name="40% - 着色 2 2" xfId="1450"/>
    <cellStyle name="40% - 着色 2 2 2" xfId="1451"/>
    <cellStyle name="40% - 着色 2 2 2 2" xfId="448"/>
    <cellStyle name="40% - 着色 2 2 2 2 2" xfId="451"/>
    <cellStyle name="40% - 着色 2 2 2 3" xfId="455"/>
    <cellStyle name="40% - 着色 2 2 3" xfId="1452"/>
    <cellStyle name="40% - 着色 2 2 3 2" xfId="461"/>
    <cellStyle name="40% - 着色 2 2 4" xfId="1453"/>
    <cellStyle name="40% - 着色 2 3" xfId="1454"/>
    <cellStyle name="40% - 着色 2 3 2" xfId="1455"/>
    <cellStyle name="40% - 着色 2 3 2 2" xfId="634"/>
    <cellStyle name="40% - 着色 2 3 2 2 2" xfId="636"/>
    <cellStyle name="40% - 着色 2 3 2 3" xfId="639"/>
    <cellStyle name="40% - 着色 2 3 3" xfId="732"/>
    <cellStyle name="40% - 着色 2 3 3 2" xfId="651"/>
    <cellStyle name="40% - 着色 2 3 4" xfId="734"/>
    <cellStyle name="40% - 着色 2 4" xfId="1456"/>
    <cellStyle name="40% - 着色 2 4 2" xfId="1457"/>
    <cellStyle name="40% - 着色 2 4 2 2" xfId="776"/>
    <cellStyle name="40% - 着色 2 4 2 2 2" xfId="779"/>
    <cellStyle name="40% - 着色 2 4 2 3" xfId="782"/>
    <cellStyle name="40% - 着色 2 4 3" xfId="737"/>
    <cellStyle name="40% - 着色 2 4 3 2" xfId="796"/>
    <cellStyle name="40% - 着色 2 4 4" xfId="1458"/>
    <cellStyle name="40% - 着色 2 5" xfId="1459"/>
    <cellStyle name="40% - 着色 2 5 2" xfId="1460"/>
    <cellStyle name="40% - 着色 2 5 2 2" xfId="898"/>
    <cellStyle name="40% - 着色 2 5 2 2 2" xfId="900"/>
    <cellStyle name="40% - 着色 2 5 2 3" xfId="903"/>
    <cellStyle name="40% - 着色 2 5 3" xfId="1461"/>
    <cellStyle name="40% - 着色 2 5 3 2" xfId="913"/>
    <cellStyle name="40% - 着色 2 5 4" xfId="1462"/>
    <cellStyle name="40% - 着色 2 6" xfId="1463"/>
    <cellStyle name="40% - 着色 2 6 2" xfId="1464"/>
    <cellStyle name="40% - 着色 2 6 2 2" xfId="1026"/>
    <cellStyle name="40% - 着色 2 6 2 2 2" xfId="1028"/>
    <cellStyle name="40% - 着色 2 6 2 3" xfId="1031"/>
    <cellStyle name="40% - 着色 2 6 3" xfId="1208"/>
    <cellStyle name="40% - 着色 2 6 3 2" xfId="1038"/>
    <cellStyle name="40% - 着色 2 6 4" xfId="1210"/>
    <cellStyle name="40% - 着色 2 7" xfId="1465"/>
    <cellStyle name="40% - 着色 2 7 2" xfId="1466"/>
    <cellStyle name="40% - 着色 2 7 2 2" xfId="1467"/>
    <cellStyle name="40% - 着色 2 7 2 2 2" xfId="1468"/>
    <cellStyle name="40% - 着色 2 7 2 3" xfId="1470"/>
    <cellStyle name="40% - 着色 2 7 3" xfId="1216"/>
    <cellStyle name="40% - 着色 2 7 3 2" xfId="1218"/>
    <cellStyle name="40% - 着色 2 7 4" xfId="1220"/>
    <cellStyle name="40% - 着色 2 8" xfId="1471"/>
    <cellStyle name="40% - 着色 2 8 2" xfId="1472"/>
    <cellStyle name="40% - 着色 2 8 2 2" xfId="1473"/>
    <cellStyle name="40% - 着色 2 8 2 2 2" xfId="1474"/>
    <cellStyle name="40% - 着色 2 8 2 3" xfId="1475"/>
    <cellStyle name="40% - 着色 2 8 3" xfId="1224"/>
    <cellStyle name="40% - 着色 2 8 3 2" xfId="1226"/>
    <cellStyle name="40% - 着色 2 8 4" xfId="1228"/>
    <cellStyle name="40% - 着色 2 9" xfId="1476"/>
    <cellStyle name="40% - 着色 2 9 2" xfId="1477"/>
    <cellStyle name="40% - 着色 2 9 2 2" xfId="1478"/>
    <cellStyle name="40% - 着色 2 9 2 2 2" xfId="1479"/>
    <cellStyle name="40% - 着色 2 9 2 3" xfId="1481"/>
    <cellStyle name="40% - 着色 2 9 3" xfId="1231"/>
    <cellStyle name="40% - 着色 2 9 3 2" xfId="1233"/>
    <cellStyle name="40% - 着色 2 9 4" xfId="1235"/>
    <cellStyle name="40% - 着色 3 10" xfId="1482"/>
    <cellStyle name="40% - 着色 3 10 2" xfId="296"/>
    <cellStyle name="40% - 着色 3 10 2 2" xfId="558"/>
    <cellStyle name="40% - 着色 3 10 2 2 2" xfId="560"/>
    <cellStyle name="40% - 着色 3 10 2 3" xfId="460"/>
    <cellStyle name="40% - 着色 3 10 3" xfId="40"/>
    <cellStyle name="40% - 着色 3 10 3 2" xfId="565"/>
    <cellStyle name="40% - 着色 3 10 4" xfId="569"/>
    <cellStyle name="40% - 着色 3 11" xfId="1018"/>
    <cellStyle name="40% - 着色 3 11 2" xfId="641"/>
    <cellStyle name="40% - 着色 3 11 2 2" xfId="644"/>
    <cellStyle name="40% - 着色 3 11 2 2 2" xfId="646"/>
    <cellStyle name="40% - 着色 3 11 2 3" xfId="650"/>
    <cellStyle name="40% - 着色 3 11 3" xfId="657"/>
    <cellStyle name="40% - 着色 3 11 3 2" xfId="659"/>
    <cellStyle name="40% - 着色 3 11 4" xfId="667"/>
    <cellStyle name="40% - 着色 3 12" xfId="1483"/>
    <cellStyle name="40% - 着色 3 12 2" xfId="784"/>
    <cellStyle name="40% - 着色 3 12 2 2" xfId="786"/>
    <cellStyle name="40% - 着色 3 12 2 2 2" xfId="789"/>
    <cellStyle name="40% - 着色 3 12 2 3" xfId="795"/>
    <cellStyle name="40% - 着色 3 12 3" xfId="802"/>
    <cellStyle name="40% - 着色 3 12 3 2" xfId="804"/>
    <cellStyle name="40% - 着色 3 12 4" xfId="813"/>
    <cellStyle name="40% - 着色 3 13" xfId="1484"/>
    <cellStyle name="40% - 着色 3 13 2" xfId="905"/>
    <cellStyle name="40% - 着色 3 13 2 2" xfId="907"/>
    <cellStyle name="40% - 着色 3 13 2 2 2" xfId="909"/>
    <cellStyle name="40% - 着色 3 13 2 3" xfId="912"/>
    <cellStyle name="40% - 着色 3 13 3" xfId="918"/>
    <cellStyle name="40% - 着色 3 13 3 2" xfId="920"/>
    <cellStyle name="40% - 着色 3 13 4" xfId="928"/>
    <cellStyle name="40% - 着色 3 14" xfId="1485"/>
    <cellStyle name="40% - 着色 3 14 2" xfId="1033"/>
    <cellStyle name="40% - 着色 3 14 2 2" xfId="1035"/>
    <cellStyle name="40% - 着色 3 14 2 2 2" xfId="626"/>
    <cellStyle name="40% - 着色 3 14 2 3" xfId="1037"/>
    <cellStyle name="40% - 着色 3 14 3" xfId="1044"/>
    <cellStyle name="40% - 着色 3 14 3 2" xfId="1046"/>
    <cellStyle name="40% - 着色 3 14 4" xfId="1052"/>
    <cellStyle name="40% - 着色 3 2" xfId="1486"/>
    <cellStyle name="40% - 着色 3 2 2" xfId="1487"/>
    <cellStyle name="40% - 着色 3 2 2 2" xfId="1488"/>
    <cellStyle name="40% - 着色 3 2 2 2 2" xfId="1489"/>
    <cellStyle name="40% - 着色 3 2 2 3" xfId="167"/>
    <cellStyle name="40% - 着色 3 2 3" xfId="1490"/>
    <cellStyle name="40% - 着色 3 2 3 2" xfId="1491"/>
    <cellStyle name="40% - 着色 3 2 4" xfId="1492"/>
    <cellStyle name="40% - 着色 3 3" xfId="1493"/>
    <cellStyle name="40% - 着色 3 3 2" xfId="1494"/>
    <cellStyle name="40% - 着色 3 3 2 2" xfId="1495"/>
    <cellStyle name="40% - 着色 3 3 2 2 2" xfId="1496"/>
    <cellStyle name="40% - 着色 3 3 2 3" xfId="1497"/>
    <cellStyle name="40% - 着色 3 3 3" xfId="742"/>
    <cellStyle name="40% - 着色 3 3 3 2" xfId="744"/>
    <cellStyle name="40% - 着色 3 3 4" xfId="746"/>
    <cellStyle name="40% - 着色 3 4" xfId="1498"/>
    <cellStyle name="40% - 着色 3 4 2" xfId="1499"/>
    <cellStyle name="40% - 着色 3 4 2 2" xfId="1151"/>
    <cellStyle name="40% - 着色 3 4 2 2 2" xfId="1153"/>
    <cellStyle name="40% - 着色 3 4 2 3" xfId="138"/>
    <cellStyle name="40% - 着色 3 4 3" xfId="749"/>
    <cellStyle name="40% - 着色 3 4 3 2" xfId="1500"/>
    <cellStyle name="40% - 着色 3 4 4" xfId="1501"/>
    <cellStyle name="40% - 着色 3 5" xfId="1502"/>
    <cellStyle name="40% - 着色 3 5 2" xfId="1503"/>
    <cellStyle name="40% - 着色 3 5 2 2" xfId="1504"/>
    <cellStyle name="40% - 着色 3 5 2 2 2" xfId="159"/>
    <cellStyle name="40% - 着色 3 5 2 3" xfId="1505"/>
    <cellStyle name="40% - 着色 3 5 3" xfId="1506"/>
    <cellStyle name="40% - 着色 3 5 3 2" xfId="1507"/>
    <cellStyle name="40% - 着色 3 5 4" xfId="1508"/>
    <cellStyle name="40% - 着色 3 6" xfId="1509"/>
    <cellStyle name="40% - 着色 3 6 2" xfId="1510"/>
    <cellStyle name="40% - 着色 3 6 2 2" xfId="1511"/>
    <cellStyle name="40% - 着色 3 6 2 2 2" xfId="1512"/>
    <cellStyle name="40% - 着色 3 6 2 3" xfId="1513"/>
    <cellStyle name="40% - 着色 3 6 3" xfId="1261"/>
    <cellStyle name="40% - 着色 3 6 3 2" xfId="252"/>
    <cellStyle name="40% - 着色 3 6 4" xfId="1265"/>
    <cellStyle name="40% - 着色 3 7" xfId="1514"/>
    <cellStyle name="40% - 着色 3 7 2" xfId="1515"/>
    <cellStyle name="40% - 着色 3 7 2 2" xfId="1516"/>
    <cellStyle name="40% - 着色 3 7 2 2 2" xfId="1517"/>
    <cellStyle name="40% - 着色 3 7 2 3" xfId="1518"/>
    <cellStyle name="40% - 着色 3 7 3" xfId="1269"/>
    <cellStyle name="40% - 着色 3 7 3 2" xfId="1271"/>
    <cellStyle name="40% - 着色 3 7 4" xfId="1273"/>
    <cellStyle name="40% - 着色 3 8" xfId="1519"/>
    <cellStyle name="40% - 着色 3 8 2" xfId="1520"/>
    <cellStyle name="40% - 着色 3 8 2 2" xfId="1521"/>
    <cellStyle name="40% - 着色 3 8 2 2 2" xfId="1522"/>
    <cellStyle name="40% - 着色 3 8 2 3" xfId="1523"/>
    <cellStyle name="40% - 着色 3 8 3" xfId="1276"/>
    <cellStyle name="40% - 着色 3 8 3 2" xfId="1278"/>
    <cellStyle name="40% - 着色 3 8 4" xfId="1280"/>
    <cellStyle name="40% - 着色 3 9" xfId="1524"/>
    <cellStyle name="40% - 着色 3 9 2" xfId="1525"/>
    <cellStyle name="40% - 着色 3 9 2 2" xfId="1526"/>
    <cellStyle name="40% - 着色 3 9 2 2 2" xfId="1527"/>
    <cellStyle name="40% - 着色 3 9 2 3" xfId="1529"/>
    <cellStyle name="40% - 着色 3 9 3" xfId="1283"/>
    <cellStyle name="40% - 着色 3 9 3 2" xfId="1285"/>
    <cellStyle name="40% - 着色 3 9 4" xfId="1287"/>
    <cellStyle name="40% - 着色 4 10" xfId="1530"/>
    <cellStyle name="40% - 着色 4 10 2" xfId="1531"/>
    <cellStyle name="40% - 着色 4 10 2 2" xfId="1532"/>
    <cellStyle name="40% - 着色 4 10 2 2 2" xfId="1420"/>
    <cellStyle name="40% - 着色 4 10 2 3" xfId="1533"/>
    <cellStyle name="40% - 着色 4 10 3" xfId="1534"/>
    <cellStyle name="40% - 着色 4 10 3 2" xfId="1535"/>
    <cellStyle name="40% - 着色 4 10 4" xfId="1536"/>
    <cellStyle name="40% - 着色 4 11" xfId="1537"/>
    <cellStyle name="40% - 着色 4 11 2" xfId="1538"/>
    <cellStyle name="40% - 着色 4 11 2 2" xfId="1539"/>
    <cellStyle name="40% - 着色 4 11 2 2 2" xfId="1480"/>
    <cellStyle name="40% - 着色 4 11 2 3" xfId="807"/>
    <cellStyle name="40% - 着色 4 11 3" xfId="1540"/>
    <cellStyle name="40% - 着色 4 11 3 2" xfId="1541"/>
    <cellStyle name="40% - 着色 4 11 4" xfId="1542"/>
    <cellStyle name="40% - 着色 4 12" xfId="1543"/>
    <cellStyle name="40% - 着色 4 12 2" xfId="1544"/>
    <cellStyle name="40% - 着色 4 12 2 2" xfId="1545"/>
    <cellStyle name="40% - 着色 4 12 2 2 2" xfId="1528"/>
    <cellStyle name="40% - 着色 4 12 2 3" xfId="1546"/>
    <cellStyle name="40% - 着色 4 12 3" xfId="1134"/>
    <cellStyle name="40% - 着色 4 12 3 2" xfId="1547"/>
    <cellStyle name="40% - 着色 4 12 4" xfId="1548"/>
    <cellStyle name="40% - 着色 4 13" xfId="1549"/>
    <cellStyle name="40% - 着色 4 13 2" xfId="1550"/>
    <cellStyle name="40% - 着色 4 13 2 2" xfId="1551"/>
    <cellStyle name="40% - 着色 4 13 2 2 2" xfId="1553"/>
    <cellStyle name="40% - 着色 4 13 2 3" xfId="1554"/>
    <cellStyle name="40% - 着色 4 13 3" xfId="1555"/>
    <cellStyle name="40% - 着色 4 13 3 2" xfId="1556"/>
    <cellStyle name="40% - 着色 4 13 4" xfId="1557"/>
    <cellStyle name="40% - 着色 4 14" xfId="1558"/>
    <cellStyle name="40% - 着色 4 14 2" xfId="1559"/>
    <cellStyle name="40% - 着色 4 14 2 2" xfId="1560"/>
    <cellStyle name="40% - 着色 4 14 2 2 2" xfId="61"/>
    <cellStyle name="40% - 着色 4 14 2 3" xfId="1561"/>
    <cellStyle name="40% - 着色 4 14 3" xfId="1562"/>
    <cellStyle name="40% - 着色 4 14 3 2" xfId="1563"/>
    <cellStyle name="40% - 着色 4 14 4" xfId="1564"/>
    <cellStyle name="40% - 着色 4 2" xfId="1565"/>
    <cellStyle name="40% - 着色 4 2 2" xfId="1566"/>
    <cellStyle name="40% - 着色 4 2 2 2" xfId="1567"/>
    <cellStyle name="40% - 着色 4 2 2 2 2" xfId="1568"/>
    <cellStyle name="40% - 着色 4 2 2 3" xfId="490"/>
    <cellStyle name="40% - 着色 4 2 3" xfId="1569"/>
    <cellStyle name="40% - 着色 4 2 3 2" xfId="1570"/>
    <cellStyle name="40% - 着色 4 2 4" xfId="1571"/>
    <cellStyle name="40% - 着色 4 3" xfId="1572"/>
    <cellStyle name="40% - 着色 4 3 2" xfId="1573"/>
    <cellStyle name="40% - 着色 4 3 2 2" xfId="1574"/>
    <cellStyle name="40% - 着色 4 3 2 2 2" xfId="1575"/>
    <cellStyle name="40% - 着色 4 3 2 3" xfId="1576"/>
    <cellStyle name="40% - 着色 4 3 3" xfId="754"/>
    <cellStyle name="40% - 着色 4 3 3 2" xfId="756"/>
    <cellStyle name="40% - 着色 4 3 4" xfId="758"/>
    <cellStyle name="40% - 着色 4 4" xfId="1577"/>
    <cellStyle name="40% - 着色 4 4 2" xfId="1578"/>
    <cellStyle name="40% - 着色 4 4 2 2" xfId="1579"/>
    <cellStyle name="40% - 着色 4 4 2 2 2" xfId="1580"/>
    <cellStyle name="40% - 着色 4 4 2 3" xfId="1581"/>
    <cellStyle name="40% - 着色 4 4 3" xfId="762"/>
    <cellStyle name="40% - 着色 4 4 3 2" xfId="1582"/>
    <cellStyle name="40% - 着色 4 4 4" xfId="1583"/>
    <cellStyle name="40% - 着色 4 5" xfId="1584"/>
    <cellStyle name="40% - 着色 4 5 2" xfId="1585"/>
    <cellStyle name="40% - 着色 4 5 2 2" xfId="596"/>
    <cellStyle name="40% - 着色 4 5 2 2 2" xfId="598"/>
    <cellStyle name="40% - 着色 4 5 2 3" xfId="197"/>
    <cellStyle name="40% - 着色 4 5 3" xfId="1586"/>
    <cellStyle name="40% - 着色 4 5 3 2" xfId="1587"/>
    <cellStyle name="40% - 着色 4 5 4" xfId="1588"/>
    <cellStyle name="40% - 着色 4 6" xfId="1589"/>
    <cellStyle name="40% - 着色 4 6 2" xfId="1590"/>
    <cellStyle name="40% - 着色 4 6 2 2" xfId="1591"/>
    <cellStyle name="40% - 着色 4 6 2 2 2" xfId="1593"/>
    <cellStyle name="40% - 着色 4 6 2 3" xfId="1594"/>
    <cellStyle name="40% - 着色 4 6 3" xfId="1318"/>
    <cellStyle name="40% - 着色 4 6 3 2" xfId="1320"/>
    <cellStyle name="40% - 着色 4 6 4" xfId="506"/>
    <cellStyle name="40% - 着色 4 7" xfId="1595"/>
    <cellStyle name="40% - 着色 4 7 2" xfId="1596"/>
    <cellStyle name="40% - 着色 4 7 2 2" xfId="1597"/>
    <cellStyle name="40% - 着色 4 7 2 2 2" xfId="1598"/>
    <cellStyle name="40% - 着色 4 7 2 3" xfId="1599"/>
    <cellStyle name="40% - 着色 4 7 3" xfId="1327"/>
    <cellStyle name="40% - 着色 4 7 3 2" xfId="1329"/>
    <cellStyle name="40% - 着色 4 7 4" xfId="1331"/>
    <cellStyle name="40% - 着色 4 8" xfId="1600"/>
    <cellStyle name="40% - 着色 4 8 2" xfId="1601"/>
    <cellStyle name="40% - 着色 4 8 2 2" xfId="1603"/>
    <cellStyle name="40% - 着色 4 8 2 2 2" xfId="1605"/>
    <cellStyle name="40% - 着色 4 8 2 3" xfId="1607"/>
    <cellStyle name="40% - 着色 4 8 3" xfId="1334"/>
    <cellStyle name="40% - 着色 4 8 3 2" xfId="1337"/>
    <cellStyle name="40% - 着色 4 8 4" xfId="1339"/>
    <cellStyle name="40% - 着色 4 9" xfId="1608"/>
    <cellStyle name="40% - 着色 4 9 2" xfId="1609"/>
    <cellStyle name="40% - 着色 4 9 2 2" xfId="1610"/>
    <cellStyle name="40% - 着色 4 9 2 2 2" xfId="1611"/>
    <cellStyle name="40% - 着色 4 9 2 3" xfId="1552"/>
    <cellStyle name="40% - 着色 4 9 3" xfId="1343"/>
    <cellStyle name="40% - 着色 4 9 3 2" xfId="1345"/>
    <cellStyle name="40% - 着色 4 9 4" xfId="1347"/>
    <cellStyle name="40% - 着色 5 10" xfId="573"/>
    <cellStyle name="40% - 着色 5 10 2" xfId="589"/>
    <cellStyle name="40% - 着色 5 10 2 2" xfId="638"/>
    <cellStyle name="40% - 着色 5 10 2 2 2" xfId="1612"/>
    <cellStyle name="40% - 着色 5 10 2 3" xfId="1613"/>
    <cellStyle name="40% - 着色 5 10 3" xfId="1614"/>
    <cellStyle name="40% - 着色 5 10 3 2" xfId="655"/>
    <cellStyle name="40% - 着色 5 10 4" xfId="1615"/>
    <cellStyle name="40% - 着色 5 11" xfId="397"/>
    <cellStyle name="40% - 着色 5 11 2" xfId="1616"/>
    <cellStyle name="40% - 着色 5 11 2 2" xfId="781"/>
    <cellStyle name="40% - 着色 5 11 2 2 2" xfId="1618"/>
    <cellStyle name="40% - 着色 5 11 2 3" xfId="1619"/>
    <cellStyle name="40% - 着色 5 11 3" xfId="1620"/>
    <cellStyle name="40% - 着色 5 11 3 2" xfId="800"/>
    <cellStyle name="40% - 着色 5 11 4" xfId="1621"/>
    <cellStyle name="40% - 着色 5 12" xfId="1622"/>
    <cellStyle name="40% - 着色 5 12 2" xfId="1623"/>
    <cellStyle name="40% - 着色 5 12 2 2" xfId="902"/>
    <cellStyle name="40% - 着色 5 12 2 2 2" xfId="1626"/>
    <cellStyle name="40% - 着色 5 12 2 3" xfId="1627"/>
    <cellStyle name="40% - 着色 5 12 3" xfId="1628"/>
    <cellStyle name="40% - 着色 5 12 3 2" xfId="916"/>
    <cellStyle name="40% - 着色 5 12 4" xfId="1629"/>
    <cellStyle name="40% - 着色 5 13" xfId="1630"/>
    <cellStyle name="40% - 着色 5 13 2" xfId="1631"/>
    <cellStyle name="40% - 着色 5 13 2 2" xfId="1030"/>
    <cellStyle name="40% - 着色 5 13 2 2 2" xfId="1632"/>
    <cellStyle name="40% - 着色 5 13 2 3" xfId="1633"/>
    <cellStyle name="40% - 着色 5 13 3" xfId="1634"/>
    <cellStyle name="40% - 着色 5 13 3 2" xfId="1041"/>
    <cellStyle name="40% - 着色 5 13 4" xfId="1635"/>
    <cellStyle name="40% - 着色 5 14" xfId="1636"/>
    <cellStyle name="40% - 着色 5 14 2" xfId="1637"/>
    <cellStyle name="40% - 着色 5 14 2 2" xfId="1469"/>
    <cellStyle name="40% - 着色 5 14 2 2 2" xfId="1638"/>
    <cellStyle name="40% - 着色 5 14 2 3" xfId="1639"/>
    <cellStyle name="40% - 着色 5 14 3" xfId="1640"/>
    <cellStyle name="40% - 着色 5 14 3 2" xfId="1641"/>
    <cellStyle name="40% - 着色 5 14 4" xfId="1642"/>
    <cellStyle name="40% - 着色 5 2" xfId="1644"/>
    <cellStyle name="40% - 着色 5 2 2" xfId="1645"/>
    <cellStyle name="40% - 着色 5 2 2 2" xfId="1646"/>
    <cellStyle name="40% - 着色 5 2 2 2 2" xfId="1647"/>
    <cellStyle name="40% - 着色 5 2 2 3" xfId="205"/>
    <cellStyle name="40% - 着色 5 2 3" xfId="1648"/>
    <cellStyle name="40% - 着色 5 2 3 2" xfId="1649"/>
    <cellStyle name="40% - 着色 5 2 4" xfId="1650"/>
    <cellStyle name="40% - 着色 5 3" xfId="1602"/>
    <cellStyle name="40% - 着色 5 3 2" xfId="1604"/>
    <cellStyle name="40% - 着色 5 3 2 2" xfId="1651"/>
    <cellStyle name="40% - 着色 5 3 2 2 2" xfId="1652"/>
    <cellStyle name="40% - 着色 5 3 2 3" xfId="1653"/>
    <cellStyle name="40% - 着色 5 3 3" xfId="769"/>
    <cellStyle name="40% - 着色 5 3 3 2" xfId="771"/>
    <cellStyle name="40% - 着色 5 3 4" xfId="773"/>
    <cellStyle name="40% - 着色 5 4" xfId="1606"/>
    <cellStyle name="40% - 着色 5 4 2" xfId="1654"/>
    <cellStyle name="40% - 着色 5 4 2 2" xfId="1655"/>
    <cellStyle name="40% - 着色 5 4 2 2 2" xfId="1657"/>
    <cellStyle name="40% - 着色 5 4 2 3" xfId="1658"/>
    <cellStyle name="40% - 着色 5 4 3" xfId="778"/>
    <cellStyle name="40% - 着色 5 4 3 2" xfId="1659"/>
    <cellStyle name="40% - 着色 5 4 4" xfId="1660"/>
    <cellStyle name="40% - 着色 5 5" xfId="1661"/>
    <cellStyle name="40% - 着色 5 5 2" xfId="423"/>
    <cellStyle name="40% - 着色 5 5 2 2" xfId="1662"/>
    <cellStyle name="40% - 着色 5 5 2 2 2" xfId="1663"/>
    <cellStyle name="40% - 着色 5 5 2 3" xfId="1664"/>
    <cellStyle name="40% - 着色 5 5 3" xfId="1617"/>
    <cellStyle name="40% - 着色 5 5 3 2" xfId="1665"/>
    <cellStyle name="40% - 着色 5 5 4" xfId="1666"/>
    <cellStyle name="40% - 着色 5 6" xfId="1667"/>
    <cellStyle name="40% - 着色 5 6 2" xfId="432"/>
    <cellStyle name="40% - 着色 5 6 2 2" xfId="1668"/>
    <cellStyle name="40% - 着色 5 6 2 2 2" xfId="1296"/>
    <cellStyle name="40% - 着色 5 6 2 3" xfId="1669"/>
    <cellStyle name="40% - 着色 5 6 3" xfId="1670"/>
    <cellStyle name="40% - 着色 5 6 3 2" xfId="1671"/>
    <cellStyle name="40% - 着色 5 6 4" xfId="1672"/>
    <cellStyle name="40% - 着色 5 7" xfId="1673"/>
    <cellStyle name="40% - 着色 5 7 2" xfId="426"/>
    <cellStyle name="40% - 着色 5 7 2 2" xfId="1674"/>
    <cellStyle name="40% - 着色 5 7 2 2 2" xfId="881"/>
    <cellStyle name="40% - 着色 5 7 2 3" xfId="1675"/>
    <cellStyle name="40% - 着色 5 7 3" xfId="1676"/>
    <cellStyle name="40% - 着色 5 7 3 2" xfId="1677"/>
    <cellStyle name="40% - 着色 5 7 4" xfId="1678"/>
    <cellStyle name="40% - 着色 5 8" xfId="1679"/>
    <cellStyle name="40% - 着色 5 8 2" xfId="446"/>
    <cellStyle name="40% - 着色 5 8 2 2" xfId="1680"/>
    <cellStyle name="40% - 着色 5 8 2 2 2" xfId="1681"/>
    <cellStyle name="40% - 着色 5 8 2 3" xfId="1682"/>
    <cellStyle name="40% - 着色 5 8 3" xfId="1683"/>
    <cellStyle name="40% - 着色 5 8 3 2" xfId="1684"/>
    <cellStyle name="40% - 着色 5 8 4" xfId="1685"/>
    <cellStyle name="40% - 着色 5 9" xfId="1687"/>
    <cellStyle name="40% - 着色 5 9 2" xfId="465"/>
    <cellStyle name="40% - 着色 5 9 2 2" xfId="56"/>
    <cellStyle name="40% - 着色 5 9 2 2 2" xfId="3"/>
    <cellStyle name="40% - 着色 5 9 2 3" xfId="60"/>
    <cellStyle name="40% - 着色 5 9 3" xfId="1688"/>
    <cellStyle name="40% - 着色 5 9 3 2" xfId="1689"/>
    <cellStyle name="40% - 着色 5 9 4" xfId="1690"/>
    <cellStyle name="40% - 着色 6 10" xfId="224"/>
    <cellStyle name="40% - 着色 6 10 2" xfId="1691"/>
    <cellStyle name="40% - 着色 6 10 2 2" xfId="1692"/>
    <cellStyle name="40% - 着色 6 10 2 2 2" xfId="1693"/>
    <cellStyle name="40% - 着色 6 10 2 3" xfId="1695"/>
    <cellStyle name="40% - 着色 6 10 3" xfId="1696"/>
    <cellStyle name="40% - 着色 6 10 3 2" xfId="1697"/>
    <cellStyle name="40% - 着色 6 10 4" xfId="544"/>
    <cellStyle name="40% - 着色 6 11" xfId="287"/>
    <cellStyle name="40% - 着色 6 11 2" xfId="1698"/>
    <cellStyle name="40% - 着色 6 11 2 2" xfId="1699"/>
    <cellStyle name="40% - 着色 6 11 2 2 2" xfId="1700"/>
    <cellStyle name="40% - 着色 6 11 2 3" xfId="1701"/>
    <cellStyle name="40% - 着色 6 11 3" xfId="1702"/>
    <cellStyle name="40% - 着色 6 11 3 2" xfId="1703"/>
    <cellStyle name="40% - 着色 6 11 4" xfId="17"/>
    <cellStyle name="40% - 着色 6 12" xfId="1704"/>
    <cellStyle name="40% - 着色 6 12 2" xfId="1705"/>
    <cellStyle name="40% - 着色 6 12 2 2" xfId="1706"/>
    <cellStyle name="40% - 着色 6 12 2 2 2" xfId="1707"/>
    <cellStyle name="40% - 着色 6 12 2 3" xfId="1708"/>
    <cellStyle name="40% - 着色 6 12 3" xfId="1709"/>
    <cellStyle name="40% - 着色 6 12 3 2" xfId="1710"/>
    <cellStyle name="40% - 着色 6 12 4" xfId="1711"/>
    <cellStyle name="40% - 着色 6 13" xfId="1712"/>
    <cellStyle name="40% - 着色 6 13 2" xfId="1713"/>
    <cellStyle name="40% - 着色 6 13 2 2" xfId="1714"/>
    <cellStyle name="40% - 着色 6 13 2 2 2" xfId="1715"/>
    <cellStyle name="40% - 着色 6 13 2 3" xfId="1716"/>
    <cellStyle name="40% - 着色 6 13 3" xfId="1717"/>
    <cellStyle name="40% - 着色 6 13 3 2" xfId="1718"/>
    <cellStyle name="40% - 着色 6 13 4" xfId="1719"/>
    <cellStyle name="40% - 着色 6 14" xfId="1720"/>
    <cellStyle name="40% - 着色 6 14 2" xfId="1721"/>
    <cellStyle name="40% - 着色 6 14 2 2" xfId="1722"/>
    <cellStyle name="40% - 着色 6 14 2 2 2" xfId="127"/>
    <cellStyle name="40% - 着色 6 14 2 3" xfId="1723"/>
    <cellStyle name="40% - 着色 6 14 3" xfId="1724"/>
    <cellStyle name="40% - 着色 6 14 3 2" xfId="1725"/>
    <cellStyle name="40% - 着色 6 14 4" xfId="1726"/>
    <cellStyle name="40% - 着色 6 2" xfId="1727"/>
    <cellStyle name="40% - 着色 6 2 2" xfId="1728"/>
    <cellStyle name="40% - 着色 6 2 2 2" xfId="1729"/>
    <cellStyle name="40% - 着色 6 2 2 2 2" xfId="1730"/>
    <cellStyle name="40% - 着色 6 2 2 3" xfId="1731"/>
    <cellStyle name="40% - 着色 6 2 3" xfId="1732"/>
    <cellStyle name="40% - 着色 6 2 3 2" xfId="1733"/>
    <cellStyle name="40% - 着色 6 2 4" xfId="1734"/>
    <cellStyle name="40% - 着色 6 3" xfId="1336"/>
    <cellStyle name="40% - 着色 6 3 2" xfId="1735"/>
    <cellStyle name="40% - 着色 6 3 2 2" xfId="1736"/>
    <cellStyle name="40% - 着色 6 3 2 2 2" xfId="1737"/>
    <cellStyle name="40% - 着色 6 3 2 3" xfId="1738"/>
    <cellStyle name="40% - 着色 6 3 3" xfId="788"/>
    <cellStyle name="40% - 着色 6 3 3 2" xfId="791"/>
    <cellStyle name="40% - 着色 6 3 4" xfId="793"/>
    <cellStyle name="40% - 着色 6 4" xfId="1739"/>
    <cellStyle name="40% - 着色 6 4 2" xfId="1740"/>
    <cellStyle name="40% - 着色 6 4 2 2" xfId="1741"/>
    <cellStyle name="40% - 着色 6 4 2 2 2" xfId="1742"/>
    <cellStyle name="40% - 着色 6 4 2 3" xfId="1743"/>
    <cellStyle name="40% - 着色 6 4 3" xfId="798"/>
    <cellStyle name="40% - 着色 6 4 3 2" xfId="1744"/>
    <cellStyle name="40% - 着色 6 4 4" xfId="1745"/>
    <cellStyle name="40% - 着色 6 5" xfId="1746"/>
    <cellStyle name="40% - 着色 6 5 2" xfId="1747"/>
    <cellStyle name="40% - 着色 6 5 2 2" xfId="1748"/>
    <cellStyle name="40% - 着色 6 5 2 2 2" xfId="834"/>
    <cellStyle name="40% - 着色 6 5 2 3" xfId="1749"/>
    <cellStyle name="40% - 着色 6 5 3" xfId="1750"/>
    <cellStyle name="40% - 着色 6 5 3 2" xfId="1751"/>
    <cellStyle name="40% - 着色 6 5 4" xfId="1752"/>
    <cellStyle name="40% - 着色 6 6" xfId="1753"/>
    <cellStyle name="40% - 着色 6 6 2" xfId="1754"/>
    <cellStyle name="40% - 着色 6 6 2 2" xfId="1755"/>
    <cellStyle name="40% - 着色 6 6 2 2 2" xfId="1756"/>
    <cellStyle name="40% - 着色 6 6 2 3" xfId="1757"/>
    <cellStyle name="40% - 着色 6 6 3" xfId="1758"/>
    <cellStyle name="40% - 着色 6 6 3 2" xfId="1759"/>
    <cellStyle name="40% - 着色 6 6 4" xfId="1760"/>
    <cellStyle name="40% - 着色 6 7" xfId="1761"/>
    <cellStyle name="40% - 着色 6 7 2" xfId="1762"/>
    <cellStyle name="40% - 着色 6 7 2 2" xfId="1763"/>
    <cellStyle name="40% - 着色 6 7 2 2 2" xfId="1764"/>
    <cellStyle name="40% - 着色 6 7 2 3" xfId="1765"/>
    <cellStyle name="40% - 着色 6 7 3" xfId="1766"/>
    <cellStyle name="40% - 着色 6 7 3 2" xfId="1767"/>
    <cellStyle name="40% - 着色 6 7 4" xfId="1768"/>
    <cellStyle name="40% - 着色 6 8" xfId="1769"/>
    <cellStyle name="40% - 着色 6 8 2" xfId="101"/>
    <cellStyle name="40% - 着色 6 8 2 2" xfId="104"/>
    <cellStyle name="40% - 着色 6 8 2 2 2" xfId="6"/>
    <cellStyle name="40% - 着色 6 8 2 3" xfId="107"/>
    <cellStyle name="40% - 着色 6 8 3" xfId="110"/>
    <cellStyle name="40% - 着色 6 8 3 2" xfId="113"/>
    <cellStyle name="40% - 着色 6 8 4" xfId="118"/>
    <cellStyle name="40% - 着色 6 9" xfId="1771"/>
    <cellStyle name="40% - 着色 6 9 2" xfId="145"/>
    <cellStyle name="40% - 着色 6 9 2 2" xfId="129"/>
    <cellStyle name="40% - 着色 6 9 2 2 2" xfId="134"/>
    <cellStyle name="40% - 着色 6 9 2 3" xfId="176"/>
    <cellStyle name="40% - 着色 6 9 3" xfId="148"/>
    <cellStyle name="40% - 着色 6 9 3 2" xfId="179"/>
    <cellStyle name="40% - 着色 6 9 4" xfId="185"/>
    <cellStyle name="标题 5" xfId="1772"/>
    <cellStyle name="标题 6" xfId="1773"/>
    <cellStyle name="常规" xfId="0" builtinId="0"/>
    <cellStyle name="常规 10" xfId="1862"/>
    <cellStyle name="常规 10 2" xfId="1865"/>
    <cellStyle name="常规 11" xfId="1864"/>
    <cellStyle name="常规 12" xfId="1971"/>
    <cellStyle name="常规 13" xfId="1972"/>
    <cellStyle name="常规 14" xfId="1973"/>
    <cellStyle name="常规 15" xfId="1974"/>
    <cellStyle name="常规 2" xfId="1774"/>
    <cellStyle name="常规 2 2" xfId="1694"/>
    <cellStyle name="常规 2 2 2" xfId="1775"/>
    <cellStyle name="常规 2 2 2 2" xfId="1776"/>
    <cellStyle name="常规 2 2 3" xfId="1777"/>
    <cellStyle name="常规 2 3" xfId="1239"/>
    <cellStyle name="常规 2 3 2" xfId="1778"/>
    <cellStyle name="常规 2 3 3" xfId="1863"/>
    <cellStyle name="常规 2 4" xfId="1779"/>
    <cellStyle name="常规 2 5" xfId="1780"/>
    <cellStyle name="常规 2 6" xfId="1781"/>
    <cellStyle name="常规 2 7" xfId="1866"/>
    <cellStyle name="常规 3" xfId="1783"/>
    <cellStyle name="常规 3 2" xfId="1785"/>
    <cellStyle name="常规 3 2 2" xfId="275"/>
    <cellStyle name="常规 3 3" xfId="1787"/>
    <cellStyle name="常规 4" xfId="1789"/>
    <cellStyle name="常规 5" xfId="1791"/>
    <cellStyle name="常规 6" xfId="1793"/>
    <cellStyle name="常规 6 2" xfId="1795"/>
    <cellStyle name="常规 7" xfId="947"/>
    <cellStyle name="常规 7 2" xfId="950"/>
    <cellStyle name="常规 7 3" xfId="1945"/>
    <cellStyle name="常规 8" xfId="1861"/>
    <cellStyle name="常规 9" xfId="1860"/>
    <cellStyle name="常规_QA审计报告" xfId="1796"/>
    <cellStyle name="超链接 2" xfId="963"/>
    <cellStyle name="千位分隔 2" xfId="1797"/>
    <cellStyle name="注释 10" xfId="1782"/>
    <cellStyle name="注释 10 2" xfId="1784"/>
    <cellStyle name="注释 10 2 2" xfId="274"/>
    <cellStyle name="注释 10 2 2 2" xfId="123"/>
    <cellStyle name="注释 10 2 3" xfId="280"/>
    <cellStyle name="注释 10 3" xfId="1786"/>
    <cellStyle name="注释 10 3 2" xfId="1798"/>
    <cellStyle name="注释 10 4" xfId="1799"/>
    <cellStyle name="注释 11" xfId="1788"/>
    <cellStyle name="注释 11 2" xfId="1800"/>
    <cellStyle name="注释 11 2 2" xfId="1802"/>
    <cellStyle name="注释 11 2 2 2" xfId="1804"/>
    <cellStyle name="注释 11 2 3" xfId="1805"/>
    <cellStyle name="注释 11 3" xfId="1806"/>
    <cellStyle name="注释 11 3 2" xfId="1808"/>
    <cellStyle name="注释 11 4" xfId="1801"/>
    <cellStyle name="注释 12" xfId="1790"/>
    <cellStyle name="注释 12 2" xfId="1809"/>
    <cellStyle name="注释 12 2 2" xfId="1810"/>
    <cellStyle name="注释 12 2 2 2" xfId="1811"/>
    <cellStyle name="注释 12 2 3" xfId="1812"/>
    <cellStyle name="注释 12 3" xfId="1813"/>
    <cellStyle name="注释 12 3 2" xfId="1814"/>
    <cellStyle name="注释 12 4" xfId="1807"/>
    <cellStyle name="注释 13" xfId="1792"/>
    <cellStyle name="注释 13 2" xfId="1794"/>
    <cellStyle name="注释 13 2 2" xfId="1815"/>
    <cellStyle name="注释 13 2 2 2" xfId="1816"/>
    <cellStyle name="注释 13 2 3" xfId="1643"/>
    <cellStyle name="注释 13 3" xfId="1817"/>
    <cellStyle name="注释 13 3 2" xfId="1818"/>
    <cellStyle name="注释 13 4" xfId="1803"/>
    <cellStyle name="注释 14" xfId="946"/>
    <cellStyle name="注释 14 2" xfId="949"/>
    <cellStyle name="注释 14 2 2" xfId="952"/>
    <cellStyle name="注释 14 2 2 2" xfId="1819"/>
    <cellStyle name="注释 14 2 3" xfId="1820"/>
    <cellStyle name="注释 14 3" xfId="11"/>
    <cellStyle name="注释 14 3 2" xfId="1821"/>
    <cellStyle name="注释 14 4" xfId="1822"/>
    <cellStyle name="注释 15" xfId="955"/>
    <cellStyle name="注释 15 2" xfId="958"/>
    <cellStyle name="注释 15 2 2" xfId="1824"/>
    <cellStyle name="注释 15 2 2 2" xfId="1825"/>
    <cellStyle name="注释 15 2 3" xfId="1826"/>
    <cellStyle name="注释 15 3" xfId="1828"/>
    <cellStyle name="注释 15 3 2" xfId="1829"/>
    <cellStyle name="注释 15 4" xfId="1592"/>
    <cellStyle name="注释 16" xfId="961"/>
    <cellStyle name="注释 16 2" xfId="1079"/>
    <cellStyle name="注释 16 2 2" xfId="1083"/>
    <cellStyle name="注释 16 3" xfId="1090"/>
    <cellStyle name="注释 17" xfId="1625"/>
    <cellStyle name="注释 17 2" xfId="1121"/>
    <cellStyle name="注释 17 2 2" xfId="1123"/>
    <cellStyle name="注释 17 3" xfId="1127"/>
    <cellStyle name="注释 18" xfId="718"/>
    <cellStyle name="注释 18 2" xfId="721"/>
    <cellStyle name="注释 18 2 2" xfId="1168"/>
    <cellStyle name="注释 18 3" xfId="1175"/>
    <cellStyle name="注释 19" xfId="725"/>
    <cellStyle name="注释 19 2" xfId="1213"/>
    <cellStyle name="注释 19 2 2" xfId="1215"/>
    <cellStyle name="注释 19 3" xfId="1222"/>
    <cellStyle name="注释 2" xfId="1394"/>
    <cellStyle name="注释 2 2" xfId="1289"/>
    <cellStyle name="注释 2 2 2" xfId="1291"/>
    <cellStyle name="注释 2 2 2 2" xfId="1293"/>
    <cellStyle name="注释 2 2 3" xfId="1295"/>
    <cellStyle name="注释 2 3" xfId="1298"/>
    <cellStyle name="注释 2 3 2" xfId="1300"/>
    <cellStyle name="注释 2 4" xfId="1303"/>
    <cellStyle name="注释 20" xfId="954"/>
    <cellStyle name="注释 20 2" xfId="957"/>
    <cellStyle name="注释 20 2 2" xfId="1823"/>
    <cellStyle name="注释 20 3" xfId="1827"/>
    <cellStyle name="注释 21" xfId="960"/>
    <cellStyle name="注释 21 2" xfId="1078"/>
    <cellStyle name="注释 21 2 2" xfId="1082"/>
    <cellStyle name="注释 21 3" xfId="1089"/>
    <cellStyle name="注释 22" xfId="1624"/>
    <cellStyle name="注释 22 2" xfId="1120"/>
    <cellStyle name="注释 23" xfId="717"/>
    <cellStyle name="注释 23 2" xfId="720"/>
    <cellStyle name="注释 24" xfId="724"/>
    <cellStyle name="注释 25" xfId="985"/>
    <cellStyle name="注释 26" xfId="1970"/>
    <cellStyle name="注释 3" xfId="1830"/>
    <cellStyle name="注释 3 2" xfId="1349"/>
    <cellStyle name="注释 3 2 2" xfId="1351"/>
    <cellStyle name="注释 3 2 2 2" xfId="1353"/>
    <cellStyle name="注释 3 2 3" xfId="1355"/>
    <cellStyle name="注释 3 3" xfId="1357"/>
    <cellStyle name="注释 3 3 2" xfId="1359"/>
    <cellStyle name="注释 3 4" xfId="1363"/>
    <cellStyle name="注释 4" xfId="1831"/>
    <cellStyle name="注释 4 2" xfId="1832"/>
    <cellStyle name="注释 4 2 2" xfId="1833"/>
    <cellStyle name="注释 4 2 2 2" xfId="1834"/>
    <cellStyle name="注释 4 2 3" xfId="1835"/>
    <cellStyle name="注释 4 3" xfId="1836"/>
    <cellStyle name="注释 4 3 2" xfId="1837"/>
    <cellStyle name="注释 4 4" xfId="1407"/>
    <cellStyle name="注释 5" xfId="1656"/>
    <cellStyle name="注释 5 2" xfId="1838"/>
    <cellStyle name="注释 5 2 2" xfId="235"/>
    <cellStyle name="注释 5 2 2 2" xfId="237"/>
    <cellStyle name="注释 5 2 3" xfId="244"/>
    <cellStyle name="注释 5 3" xfId="1839"/>
    <cellStyle name="注释 5 3 2" xfId="303"/>
    <cellStyle name="注释 5 4" xfId="1413"/>
    <cellStyle name="注释 6" xfId="1840"/>
    <cellStyle name="注释 6 2" xfId="1841"/>
    <cellStyle name="注释 6 2 2" xfId="1842"/>
    <cellStyle name="注释 6 2 2 2" xfId="1341"/>
    <cellStyle name="注释 6 2 3" xfId="1843"/>
    <cellStyle name="注释 6 3" xfId="1844"/>
    <cellStyle name="注释 6 3 2" xfId="1845"/>
    <cellStyle name="注释 6 4" xfId="1416"/>
    <cellStyle name="注释 7" xfId="1081"/>
    <cellStyle name="注释 7 2" xfId="1085"/>
    <cellStyle name="注释 7 2 2" xfId="1846"/>
    <cellStyle name="注释 7 2 2 2" xfId="1847"/>
    <cellStyle name="注释 7 2 3" xfId="1432"/>
    <cellStyle name="注释 7 3" xfId="1848"/>
    <cellStyle name="注释 7 3 2" xfId="1849"/>
    <cellStyle name="注释 7 4" xfId="1850"/>
    <cellStyle name="注释 8" xfId="1087"/>
    <cellStyle name="注释 8 2" xfId="1851"/>
    <cellStyle name="注释 8 2 2" xfId="1686"/>
    <cellStyle name="注释 8 2 2 2" xfId="464"/>
    <cellStyle name="注释 8 2 3" xfId="366"/>
    <cellStyle name="注释 8 3" xfId="1852"/>
    <cellStyle name="注释 8 3 2" xfId="1770"/>
    <cellStyle name="注释 8 4" xfId="1853"/>
    <cellStyle name="注释 9" xfId="1854"/>
    <cellStyle name="注释 9 2" xfId="1855"/>
    <cellStyle name="注释 9 2 2" xfId="1856"/>
    <cellStyle name="注释 9 2 2 2" xfId="995"/>
    <cellStyle name="注释 9 2 3" xfId="1857"/>
    <cellStyle name="注释 9 3" xfId="1858"/>
    <cellStyle name="注释 9 3 2" xfId="1859"/>
    <cellStyle name="注释 9 4" xfId="1024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  <color rgb="FFCCCCFF"/>
      <color rgb="FF99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7</xdr:row>
      <xdr:rowOff>95250</xdr:rowOff>
    </xdr:from>
    <xdr:to>
      <xdr:col>9</xdr:col>
      <xdr:colOff>189193</xdr:colOff>
      <xdr:row>24</xdr:row>
      <xdr:rowOff>180580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2209800"/>
          <a:ext cx="10457143" cy="3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679451</xdr:colOff>
      <xdr:row>11</xdr:row>
      <xdr:rowOff>239439</xdr:rowOff>
    </xdr:from>
    <xdr:to>
      <xdr:col>10</xdr:col>
      <xdr:colOff>174626</xdr:colOff>
      <xdr:row>12</xdr:row>
      <xdr:rowOff>228600</xdr:rowOff>
    </xdr:to>
    <xdr:sp macro="" textlink="">
      <xdr:nvSpPr>
        <xdr:cNvPr id="2" name="矩形 1" descr="d4477744-9025-4cfa-9ace-d3f349098fe1">
          <a:extLst>
            <a:ext uri="{FF2B5EF4-FFF2-40B4-BE49-F238E27FC236}">
              <a16:creationId xmlns:a16="http://schemas.microsoft.com/office/drawing/2014/main" id="{CE0D6EBD-9B1C-8F4D-81C1-82EC67280AA7}"/>
            </a:ext>
          </a:extLst>
        </xdr:cNvPr>
        <xdr:cNvSpPr/>
      </xdr:nvSpPr>
      <xdr:spPr>
        <a:xfrm>
          <a:off x="4775201" y="3449364"/>
          <a:ext cx="1609725" cy="274911"/>
        </a:xfrm>
        <a:prstGeom prst="rect">
          <a:avLst/>
        </a:prstGeom>
        <a:solidFill>
          <a:srgbClr val="FFCCCC"/>
        </a:solidFill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年度考核看这个表排名</a:t>
          </a:r>
          <a:endParaRPr lang="en-US" altLang="zh-CN" sz="1100"/>
        </a:p>
      </xdr:txBody>
    </xdr:sp>
    <xdr:clientData/>
  </xdr:twoCellAnchor>
  <xdr:twoCellAnchor>
    <xdr:from>
      <xdr:col>7</xdr:col>
      <xdr:colOff>790575</xdr:colOff>
      <xdr:row>10</xdr:row>
      <xdr:rowOff>0</xdr:rowOff>
    </xdr:from>
    <xdr:to>
      <xdr:col>9</xdr:col>
      <xdr:colOff>622300</xdr:colOff>
      <xdr:row>11</xdr:row>
      <xdr:rowOff>228600</xdr:rowOff>
    </xdr:to>
    <xdr:sp macro="" textlink="">
      <xdr:nvSpPr>
        <xdr:cNvPr id="3" name="箭头: 上弧形 4" descr="32a51079-596b-44b5-b693-18ecfb5105a9">
          <a:extLst>
            <a:ext uri="{FF2B5EF4-FFF2-40B4-BE49-F238E27FC236}">
              <a16:creationId xmlns:a16="http://schemas.microsoft.com/office/drawing/2014/main" id="{02918BC4-70D9-C640-A50F-A042B7BD0C93}"/>
            </a:ext>
          </a:extLst>
        </xdr:cNvPr>
        <xdr:cNvSpPr/>
      </xdr:nvSpPr>
      <xdr:spPr>
        <a:xfrm flipH="1">
          <a:off x="3781425" y="2924175"/>
          <a:ext cx="1822450" cy="514350"/>
        </a:xfrm>
        <a:prstGeom prst="curved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901701</xdr:colOff>
      <xdr:row>11</xdr:row>
      <xdr:rowOff>214039</xdr:rowOff>
    </xdr:from>
    <xdr:to>
      <xdr:col>18</xdr:col>
      <xdr:colOff>180976</xdr:colOff>
      <xdr:row>12</xdr:row>
      <xdr:rowOff>203200</xdr:rowOff>
    </xdr:to>
    <xdr:sp macro="" textlink="">
      <xdr:nvSpPr>
        <xdr:cNvPr id="4" name="矩形 3" descr="781e665c-b13f-4ba4-bec7-91846e345380">
          <a:extLst>
            <a:ext uri="{FF2B5EF4-FFF2-40B4-BE49-F238E27FC236}">
              <a16:creationId xmlns:a16="http://schemas.microsoft.com/office/drawing/2014/main" id="{F50FC7DD-2A37-674A-830F-69EDE9F8846D}"/>
            </a:ext>
          </a:extLst>
        </xdr:cNvPr>
        <xdr:cNvSpPr/>
      </xdr:nvSpPr>
      <xdr:spPr>
        <a:xfrm>
          <a:off x="11779251" y="3423964"/>
          <a:ext cx="1612900" cy="274911"/>
        </a:xfrm>
        <a:prstGeom prst="rect">
          <a:avLst/>
        </a:prstGeom>
        <a:solidFill>
          <a:srgbClr val="FFCCCC"/>
        </a:solidFill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季度考核看这个表排名</a:t>
          </a:r>
          <a:endParaRPr lang="en-US" altLang="zh-CN" sz="1100"/>
        </a:p>
      </xdr:txBody>
    </xdr:sp>
    <xdr:clientData/>
  </xdr:twoCellAnchor>
  <xdr:twoCellAnchor>
    <xdr:from>
      <xdr:col>15</xdr:col>
      <xdr:colOff>793750</xdr:colOff>
      <xdr:row>9</xdr:row>
      <xdr:rowOff>260350</xdr:rowOff>
    </xdr:from>
    <xdr:to>
      <xdr:col>17</xdr:col>
      <xdr:colOff>625475</xdr:colOff>
      <xdr:row>11</xdr:row>
      <xdr:rowOff>203200</xdr:rowOff>
    </xdr:to>
    <xdr:sp macro="" textlink="">
      <xdr:nvSpPr>
        <xdr:cNvPr id="5" name="箭头: 上弧形 2" descr="34026ec3-a3e2-40cb-b51e-137fade05207">
          <a:extLst>
            <a:ext uri="{FF2B5EF4-FFF2-40B4-BE49-F238E27FC236}">
              <a16:creationId xmlns:a16="http://schemas.microsoft.com/office/drawing/2014/main" id="{8E4A25D9-6155-AA43-A215-335BC609A426}"/>
            </a:ext>
          </a:extLst>
        </xdr:cNvPr>
        <xdr:cNvSpPr/>
      </xdr:nvSpPr>
      <xdr:spPr>
        <a:xfrm flipH="1">
          <a:off x="10785475" y="2898775"/>
          <a:ext cx="1822450" cy="514350"/>
        </a:xfrm>
        <a:prstGeom prst="curved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CCC"/>
  </sheetPr>
  <dimension ref="A1:G32"/>
  <sheetViews>
    <sheetView tabSelected="1" workbookViewId="0">
      <selection activeCell="J17" sqref="J17"/>
    </sheetView>
  </sheetViews>
  <sheetFormatPr defaultColWidth="9" defaultRowHeight="14.25"/>
  <cols>
    <col min="3" max="3" width="13.375" customWidth="1"/>
    <col min="4" max="5" width="14.5" customWidth="1"/>
    <col min="6" max="6" width="26.125" customWidth="1"/>
    <col min="7" max="7" width="25.625" customWidth="1"/>
  </cols>
  <sheetData>
    <row r="1" spans="1:7" ht="31.5" customHeight="1">
      <c r="A1" s="108" t="s">
        <v>113</v>
      </c>
      <c r="B1" s="108"/>
      <c r="C1" s="108"/>
      <c r="D1" s="108"/>
      <c r="E1" s="108"/>
      <c r="F1" s="2" t="s">
        <v>46</v>
      </c>
      <c r="G1" s="107" t="s">
        <v>114</v>
      </c>
    </row>
    <row r="2" spans="1:7" ht="30" customHeight="1">
      <c r="A2" s="109" t="s">
        <v>0</v>
      </c>
      <c r="B2" s="109" t="s">
        <v>1</v>
      </c>
      <c r="C2" s="109" t="s">
        <v>2</v>
      </c>
      <c r="D2" s="109" t="s">
        <v>3</v>
      </c>
      <c r="E2" s="109"/>
      <c r="F2" s="110" t="s">
        <v>4</v>
      </c>
      <c r="G2" s="107"/>
    </row>
    <row r="3" spans="1:7" ht="30" customHeight="1">
      <c r="A3" s="109"/>
      <c r="B3" s="109"/>
      <c r="C3" s="109"/>
      <c r="D3" s="1" t="s">
        <v>5</v>
      </c>
      <c r="E3" s="1" t="s">
        <v>6</v>
      </c>
      <c r="F3" s="110"/>
      <c r="G3" s="107"/>
    </row>
    <row r="4" spans="1:7" ht="14.25" customHeight="1">
      <c r="A4" s="111" t="s">
        <v>7</v>
      </c>
      <c r="B4" s="7" t="s">
        <v>12</v>
      </c>
      <c r="C4" s="8">
        <v>8</v>
      </c>
      <c r="D4" s="8">
        <v>1</v>
      </c>
      <c r="E4" s="8">
        <v>0</v>
      </c>
      <c r="F4" s="10">
        <v>0.125</v>
      </c>
    </row>
    <row r="5" spans="1:7">
      <c r="A5" s="112"/>
      <c r="B5" s="7" t="s">
        <v>9</v>
      </c>
      <c r="C5" s="8">
        <v>17</v>
      </c>
      <c r="D5" s="8"/>
      <c r="E5" s="8">
        <v>0</v>
      </c>
      <c r="F5" s="11">
        <v>0</v>
      </c>
    </row>
    <row r="6" spans="1:7">
      <c r="A6" s="112"/>
      <c r="B6" s="7" t="s">
        <v>10</v>
      </c>
      <c r="C6" s="8">
        <v>13</v>
      </c>
      <c r="D6" s="8">
        <v>1</v>
      </c>
      <c r="E6" s="8">
        <v>0</v>
      </c>
      <c r="F6" s="10">
        <v>7.6923076923076927E-2</v>
      </c>
    </row>
    <row r="7" spans="1:7">
      <c r="A7" s="112"/>
      <c r="B7" s="7" t="s">
        <v>52</v>
      </c>
      <c r="C7" s="8">
        <v>4</v>
      </c>
      <c r="D7" s="8">
        <v>1</v>
      </c>
      <c r="E7" s="8">
        <v>0</v>
      </c>
      <c r="F7" s="10">
        <v>0.25</v>
      </c>
    </row>
    <row r="8" spans="1:7">
      <c r="A8" s="112"/>
      <c r="B8" s="7" t="s">
        <v>73</v>
      </c>
      <c r="C8" s="8">
        <v>7</v>
      </c>
      <c r="D8" s="8"/>
      <c r="E8" s="8">
        <v>0</v>
      </c>
      <c r="F8" s="11">
        <v>0</v>
      </c>
    </row>
    <row r="9" spans="1:7">
      <c r="A9" s="112"/>
      <c r="B9" s="7" t="s">
        <v>86</v>
      </c>
      <c r="C9" s="8">
        <v>5</v>
      </c>
      <c r="D9" s="8"/>
      <c r="E9" s="8">
        <v>0</v>
      </c>
      <c r="F9" s="11">
        <v>0</v>
      </c>
    </row>
    <row r="10" spans="1:7">
      <c r="A10" s="112"/>
      <c r="B10" s="7" t="s">
        <v>11</v>
      </c>
      <c r="C10" s="8">
        <v>0</v>
      </c>
      <c r="D10" s="8"/>
      <c r="E10" s="8">
        <v>0</v>
      </c>
      <c r="F10" s="26" t="e">
        <v>#DIV/0!</v>
      </c>
    </row>
    <row r="11" spans="1:7">
      <c r="A11" s="112"/>
      <c r="B11" s="7" t="s">
        <v>49</v>
      </c>
      <c r="C11" s="8">
        <v>8</v>
      </c>
      <c r="D11" s="8"/>
      <c r="E11" s="8">
        <v>0</v>
      </c>
      <c r="F11" s="11">
        <v>0</v>
      </c>
    </row>
    <row r="12" spans="1:7">
      <c r="A12" s="112"/>
      <c r="B12" s="7" t="s">
        <v>8</v>
      </c>
      <c r="C12" s="8">
        <v>0</v>
      </c>
      <c r="D12" s="8"/>
      <c r="E12" s="8">
        <v>0</v>
      </c>
      <c r="F12" s="26" t="e">
        <v>#DIV/0!</v>
      </c>
    </row>
    <row r="13" spans="1:7">
      <c r="A13" s="112"/>
      <c r="B13" s="7" t="s">
        <v>110</v>
      </c>
      <c r="C13" s="8">
        <v>0</v>
      </c>
      <c r="D13" s="8"/>
      <c r="E13" s="8">
        <v>0</v>
      </c>
      <c r="F13" s="26" t="e">
        <v>#DIV/0!</v>
      </c>
    </row>
    <row r="14" spans="1:7">
      <c r="A14" s="112"/>
      <c r="B14" s="7" t="s">
        <v>56</v>
      </c>
      <c r="C14" s="8">
        <v>8</v>
      </c>
      <c r="D14" s="8"/>
      <c r="E14" s="8">
        <v>0</v>
      </c>
      <c r="F14" s="11">
        <v>0</v>
      </c>
    </row>
    <row r="15" spans="1:7">
      <c r="A15" s="112"/>
      <c r="B15" s="7" t="s">
        <v>74</v>
      </c>
      <c r="C15" s="8">
        <v>0</v>
      </c>
      <c r="D15" s="8"/>
      <c r="E15" s="8">
        <v>0</v>
      </c>
      <c r="F15" s="26" t="e">
        <v>#DIV/0!</v>
      </c>
    </row>
    <row r="16" spans="1:7">
      <c r="A16" s="112"/>
      <c r="B16" s="7" t="s">
        <v>111</v>
      </c>
      <c r="C16" s="8">
        <v>0</v>
      </c>
      <c r="D16" s="8"/>
      <c r="E16" s="8">
        <v>0</v>
      </c>
      <c r="F16" s="26" t="e">
        <v>#DIV/0!</v>
      </c>
    </row>
    <row r="17" spans="1:6">
      <c r="A17" s="112"/>
      <c r="B17" s="7" t="s">
        <v>112</v>
      </c>
      <c r="C17" s="8">
        <v>0</v>
      </c>
      <c r="D17" s="8"/>
      <c r="E17" s="8">
        <v>0</v>
      </c>
      <c r="F17" s="26" t="e">
        <v>#DIV/0!</v>
      </c>
    </row>
    <row r="18" spans="1:6" ht="14.25" customHeight="1">
      <c r="A18" s="111" t="s">
        <v>50</v>
      </c>
      <c r="B18" s="7" t="s">
        <v>16</v>
      </c>
      <c r="C18" s="8">
        <v>19</v>
      </c>
      <c r="D18" s="8">
        <v>0</v>
      </c>
      <c r="E18" s="8">
        <v>0</v>
      </c>
      <c r="F18" s="11">
        <v>0</v>
      </c>
    </row>
    <row r="19" spans="1:6">
      <c r="A19" s="112"/>
      <c r="B19" s="7" t="s">
        <v>18</v>
      </c>
      <c r="C19" s="8">
        <v>24</v>
      </c>
      <c r="D19" s="8">
        <v>0</v>
      </c>
      <c r="E19" s="9">
        <v>3</v>
      </c>
      <c r="F19" s="10">
        <v>0.125</v>
      </c>
    </row>
    <row r="20" spans="1:6">
      <c r="A20" s="112"/>
      <c r="B20" s="7" t="s">
        <v>53</v>
      </c>
      <c r="C20" s="8">
        <v>49</v>
      </c>
      <c r="D20" s="8">
        <v>0</v>
      </c>
      <c r="E20" s="8">
        <v>0</v>
      </c>
      <c r="F20" s="11">
        <v>0</v>
      </c>
    </row>
    <row r="21" spans="1:6">
      <c r="A21" s="112"/>
      <c r="B21" s="7" t="s">
        <v>76</v>
      </c>
      <c r="C21" s="8">
        <v>34</v>
      </c>
      <c r="D21" s="8">
        <v>1</v>
      </c>
      <c r="E21" s="9">
        <v>1</v>
      </c>
      <c r="F21" s="10">
        <v>5.8823529411764705E-2</v>
      </c>
    </row>
    <row r="22" spans="1:6">
      <c r="A22" s="112"/>
      <c r="B22" s="7" t="s">
        <v>75</v>
      </c>
      <c r="C22" s="8">
        <v>55</v>
      </c>
      <c r="D22" s="8">
        <v>0</v>
      </c>
      <c r="E22" s="8">
        <v>0</v>
      </c>
      <c r="F22" s="11">
        <v>0</v>
      </c>
    </row>
    <row r="23" spans="1:6">
      <c r="A23" s="112"/>
      <c r="B23" s="7" t="s">
        <v>13</v>
      </c>
      <c r="C23" s="8">
        <v>39</v>
      </c>
      <c r="D23" s="8">
        <v>0</v>
      </c>
      <c r="E23" s="9">
        <v>1</v>
      </c>
      <c r="F23" s="10">
        <v>2.564102564102564E-2</v>
      </c>
    </row>
    <row r="24" spans="1:6">
      <c r="A24" s="112"/>
      <c r="B24" s="7" t="s">
        <v>14</v>
      </c>
      <c r="C24" s="8">
        <v>35</v>
      </c>
      <c r="D24" s="8">
        <v>0</v>
      </c>
      <c r="E24" s="8">
        <v>0</v>
      </c>
      <c r="F24" s="11">
        <v>0</v>
      </c>
    </row>
    <row r="25" spans="1:6">
      <c r="A25" s="113"/>
      <c r="B25" s="7" t="s">
        <v>15</v>
      </c>
      <c r="C25" s="8">
        <v>28</v>
      </c>
      <c r="D25" s="8">
        <v>0</v>
      </c>
      <c r="E25" s="8">
        <v>0</v>
      </c>
      <c r="F25" s="11">
        <v>0</v>
      </c>
    </row>
    <row r="26" spans="1:6">
      <c r="A26" s="106" t="s">
        <v>51</v>
      </c>
      <c r="B26" s="7" t="s">
        <v>19</v>
      </c>
      <c r="C26" s="8" t="s">
        <v>90</v>
      </c>
      <c r="D26" s="8"/>
      <c r="E26" s="8"/>
      <c r="F26" s="26"/>
    </row>
    <row r="27" spans="1:6">
      <c r="A27" s="106"/>
      <c r="B27" s="7" t="s">
        <v>20</v>
      </c>
      <c r="C27" s="8" t="s">
        <v>90</v>
      </c>
      <c r="D27" s="8"/>
      <c r="E27" s="8"/>
      <c r="F27" s="26"/>
    </row>
    <row r="28" spans="1:6" ht="14.25" customHeight="1">
      <c r="A28" s="106"/>
      <c r="B28" s="7" t="s">
        <v>17</v>
      </c>
      <c r="C28" s="8" t="s">
        <v>90</v>
      </c>
      <c r="D28" s="8"/>
      <c r="E28" s="8"/>
      <c r="F28" s="26"/>
    </row>
    <row r="29" spans="1:6">
      <c r="A29" s="106"/>
      <c r="B29" s="7" t="s">
        <v>54</v>
      </c>
      <c r="C29" s="8" t="s">
        <v>90</v>
      </c>
      <c r="D29" s="8"/>
      <c r="E29" s="8"/>
      <c r="F29" s="26"/>
    </row>
    <row r="30" spans="1:6">
      <c r="A30" s="106"/>
      <c r="B30" s="7" t="s">
        <v>55</v>
      </c>
      <c r="C30" s="8" t="s">
        <v>90</v>
      </c>
      <c r="D30" s="8"/>
      <c r="E30" s="8"/>
      <c r="F30" s="26"/>
    </row>
    <row r="31" spans="1:6">
      <c r="A31" s="106"/>
      <c r="B31" s="7" t="s">
        <v>8</v>
      </c>
      <c r="C31" s="8" t="s">
        <v>90</v>
      </c>
      <c r="D31" s="8"/>
      <c r="E31" s="8"/>
      <c r="F31" s="11"/>
    </row>
    <row r="32" spans="1:6">
      <c r="A32" s="106"/>
      <c r="B32" s="7" t="s">
        <v>47</v>
      </c>
      <c r="C32" s="8" t="s">
        <v>90</v>
      </c>
      <c r="D32" s="8"/>
      <c r="E32" s="8"/>
      <c r="F32" s="26"/>
    </row>
  </sheetData>
  <mergeCells count="10">
    <mergeCell ref="A26:A32"/>
    <mergeCell ref="G1:G3"/>
    <mergeCell ref="A1:E1"/>
    <mergeCell ref="D2:E2"/>
    <mergeCell ref="A2:A3"/>
    <mergeCell ref="C2:C3"/>
    <mergeCell ref="F2:F3"/>
    <mergeCell ref="B2:B3"/>
    <mergeCell ref="A18:A25"/>
    <mergeCell ref="A4:A17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P165"/>
  <sheetViews>
    <sheetView zoomScale="90" zoomScaleNormal="90" workbookViewId="0">
      <pane ySplit="1" topLeftCell="A2" activePane="bottomLeft" state="frozen"/>
      <selection pane="bottomLeft" activeCell="I29" sqref="I29"/>
    </sheetView>
  </sheetViews>
  <sheetFormatPr defaultColWidth="10.125" defaultRowHeight="15"/>
  <cols>
    <col min="1" max="1" width="7.875" style="13" customWidth="1"/>
    <col min="2" max="2" width="10.875" style="13" customWidth="1"/>
    <col min="3" max="3" width="12" style="13" customWidth="1"/>
    <col min="4" max="4" width="10.875" style="13" customWidth="1"/>
    <col min="5" max="5" width="11" style="13" customWidth="1"/>
    <col min="6" max="6" width="11.875" style="13" customWidth="1"/>
    <col min="7" max="7" width="11.5" style="13" customWidth="1"/>
    <col min="8" max="8" width="11.625" style="13" customWidth="1"/>
    <col min="9" max="9" width="10.875" style="22" customWidth="1"/>
    <col min="10" max="10" width="10.125" style="13" customWidth="1"/>
    <col min="11" max="11" width="10.5" style="13" customWidth="1"/>
    <col min="12" max="12" width="10.875" style="22" customWidth="1"/>
    <col min="13" max="13" width="10.125" style="13" customWidth="1"/>
    <col min="14" max="14" width="10.625" style="13" customWidth="1"/>
    <col min="15" max="15" width="10.75" style="13" customWidth="1"/>
    <col min="16" max="16" width="10.125" style="13" customWidth="1"/>
    <col min="17" max="16384" width="10.125" style="13"/>
  </cols>
  <sheetData>
    <row r="1" spans="1:16" ht="33.75" customHeight="1">
      <c r="A1" s="27" t="s">
        <v>1</v>
      </c>
      <c r="B1" s="28" t="s">
        <v>77</v>
      </c>
      <c r="C1" s="29" t="s">
        <v>78</v>
      </c>
      <c r="D1" s="30" t="s">
        <v>79</v>
      </c>
      <c r="E1" s="31" t="s">
        <v>80</v>
      </c>
      <c r="F1" s="32" t="s">
        <v>78</v>
      </c>
      <c r="G1" s="33" t="s">
        <v>79</v>
      </c>
      <c r="H1" s="34" t="s">
        <v>81</v>
      </c>
      <c r="I1" s="32" t="s">
        <v>78</v>
      </c>
      <c r="J1" s="30" t="s">
        <v>79</v>
      </c>
      <c r="K1" s="31" t="s">
        <v>82</v>
      </c>
      <c r="L1" s="32" t="s">
        <v>78</v>
      </c>
      <c r="M1" s="30" t="s">
        <v>79</v>
      </c>
      <c r="N1" s="31" t="s">
        <v>83</v>
      </c>
      <c r="O1" s="32" t="s">
        <v>78</v>
      </c>
      <c r="P1" s="33" t="s">
        <v>79</v>
      </c>
    </row>
    <row r="2" spans="1:16" ht="18.75">
      <c r="A2" s="35" t="s">
        <v>16</v>
      </c>
      <c r="B2" s="52"/>
      <c r="C2" s="37"/>
      <c r="D2" s="40"/>
      <c r="E2" s="39"/>
      <c r="F2" s="37"/>
      <c r="G2" s="40"/>
      <c r="H2" s="36"/>
      <c r="I2" s="37"/>
      <c r="J2" s="38"/>
      <c r="K2" s="41"/>
      <c r="L2" s="37"/>
      <c r="M2" s="14"/>
      <c r="N2" s="39"/>
      <c r="O2" s="42"/>
      <c r="P2" s="43"/>
    </row>
    <row r="3" spans="1:16" ht="18.75">
      <c r="A3" s="35" t="s">
        <v>84</v>
      </c>
      <c r="B3" s="15"/>
      <c r="C3" s="37"/>
      <c r="D3" s="38"/>
      <c r="E3" s="16"/>
      <c r="F3" s="37"/>
      <c r="G3" s="44"/>
      <c r="H3" s="36"/>
      <c r="I3" s="45"/>
      <c r="J3" s="46"/>
      <c r="K3" s="17"/>
      <c r="L3" s="45"/>
      <c r="M3" s="47"/>
      <c r="N3" s="17"/>
      <c r="O3" s="45"/>
      <c r="P3" s="44"/>
    </row>
    <row r="4" spans="1:16" ht="20.100000000000001" customHeight="1">
      <c r="A4" s="35" t="s">
        <v>18</v>
      </c>
      <c r="B4" s="36">
        <v>44201</v>
      </c>
      <c r="C4" s="37" t="s">
        <v>115</v>
      </c>
      <c r="D4" s="38" t="s">
        <v>116</v>
      </c>
      <c r="E4" s="36">
        <v>44201</v>
      </c>
      <c r="F4" s="37" t="s">
        <v>115</v>
      </c>
      <c r="G4" s="38" t="s">
        <v>117</v>
      </c>
      <c r="H4" s="15"/>
      <c r="I4" s="48"/>
      <c r="J4" s="40"/>
      <c r="K4" s="16"/>
      <c r="L4" s="48"/>
      <c r="M4" s="18"/>
      <c r="N4" s="39"/>
      <c r="O4" s="45"/>
      <c r="P4" s="49"/>
    </row>
    <row r="5" spans="1:16" ht="20.100000000000001" customHeight="1">
      <c r="A5" s="35" t="s">
        <v>118</v>
      </c>
      <c r="B5" s="36"/>
      <c r="C5" s="37"/>
      <c r="D5" s="40"/>
      <c r="E5" s="36"/>
      <c r="F5" s="37"/>
      <c r="G5" s="40"/>
      <c r="H5" s="15"/>
      <c r="I5" s="50"/>
      <c r="J5" s="19"/>
      <c r="K5" s="16"/>
      <c r="L5" s="48"/>
      <c r="M5" s="19"/>
      <c r="N5" s="39"/>
      <c r="O5" s="45"/>
      <c r="P5" s="49"/>
    </row>
    <row r="6" spans="1:16" ht="39" customHeight="1">
      <c r="A6" s="35" t="s">
        <v>119</v>
      </c>
      <c r="B6" s="36">
        <v>44211</v>
      </c>
      <c r="C6" s="37" t="s">
        <v>120</v>
      </c>
      <c r="D6" s="54" t="s">
        <v>121</v>
      </c>
      <c r="E6" s="16">
        <v>44225</v>
      </c>
      <c r="F6" s="121" t="s">
        <v>122</v>
      </c>
      <c r="G6" s="38" t="s">
        <v>93</v>
      </c>
      <c r="H6" s="15">
        <v>44232</v>
      </c>
      <c r="I6" s="37" t="s">
        <v>123</v>
      </c>
      <c r="J6" s="122" t="s">
        <v>121</v>
      </c>
      <c r="K6" s="16"/>
      <c r="L6" s="48"/>
      <c r="M6" s="19"/>
      <c r="N6" s="39"/>
      <c r="O6" s="45"/>
      <c r="P6" s="49"/>
    </row>
    <row r="7" spans="1:16" ht="18.75">
      <c r="A7" s="35" t="s">
        <v>13</v>
      </c>
      <c r="B7" s="15">
        <v>44204</v>
      </c>
      <c r="C7" s="37" t="s">
        <v>124</v>
      </c>
      <c r="D7" s="38" t="s">
        <v>125</v>
      </c>
      <c r="E7" s="16">
        <v>44258</v>
      </c>
      <c r="F7" s="37" t="s">
        <v>126</v>
      </c>
      <c r="G7" s="38" t="s">
        <v>93</v>
      </c>
      <c r="H7" s="36"/>
      <c r="I7" s="45"/>
      <c r="J7" s="51"/>
      <c r="K7" s="39"/>
      <c r="L7" s="42"/>
      <c r="M7" s="47"/>
      <c r="N7" s="39"/>
      <c r="O7" s="42"/>
      <c r="P7" s="43"/>
    </row>
    <row r="8" spans="1:16" ht="18.75">
      <c r="A8" s="35" t="s">
        <v>14</v>
      </c>
      <c r="B8" s="52"/>
      <c r="C8" s="45"/>
      <c r="D8" s="38"/>
      <c r="E8" s="41"/>
      <c r="F8" s="45"/>
      <c r="G8" s="14"/>
      <c r="H8" s="41"/>
      <c r="I8" s="45"/>
      <c r="J8" s="51"/>
      <c r="K8" s="41"/>
      <c r="L8" s="42"/>
      <c r="M8" s="53"/>
      <c r="N8" s="39"/>
      <c r="O8" s="42"/>
      <c r="P8" s="43"/>
    </row>
    <row r="9" spans="1:16" ht="30">
      <c r="A9" s="35" t="s">
        <v>15</v>
      </c>
      <c r="B9" s="36">
        <v>44201</v>
      </c>
      <c r="C9" s="37" t="s">
        <v>127</v>
      </c>
      <c r="D9" s="38" t="s">
        <v>93</v>
      </c>
      <c r="E9" s="36">
        <v>44211</v>
      </c>
      <c r="F9" s="37" t="s">
        <v>85</v>
      </c>
      <c r="G9" s="38" t="s">
        <v>125</v>
      </c>
      <c r="H9" s="15">
        <v>44225</v>
      </c>
      <c r="I9" s="45" t="s">
        <v>128</v>
      </c>
      <c r="J9" s="38" t="s">
        <v>93</v>
      </c>
      <c r="K9" s="41"/>
      <c r="L9" s="42"/>
      <c r="M9" s="47"/>
      <c r="N9" s="39"/>
      <c r="O9" s="42"/>
      <c r="P9" s="43"/>
    </row>
    <row r="10" spans="1:16" ht="18.75">
      <c r="A10" s="35" t="s">
        <v>129</v>
      </c>
      <c r="B10" s="36">
        <v>44211</v>
      </c>
      <c r="C10" s="37" t="s">
        <v>130</v>
      </c>
      <c r="D10" s="40" t="s">
        <v>131</v>
      </c>
      <c r="E10" s="41"/>
      <c r="F10" s="45"/>
      <c r="G10" s="14"/>
      <c r="H10" s="52"/>
      <c r="I10" s="45"/>
      <c r="J10" s="46"/>
      <c r="K10" s="41"/>
      <c r="L10" s="42"/>
      <c r="M10" s="47"/>
      <c r="N10" s="39"/>
      <c r="O10" s="42"/>
      <c r="P10" s="43"/>
    </row>
    <row r="11" spans="1:16" ht="18.75" customHeight="1">
      <c r="A11" s="35" t="s">
        <v>132</v>
      </c>
      <c r="B11" s="36">
        <v>44216</v>
      </c>
      <c r="C11" s="37" t="s">
        <v>120</v>
      </c>
      <c r="D11" s="38" t="s">
        <v>133</v>
      </c>
      <c r="E11" s="52"/>
      <c r="F11" s="37"/>
      <c r="G11" s="40"/>
      <c r="H11" s="52"/>
      <c r="I11" s="37"/>
      <c r="J11" s="38"/>
      <c r="K11" s="41"/>
      <c r="L11" s="42"/>
      <c r="M11" s="53"/>
      <c r="N11" s="39"/>
      <c r="O11" s="42"/>
      <c r="P11" s="44"/>
    </row>
    <row r="12" spans="1:16" ht="18.75">
      <c r="A12" s="35" t="s">
        <v>9</v>
      </c>
      <c r="B12" s="15">
        <v>44204</v>
      </c>
      <c r="C12" s="37" t="s">
        <v>91</v>
      </c>
      <c r="D12" s="38" t="s">
        <v>93</v>
      </c>
      <c r="E12" s="15">
        <v>44209</v>
      </c>
      <c r="F12" s="37" t="s">
        <v>130</v>
      </c>
      <c r="G12" s="40" t="s">
        <v>92</v>
      </c>
      <c r="H12" s="15">
        <v>44209</v>
      </c>
      <c r="I12" s="37" t="s">
        <v>120</v>
      </c>
      <c r="J12" s="38" t="s">
        <v>125</v>
      </c>
      <c r="K12" s="41"/>
      <c r="L12" s="42"/>
      <c r="M12" s="53"/>
      <c r="N12" s="39"/>
      <c r="O12" s="42"/>
      <c r="P12" s="56"/>
    </row>
    <row r="13" spans="1:16" ht="18.75">
      <c r="A13" s="35" t="s">
        <v>94</v>
      </c>
      <c r="B13" s="36"/>
      <c r="C13" s="37"/>
      <c r="D13" s="38"/>
      <c r="E13" s="39"/>
      <c r="F13" s="45"/>
      <c r="G13" s="14"/>
      <c r="H13" s="52"/>
      <c r="I13" s="45"/>
      <c r="J13" s="44"/>
      <c r="K13" s="52"/>
      <c r="L13" s="55"/>
      <c r="M13" s="44"/>
      <c r="N13" s="39"/>
      <c r="O13" s="42"/>
      <c r="P13" s="56"/>
    </row>
    <row r="14" spans="1:16" ht="20.100000000000001" customHeight="1">
      <c r="A14" s="35" t="s">
        <v>134</v>
      </c>
      <c r="B14" s="36">
        <v>44200</v>
      </c>
      <c r="C14" s="37" t="s">
        <v>130</v>
      </c>
      <c r="D14" s="38" t="s">
        <v>125</v>
      </c>
      <c r="E14" s="36"/>
      <c r="F14" s="37"/>
      <c r="G14" s="38"/>
      <c r="H14" s="52"/>
      <c r="I14" s="45"/>
      <c r="J14" s="44"/>
      <c r="K14" s="52"/>
      <c r="L14" s="55"/>
      <c r="M14" s="44"/>
      <c r="N14" s="39"/>
      <c r="O14" s="42"/>
      <c r="P14" s="56"/>
    </row>
    <row r="15" spans="1:16" ht="20.100000000000001" customHeight="1">
      <c r="A15" s="57" t="s">
        <v>11</v>
      </c>
      <c r="B15" s="36"/>
      <c r="C15" s="45"/>
      <c r="D15" s="58"/>
      <c r="E15" s="39"/>
      <c r="F15" s="42"/>
      <c r="G15" s="46"/>
      <c r="H15" s="15"/>
      <c r="I15" s="42"/>
      <c r="J15" s="49"/>
      <c r="K15" s="15"/>
      <c r="L15" s="42"/>
      <c r="M15" s="46"/>
      <c r="N15" s="16"/>
      <c r="O15" s="42"/>
      <c r="P15" s="46"/>
    </row>
    <row r="16" spans="1:16" ht="20.100000000000001" customHeight="1">
      <c r="A16" s="57" t="s">
        <v>135</v>
      </c>
      <c r="B16" s="36">
        <v>44201</v>
      </c>
      <c r="C16" s="37" t="s">
        <v>115</v>
      </c>
      <c r="D16" s="40" t="s">
        <v>136</v>
      </c>
      <c r="E16" s="36">
        <v>44201</v>
      </c>
      <c r="F16" s="37" t="s">
        <v>115</v>
      </c>
      <c r="G16" s="40" t="s">
        <v>136</v>
      </c>
      <c r="H16" s="36">
        <v>44201</v>
      </c>
      <c r="I16" s="37" t="s">
        <v>137</v>
      </c>
      <c r="J16" s="38" t="s">
        <v>117</v>
      </c>
      <c r="K16" s="15"/>
      <c r="L16" s="42"/>
      <c r="M16" s="46"/>
      <c r="N16" s="16"/>
      <c r="O16" s="48"/>
      <c r="P16" s="14"/>
    </row>
    <row r="17" spans="1:16" ht="20.100000000000001" customHeight="1">
      <c r="A17" s="57" t="s">
        <v>56</v>
      </c>
      <c r="B17" s="36">
        <v>44201</v>
      </c>
      <c r="C17" s="37" t="s">
        <v>138</v>
      </c>
      <c r="D17" s="38" t="s">
        <v>125</v>
      </c>
      <c r="E17" s="36"/>
      <c r="F17" s="37"/>
      <c r="G17" s="40"/>
      <c r="H17" s="36"/>
      <c r="I17" s="37"/>
      <c r="J17" s="38"/>
      <c r="K17" s="36"/>
      <c r="L17" s="48"/>
      <c r="M17" s="40"/>
      <c r="N17" s="39"/>
      <c r="O17" s="48"/>
      <c r="P17" s="38"/>
    </row>
    <row r="18" spans="1:16" s="20" customFormat="1" ht="19.5" thickBot="1">
      <c r="A18" s="59" t="s">
        <v>139</v>
      </c>
      <c r="B18" s="60"/>
      <c r="C18" s="61"/>
      <c r="D18" s="62"/>
      <c r="E18" s="60"/>
      <c r="F18" s="61"/>
      <c r="G18" s="96"/>
      <c r="H18" s="60"/>
      <c r="I18" s="61"/>
      <c r="J18" s="63"/>
      <c r="K18" s="64"/>
      <c r="L18" s="65"/>
      <c r="M18" s="66"/>
      <c r="N18" s="67"/>
      <c r="O18" s="68"/>
      <c r="P18" s="69"/>
    </row>
    <row r="19" spans="1:16" s="20" customFormat="1">
      <c r="I19" s="21"/>
      <c r="L19" s="21"/>
    </row>
    <row r="20" spans="1:16" s="20" customFormat="1">
      <c r="I20" s="21"/>
      <c r="L20" s="21"/>
    </row>
    <row r="21" spans="1:16" s="20" customFormat="1">
      <c r="I21" s="21"/>
      <c r="L21" s="21"/>
    </row>
    <row r="22" spans="1:16" s="20" customFormat="1">
      <c r="I22" s="21"/>
      <c r="L22" s="21"/>
    </row>
    <row r="23" spans="1:16" s="20" customFormat="1">
      <c r="I23" s="21"/>
      <c r="L23" s="21"/>
    </row>
    <row r="24" spans="1:16" s="20" customFormat="1">
      <c r="I24" s="21"/>
      <c r="L24" s="21"/>
    </row>
    <row r="25" spans="1:16" s="20" customFormat="1">
      <c r="I25" s="21"/>
      <c r="L25" s="21"/>
    </row>
    <row r="26" spans="1:16" s="20" customFormat="1">
      <c r="I26" s="21"/>
      <c r="L26" s="21"/>
    </row>
    <row r="27" spans="1:16" s="20" customFormat="1">
      <c r="I27" s="21"/>
      <c r="L27" s="21"/>
    </row>
    <row r="28" spans="1:16" s="20" customFormat="1">
      <c r="I28" s="21"/>
      <c r="L28" s="21"/>
    </row>
    <row r="29" spans="1:16" s="20" customFormat="1">
      <c r="I29" s="21"/>
      <c r="L29" s="21"/>
    </row>
    <row r="30" spans="1:16" s="20" customFormat="1">
      <c r="I30" s="21"/>
      <c r="L30" s="21"/>
    </row>
    <row r="31" spans="1:16" s="20" customFormat="1">
      <c r="I31" s="21"/>
      <c r="L31" s="21"/>
    </row>
    <row r="32" spans="1:16" s="20" customFormat="1">
      <c r="I32" s="21"/>
      <c r="L32" s="21"/>
    </row>
    <row r="33" spans="9:12" s="20" customFormat="1">
      <c r="I33" s="21"/>
      <c r="L33" s="21"/>
    </row>
    <row r="34" spans="9:12" s="20" customFormat="1">
      <c r="I34" s="21"/>
      <c r="L34" s="21"/>
    </row>
    <row r="35" spans="9:12" s="20" customFormat="1">
      <c r="I35" s="21"/>
      <c r="L35" s="21"/>
    </row>
    <row r="36" spans="9:12" s="20" customFormat="1">
      <c r="I36" s="21"/>
      <c r="L36" s="21"/>
    </row>
    <row r="37" spans="9:12" s="20" customFormat="1">
      <c r="I37" s="21"/>
      <c r="L37" s="21"/>
    </row>
    <row r="38" spans="9:12" s="20" customFormat="1">
      <c r="I38" s="21"/>
      <c r="L38" s="21"/>
    </row>
    <row r="39" spans="9:12" s="20" customFormat="1">
      <c r="I39" s="21"/>
      <c r="L39" s="21"/>
    </row>
    <row r="40" spans="9:12" s="20" customFormat="1">
      <c r="I40" s="21"/>
      <c r="L40" s="21"/>
    </row>
    <row r="41" spans="9:12" s="20" customFormat="1">
      <c r="I41" s="21"/>
      <c r="L41" s="21"/>
    </row>
    <row r="42" spans="9:12" s="20" customFormat="1">
      <c r="I42" s="21"/>
      <c r="L42" s="21"/>
    </row>
    <row r="43" spans="9:12" s="20" customFormat="1">
      <c r="I43" s="21"/>
      <c r="L43" s="21"/>
    </row>
    <row r="44" spans="9:12" s="20" customFormat="1">
      <c r="I44" s="21"/>
      <c r="L44" s="21"/>
    </row>
    <row r="45" spans="9:12" s="20" customFormat="1">
      <c r="I45" s="21"/>
      <c r="L45" s="21"/>
    </row>
    <row r="46" spans="9:12" s="20" customFormat="1">
      <c r="I46" s="21"/>
      <c r="L46" s="21"/>
    </row>
    <row r="47" spans="9:12" s="20" customFormat="1">
      <c r="I47" s="21"/>
      <c r="L47" s="21"/>
    </row>
    <row r="48" spans="9:12" s="20" customFormat="1">
      <c r="I48" s="21"/>
      <c r="L48" s="21"/>
    </row>
    <row r="49" spans="9:12" s="20" customFormat="1">
      <c r="I49" s="21"/>
      <c r="L49" s="21"/>
    </row>
    <row r="50" spans="9:12" s="20" customFormat="1">
      <c r="I50" s="21"/>
      <c r="L50" s="21"/>
    </row>
    <row r="51" spans="9:12" s="20" customFormat="1">
      <c r="I51" s="21"/>
      <c r="L51" s="21"/>
    </row>
    <row r="52" spans="9:12" s="20" customFormat="1">
      <c r="I52" s="21"/>
      <c r="L52" s="21"/>
    </row>
    <row r="53" spans="9:12" s="20" customFormat="1">
      <c r="I53" s="21"/>
      <c r="L53" s="21"/>
    </row>
    <row r="54" spans="9:12" s="20" customFormat="1">
      <c r="I54" s="21"/>
      <c r="L54" s="21"/>
    </row>
    <row r="55" spans="9:12" s="20" customFormat="1">
      <c r="I55" s="21"/>
      <c r="L55" s="21"/>
    </row>
    <row r="56" spans="9:12" s="20" customFormat="1">
      <c r="I56" s="21"/>
      <c r="L56" s="21"/>
    </row>
    <row r="57" spans="9:12" s="20" customFormat="1">
      <c r="I57" s="21"/>
      <c r="L57" s="21"/>
    </row>
    <row r="58" spans="9:12" s="20" customFormat="1">
      <c r="I58" s="21"/>
      <c r="L58" s="21"/>
    </row>
    <row r="59" spans="9:12" s="20" customFormat="1">
      <c r="I59" s="21"/>
      <c r="L59" s="21"/>
    </row>
    <row r="60" spans="9:12" s="20" customFormat="1">
      <c r="I60" s="21"/>
      <c r="L60" s="21"/>
    </row>
    <row r="61" spans="9:12" s="20" customFormat="1">
      <c r="I61" s="21"/>
      <c r="L61" s="21"/>
    </row>
    <row r="62" spans="9:12" s="20" customFormat="1">
      <c r="I62" s="21"/>
      <c r="L62" s="21"/>
    </row>
    <row r="63" spans="9:12" s="20" customFormat="1">
      <c r="I63" s="21"/>
      <c r="L63" s="21"/>
    </row>
    <row r="64" spans="9:12" s="20" customFormat="1">
      <c r="I64" s="21"/>
      <c r="L64" s="21"/>
    </row>
    <row r="65" spans="9:12" s="20" customFormat="1">
      <c r="I65" s="21"/>
      <c r="L65" s="21"/>
    </row>
    <row r="66" spans="9:12" s="20" customFormat="1">
      <c r="I66" s="21"/>
      <c r="L66" s="21"/>
    </row>
    <row r="67" spans="9:12" s="20" customFormat="1">
      <c r="I67" s="21"/>
      <c r="L67" s="21"/>
    </row>
    <row r="68" spans="9:12" s="20" customFormat="1">
      <c r="I68" s="21"/>
      <c r="L68" s="21"/>
    </row>
    <row r="69" spans="9:12" s="20" customFormat="1">
      <c r="I69" s="21"/>
      <c r="L69" s="21"/>
    </row>
    <row r="70" spans="9:12" s="20" customFormat="1">
      <c r="I70" s="21"/>
      <c r="L70" s="21"/>
    </row>
    <row r="71" spans="9:12" s="20" customFormat="1">
      <c r="I71" s="21"/>
      <c r="L71" s="21"/>
    </row>
    <row r="72" spans="9:12" s="20" customFormat="1">
      <c r="I72" s="21"/>
      <c r="L72" s="21"/>
    </row>
    <row r="73" spans="9:12" s="20" customFormat="1">
      <c r="I73" s="21"/>
      <c r="L73" s="21"/>
    </row>
    <row r="74" spans="9:12" s="20" customFormat="1">
      <c r="I74" s="21"/>
      <c r="L74" s="21"/>
    </row>
    <row r="75" spans="9:12" s="20" customFormat="1">
      <c r="I75" s="21"/>
      <c r="L75" s="21"/>
    </row>
    <row r="76" spans="9:12" s="20" customFormat="1">
      <c r="I76" s="21"/>
      <c r="L76" s="21"/>
    </row>
    <row r="77" spans="9:12" s="20" customFormat="1">
      <c r="I77" s="21"/>
      <c r="L77" s="21"/>
    </row>
    <row r="78" spans="9:12" s="20" customFormat="1">
      <c r="I78" s="21"/>
      <c r="L78" s="21"/>
    </row>
    <row r="79" spans="9:12" s="20" customFormat="1">
      <c r="I79" s="21"/>
      <c r="L79" s="21"/>
    </row>
    <row r="80" spans="9:12" s="20" customFormat="1">
      <c r="I80" s="21"/>
      <c r="L80" s="21"/>
    </row>
    <row r="81" spans="9:12" s="20" customFormat="1">
      <c r="I81" s="21"/>
      <c r="L81" s="21"/>
    </row>
    <row r="82" spans="9:12" s="20" customFormat="1">
      <c r="I82" s="21"/>
      <c r="L82" s="21"/>
    </row>
    <row r="83" spans="9:12" s="20" customFormat="1">
      <c r="I83" s="21"/>
      <c r="L83" s="21"/>
    </row>
    <row r="84" spans="9:12" s="20" customFormat="1">
      <c r="I84" s="21"/>
      <c r="L84" s="21"/>
    </row>
    <row r="85" spans="9:12" s="20" customFormat="1">
      <c r="I85" s="21"/>
      <c r="L85" s="21"/>
    </row>
    <row r="86" spans="9:12" s="20" customFormat="1">
      <c r="I86" s="21"/>
      <c r="L86" s="21"/>
    </row>
    <row r="87" spans="9:12" s="20" customFormat="1">
      <c r="I87" s="21"/>
      <c r="L87" s="21"/>
    </row>
    <row r="88" spans="9:12" s="20" customFormat="1">
      <c r="I88" s="21"/>
      <c r="L88" s="21"/>
    </row>
    <row r="89" spans="9:12" s="20" customFormat="1">
      <c r="I89" s="21"/>
      <c r="L89" s="21"/>
    </row>
    <row r="90" spans="9:12" s="20" customFormat="1">
      <c r="I90" s="21"/>
      <c r="L90" s="21"/>
    </row>
    <row r="91" spans="9:12" s="20" customFormat="1">
      <c r="I91" s="21"/>
      <c r="L91" s="21"/>
    </row>
    <row r="92" spans="9:12" s="20" customFormat="1">
      <c r="I92" s="21"/>
      <c r="L92" s="21"/>
    </row>
    <row r="93" spans="9:12" s="20" customFormat="1">
      <c r="I93" s="21"/>
      <c r="L93" s="21"/>
    </row>
    <row r="94" spans="9:12" s="20" customFormat="1">
      <c r="I94" s="21"/>
      <c r="L94" s="21"/>
    </row>
    <row r="95" spans="9:12" s="20" customFormat="1">
      <c r="I95" s="21"/>
      <c r="L95" s="21"/>
    </row>
    <row r="96" spans="9:12" s="20" customFormat="1">
      <c r="I96" s="21"/>
      <c r="L96" s="21"/>
    </row>
    <row r="97" spans="9:12" s="20" customFormat="1">
      <c r="I97" s="21"/>
      <c r="L97" s="21"/>
    </row>
    <row r="98" spans="9:12" s="20" customFormat="1">
      <c r="I98" s="21"/>
      <c r="L98" s="21"/>
    </row>
    <row r="99" spans="9:12" s="20" customFormat="1">
      <c r="I99" s="21"/>
      <c r="L99" s="21"/>
    </row>
    <row r="100" spans="9:12" s="20" customFormat="1">
      <c r="I100" s="21"/>
      <c r="L100" s="21"/>
    </row>
    <row r="101" spans="9:12" s="20" customFormat="1">
      <c r="I101" s="21"/>
      <c r="L101" s="21"/>
    </row>
    <row r="102" spans="9:12" s="20" customFormat="1">
      <c r="I102" s="21"/>
      <c r="L102" s="21"/>
    </row>
    <row r="103" spans="9:12" s="20" customFormat="1">
      <c r="I103" s="21"/>
      <c r="L103" s="21"/>
    </row>
    <row r="104" spans="9:12" s="20" customFormat="1">
      <c r="I104" s="21"/>
      <c r="L104" s="21"/>
    </row>
    <row r="105" spans="9:12" s="20" customFormat="1">
      <c r="I105" s="21"/>
      <c r="L105" s="21"/>
    </row>
    <row r="106" spans="9:12" s="20" customFormat="1">
      <c r="I106" s="21"/>
      <c r="L106" s="21"/>
    </row>
    <row r="107" spans="9:12" s="20" customFormat="1">
      <c r="I107" s="21"/>
      <c r="L107" s="21"/>
    </row>
    <row r="108" spans="9:12" s="20" customFormat="1">
      <c r="I108" s="21"/>
      <c r="L108" s="21"/>
    </row>
    <row r="109" spans="9:12" s="20" customFormat="1">
      <c r="I109" s="21"/>
      <c r="L109" s="21"/>
    </row>
    <row r="110" spans="9:12" s="20" customFormat="1">
      <c r="I110" s="21"/>
      <c r="L110" s="21"/>
    </row>
    <row r="111" spans="9:12" s="20" customFormat="1">
      <c r="I111" s="21"/>
      <c r="L111" s="21"/>
    </row>
    <row r="112" spans="9:12" s="20" customFormat="1">
      <c r="I112" s="21"/>
      <c r="L112" s="21"/>
    </row>
    <row r="113" spans="9:12" s="20" customFormat="1">
      <c r="I113" s="21"/>
      <c r="L113" s="21"/>
    </row>
    <row r="114" spans="9:12" s="20" customFormat="1">
      <c r="I114" s="21"/>
      <c r="L114" s="21"/>
    </row>
    <row r="115" spans="9:12" s="20" customFormat="1">
      <c r="I115" s="21"/>
      <c r="L115" s="21"/>
    </row>
    <row r="116" spans="9:12" s="20" customFormat="1">
      <c r="I116" s="21"/>
      <c r="L116" s="21"/>
    </row>
    <row r="117" spans="9:12" s="20" customFormat="1">
      <c r="I117" s="21"/>
      <c r="L117" s="21"/>
    </row>
    <row r="118" spans="9:12" s="20" customFormat="1">
      <c r="I118" s="21"/>
      <c r="L118" s="21"/>
    </row>
    <row r="119" spans="9:12" s="20" customFormat="1">
      <c r="I119" s="21"/>
      <c r="L119" s="21"/>
    </row>
    <row r="120" spans="9:12" s="20" customFormat="1">
      <c r="I120" s="21"/>
      <c r="L120" s="21"/>
    </row>
    <row r="121" spans="9:12" s="20" customFormat="1">
      <c r="I121" s="21"/>
      <c r="L121" s="21"/>
    </row>
    <row r="122" spans="9:12" s="20" customFormat="1">
      <c r="I122" s="21"/>
      <c r="L122" s="21"/>
    </row>
    <row r="123" spans="9:12" s="20" customFormat="1">
      <c r="I123" s="21"/>
      <c r="L123" s="21"/>
    </row>
    <row r="124" spans="9:12" s="20" customFormat="1">
      <c r="I124" s="21"/>
      <c r="L124" s="21"/>
    </row>
    <row r="125" spans="9:12" s="20" customFormat="1">
      <c r="I125" s="21"/>
      <c r="L125" s="21"/>
    </row>
    <row r="126" spans="9:12" s="20" customFormat="1">
      <c r="I126" s="21"/>
      <c r="L126" s="21"/>
    </row>
    <row r="127" spans="9:12" s="20" customFormat="1">
      <c r="I127" s="21"/>
      <c r="L127" s="21"/>
    </row>
    <row r="128" spans="9:12" s="20" customFormat="1">
      <c r="I128" s="21"/>
      <c r="L128" s="21"/>
    </row>
    <row r="129" spans="9:12" s="20" customFormat="1">
      <c r="I129" s="21"/>
      <c r="L129" s="21"/>
    </row>
    <row r="130" spans="9:12" s="20" customFormat="1">
      <c r="I130" s="21"/>
      <c r="L130" s="21"/>
    </row>
    <row r="131" spans="9:12" s="20" customFormat="1">
      <c r="I131" s="21"/>
      <c r="L131" s="21"/>
    </row>
    <row r="132" spans="9:12" s="20" customFormat="1">
      <c r="I132" s="21"/>
      <c r="L132" s="21"/>
    </row>
    <row r="133" spans="9:12" s="20" customFormat="1">
      <c r="I133" s="21"/>
      <c r="L133" s="21"/>
    </row>
    <row r="134" spans="9:12" s="20" customFormat="1">
      <c r="I134" s="21"/>
      <c r="L134" s="21"/>
    </row>
    <row r="135" spans="9:12" s="20" customFormat="1">
      <c r="I135" s="21"/>
      <c r="L135" s="21"/>
    </row>
    <row r="136" spans="9:12" s="20" customFormat="1">
      <c r="I136" s="21"/>
      <c r="L136" s="21"/>
    </row>
    <row r="137" spans="9:12" s="20" customFormat="1">
      <c r="I137" s="21"/>
      <c r="L137" s="21"/>
    </row>
    <row r="138" spans="9:12" s="20" customFormat="1">
      <c r="I138" s="21"/>
      <c r="L138" s="21"/>
    </row>
    <row r="139" spans="9:12" s="20" customFormat="1">
      <c r="I139" s="21"/>
      <c r="L139" s="21"/>
    </row>
    <row r="140" spans="9:12" s="20" customFormat="1">
      <c r="I140" s="21"/>
      <c r="L140" s="21"/>
    </row>
    <row r="141" spans="9:12" s="20" customFormat="1">
      <c r="I141" s="21"/>
      <c r="L141" s="21"/>
    </row>
    <row r="142" spans="9:12" s="20" customFormat="1">
      <c r="I142" s="21"/>
      <c r="L142" s="21"/>
    </row>
    <row r="143" spans="9:12" s="20" customFormat="1">
      <c r="I143" s="21"/>
      <c r="L143" s="21"/>
    </row>
    <row r="144" spans="9:12" s="20" customFormat="1">
      <c r="I144" s="21"/>
      <c r="L144" s="21"/>
    </row>
    <row r="145" spans="9:12" s="20" customFormat="1">
      <c r="I145" s="21"/>
      <c r="L145" s="21"/>
    </row>
    <row r="146" spans="9:12" s="20" customFormat="1">
      <c r="I146" s="21"/>
      <c r="L146" s="21"/>
    </row>
    <row r="147" spans="9:12" s="20" customFormat="1">
      <c r="I147" s="21"/>
      <c r="L147" s="21"/>
    </row>
    <row r="148" spans="9:12" s="20" customFormat="1">
      <c r="I148" s="21"/>
      <c r="L148" s="21"/>
    </row>
    <row r="149" spans="9:12" s="20" customFormat="1">
      <c r="I149" s="21"/>
      <c r="L149" s="21"/>
    </row>
    <row r="150" spans="9:12" s="20" customFormat="1">
      <c r="I150" s="21"/>
      <c r="L150" s="21"/>
    </row>
    <row r="151" spans="9:12" s="20" customFormat="1">
      <c r="I151" s="21"/>
      <c r="L151" s="21"/>
    </row>
    <row r="152" spans="9:12" s="20" customFormat="1">
      <c r="I152" s="21"/>
      <c r="L152" s="21"/>
    </row>
    <row r="153" spans="9:12" s="20" customFormat="1">
      <c r="I153" s="21"/>
      <c r="L153" s="21"/>
    </row>
    <row r="154" spans="9:12" s="20" customFormat="1">
      <c r="I154" s="21"/>
      <c r="L154" s="21"/>
    </row>
    <row r="155" spans="9:12" s="20" customFormat="1">
      <c r="I155" s="21"/>
      <c r="L155" s="21"/>
    </row>
    <row r="156" spans="9:12" s="20" customFormat="1">
      <c r="I156" s="21"/>
      <c r="L156" s="21"/>
    </row>
    <row r="157" spans="9:12" s="20" customFormat="1">
      <c r="I157" s="21"/>
      <c r="L157" s="21"/>
    </row>
    <row r="158" spans="9:12" s="20" customFormat="1">
      <c r="I158" s="21"/>
      <c r="L158" s="21"/>
    </row>
    <row r="159" spans="9:12" s="20" customFormat="1">
      <c r="I159" s="21"/>
      <c r="L159" s="21"/>
    </row>
    <row r="160" spans="9:12" s="20" customFormat="1">
      <c r="I160" s="21"/>
      <c r="L160" s="21"/>
    </row>
    <row r="161" spans="9:12" s="20" customFormat="1">
      <c r="I161" s="21"/>
      <c r="L161" s="21"/>
    </row>
    <row r="162" spans="9:12" s="20" customFormat="1">
      <c r="I162" s="21"/>
      <c r="L162" s="21"/>
    </row>
    <row r="163" spans="9:12" s="20" customFormat="1">
      <c r="I163" s="21"/>
      <c r="L163" s="21"/>
    </row>
    <row r="164" spans="9:12" s="20" customFormat="1">
      <c r="I164" s="21"/>
      <c r="L164" s="21"/>
    </row>
    <row r="165" spans="9:12" s="20" customFormat="1">
      <c r="I165" s="21"/>
      <c r="L165" s="21"/>
    </row>
  </sheetData>
  <phoneticPr fontId="24" type="noConversion"/>
  <dataValidations count="1">
    <dataValidation type="list" allowBlank="1" showInputMessage="1" showErrorMessage="1" sqref="D2:D18 J2:J6 P2:P18 J8:J18 M2:M18 G2:G18">
      <formula1>"优,良,合格,待改进,差"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5"/>
  <sheetViews>
    <sheetView zoomScaleNormal="100" workbookViewId="0">
      <selection activeCell="J22" sqref="J22"/>
    </sheetView>
  </sheetViews>
  <sheetFormatPr defaultColWidth="8.875" defaultRowHeight="14.25"/>
  <cols>
    <col min="1" max="2" width="8.875" style="99"/>
    <col min="3" max="3" width="12.625" style="99" customWidth="1"/>
    <col min="4" max="4" width="14" style="99" customWidth="1"/>
    <col min="5" max="6" width="23.125" style="99" customWidth="1"/>
    <col min="7" max="7" width="9.875" style="97" customWidth="1"/>
    <col min="8" max="8" width="8.875" style="98"/>
    <col min="9" max="16384" width="8.875" style="99"/>
  </cols>
  <sheetData>
    <row r="1" spans="1:8" ht="24" customHeight="1">
      <c r="A1" s="117" t="s">
        <v>0</v>
      </c>
      <c r="B1" s="117" t="s">
        <v>1</v>
      </c>
      <c r="C1" s="123" t="s">
        <v>140</v>
      </c>
      <c r="D1" s="124"/>
      <c r="E1" s="124"/>
      <c r="F1" s="124"/>
      <c r="G1" s="99"/>
      <c r="H1" s="99"/>
    </row>
    <row r="2" spans="1:8" ht="35.25" customHeight="1">
      <c r="A2" s="117"/>
      <c r="B2" s="117"/>
      <c r="C2" s="70" t="s">
        <v>21</v>
      </c>
      <c r="D2" s="70" t="s">
        <v>95</v>
      </c>
      <c r="E2" s="71" t="s">
        <v>141</v>
      </c>
      <c r="F2" s="125" t="s">
        <v>96</v>
      </c>
      <c r="G2" s="99"/>
      <c r="H2" s="99"/>
    </row>
    <row r="3" spans="1:8">
      <c r="A3" s="114" t="s">
        <v>142</v>
      </c>
      <c r="B3" s="105" t="s">
        <v>22</v>
      </c>
      <c r="C3" s="72">
        <v>15</v>
      </c>
      <c r="D3" s="105">
        <v>13</v>
      </c>
      <c r="E3" s="73">
        <f t="shared" ref="E3:E30" si="0">D3/C3</f>
        <v>0.8666666666666667</v>
      </c>
      <c r="F3" s="126" t="s">
        <v>143</v>
      </c>
      <c r="G3" s="72"/>
      <c r="H3" s="95"/>
    </row>
    <row r="4" spans="1:8">
      <c r="A4" s="114"/>
      <c r="B4" s="72" t="s">
        <v>98</v>
      </c>
      <c r="C4" s="72">
        <v>4</v>
      </c>
      <c r="D4" s="72">
        <v>4</v>
      </c>
      <c r="E4" s="73">
        <f t="shared" si="0"/>
        <v>1</v>
      </c>
      <c r="F4" s="126"/>
      <c r="G4" s="72"/>
      <c r="H4" s="95"/>
    </row>
    <row r="5" spans="1:8">
      <c r="A5" s="114"/>
      <c r="B5" s="72" t="s">
        <v>99</v>
      </c>
      <c r="C5" s="72">
        <v>13</v>
      </c>
      <c r="D5" s="72">
        <v>13</v>
      </c>
      <c r="E5" s="73">
        <f t="shared" si="0"/>
        <v>1</v>
      </c>
      <c r="F5" s="126"/>
      <c r="G5" s="72"/>
      <c r="H5" s="72"/>
    </row>
    <row r="6" spans="1:8">
      <c r="A6" s="114"/>
      <c r="B6" s="72" t="s">
        <v>100</v>
      </c>
      <c r="C6" s="72">
        <v>14</v>
      </c>
      <c r="D6" s="72">
        <v>14</v>
      </c>
      <c r="E6" s="73">
        <f t="shared" si="0"/>
        <v>1</v>
      </c>
      <c r="F6" s="126"/>
      <c r="G6" s="72"/>
      <c r="H6" s="72"/>
    </row>
    <row r="7" spans="1:8">
      <c r="A7" s="114"/>
      <c r="B7" s="72" t="s">
        <v>144</v>
      </c>
      <c r="C7" s="72">
        <v>1</v>
      </c>
      <c r="D7" s="72">
        <v>1</v>
      </c>
      <c r="E7" s="73">
        <f t="shared" si="0"/>
        <v>1</v>
      </c>
      <c r="F7" s="126"/>
      <c r="G7" s="72"/>
      <c r="H7" s="72"/>
    </row>
    <row r="8" spans="1:8" ht="12.75" customHeight="1">
      <c r="A8" s="114"/>
      <c r="B8" s="72" t="s">
        <v>101</v>
      </c>
      <c r="C8" s="127">
        <v>6</v>
      </c>
      <c r="D8" s="127">
        <v>6</v>
      </c>
      <c r="E8" s="73">
        <f t="shared" si="0"/>
        <v>1</v>
      </c>
      <c r="F8" s="126"/>
      <c r="G8" s="72"/>
      <c r="H8" s="72"/>
    </row>
    <row r="9" spans="1:8" ht="12.75" customHeight="1">
      <c r="A9" s="114"/>
      <c r="B9" s="72" t="s">
        <v>145</v>
      </c>
      <c r="C9" s="127">
        <v>1</v>
      </c>
      <c r="D9" s="127">
        <v>1</v>
      </c>
      <c r="E9" s="73">
        <f t="shared" si="0"/>
        <v>1</v>
      </c>
      <c r="F9" s="126"/>
      <c r="G9" s="72"/>
      <c r="H9" s="72"/>
    </row>
    <row r="10" spans="1:8" ht="12.75" customHeight="1">
      <c r="A10" s="114"/>
      <c r="B10" s="72" t="s">
        <v>146</v>
      </c>
      <c r="C10" s="127">
        <v>6</v>
      </c>
      <c r="D10" s="127">
        <v>6</v>
      </c>
      <c r="E10" s="73">
        <f t="shared" si="0"/>
        <v>1</v>
      </c>
      <c r="F10" s="126"/>
      <c r="G10" s="72"/>
      <c r="H10" s="72"/>
    </row>
    <row r="11" spans="1:8" ht="14.25" customHeight="1">
      <c r="A11" s="114"/>
      <c r="B11" s="72" t="s">
        <v>147</v>
      </c>
      <c r="C11" s="127">
        <v>2</v>
      </c>
      <c r="D11" s="127">
        <v>2</v>
      </c>
      <c r="E11" s="73">
        <f t="shared" si="0"/>
        <v>1</v>
      </c>
      <c r="F11" s="126"/>
      <c r="G11" s="95"/>
      <c r="H11" s="95"/>
    </row>
    <row r="12" spans="1:8">
      <c r="A12" s="114"/>
      <c r="B12" s="72" t="s">
        <v>105</v>
      </c>
      <c r="C12" s="72">
        <v>13</v>
      </c>
      <c r="D12" s="72">
        <v>13</v>
      </c>
      <c r="E12" s="73">
        <f t="shared" si="0"/>
        <v>1</v>
      </c>
      <c r="F12" s="126"/>
      <c r="G12" s="95"/>
      <c r="H12" s="95"/>
    </row>
    <row r="13" spans="1:8">
      <c r="A13" s="114"/>
      <c r="B13" s="105" t="s">
        <v>148</v>
      </c>
      <c r="C13" s="127">
        <v>4</v>
      </c>
      <c r="D13" s="127">
        <v>4</v>
      </c>
      <c r="E13" s="73">
        <f t="shared" si="0"/>
        <v>1</v>
      </c>
      <c r="F13" s="126"/>
      <c r="G13" s="95"/>
      <c r="H13" s="95"/>
    </row>
    <row r="14" spans="1:8" ht="12.75" customHeight="1">
      <c r="A14" s="118" t="s">
        <v>102</v>
      </c>
      <c r="B14" s="105" t="s">
        <v>103</v>
      </c>
      <c r="C14" s="128">
        <v>1</v>
      </c>
      <c r="D14" s="128">
        <v>1</v>
      </c>
      <c r="E14" s="73">
        <f t="shared" si="0"/>
        <v>1</v>
      </c>
      <c r="F14" s="126"/>
      <c r="G14" s="72"/>
      <c r="H14" s="72"/>
    </row>
    <row r="15" spans="1:8">
      <c r="A15" s="119"/>
      <c r="B15" s="105" t="s">
        <v>149</v>
      </c>
      <c r="C15" s="127">
        <v>29</v>
      </c>
      <c r="D15" s="127">
        <v>29</v>
      </c>
      <c r="E15" s="73">
        <f t="shared" si="0"/>
        <v>1</v>
      </c>
      <c r="F15" s="126"/>
      <c r="G15" s="72"/>
      <c r="H15" s="72"/>
    </row>
    <row r="16" spans="1:8">
      <c r="A16" s="119"/>
      <c r="B16" s="72" t="s">
        <v>104</v>
      </c>
      <c r="C16" s="105">
        <v>1</v>
      </c>
      <c r="D16" s="105">
        <v>1</v>
      </c>
      <c r="E16" s="73">
        <f t="shared" si="0"/>
        <v>1</v>
      </c>
      <c r="F16" s="126"/>
      <c r="G16" s="72"/>
      <c r="H16" s="72"/>
    </row>
    <row r="17" spans="1:8" ht="12.75" customHeight="1">
      <c r="A17" s="119"/>
      <c r="B17" s="105" t="s">
        <v>150</v>
      </c>
      <c r="C17" s="72">
        <v>13</v>
      </c>
      <c r="D17" s="72">
        <v>12</v>
      </c>
      <c r="E17" s="73">
        <f t="shared" si="0"/>
        <v>0.92307692307692313</v>
      </c>
      <c r="F17" s="126">
        <v>1111</v>
      </c>
      <c r="G17" s="72"/>
      <c r="H17" s="72"/>
    </row>
    <row r="18" spans="1:8">
      <c r="A18" s="119"/>
      <c r="B18" s="72" t="s">
        <v>151</v>
      </c>
      <c r="C18" s="72">
        <v>2</v>
      </c>
      <c r="D18" s="72">
        <v>2</v>
      </c>
      <c r="E18" s="73">
        <f t="shared" si="0"/>
        <v>1</v>
      </c>
      <c r="F18" s="126"/>
      <c r="G18" s="95"/>
      <c r="H18" s="95"/>
    </row>
    <row r="19" spans="1:8">
      <c r="A19" s="120"/>
      <c r="B19" s="72" t="s">
        <v>106</v>
      </c>
      <c r="C19" s="72">
        <v>4</v>
      </c>
      <c r="D19" s="72">
        <v>4</v>
      </c>
      <c r="E19" s="73">
        <f t="shared" si="0"/>
        <v>1</v>
      </c>
      <c r="F19" s="126"/>
      <c r="G19" s="95"/>
      <c r="H19" s="95"/>
    </row>
    <row r="20" spans="1:8">
      <c r="A20" s="116" t="s">
        <v>152</v>
      </c>
      <c r="B20" s="72" t="s">
        <v>153</v>
      </c>
      <c r="C20" s="72">
        <v>4</v>
      </c>
      <c r="D20" s="72">
        <v>2</v>
      </c>
      <c r="E20" s="73">
        <f t="shared" si="0"/>
        <v>0.5</v>
      </c>
      <c r="F20" s="126" t="s">
        <v>154</v>
      </c>
      <c r="G20" s="72"/>
      <c r="H20" s="72"/>
    </row>
    <row r="21" spans="1:8" ht="13.5" customHeight="1">
      <c r="A21" s="114"/>
      <c r="B21" s="105" t="s">
        <v>23</v>
      </c>
      <c r="C21" s="105"/>
      <c r="D21" s="105"/>
      <c r="E21" s="73"/>
      <c r="F21" s="126"/>
      <c r="G21" s="95"/>
      <c r="H21" s="95"/>
    </row>
    <row r="22" spans="1:8">
      <c r="A22" s="114" t="s">
        <v>155</v>
      </c>
      <c r="B22" s="105" t="s">
        <v>107</v>
      </c>
      <c r="C22" s="105">
        <v>1</v>
      </c>
      <c r="D22" s="105">
        <v>1</v>
      </c>
      <c r="E22" s="73">
        <f t="shared" si="0"/>
        <v>1</v>
      </c>
      <c r="F22" s="126"/>
      <c r="G22" s="72"/>
      <c r="H22" s="72"/>
    </row>
    <row r="23" spans="1:8">
      <c r="A23" s="114"/>
      <c r="B23" s="72" t="s">
        <v>108</v>
      </c>
      <c r="C23" s="72"/>
      <c r="D23" s="72"/>
      <c r="E23" s="73"/>
      <c r="F23" s="126"/>
      <c r="G23" s="72"/>
      <c r="H23" s="72"/>
    </row>
    <row r="24" spans="1:8">
      <c r="A24" s="114"/>
      <c r="B24" s="72" t="s">
        <v>109</v>
      </c>
      <c r="C24" s="105">
        <v>8</v>
      </c>
      <c r="D24" s="105">
        <v>7</v>
      </c>
      <c r="E24" s="73">
        <f t="shared" si="0"/>
        <v>0.875</v>
      </c>
      <c r="F24" s="126">
        <v>1087</v>
      </c>
      <c r="G24" s="72"/>
      <c r="H24" s="72"/>
    </row>
    <row r="25" spans="1:8">
      <c r="A25" s="114"/>
      <c r="B25" s="72" t="s">
        <v>156</v>
      </c>
      <c r="C25" s="129">
        <v>7</v>
      </c>
      <c r="D25" s="72">
        <v>7</v>
      </c>
      <c r="E25" s="73">
        <f t="shared" si="0"/>
        <v>1</v>
      </c>
      <c r="F25" s="126"/>
      <c r="G25" s="95"/>
      <c r="H25" s="95"/>
    </row>
    <row r="26" spans="1:8">
      <c r="A26" s="114"/>
      <c r="B26" s="72" t="s">
        <v>157</v>
      </c>
      <c r="C26" s="72">
        <v>1</v>
      </c>
      <c r="D26" s="72">
        <v>1</v>
      </c>
      <c r="E26" s="73">
        <f t="shared" si="0"/>
        <v>1</v>
      </c>
      <c r="F26" s="126"/>
      <c r="G26" s="95"/>
      <c r="H26" s="95"/>
    </row>
    <row r="27" spans="1:8">
      <c r="A27" s="114"/>
      <c r="B27" s="72" t="s">
        <v>158</v>
      </c>
      <c r="C27" s="72">
        <v>1</v>
      </c>
      <c r="D27" s="72">
        <v>1</v>
      </c>
      <c r="E27" s="73">
        <f t="shared" si="0"/>
        <v>1</v>
      </c>
      <c r="F27" s="126"/>
      <c r="G27" s="95"/>
      <c r="H27" s="95"/>
    </row>
    <row r="28" spans="1:8">
      <c r="A28" s="114"/>
      <c r="B28" s="72" t="s">
        <v>159</v>
      </c>
      <c r="C28" s="72">
        <v>6</v>
      </c>
      <c r="D28" s="72">
        <v>6</v>
      </c>
      <c r="E28" s="73">
        <f t="shared" si="0"/>
        <v>1</v>
      </c>
      <c r="F28" s="126"/>
      <c r="G28" s="95"/>
      <c r="H28" s="95"/>
    </row>
    <row r="29" spans="1:8">
      <c r="A29" s="115"/>
      <c r="B29" s="72" t="s">
        <v>160</v>
      </c>
      <c r="C29" s="72">
        <v>6</v>
      </c>
      <c r="D29" s="72">
        <v>5</v>
      </c>
      <c r="E29" s="73">
        <f t="shared" si="0"/>
        <v>0.83333333333333337</v>
      </c>
      <c r="F29" s="126">
        <v>1104</v>
      </c>
      <c r="G29" s="99"/>
      <c r="H29" s="99"/>
    </row>
    <row r="30" spans="1:8">
      <c r="A30" s="116" t="s">
        <v>161</v>
      </c>
      <c r="B30" s="72" t="s">
        <v>162</v>
      </c>
      <c r="C30" s="105">
        <v>1</v>
      </c>
      <c r="D30" s="105">
        <v>1</v>
      </c>
      <c r="E30" s="73">
        <f t="shared" si="0"/>
        <v>1</v>
      </c>
      <c r="F30" s="130"/>
      <c r="G30" s="99"/>
      <c r="H30" s="99"/>
    </row>
    <row r="31" spans="1:8">
      <c r="A31" s="114"/>
      <c r="B31" s="72" t="s">
        <v>163</v>
      </c>
      <c r="C31" s="105"/>
      <c r="D31" s="105"/>
      <c r="E31" s="73"/>
      <c r="F31" s="130"/>
      <c r="G31" s="99"/>
      <c r="H31" s="99"/>
    </row>
    <row r="32" spans="1:8">
      <c r="A32" s="115"/>
      <c r="B32" s="72" t="s">
        <v>164</v>
      </c>
      <c r="C32" s="105"/>
      <c r="D32" s="105"/>
      <c r="E32" s="73"/>
      <c r="F32" s="130"/>
      <c r="G32" s="99"/>
      <c r="H32" s="99"/>
    </row>
    <row r="33" spans="1:8">
      <c r="A33" s="116" t="s">
        <v>165</v>
      </c>
      <c r="B33" s="72" t="s">
        <v>97</v>
      </c>
      <c r="C33" s="105"/>
      <c r="D33" s="105"/>
      <c r="E33" s="73"/>
      <c r="F33" s="130"/>
      <c r="G33" s="99"/>
      <c r="H33" s="99"/>
    </row>
    <row r="34" spans="1:8">
      <c r="A34" s="115"/>
      <c r="B34" s="72" t="s">
        <v>166</v>
      </c>
      <c r="C34" s="105">
        <v>14</v>
      </c>
      <c r="D34" s="105">
        <v>14</v>
      </c>
      <c r="E34" s="73">
        <f t="shared" ref="E34" si="1">D34/C34</f>
        <v>1</v>
      </c>
      <c r="F34" s="130"/>
      <c r="G34" s="99"/>
      <c r="H34" s="99"/>
    </row>
    <row r="35" spans="1:8">
      <c r="A35" s="72"/>
      <c r="B35" s="72"/>
      <c r="C35" s="105"/>
      <c r="D35" s="74" t="s">
        <v>167</v>
      </c>
      <c r="E35" s="75">
        <f>AVERAGE(E3:E34)</f>
        <v>0.96289173789173788</v>
      </c>
      <c r="F35" s="131"/>
      <c r="G35" s="99"/>
      <c r="H35" s="99"/>
    </row>
  </sheetData>
  <mergeCells count="9">
    <mergeCell ref="A30:A32"/>
    <mergeCell ref="A33:A34"/>
    <mergeCell ref="C1:F1"/>
    <mergeCell ref="A3:A13"/>
    <mergeCell ref="A14:A19"/>
    <mergeCell ref="A20:A21"/>
    <mergeCell ref="A22:A29"/>
    <mergeCell ref="A1:A2"/>
    <mergeCell ref="B1:B2"/>
  </mergeCells>
  <phoneticPr fontId="24" type="noConversion"/>
  <conditionalFormatting sqref="B1:B11 B13:B35">
    <cfRule type="duplicateValues" dxfId="2" priority="2"/>
  </conditionalFormatting>
  <conditionalFormatting sqref="B1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30"/>
  <sheetViews>
    <sheetView zoomScale="90" zoomScaleNormal="90" workbookViewId="0">
      <selection activeCell="L27" sqref="L27"/>
    </sheetView>
  </sheetViews>
  <sheetFormatPr defaultColWidth="9.75" defaultRowHeight="15"/>
  <cols>
    <col min="1" max="1" width="9.75" style="23"/>
    <col min="2" max="2" width="14" style="25" customWidth="1"/>
    <col min="3" max="3" width="15.375" style="23" customWidth="1"/>
    <col min="4" max="4" width="21.375" style="23" customWidth="1"/>
    <col min="5" max="6" width="15.375" style="23" customWidth="1"/>
    <col min="7" max="9" width="17.25" style="23" customWidth="1"/>
    <col min="10" max="16384" width="9.75" style="23"/>
  </cols>
  <sheetData>
    <row r="1" spans="1:9" ht="41.25" customHeight="1">
      <c r="A1" s="132"/>
      <c r="B1" s="133" t="s">
        <v>168</v>
      </c>
      <c r="C1" s="134"/>
      <c r="D1" s="134"/>
      <c r="E1" s="134"/>
      <c r="F1" s="135"/>
      <c r="G1" s="136" t="s">
        <v>169</v>
      </c>
      <c r="H1" s="137" t="s">
        <v>170</v>
      </c>
      <c r="I1" s="137" t="s">
        <v>171</v>
      </c>
    </row>
    <row r="2" spans="1:9" ht="78.75" customHeight="1">
      <c r="A2" s="132"/>
      <c r="B2" s="138" t="s">
        <v>172</v>
      </c>
      <c r="C2" s="138" t="s">
        <v>173</v>
      </c>
      <c r="D2" s="139" t="s">
        <v>174</v>
      </c>
      <c r="E2" s="139" t="s">
        <v>175</v>
      </c>
      <c r="F2" s="138" t="s">
        <v>176</v>
      </c>
      <c r="G2" s="140" t="s">
        <v>177</v>
      </c>
      <c r="H2" s="141" t="s">
        <v>178</v>
      </c>
      <c r="I2" s="141" t="s">
        <v>179</v>
      </c>
    </row>
    <row r="3" spans="1:9" ht="15.75">
      <c r="A3" s="142" t="s">
        <v>180</v>
      </c>
      <c r="B3" s="143" t="s">
        <v>181</v>
      </c>
      <c r="C3" s="144">
        <v>29</v>
      </c>
      <c r="D3" s="145">
        <v>4</v>
      </c>
      <c r="E3" s="144">
        <v>0</v>
      </c>
      <c r="F3" s="145">
        <v>2</v>
      </c>
      <c r="G3" s="146">
        <v>10</v>
      </c>
      <c r="H3" s="147">
        <f>E3/C3</f>
        <v>0</v>
      </c>
      <c r="I3" s="148">
        <f>F3/C3</f>
        <v>6.8965517241379309E-2</v>
      </c>
    </row>
    <row r="4" spans="1:9" ht="15.75">
      <c r="A4" s="149"/>
      <c r="B4" s="150" t="s">
        <v>182</v>
      </c>
      <c r="C4" s="151">
        <v>78</v>
      </c>
      <c r="D4" s="151">
        <v>0</v>
      </c>
      <c r="E4" s="151">
        <v>0</v>
      </c>
      <c r="F4" s="145">
        <v>1</v>
      </c>
      <c r="G4" s="152">
        <v>23</v>
      </c>
      <c r="H4" s="147">
        <f t="shared" ref="H4:H30" si="0">E4/C4</f>
        <v>0</v>
      </c>
      <c r="I4" s="148">
        <f t="shared" ref="I4:I30" si="1">F4/C4</f>
        <v>1.282051282051282E-2</v>
      </c>
    </row>
    <row r="5" spans="1:9" ht="15.75">
      <c r="A5" s="149"/>
      <c r="B5" s="150" t="s">
        <v>183</v>
      </c>
      <c r="C5" s="151">
        <v>13</v>
      </c>
      <c r="D5" s="151">
        <v>0</v>
      </c>
      <c r="E5" s="151">
        <v>0</v>
      </c>
      <c r="F5" s="151">
        <v>0</v>
      </c>
      <c r="G5" s="153">
        <v>2</v>
      </c>
      <c r="H5" s="147">
        <f t="shared" si="0"/>
        <v>0</v>
      </c>
      <c r="I5" s="147">
        <f t="shared" si="1"/>
        <v>0</v>
      </c>
    </row>
    <row r="6" spans="1:9" ht="15.75">
      <c r="A6" s="149"/>
      <c r="B6" s="150" t="s">
        <v>184</v>
      </c>
      <c r="C6" s="151">
        <v>13</v>
      </c>
      <c r="D6" s="151">
        <v>0</v>
      </c>
      <c r="E6" s="151">
        <v>0</v>
      </c>
      <c r="F6" s="145">
        <v>1</v>
      </c>
      <c r="G6" s="153">
        <v>4</v>
      </c>
      <c r="H6" s="147">
        <f t="shared" si="0"/>
        <v>0</v>
      </c>
      <c r="I6" s="148">
        <f t="shared" si="1"/>
        <v>7.6923076923076927E-2</v>
      </c>
    </row>
    <row r="7" spans="1:9" ht="15.75">
      <c r="A7" s="149"/>
      <c r="B7" s="150" t="s">
        <v>185</v>
      </c>
      <c r="C7" s="151">
        <v>28</v>
      </c>
      <c r="D7" s="151">
        <v>0</v>
      </c>
      <c r="E7" s="151">
        <v>0</v>
      </c>
      <c r="F7" s="151">
        <v>0</v>
      </c>
      <c r="G7" s="153">
        <v>9</v>
      </c>
      <c r="H7" s="147">
        <f t="shared" si="0"/>
        <v>0</v>
      </c>
      <c r="I7" s="147">
        <f t="shared" si="1"/>
        <v>0</v>
      </c>
    </row>
    <row r="8" spans="1:9" ht="15.75">
      <c r="A8" s="149"/>
      <c r="B8" s="150" t="s">
        <v>186</v>
      </c>
      <c r="C8" s="151">
        <v>15</v>
      </c>
      <c r="D8" s="151">
        <v>0</v>
      </c>
      <c r="E8" s="151">
        <v>0</v>
      </c>
      <c r="F8" s="151">
        <v>0</v>
      </c>
      <c r="G8" s="153">
        <v>7</v>
      </c>
      <c r="H8" s="147">
        <f t="shared" si="0"/>
        <v>0</v>
      </c>
      <c r="I8" s="147">
        <f t="shared" si="1"/>
        <v>0</v>
      </c>
    </row>
    <row r="9" spans="1:9" ht="15.75">
      <c r="A9" s="149"/>
      <c r="B9" s="150" t="s">
        <v>187</v>
      </c>
      <c r="C9" s="151">
        <v>6</v>
      </c>
      <c r="D9" s="151">
        <v>0</v>
      </c>
      <c r="E9" s="151">
        <v>0</v>
      </c>
      <c r="F9" s="151">
        <v>0</v>
      </c>
      <c r="G9" s="153">
        <v>1</v>
      </c>
      <c r="H9" s="147">
        <f t="shared" si="0"/>
        <v>0</v>
      </c>
      <c r="I9" s="147">
        <f t="shared" si="1"/>
        <v>0</v>
      </c>
    </row>
    <row r="10" spans="1:9" ht="15.75">
      <c r="A10" s="149"/>
      <c r="B10" s="150" t="s">
        <v>188</v>
      </c>
      <c r="C10" s="151">
        <v>7</v>
      </c>
      <c r="D10" s="151">
        <v>0</v>
      </c>
      <c r="E10" s="151">
        <v>0</v>
      </c>
      <c r="F10" s="151">
        <v>0</v>
      </c>
      <c r="G10" s="153">
        <v>4</v>
      </c>
      <c r="H10" s="147">
        <f t="shared" si="0"/>
        <v>0</v>
      </c>
      <c r="I10" s="147">
        <f t="shared" si="1"/>
        <v>0</v>
      </c>
    </row>
    <row r="11" spans="1:9" ht="15.75">
      <c r="A11" s="142" t="s">
        <v>189</v>
      </c>
      <c r="B11" s="150" t="s">
        <v>190</v>
      </c>
      <c r="C11" s="151">
        <v>155</v>
      </c>
      <c r="D11" s="145">
        <v>20</v>
      </c>
      <c r="E11" s="145">
        <v>6</v>
      </c>
      <c r="F11" s="145">
        <v>2</v>
      </c>
      <c r="G11" s="153">
        <v>23</v>
      </c>
      <c r="H11" s="148">
        <f t="shared" si="0"/>
        <v>3.870967741935484E-2</v>
      </c>
      <c r="I11" s="148">
        <f t="shared" si="1"/>
        <v>1.2903225806451613E-2</v>
      </c>
    </row>
    <row r="12" spans="1:9" ht="15.75">
      <c r="A12" s="149"/>
      <c r="B12" s="154" t="s">
        <v>191</v>
      </c>
      <c r="C12" s="151">
        <v>66</v>
      </c>
      <c r="D12" s="151">
        <v>0</v>
      </c>
      <c r="E12" s="145">
        <v>4</v>
      </c>
      <c r="F12" s="145">
        <v>1</v>
      </c>
      <c r="G12" s="153">
        <v>10</v>
      </c>
      <c r="H12" s="148">
        <f t="shared" si="0"/>
        <v>6.0606060606060608E-2</v>
      </c>
      <c r="I12" s="148">
        <f t="shared" si="1"/>
        <v>1.5151515151515152E-2</v>
      </c>
    </row>
    <row r="13" spans="1:9" s="24" customFormat="1" ht="15.75" customHeight="1">
      <c r="A13" s="149"/>
      <c r="B13" s="150" t="s">
        <v>192</v>
      </c>
      <c r="C13" s="151">
        <v>44</v>
      </c>
      <c r="D13" s="151">
        <v>0</v>
      </c>
      <c r="E13" s="151">
        <v>0</v>
      </c>
      <c r="F13" s="151">
        <v>0</v>
      </c>
      <c r="G13" s="152">
        <v>7</v>
      </c>
      <c r="H13" s="147">
        <f t="shared" si="0"/>
        <v>0</v>
      </c>
      <c r="I13" s="147">
        <f t="shared" si="1"/>
        <v>0</v>
      </c>
    </row>
    <row r="14" spans="1:9" ht="15.75" customHeight="1">
      <c r="A14" s="149"/>
      <c r="B14" s="150" t="s">
        <v>193</v>
      </c>
      <c r="C14" s="151">
        <v>88</v>
      </c>
      <c r="D14" s="145">
        <v>2</v>
      </c>
      <c r="E14" s="145">
        <v>6</v>
      </c>
      <c r="F14" s="145">
        <v>4</v>
      </c>
      <c r="G14" s="152">
        <v>13</v>
      </c>
      <c r="H14" s="148">
        <f t="shared" si="0"/>
        <v>6.8181818181818177E-2</v>
      </c>
      <c r="I14" s="148">
        <f t="shared" si="1"/>
        <v>4.5454545454545456E-2</v>
      </c>
    </row>
    <row r="15" spans="1:9" ht="15.75" customHeight="1">
      <c r="A15" s="149"/>
      <c r="B15" s="150" t="s">
        <v>194</v>
      </c>
      <c r="C15" s="151">
        <v>78</v>
      </c>
      <c r="D15" s="151">
        <v>0</v>
      </c>
      <c r="E15" s="145">
        <v>1</v>
      </c>
      <c r="F15" s="151">
        <v>0</v>
      </c>
      <c r="G15" s="152">
        <v>13</v>
      </c>
      <c r="H15" s="148">
        <f t="shared" si="0"/>
        <v>1.282051282051282E-2</v>
      </c>
      <c r="I15" s="147">
        <f t="shared" si="1"/>
        <v>0</v>
      </c>
    </row>
    <row r="16" spans="1:9" ht="15.75" customHeight="1">
      <c r="A16" s="149"/>
      <c r="B16" s="150" t="s">
        <v>195</v>
      </c>
      <c r="C16" s="151">
        <v>34</v>
      </c>
      <c r="D16" s="151">
        <v>0</v>
      </c>
      <c r="E16" s="151">
        <v>0</v>
      </c>
      <c r="F16" s="151">
        <v>0</v>
      </c>
      <c r="G16" s="153">
        <v>8</v>
      </c>
      <c r="H16" s="147">
        <f t="shared" si="0"/>
        <v>0</v>
      </c>
      <c r="I16" s="147">
        <f t="shared" si="1"/>
        <v>0</v>
      </c>
    </row>
    <row r="17" spans="1:9" ht="15.75" customHeight="1">
      <c r="A17" s="149"/>
      <c r="B17" s="150" t="s">
        <v>196</v>
      </c>
      <c r="C17" s="151">
        <v>0</v>
      </c>
      <c r="D17" s="151">
        <v>0</v>
      </c>
      <c r="E17" s="151">
        <v>0</v>
      </c>
      <c r="F17" s="151">
        <v>0</v>
      </c>
      <c r="G17" s="151">
        <v>0</v>
      </c>
      <c r="H17" s="147">
        <v>0</v>
      </c>
      <c r="I17" s="147">
        <v>0</v>
      </c>
    </row>
    <row r="18" spans="1:9" ht="15.75" customHeight="1">
      <c r="A18" s="149"/>
      <c r="B18" s="150" t="s">
        <v>197</v>
      </c>
      <c r="C18" s="151">
        <v>88</v>
      </c>
      <c r="D18" s="145">
        <v>1</v>
      </c>
      <c r="E18" s="145">
        <v>1</v>
      </c>
      <c r="F18" s="151">
        <v>0</v>
      </c>
      <c r="G18" s="153">
        <v>26</v>
      </c>
      <c r="H18" s="148">
        <f t="shared" si="0"/>
        <v>1.1363636363636364E-2</v>
      </c>
      <c r="I18" s="147">
        <f t="shared" si="1"/>
        <v>0</v>
      </c>
    </row>
    <row r="19" spans="1:9" ht="15.75" customHeight="1">
      <c r="A19" s="149"/>
      <c r="B19" s="150" t="s">
        <v>198</v>
      </c>
      <c r="C19" s="151">
        <v>0</v>
      </c>
      <c r="D19" s="151">
        <v>0</v>
      </c>
      <c r="E19" s="151">
        <v>0</v>
      </c>
      <c r="F19" s="151">
        <v>0</v>
      </c>
      <c r="G19" s="151">
        <v>0</v>
      </c>
      <c r="H19" s="147">
        <v>0</v>
      </c>
      <c r="I19" s="147">
        <v>0</v>
      </c>
    </row>
    <row r="20" spans="1:9" ht="15.75" customHeight="1">
      <c r="A20" s="149"/>
      <c r="B20" s="154" t="s">
        <v>199</v>
      </c>
      <c r="C20" s="151">
        <v>11</v>
      </c>
      <c r="D20" s="145">
        <v>1</v>
      </c>
      <c r="E20" s="145">
        <v>1</v>
      </c>
      <c r="F20" s="151">
        <v>0</v>
      </c>
      <c r="G20" s="153">
        <v>3</v>
      </c>
      <c r="H20" s="148">
        <f t="shared" si="0"/>
        <v>9.0909090909090912E-2</v>
      </c>
      <c r="I20" s="147">
        <f t="shared" si="1"/>
        <v>0</v>
      </c>
    </row>
    <row r="21" spans="1:9" ht="15" customHeight="1">
      <c r="A21" s="149"/>
      <c r="B21" s="150" t="s">
        <v>200</v>
      </c>
      <c r="C21" s="151">
        <v>77</v>
      </c>
      <c r="D21" s="151">
        <v>0</v>
      </c>
      <c r="E21" s="151">
        <v>0</v>
      </c>
      <c r="F21" s="151">
        <v>0</v>
      </c>
      <c r="G21" s="153">
        <v>20</v>
      </c>
      <c r="H21" s="147">
        <f t="shared" si="0"/>
        <v>0</v>
      </c>
      <c r="I21" s="147">
        <f t="shared" si="1"/>
        <v>0</v>
      </c>
    </row>
    <row r="22" spans="1:9" ht="15" customHeight="1">
      <c r="A22" s="149"/>
      <c r="B22" s="154" t="s">
        <v>201</v>
      </c>
      <c r="C22" s="151">
        <v>24</v>
      </c>
      <c r="D22" s="151">
        <v>0</v>
      </c>
      <c r="E22" s="151">
        <v>0</v>
      </c>
      <c r="F22" s="145">
        <v>1</v>
      </c>
      <c r="G22" s="153">
        <v>12</v>
      </c>
      <c r="H22" s="147">
        <f t="shared" si="0"/>
        <v>0</v>
      </c>
      <c r="I22" s="148">
        <f t="shared" si="1"/>
        <v>4.1666666666666664E-2</v>
      </c>
    </row>
    <row r="23" spans="1:9" ht="15.75" customHeight="1">
      <c r="A23" s="155"/>
      <c r="B23" s="154" t="s">
        <v>202</v>
      </c>
      <c r="C23" s="151">
        <v>48</v>
      </c>
      <c r="D23" s="145">
        <v>1</v>
      </c>
      <c r="E23" s="145">
        <v>2</v>
      </c>
      <c r="F23" s="145">
        <v>2</v>
      </c>
      <c r="G23" s="153">
        <v>13</v>
      </c>
      <c r="H23" s="148">
        <f t="shared" si="0"/>
        <v>4.1666666666666664E-2</v>
      </c>
      <c r="I23" s="148">
        <f t="shared" si="1"/>
        <v>4.1666666666666664E-2</v>
      </c>
    </row>
    <row r="24" spans="1:9" ht="15.75" customHeight="1">
      <c r="A24" s="156" t="s">
        <v>203</v>
      </c>
      <c r="B24" s="154" t="s">
        <v>204</v>
      </c>
      <c r="C24" s="151">
        <v>39</v>
      </c>
      <c r="D24" s="151">
        <v>0</v>
      </c>
      <c r="E24" s="151">
        <v>0</v>
      </c>
      <c r="F24" s="145">
        <v>2</v>
      </c>
      <c r="G24" s="152">
        <v>11</v>
      </c>
      <c r="H24" s="147">
        <f t="shared" si="0"/>
        <v>0</v>
      </c>
      <c r="I24" s="148">
        <f t="shared" si="1"/>
        <v>5.128205128205128E-2</v>
      </c>
    </row>
    <row r="25" spans="1:9" ht="15.75">
      <c r="A25" s="157" t="s">
        <v>205</v>
      </c>
      <c r="B25" s="150" t="s">
        <v>206</v>
      </c>
      <c r="C25" s="151">
        <v>8</v>
      </c>
      <c r="D25" s="145">
        <v>2</v>
      </c>
      <c r="E25" s="151">
        <v>0</v>
      </c>
      <c r="F25" s="151">
        <v>0</v>
      </c>
      <c r="G25" s="151">
        <v>0</v>
      </c>
      <c r="H25" s="147">
        <f t="shared" si="0"/>
        <v>0</v>
      </c>
      <c r="I25" s="147">
        <f t="shared" si="1"/>
        <v>0</v>
      </c>
    </row>
    <row r="26" spans="1:9" ht="15.75">
      <c r="A26" s="158"/>
      <c r="B26" s="154" t="s">
        <v>207</v>
      </c>
      <c r="C26" s="151">
        <v>63</v>
      </c>
      <c r="D26" s="145">
        <v>19</v>
      </c>
      <c r="E26" s="145">
        <v>14</v>
      </c>
      <c r="F26" s="145">
        <v>1</v>
      </c>
      <c r="G26" s="153">
        <v>10</v>
      </c>
      <c r="H26" s="148">
        <f t="shared" si="0"/>
        <v>0.22222222222222221</v>
      </c>
      <c r="I26" s="148">
        <f t="shared" si="1"/>
        <v>1.5873015873015872E-2</v>
      </c>
    </row>
    <row r="27" spans="1:9" ht="15.75">
      <c r="A27" s="158"/>
      <c r="B27" s="150" t="s">
        <v>208</v>
      </c>
      <c r="C27" s="151">
        <v>16</v>
      </c>
      <c r="D27" s="145">
        <v>1</v>
      </c>
      <c r="E27" s="145">
        <v>1</v>
      </c>
      <c r="F27" s="151">
        <v>0</v>
      </c>
      <c r="G27" s="153">
        <v>4</v>
      </c>
      <c r="H27" s="148">
        <f t="shared" si="0"/>
        <v>6.25E-2</v>
      </c>
      <c r="I27" s="147">
        <f t="shared" si="1"/>
        <v>0</v>
      </c>
    </row>
    <row r="28" spans="1:9" ht="15.75">
      <c r="A28" s="158"/>
      <c r="B28" s="150" t="s">
        <v>209</v>
      </c>
      <c r="C28" s="151">
        <v>2</v>
      </c>
      <c r="D28" s="151">
        <v>0</v>
      </c>
      <c r="E28" s="151">
        <v>0</v>
      </c>
      <c r="F28" s="151">
        <v>0</v>
      </c>
      <c r="G28" s="151">
        <v>0</v>
      </c>
      <c r="H28" s="147">
        <f t="shared" si="0"/>
        <v>0</v>
      </c>
      <c r="I28" s="147">
        <f t="shared" si="1"/>
        <v>0</v>
      </c>
    </row>
    <row r="29" spans="1:9" ht="15.75">
      <c r="A29" s="158"/>
      <c r="B29" s="150" t="s">
        <v>210</v>
      </c>
      <c r="C29" s="151">
        <v>9</v>
      </c>
      <c r="D29" s="145">
        <v>3</v>
      </c>
      <c r="E29" s="151">
        <v>0</v>
      </c>
      <c r="F29" s="151">
        <v>0</v>
      </c>
      <c r="G29" s="153">
        <v>2</v>
      </c>
      <c r="H29" s="147">
        <f t="shared" si="0"/>
        <v>0</v>
      </c>
      <c r="I29" s="147">
        <f t="shared" si="1"/>
        <v>0</v>
      </c>
    </row>
    <row r="30" spans="1:9" ht="15.75">
      <c r="A30" s="159"/>
      <c r="B30" s="150" t="s">
        <v>211</v>
      </c>
      <c r="C30" s="151">
        <v>17</v>
      </c>
      <c r="D30" s="145">
        <v>1</v>
      </c>
      <c r="E30" s="151">
        <v>0</v>
      </c>
      <c r="F30" s="151">
        <v>0</v>
      </c>
      <c r="G30" s="153">
        <v>2</v>
      </c>
      <c r="H30" s="147">
        <f t="shared" si="0"/>
        <v>0</v>
      </c>
      <c r="I30" s="147">
        <f t="shared" si="1"/>
        <v>0</v>
      </c>
    </row>
  </sheetData>
  <mergeCells count="4">
    <mergeCell ref="B1:F1"/>
    <mergeCell ref="A3:A10"/>
    <mergeCell ref="A11:A23"/>
    <mergeCell ref="A25:A30"/>
  </mergeCells>
  <phoneticPr fontId="2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4506668294322"/>
  </sheetPr>
  <dimension ref="A1:N29"/>
  <sheetViews>
    <sheetView workbookViewId="0">
      <selection activeCell="T29" sqref="T29"/>
    </sheetView>
  </sheetViews>
  <sheetFormatPr defaultColWidth="9" defaultRowHeight="14.25"/>
  <cols>
    <col min="1" max="1" width="11.875" style="6" customWidth="1"/>
    <col min="2" max="2" width="9" style="6"/>
    <col min="3" max="3" width="12.625" style="6" customWidth="1"/>
    <col min="4" max="7" width="9" style="6"/>
    <col min="8" max="8" width="9.125" style="6" customWidth="1"/>
    <col min="9" max="9" width="9" style="4"/>
    <col min="10" max="10" width="11.875" style="4" customWidth="1"/>
    <col min="11" max="11" width="9" style="4"/>
    <col min="12" max="12" width="12.625" style="4" customWidth="1"/>
    <col min="13" max="16" width="9" style="4"/>
    <col min="17" max="17" width="9.125" style="4" customWidth="1"/>
    <col min="18" max="16384" width="9" style="4"/>
  </cols>
  <sheetData>
    <row r="1" spans="1:14" s="12" customFormat="1" ht="21" customHeight="1">
      <c r="A1" s="160" t="s">
        <v>212</v>
      </c>
      <c r="B1" s="161" t="s">
        <v>213</v>
      </c>
      <c r="C1" s="160" t="s">
        <v>214</v>
      </c>
      <c r="D1" s="160" t="s">
        <v>215</v>
      </c>
      <c r="E1" s="160"/>
      <c r="F1" s="160"/>
      <c r="G1" s="160"/>
      <c r="H1" s="160" t="s">
        <v>216</v>
      </c>
    </row>
    <row r="2" spans="1:14" s="12" customFormat="1" ht="21" customHeight="1">
      <c r="A2" s="160"/>
      <c r="B2" s="161"/>
      <c r="C2" s="160"/>
      <c r="D2" s="162" t="s">
        <v>217</v>
      </c>
      <c r="E2" s="162" t="s">
        <v>218</v>
      </c>
      <c r="F2" s="162" t="s">
        <v>219</v>
      </c>
      <c r="G2" s="162" t="s">
        <v>220</v>
      </c>
      <c r="H2" s="160"/>
    </row>
    <row r="3" spans="1:14" s="12" customFormat="1" ht="27" customHeight="1">
      <c r="A3" s="163" t="s">
        <v>221</v>
      </c>
      <c r="B3" s="164"/>
      <c r="C3" s="164"/>
      <c r="D3" s="164"/>
      <c r="E3" s="164"/>
      <c r="F3" s="164"/>
      <c r="G3" s="164"/>
      <c r="H3" s="164"/>
    </row>
    <row r="4" spans="1:14" s="12" customFormat="1" ht="22.5" customHeight="1">
      <c r="A4" s="165" t="s">
        <v>222</v>
      </c>
      <c r="B4" s="166" t="s">
        <v>223</v>
      </c>
      <c r="C4" s="162">
        <f>SUM(D4:G4)</f>
        <v>1</v>
      </c>
      <c r="D4" s="162"/>
      <c r="E4" s="162"/>
      <c r="F4" s="162">
        <v>1</v>
      </c>
      <c r="G4" s="162"/>
      <c r="H4" s="167">
        <f t="shared" ref="H4:H12" si="0">D4*5+E4*2+F4*1</f>
        <v>1</v>
      </c>
    </row>
    <row r="5" spans="1:14" s="12" customFormat="1" ht="22.5" customHeight="1">
      <c r="A5" s="168" t="s">
        <v>224</v>
      </c>
      <c r="B5" s="166" t="s">
        <v>225</v>
      </c>
      <c r="C5" s="162">
        <f t="shared" ref="C5:C12" si="1">SUM(D5:G5)</f>
        <v>2</v>
      </c>
      <c r="D5" s="162"/>
      <c r="E5" s="162">
        <v>1</v>
      </c>
      <c r="F5" s="162">
        <v>1</v>
      </c>
      <c r="G5" s="162"/>
      <c r="H5" s="167">
        <f t="shared" si="0"/>
        <v>3</v>
      </c>
    </row>
    <row r="6" spans="1:14" s="12" customFormat="1" ht="22.5" customHeight="1">
      <c r="A6" s="169"/>
      <c r="B6" s="166" t="s">
        <v>226</v>
      </c>
      <c r="C6" s="162">
        <f t="shared" si="1"/>
        <v>2</v>
      </c>
      <c r="D6" s="162"/>
      <c r="E6" s="162">
        <v>2</v>
      </c>
      <c r="F6" s="162"/>
      <c r="G6" s="162"/>
      <c r="H6" s="167">
        <f t="shared" si="0"/>
        <v>4</v>
      </c>
    </row>
    <row r="7" spans="1:14" s="12" customFormat="1" ht="22.5" customHeight="1">
      <c r="A7" s="169"/>
      <c r="B7" s="166" t="s">
        <v>227</v>
      </c>
      <c r="C7" s="162">
        <f t="shared" si="1"/>
        <v>5</v>
      </c>
      <c r="D7" s="162"/>
      <c r="E7" s="162">
        <v>5</v>
      </c>
      <c r="F7" s="162"/>
      <c r="G7" s="162"/>
      <c r="H7" s="167">
        <f t="shared" si="0"/>
        <v>10</v>
      </c>
    </row>
    <row r="8" spans="1:14" s="12" customFormat="1" ht="22.5" customHeight="1">
      <c r="A8" s="169"/>
      <c r="B8" s="166" t="s">
        <v>228</v>
      </c>
      <c r="C8" s="162">
        <f t="shared" si="1"/>
        <v>1</v>
      </c>
      <c r="D8" s="162"/>
      <c r="E8" s="162">
        <v>1</v>
      </c>
      <c r="F8" s="162"/>
      <c r="G8" s="162"/>
      <c r="H8" s="167">
        <f t="shared" si="0"/>
        <v>2</v>
      </c>
    </row>
    <row r="9" spans="1:14" s="12" customFormat="1" ht="22.5" customHeight="1">
      <c r="A9" s="170"/>
      <c r="B9" s="166" t="s">
        <v>229</v>
      </c>
      <c r="C9" s="162">
        <f t="shared" si="1"/>
        <v>1</v>
      </c>
      <c r="D9" s="162"/>
      <c r="E9" s="162"/>
      <c r="F9" s="162">
        <v>1</v>
      </c>
      <c r="G9" s="162"/>
      <c r="H9" s="167">
        <f t="shared" si="0"/>
        <v>1</v>
      </c>
    </row>
    <row r="10" spans="1:14" s="12" customFormat="1" ht="22.5" customHeight="1">
      <c r="A10" s="171" t="s">
        <v>230</v>
      </c>
      <c r="B10" s="166" t="s">
        <v>231</v>
      </c>
      <c r="C10" s="162">
        <f t="shared" si="1"/>
        <v>2</v>
      </c>
      <c r="D10" s="162"/>
      <c r="E10" s="162">
        <v>1</v>
      </c>
      <c r="F10" s="162">
        <v>1</v>
      </c>
      <c r="G10" s="162"/>
      <c r="H10" s="167">
        <f t="shared" si="0"/>
        <v>3</v>
      </c>
    </row>
    <row r="11" spans="1:14" s="12" customFormat="1" ht="22.5" customHeight="1">
      <c r="A11" s="172" t="s">
        <v>232</v>
      </c>
      <c r="B11" s="166" t="s">
        <v>233</v>
      </c>
      <c r="C11" s="162">
        <f t="shared" si="1"/>
        <v>1</v>
      </c>
      <c r="D11" s="162"/>
      <c r="E11" s="162"/>
      <c r="F11" s="162">
        <v>1</v>
      </c>
      <c r="G11" s="162"/>
      <c r="H11" s="167">
        <f t="shared" si="0"/>
        <v>1</v>
      </c>
    </row>
    <row r="12" spans="1:14" s="12" customFormat="1" ht="22.5" customHeight="1">
      <c r="A12" s="172"/>
      <c r="B12" s="166" t="s">
        <v>234</v>
      </c>
      <c r="C12" s="162">
        <f t="shared" si="1"/>
        <v>1</v>
      </c>
      <c r="D12" s="162"/>
      <c r="E12" s="162"/>
      <c r="F12" s="162">
        <v>1</v>
      </c>
      <c r="G12" s="162"/>
      <c r="H12" s="167">
        <f t="shared" si="0"/>
        <v>1</v>
      </c>
    </row>
    <row r="13" spans="1:14">
      <c r="A13" s="3"/>
      <c r="B13" s="3"/>
      <c r="C13" s="3"/>
      <c r="D13" s="3"/>
      <c r="E13" s="3"/>
      <c r="F13" s="3"/>
      <c r="G13" s="3"/>
      <c r="H13" s="3"/>
    </row>
    <row r="14" spans="1:14" ht="18.75" thickBot="1">
      <c r="A14" s="5" t="s">
        <v>29</v>
      </c>
      <c r="B14" s="3"/>
      <c r="C14" s="3"/>
      <c r="D14" s="3"/>
      <c r="E14" s="3"/>
      <c r="F14" s="3"/>
      <c r="G14" s="3"/>
      <c r="H14" s="3"/>
    </row>
    <row r="15" spans="1:14" ht="23.25" thickBot="1">
      <c r="A15" s="173" t="s">
        <v>235</v>
      </c>
      <c r="B15" s="174" t="s">
        <v>30</v>
      </c>
      <c r="C15" s="174" t="s">
        <v>31</v>
      </c>
      <c r="D15" s="175" t="s">
        <v>32</v>
      </c>
      <c r="E15" s="174" t="s">
        <v>33</v>
      </c>
      <c r="F15" s="174" t="s">
        <v>34</v>
      </c>
      <c r="G15" s="174" t="s">
        <v>35</v>
      </c>
      <c r="H15" s="174" t="s">
        <v>36</v>
      </c>
      <c r="I15" s="174" t="s">
        <v>26</v>
      </c>
      <c r="J15" s="174" t="s">
        <v>37</v>
      </c>
      <c r="K15" s="174" t="s">
        <v>38</v>
      </c>
      <c r="L15" s="174" t="s">
        <v>39</v>
      </c>
      <c r="M15" s="174" t="s">
        <v>40</v>
      </c>
      <c r="N15" s="176" t="s">
        <v>41</v>
      </c>
    </row>
    <row r="16" spans="1:14" ht="72">
      <c r="A16" s="177" t="s">
        <v>236</v>
      </c>
      <c r="B16" s="100">
        <v>1</v>
      </c>
      <c r="C16" s="76" t="s">
        <v>237</v>
      </c>
      <c r="D16" s="76" t="s">
        <v>238</v>
      </c>
      <c r="E16" s="77" t="s">
        <v>239</v>
      </c>
      <c r="F16" s="76" t="s">
        <v>240</v>
      </c>
      <c r="G16" s="78" t="s">
        <v>241</v>
      </c>
      <c r="H16" s="78" t="s">
        <v>42</v>
      </c>
      <c r="I16" s="79" t="s">
        <v>28</v>
      </c>
      <c r="J16" s="79" t="s">
        <v>45</v>
      </c>
      <c r="K16" s="80" t="s">
        <v>242</v>
      </c>
      <c r="L16" s="101" t="s">
        <v>243</v>
      </c>
      <c r="M16" s="101" t="s">
        <v>243</v>
      </c>
      <c r="N16" s="81" t="s">
        <v>244</v>
      </c>
    </row>
    <row r="17" spans="1:14" ht="60">
      <c r="A17" s="178"/>
      <c r="B17" s="102">
        <v>2</v>
      </c>
      <c r="C17" s="82" t="s">
        <v>237</v>
      </c>
      <c r="D17" s="83" t="s">
        <v>245</v>
      </c>
      <c r="E17" s="83" t="s">
        <v>246</v>
      </c>
      <c r="F17" s="82" t="s">
        <v>247</v>
      </c>
      <c r="G17" s="84" t="s">
        <v>241</v>
      </c>
      <c r="H17" s="84" t="s">
        <v>42</v>
      </c>
      <c r="I17" s="85" t="s">
        <v>28</v>
      </c>
      <c r="J17" s="85" t="s">
        <v>45</v>
      </c>
      <c r="K17" s="86" t="s">
        <v>242</v>
      </c>
      <c r="L17" s="88" t="s">
        <v>248</v>
      </c>
      <c r="M17" s="88" t="s">
        <v>243</v>
      </c>
      <c r="N17" s="87" t="s">
        <v>249</v>
      </c>
    </row>
    <row r="18" spans="1:14" ht="96.75" thickBot="1">
      <c r="A18" s="179"/>
      <c r="B18" s="103">
        <v>3</v>
      </c>
      <c r="C18" s="94" t="s">
        <v>250</v>
      </c>
      <c r="D18" s="89" t="s">
        <v>251</v>
      </c>
      <c r="E18" s="89" t="s">
        <v>252</v>
      </c>
      <c r="F18" s="94" t="s">
        <v>247</v>
      </c>
      <c r="G18" s="90" t="s">
        <v>241</v>
      </c>
      <c r="H18" s="90" t="s">
        <v>42</v>
      </c>
      <c r="I18" s="91" t="s">
        <v>27</v>
      </c>
      <c r="J18" s="91" t="s">
        <v>45</v>
      </c>
      <c r="K18" s="92" t="s">
        <v>242</v>
      </c>
      <c r="L18" s="104" t="s">
        <v>243</v>
      </c>
      <c r="M18" s="104" t="s">
        <v>243</v>
      </c>
      <c r="N18" s="93" t="s">
        <v>253</v>
      </c>
    </row>
    <row r="19" spans="1:14" ht="96">
      <c r="A19" s="177" t="s">
        <v>254</v>
      </c>
      <c r="B19" s="100">
        <v>4</v>
      </c>
      <c r="C19" s="77" t="s">
        <v>255</v>
      </c>
      <c r="D19" s="77" t="s">
        <v>256</v>
      </c>
      <c r="E19" s="77" t="s">
        <v>257</v>
      </c>
      <c r="F19" s="77" t="s">
        <v>258</v>
      </c>
      <c r="G19" s="78" t="s">
        <v>259</v>
      </c>
      <c r="H19" s="78" t="s">
        <v>44</v>
      </c>
      <c r="I19" s="79" t="s">
        <v>27</v>
      </c>
      <c r="J19" s="79" t="s">
        <v>43</v>
      </c>
      <c r="K19" s="80" t="s">
        <v>260</v>
      </c>
      <c r="L19" s="80" t="s">
        <v>261</v>
      </c>
      <c r="M19" s="80" t="s">
        <v>262</v>
      </c>
      <c r="N19" s="81" t="s">
        <v>12</v>
      </c>
    </row>
    <row r="20" spans="1:14" ht="96">
      <c r="A20" s="178"/>
      <c r="B20" s="102">
        <v>5</v>
      </c>
      <c r="C20" s="83" t="s">
        <v>255</v>
      </c>
      <c r="D20" s="83" t="s">
        <v>263</v>
      </c>
      <c r="E20" s="83" t="s">
        <v>264</v>
      </c>
      <c r="F20" s="83" t="s">
        <v>258</v>
      </c>
      <c r="G20" s="84" t="s">
        <v>259</v>
      </c>
      <c r="H20" s="84" t="s">
        <v>44</v>
      </c>
      <c r="I20" s="85" t="s">
        <v>27</v>
      </c>
      <c r="J20" s="85" t="s">
        <v>43</v>
      </c>
      <c r="K20" s="86" t="s">
        <v>261</v>
      </c>
      <c r="L20" s="86" t="s">
        <v>265</v>
      </c>
      <c r="M20" s="86" t="s">
        <v>262</v>
      </c>
      <c r="N20" s="87" t="s">
        <v>52</v>
      </c>
    </row>
    <row r="21" spans="1:14" ht="96">
      <c r="A21" s="178"/>
      <c r="B21" s="102">
        <v>6</v>
      </c>
      <c r="C21" s="83" t="s">
        <v>255</v>
      </c>
      <c r="D21" s="83" t="s">
        <v>266</v>
      </c>
      <c r="E21" s="83" t="s">
        <v>267</v>
      </c>
      <c r="F21" s="83" t="s">
        <v>258</v>
      </c>
      <c r="G21" s="84" t="s">
        <v>259</v>
      </c>
      <c r="H21" s="84" t="s">
        <v>44</v>
      </c>
      <c r="I21" s="85" t="s">
        <v>27</v>
      </c>
      <c r="J21" s="85" t="s">
        <v>43</v>
      </c>
      <c r="K21" s="86" t="s">
        <v>265</v>
      </c>
      <c r="L21" s="86" t="s">
        <v>262</v>
      </c>
      <c r="M21" s="86" t="s">
        <v>262</v>
      </c>
      <c r="N21" s="87" t="s">
        <v>12</v>
      </c>
    </row>
    <row r="22" spans="1:14" ht="108">
      <c r="A22" s="178"/>
      <c r="B22" s="102">
        <v>7</v>
      </c>
      <c r="C22" s="83" t="s">
        <v>255</v>
      </c>
      <c r="D22" s="83" t="s">
        <v>268</v>
      </c>
      <c r="E22" s="83" t="s">
        <v>269</v>
      </c>
      <c r="F22" s="83" t="s">
        <v>258</v>
      </c>
      <c r="G22" s="84" t="s">
        <v>259</v>
      </c>
      <c r="H22" s="84" t="s">
        <v>44</v>
      </c>
      <c r="I22" s="85" t="s">
        <v>28</v>
      </c>
      <c r="J22" s="85" t="s">
        <v>43</v>
      </c>
      <c r="K22" s="86" t="s">
        <v>265</v>
      </c>
      <c r="L22" s="86" t="s">
        <v>262</v>
      </c>
      <c r="M22" s="86" t="s">
        <v>262</v>
      </c>
      <c r="N22" s="87" t="s">
        <v>76</v>
      </c>
    </row>
    <row r="23" spans="1:14" ht="108">
      <c r="A23" s="178"/>
      <c r="B23" s="102">
        <v>8</v>
      </c>
      <c r="C23" s="83" t="s">
        <v>255</v>
      </c>
      <c r="D23" s="83" t="s">
        <v>270</v>
      </c>
      <c r="E23" s="83" t="s">
        <v>271</v>
      </c>
      <c r="F23" s="83" t="s">
        <v>258</v>
      </c>
      <c r="G23" s="84" t="s">
        <v>259</v>
      </c>
      <c r="H23" s="84" t="s">
        <v>44</v>
      </c>
      <c r="I23" s="85" t="s">
        <v>27</v>
      </c>
      <c r="J23" s="85" t="s">
        <v>45</v>
      </c>
      <c r="K23" s="86" t="s">
        <v>272</v>
      </c>
      <c r="L23" s="86" t="s">
        <v>273</v>
      </c>
      <c r="M23" s="86" t="s">
        <v>273</v>
      </c>
      <c r="N23" s="87" t="s">
        <v>274</v>
      </c>
    </row>
    <row r="24" spans="1:14" ht="120">
      <c r="A24" s="178"/>
      <c r="B24" s="102">
        <v>9</v>
      </c>
      <c r="C24" s="83" t="s">
        <v>255</v>
      </c>
      <c r="D24" s="83" t="s">
        <v>275</v>
      </c>
      <c r="E24" s="83" t="s">
        <v>276</v>
      </c>
      <c r="F24" s="83" t="s">
        <v>258</v>
      </c>
      <c r="G24" s="84" t="s">
        <v>259</v>
      </c>
      <c r="H24" s="84" t="s">
        <v>44</v>
      </c>
      <c r="I24" s="85" t="s">
        <v>27</v>
      </c>
      <c r="J24" s="85" t="s">
        <v>45</v>
      </c>
      <c r="K24" s="86" t="s">
        <v>277</v>
      </c>
      <c r="L24" s="86" t="s">
        <v>278</v>
      </c>
      <c r="M24" s="86" t="s">
        <v>278</v>
      </c>
      <c r="N24" s="87" t="s">
        <v>279</v>
      </c>
    </row>
    <row r="25" spans="1:14" ht="168">
      <c r="A25" s="178"/>
      <c r="B25" s="102">
        <v>10</v>
      </c>
      <c r="C25" s="83" t="s">
        <v>280</v>
      </c>
      <c r="D25" s="83" t="s">
        <v>281</v>
      </c>
      <c r="E25" s="83" t="s">
        <v>282</v>
      </c>
      <c r="F25" s="83" t="s">
        <v>283</v>
      </c>
      <c r="G25" s="84"/>
      <c r="H25" s="84" t="s">
        <v>284</v>
      </c>
      <c r="I25" s="85" t="s">
        <v>27</v>
      </c>
      <c r="J25" s="85" t="s">
        <v>45</v>
      </c>
      <c r="K25" s="86" t="s">
        <v>285</v>
      </c>
      <c r="L25" s="86" t="s">
        <v>285</v>
      </c>
      <c r="M25" s="86"/>
      <c r="N25" s="87" t="s">
        <v>12</v>
      </c>
    </row>
    <row r="26" spans="1:14" ht="156">
      <c r="A26" s="178"/>
      <c r="B26" s="102">
        <v>11</v>
      </c>
      <c r="C26" s="83" t="s">
        <v>280</v>
      </c>
      <c r="D26" s="83" t="s">
        <v>281</v>
      </c>
      <c r="E26" s="83" t="s">
        <v>286</v>
      </c>
      <c r="F26" s="83" t="s">
        <v>283</v>
      </c>
      <c r="G26" s="84"/>
      <c r="H26" s="84" t="s">
        <v>284</v>
      </c>
      <c r="I26" s="85" t="s">
        <v>27</v>
      </c>
      <c r="J26" s="85" t="s">
        <v>45</v>
      </c>
      <c r="K26" s="86" t="s">
        <v>285</v>
      </c>
      <c r="L26" s="86" t="s">
        <v>285</v>
      </c>
      <c r="M26" s="86"/>
      <c r="N26" s="87" t="s">
        <v>74</v>
      </c>
    </row>
    <row r="27" spans="1:14" ht="144">
      <c r="A27" s="178"/>
      <c r="B27" s="102">
        <v>12</v>
      </c>
      <c r="C27" s="83" t="s">
        <v>280</v>
      </c>
      <c r="D27" s="83" t="s">
        <v>281</v>
      </c>
      <c r="E27" s="83" t="s">
        <v>287</v>
      </c>
      <c r="F27" s="83" t="s">
        <v>283</v>
      </c>
      <c r="G27" s="84"/>
      <c r="H27" s="84" t="s">
        <v>284</v>
      </c>
      <c r="I27" s="85" t="s">
        <v>28</v>
      </c>
      <c r="J27" s="85" t="s">
        <v>45</v>
      </c>
      <c r="K27" s="86" t="s">
        <v>285</v>
      </c>
      <c r="L27" s="86" t="s">
        <v>285</v>
      </c>
      <c r="M27" s="86"/>
      <c r="N27" s="87" t="s">
        <v>75</v>
      </c>
    </row>
    <row r="28" spans="1:14" ht="120">
      <c r="A28" s="178"/>
      <c r="B28" s="102">
        <v>13</v>
      </c>
      <c r="C28" s="83" t="s">
        <v>280</v>
      </c>
      <c r="D28" s="83" t="s">
        <v>281</v>
      </c>
      <c r="E28" s="83" t="s">
        <v>288</v>
      </c>
      <c r="F28" s="83" t="s">
        <v>283</v>
      </c>
      <c r="G28" s="84"/>
      <c r="H28" s="84" t="s">
        <v>284</v>
      </c>
      <c r="I28" s="85" t="s">
        <v>28</v>
      </c>
      <c r="J28" s="85" t="s">
        <v>45</v>
      </c>
      <c r="K28" s="86" t="s">
        <v>285</v>
      </c>
      <c r="L28" s="86" t="s">
        <v>285</v>
      </c>
      <c r="M28" s="86"/>
      <c r="N28" s="87" t="s">
        <v>10</v>
      </c>
    </row>
    <row r="29" spans="1:14" ht="120.75" thickBot="1">
      <c r="A29" s="179"/>
      <c r="B29" s="103">
        <v>14</v>
      </c>
      <c r="C29" s="89" t="s">
        <v>280</v>
      </c>
      <c r="D29" s="89" t="s">
        <v>281</v>
      </c>
      <c r="E29" s="89" t="s">
        <v>289</v>
      </c>
      <c r="F29" s="89" t="s">
        <v>283</v>
      </c>
      <c r="G29" s="90"/>
      <c r="H29" s="90" t="s">
        <v>284</v>
      </c>
      <c r="I29" s="91" t="s">
        <v>28</v>
      </c>
      <c r="J29" s="91" t="s">
        <v>45</v>
      </c>
      <c r="K29" s="92" t="s">
        <v>285</v>
      </c>
      <c r="L29" s="92" t="s">
        <v>285</v>
      </c>
      <c r="M29" s="92"/>
      <c r="N29" s="93" t="s">
        <v>8</v>
      </c>
    </row>
  </sheetData>
  <mergeCells count="10">
    <mergeCell ref="A5:A9"/>
    <mergeCell ref="A11:A12"/>
    <mergeCell ref="A16:A18"/>
    <mergeCell ref="A19:A29"/>
    <mergeCell ref="A1:A2"/>
    <mergeCell ref="B1:B2"/>
    <mergeCell ref="C1:C2"/>
    <mergeCell ref="D1:G1"/>
    <mergeCell ref="H1:H2"/>
    <mergeCell ref="A3:H3"/>
  </mergeCells>
  <phoneticPr fontId="24" type="noConversion"/>
  <dataValidations count="3">
    <dataValidation type="list" allowBlank="1" showInputMessage="1" showErrorMessage="1" sqref="H16:H29">
      <formula1>"新建,待解决,关闭,已解决,未解决"</formula1>
    </dataValidation>
    <dataValidation type="list" allowBlank="1" showInputMessage="1" showErrorMessage="1" sqref="J16:J29">
      <formula1>"立项,需求,策划,详细计划,软件设计,软件实现,软件测试,客户验收,项目结项,服务与维护"</formula1>
    </dataValidation>
    <dataValidation type="list" allowBlank="1" showInputMessage="1" showErrorMessage="1" sqref="I16:I29">
      <formula1>"严重,较大,较小,轻微"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CCFF"/>
  </sheetPr>
  <dimension ref="A1:K47"/>
  <sheetViews>
    <sheetView zoomScaleNormal="100" workbookViewId="0">
      <selection activeCell="I32" sqref="I32"/>
    </sheetView>
  </sheetViews>
  <sheetFormatPr defaultRowHeight="14.25"/>
  <cols>
    <col min="1" max="2" width="16.375" style="242" customWidth="1"/>
    <col min="3" max="5" width="16.375" style="314" customWidth="1"/>
    <col min="6" max="6" width="16.375" style="242" customWidth="1"/>
    <col min="7" max="8" width="13.375" style="242" customWidth="1"/>
    <col min="9" max="10" width="14.375" style="242" customWidth="1"/>
    <col min="11" max="11" width="15.875" style="242" customWidth="1"/>
    <col min="12" max="16384" width="9" style="242"/>
  </cols>
  <sheetData>
    <row r="1" spans="1:11">
      <c r="A1" s="239" t="s">
        <v>333</v>
      </c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1">
      <c r="A2" s="243"/>
      <c r="B2" s="244"/>
      <c r="C2" s="244"/>
      <c r="D2" s="244"/>
      <c r="E2" s="244"/>
      <c r="F2" s="244"/>
      <c r="G2" s="244"/>
      <c r="H2" s="244"/>
      <c r="I2" s="244"/>
      <c r="J2" s="244"/>
      <c r="K2" s="245"/>
    </row>
    <row r="3" spans="1:11">
      <c r="A3" s="243"/>
      <c r="B3" s="244"/>
      <c r="C3" s="244"/>
      <c r="D3" s="244"/>
      <c r="E3" s="244"/>
      <c r="F3" s="244"/>
      <c r="G3" s="244"/>
      <c r="H3" s="244"/>
      <c r="I3" s="244"/>
      <c r="J3" s="244"/>
      <c r="K3" s="245"/>
    </row>
    <row r="4" spans="1:11">
      <c r="A4" s="243"/>
      <c r="B4" s="244"/>
      <c r="C4" s="244"/>
      <c r="D4" s="244"/>
      <c r="E4" s="244"/>
      <c r="F4" s="244"/>
      <c r="G4" s="244"/>
      <c r="H4" s="244"/>
      <c r="I4" s="244"/>
      <c r="J4" s="244"/>
      <c r="K4" s="245"/>
    </row>
    <row r="5" spans="1:11" ht="30" customHeight="1">
      <c r="A5" s="246" t="s">
        <v>334</v>
      </c>
      <c r="B5" s="247" t="s">
        <v>335</v>
      </c>
      <c r="C5" s="247" t="s">
        <v>336</v>
      </c>
      <c r="D5" s="248" t="s">
        <v>337</v>
      </c>
      <c r="E5" s="249"/>
      <c r="F5" s="250"/>
      <c r="G5" s="250"/>
      <c r="H5" s="250"/>
      <c r="I5" s="250"/>
      <c r="J5" s="250"/>
      <c r="K5" s="251"/>
    </row>
    <row r="6" spans="1:11" ht="22.5" customHeight="1">
      <c r="A6" s="252" t="s">
        <v>338</v>
      </c>
      <c r="B6" s="253">
        <v>514.4</v>
      </c>
      <c r="C6" s="252">
        <v>782</v>
      </c>
      <c r="D6" s="254">
        <f>C6/B6</f>
        <v>1.5202177293934682</v>
      </c>
      <c r="E6" s="255"/>
      <c r="F6" s="256"/>
      <c r="G6" s="256"/>
      <c r="H6" s="256"/>
      <c r="I6" s="256"/>
      <c r="J6" s="256"/>
      <c r="K6" s="257"/>
    </row>
    <row r="7" spans="1:11" ht="45" customHeight="1">
      <c r="A7" s="246" t="s">
        <v>339</v>
      </c>
      <c r="B7" s="247" t="s">
        <v>340</v>
      </c>
      <c r="C7" s="247" t="s">
        <v>341</v>
      </c>
      <c r="D7" s="248" t="s">
        <v>342</v>
      </c>
      <c r="E7" s="258" t="s">
        <v>343</v>
      </c>
      <c r="F7" s="258" t="s">
        <v>344</v>
      </c>
      <c r="G7" s="259" t="s">
        <v>345</v>
      </c>
      <c r="H7" s="259" t="s">
        <v>346</v>
      </c>
      <c r="I7" s="259" t="s">
        <v>347</v>
      </c>
      <c r="J7" s="260" t="s">
        <v>348</v>
      </c>
      <c r="K7" s="261" t="s">
        <v>349</v>
      </c>
    </row>
    <row r="8" spans="1:11" ht="51.75" customHeight="1">
      <c r="A8" s="252" t="s">
        <v>350</v>
      </c>
      <c r="B8" s="253">
        <f>B44</f>
        <v>796.73749999999984</v>
      </c>
      <c r="C8" s="252">
        <v>1098</v>
      </c>
      <c r="D8" s="262">
        <f>D6*0.85</f>
        <v>1.2921850699844479</v>
      </c>
      <c r="E8" s="263">
        <f>B8*D8</f>
        <v>1029.5323021967338</v>
      </c>
      <c r="F8" s="264">
        <f>C8/E8</f>
        <v>1.0665036907119625</v>
      </c>
      <c r="G8" s="265">
        <f>E8*0.15</f>
        <v>154.42984532951007</v>
      </c>
      <c r="H8" s="253">
        <f>E8*0.05</f>
        <v>51.476615109836693</v>
      </c>
      <c r="I8" s="266">
        <f>E8*0.8</f>
        <v>823.62584175738709</v>
      </c>
      <c r="J8" s="267">
        <f>I8/B8</f>
        <v>1.0337480559875583</v>
      </c>
      <c r="K8" s="268" t="s">
        <v>351</v>
      </c>
    </row>
    <row r="9" spans="1:11">
      <c r="C9" s="242"/>
      <c r="D9" s="242"/>
      <c r="E9" s="242"/>
    </row>
    <row r="10" spans="1:11" ht="22.5" customHeight="1">
      <c r="A10" s="269" t="s">
        <v>352</v>
      </c>
      <c r="B10" s="269"/>
      <c r="C10" s="270"/>
      <c r="D10" s="270"/>
      <c r="E10" s="270"/>
    </row>
    <row r="11" spans="1:11" ht="55.5" customHeight="1">
      <c r="A11" s="271" t="s">
        <v>353</v>
      </c>
      <c r="B11" s="272" t="s">
        <v>354</v>
      </c>
      <c r="C11" s="273"/>
      <c r="D11" s="274" t="s">
        <v>355</v>
      </c>
      <c r="E11" s="271" t="s">
        <v>356</v>
      </c>
      <c r="F11" s="274" t="s">
        <v>357</v>
      </c>
      <c r="G11" s="274" t="s">
        <v>358</v>
      </c>
    </row>
    <row r="12" spans="1:11" ht="18" customHeight="1">
      <c r="A12" s="275" t="s">
        <v>22</v>
      </c>
      <c r="B12" s="276">
        <v>19</v>
      </c>
      <c r="C12" s="277"/>
      <c r="D12" s="278">
        <f>B12*$J$8</f>
        <v>19.641213063763608</v>
      </c>
      <c r="E12" s="279">
        <v>18</v>
      </c>
      <c r="F12" s="280">
        <f>E12/D12</f>
        <v>0.91644034111154216</v>
      </c>
      <c r="G12" s="281">
        <f t="shared" ref="G12:G32" si="0">E12/B12</f>
        <v>0.94736842105263153</v>
      </c>
    </row>
    <row r="13" spans="1:11" ht="18" customHeight="1">
      <c r="A13" s="275" t="s">
        <v>12</v>
      </c>
      <c r="B13" s="276">
        <v>97.5</v>
      </c>
      <c r="C13" s="277"/>
      <c r="D13" s="278">
        <f t="shared" ref="D13:D32" si="1">B13*$J$8</f>
        <v>100.79043545878693</v>
      </c>
      <c r="E13" s="279">
        <v>173</v>
      </c>
      <c r="F13" s="282">
        <f t="shared" ref="F13:F35" si="2">E13/D13</f>
        <v>1.7164327072556349</v>
      </c>
      <c r="G13" s="283">
        <f t="shared" si="0"/>
        <v>1.7743589743589743</v>
      </c>
    </row>
    <row r="14" spans="1:11" ht="18" customHeight="1">
      <c r="A14" s="275" t="s">
        <v>9</v>
      </c>
      <c r="B14" s="276">
        <v>37</v>
      </c>
      <c r="C14" s="277"/>
      <c r="D14" s="278">
        <f t="shared" si="1"/>
        <v>38.248678071539658</v>
      </c>
      <c r="E14" s="279">
        <v>52</v>
      </c>
      <c r="F14" s="282">
        <f t="shared" si="2"/>
        <v>1.3595241096369426</v>
      </c>
      <c r="G14" s="283">
        <f t="shared" si="0"/>
        <v>1.4054054054054055</v>
      </c>
    </row>
    <row r="15" spans="1:11" ht="18" customHeight="1">
      <c r="A15" s="275" t="s">
        <v>10</v>
      </c>
      <c r="B15" s="276">
        <v>89.5</v>
      </c>
      <c r="C15" s="277"/>
      <c r="D15" s="278">
        <f t="shared" si="1"/>
        <v>92.520451010886461</v>
      </c>
      <c r="E15" s="284">
        <v>62.5</v>
      </c>
      <c r="F15" s="285">
        <f t="shared" si="2"/>
        <v>0.67552632220357323</v>
      </c>
      <c r="G15" s="286">
        <f t="shared" si="0"/>
        <v>0.6983240223463687</v>
      </c>
    </row>
    <row r="16" spans="1:11" ht="18" customHeight="1">
      <c r="A16" s="275" t="s">
        <v>52</v>
      </c>
      <c r="B16" s="276">
        <v>30</v>
      </c>
      <c r="C16" s="277"/>
      <c r="D16" s="278">
        <f t="shared" si="1"/>
        <v>31.012441679626747</v>
      </c>
      <c r="E16" s="279">
        <v>72</v>
      </c>
      <c r="F16" s="282">
        <f t="shared" si="2"/>
        <v>2.3216488641492403</v>
      </c>
      <c r="G16" s="283">
        <f t="shared" si="0"/>
        <v>2.4</v>
      </c>
      <c r="H16" s="287"/>
    </row>
    <row r="17" spans="1:8" ht="18" customHeight="1">
      <c r="A17" s="275" t="s">
        <v>86</v>
      </c>
      <c r="B17" s="276">
        <v>52.5</v>
      </c>
      <c r="C17" s="277"/>
      <c r="D17" s="278">
        <f t="shared" si="1"/>
        <v>54.27177293934681</v>
      </c>
      <c r="E17" s="279">
        <v>37</v>
      </c>
      <c r="F17" s="285">
        <f t="shared" si="2"/>
        <v>0.68175403153588798</v>
      </c>
      <c r="G17" s="286">
        <f t="shared" si="0"/>
        <v>0.70476190476190481</v>
      </c>
    </row>
    <row r="18" spans="1:8" ht="18" customHeight="1">
      <c r="A18" s="275" t="s">
        <v>73</v>
      </c>
      <c r="B18" s="276">
        <v>18.5</v>
      </c>
      <c r="C18" s="277"/>
      <c r="D18" s="278">
        <f t="shared" si="1"/>
        <v>19.124339035769829</v>
      </c>
      <c r="E18" s="279">
        <v>32</v>
      </c>
      <c r="F18" s="282">
        <f t="shared" si="2"/>
        <v>1.673260442630083</v>
      </c>
      <c r="G18" s="283">
        <f t="shared" si="0"/>
        <v>1.7297297297297298</v>
      </c>
    </row>
    <row r="19" spans="1:8" ht="18" customHeight="1">
      <c r="A19" s="275" t="s">
        <v>359</v>
      </c>
      <c r="B19" s="276">
        <v>6</v>
      </c>
      <c r="C19" s="277"/>
      <c r="D19" s="288">
        <f t="shared" si="1"/>
        <v>6.2024883359253495</v>
      </c>
      <c r="E19" s="279">
        <v>0</v>
      </c>
      <c r="F19" s="285">
        <f t="shared" si="2"/>
        <v>0</v>
      </c>
      <c r="G19" s="289">
        <f t="shared" si="0"/>
        <v>0</v>
      </c>
    </row>
    <row r="20" spans="1:8" ht="18" customHeight="1">
      <c r="A20" s="275" t="s">
        <v>8</v>
      </c>
      <c r="B20" s="276">
        <v>21.5</v>
      </c>
      <c r="C20" s="277"/>
      <c r="D20" s="278">
        <f t="shared" si="1"/>
        <v>22.225583203732501</v>
      </c>
      <c r="E20" s="279">
        <v>80</v>
      </c>
      <c r="F20" s="282">
        <f t="shared" si="2"/>
        <v>3.5994556033321556</v>
      </c>
      <c r="G20" s="283">
        <f t="shared" si="0"/>
        <v>3.7209302325581395</v>
      </c>
      <c r="H20" s="287"/>
    </row>
    <row r="21" spans="1:8" ht="18" customHeight="1">
      <c r="A21" s="275" t="s">
        <v>11</v>
      </c>
      <c r="B21" s="276">
        <v>17.5</v>
      </c>
      <c r="C21" s="277"/>
      <c r="D21" s="278">
        <f t="shared" si="1"/>
        <v>18.09059097978227</v>
      </c>
      <c r="E21" s="279">
        <v>23</v>
      </c>
      <c r="F21" s="282">
        <f t="shared" si="2"/>
        <v>1.2713791398912506</v>
      </c>
      <c r="G21" s="283">
        <f t="shared" si="0"/>
        <v>1.3142857142857143</v>
      </c>
    </row>
    <row r="22" spans="1:8" ht="18" customHeight="1">
      <c r="A22" s="275" t="s">
        <v>49</v>
      </c>
      <c r="B22" s="276">
        <v>55.5625</v>
      </c>
      <c r="C22" s="277"/>
      <c r="D22" s="278">
        <f t="shared" si="1"/>
        <v>57.437626360808707</v>
      </c>
      <c r="E22" s="279">
        <v>75</v>
      </c>
      <c r="F22" s="282">
        <f t="shared" si="2"/>
        <v>1.3057642655507538</v>
      </c>
      <c r="G22" s="283">
        <f t="shared" si="0"/>
        <v>1.3498312710911136</v>
      </c>
    </row>
    <row r="23" spans="1:8" ht="18" customHeight="1">
      <c r="A23" s="275" t="s">
        <v>56</v>
      </c>
      <c r="B23" s="276">
        <v>54.475000000000001</v>
      </c>
      <c r="C23" s="277"/>
      <c r="D23" s="278">
        <f t="shared" si="1"/>
        <v>56.313425349922241</v>
      </c>
      <c r="E23" s="279">
        <v>21</v>
      </c>
      <c r="F23" s="285">
        <f t="shared" si="2"/>
        <v>0.37291285105655531</v>
      </c>
      <c r="G23" s="286">
        <f t="shared" si="0"/>
        <v>0.38549793483249195</v>
      </c>
    </row>
    <row r="24" spans="1:8" ht="18" customHeight="1">
      <c r="A24" s="275" t="s">
        <v>74</v>
      </c>
      <c r="B24" s="276">
        <v>57.9</v>
      </c>
      <c r="C24" s="277"/>
      <c r="D24" s="278">
        <f t="shared" si="1"/>
        <v>59.854012441679622</v>
      </c>
      <c r="E24" s="284">
        <v>37.5</v>
      </c>
      <c r="F24" s="285">
        <f t="shared" si="2"/>
        <v>0.62652441282093063</v>
      </c>
      <c r="G24" s="286">
        <f t="shared" si="0"/>
        <v>0.64766839378238339</v>
      </c>
    </row>
    <row r="25" spans="1:8" ht="18" customHeight="1">
      <c r="A25" s="275" t="s">
        <v>360</v>
      </c>
      <c r="B25" s="276">
        <v>8</v>
      </c>
      <c r="C25" s="277"/>
      <c r="D25" s="278">
        <f t="shared" si="1"/>
        <v>8.2699844479004661</v>
      </c>
      <c r="E25" s="279">
        <v>0</v>
      </c>
      <c r="F25" s="285">
        <f>E25/D25</f>
        <v>0</v>
      </c>
      <c r="G25" s="289">
        <f t="shared" si="0"/>
        <v>0</v>
      </c>
    </row>
    <row r="26" spans="1:8" ht="18" customHeight="1">
      <c r="A26" s="275" t="s">
        <v>361</v>
      </c>
      <c r="B26" s="276">
        <v>62.4</v>
      </c>
      <c r="C26" s="277"/>
      <c r="D26" s="278">
        <f t="shared" si="1"/>
        <v>64.505878693623629</v>
      </c>
      <c r="E26" s="279">
        <v>19</v>
      </c>
      <c r="F26" s="285">
        <f>E26/D26</f>
        <v>0.29454679766850678</v>
      </c>
      <c r="G26" s="286">
        <f t="shared" si="0"/>
        <v>0.30448717948717952</v>
      </c>
    </row>
    <row r="27" spans="1:8" ht="18" customHeight="1">
      <c r="A27" s="275" t="s">
        <v>362</v>
      </c>
      <c r="B27" s="276">
        <v>17</v>
      </c>
      <c r="C27" s="277"/>
      <c r="D27" s="278">
        <f t="shared" si="1"/>
        <v>17.573716951788491</v>
      </c>
      <c r="E27" s="279">
        <v>6</v>
      </c>
      <c r="F27" s="285">
        <f t="shared" si="2"/>
        <v>0.3414189506101824</v>
      </c>
      <c r="G27" s="286">
        <f t="shared" si="0"/>
        <v>0.35294117647058826</v>
      </c>
    </row>
    <row r="28" spans="1:8" ht="18" customHeight="1">
      <c r="A28" s="275" t="s">
        <v>363</v>
      </c>
      <c r="B28" s="276">
        <v>23</v>
      </c>
      <c r="C28" s="277"/>
      <c r="D28" s="278">
        <f t="shared" si="1"/>
        <v>23.776205287713839</v>
      </c>
      <c r="E28" s="279">
        <v>1</v>
      </c>
      <c r="F28" s="285">
        <f t="shared" si="2"/>
        <v>4.2058856234587688E-2</v>
      </c>
      <c r="G28" s="286">
        <f t="shared" si="0"/>
        <v>4.3478260869565216E-2</v>
      </c>
    </row>
    <row r="29" spans="1:8" ht="18" customHeight="1">
      <c r="A29" s="275" t="s">
        <v>364</v>
      </c>
      <c r="B29" s="276">
        <v>50.3</v>
      </c>
      <c r="C29" s="277"/>
      <c r="D29" s="278">
        <f t="shared" si="1"/>
        <v>51.997527216174177</v>
      </c>
      <c r="E29" s="279">
        <v>29</v>
      </c>
      <c r="F29" s="285">
        <f t="shared" si="2"/>
        <v>0.55771882919423443</v>
      </c>
      <c r="G29" s="286">
        <f t="shared" si="0"/>
        <v>0.57654075546719685</v>
      </c>
    </row>
    <row r="30" spans="1:8" ht="18" customHeight="1">
      <c r="A30" s="275" t="s">
        <v>365</v>
      </c>
      <c r="B30" s="276">
        <v>44.8</v>
      </c>
      <c r="C30" s="277"/>
      <c r="D30" s="278">
        <f t="shared" si="1"/>
        <v>46.311912908242604</v>
      </c>
      <c r="E30" s="279">
        <v>10</v>
      </c>
      <c r="F30" s="285">
        <f t="shared" si="2"/>
        <v>0.21592716370435647</v>
      </c>
      <c r="G30" s="286">
        <f t="shared" si="0"/>
        <v>0.22321428571428573</v>
      </c>
    </row>
    <row r="31" spans="1:8" ht="18" customHeight="1">
      <c r="A31" s="275" t="s">
        <v>158</v>
      </c>
      <c r="B31" s="276">
        <v>32.299999999999997</v>
      </c>
      <c r="C31" s="277"/>
      <c r="D31" s="278">
        <f t="shared" si="1"/>
        <v>33.390062208398128</v>
      </c>
      <c r="E31" s="279">
        <v>53</v>
      </c>
      <c r="F31" s="282">
        <f t="shared" si="2"/>
        <v>1.5872986300297955</v>
      </c>
      <c r="G31" s="283">
        <f t="shared" si="0"/>
        <v>1.6408668730650156</v>
      </c>
    </row>
    <row r="32" spans="1:8" ht="18" customHeight="1">
      <c r="A32" s="275" t="s">
        <v>366</v>
      </c>
      <c r="B32" s="276">
        <v>2</v>
      </c>
      <c r="C32" s="277"/>
      <c r="D32" s="278">
        <f t="shared" si="1"/>
        <v>2.0674961119751165</v>
      </c>
      <c r="E32" s="279">
        <v>0</v>
      </c>
      <c r="F32" s="285">
        <f t="shared" si="2"/>
        <v>0</v>
      </c>
      <c r="G32" s="289">
        <f t="shared" si="0"/>
        <v>0</v>
      </c>
    </row>
    <row r="33" spans="1:7" ht="18" customHeight="1">
      <c r="A33" s="275" t="s">
        <v>367</v>
      </c>
      <c r="B33" s="290" t="s">
        <v>368</v>
      </c>
      <c r="C33" s="291"/>
      <c r="D33" s="278">
        <v>108</v>
      </c>
      <c r="E33" s="279">
        <v>127</v>
      </c>
      <c r="F33" s="282">
        <f t="shared" si="2"/>
        <v>1.1759259259259258</v>
      </c>
      <c r="G33" s="292" t="s">
        <v>368</v>
      </c>
    </row>
    <row r="34" spans="1:7" ht="18" customHeight="1">
      <c r="A34" s="275" t="s">
        <v>369</v>
      </c>
      <c r="B34" s="290" t="s">
        <v>370</v>
      </c>
      <c r="C34" s="291"/>
      <c r="D34" s="278">
        <v>46</v>
      </c>
      <c r="E34" s="279">
        <v>26</v>
      </c>
      <c r="F34" s="285">
        <f t="shared" si="2"/>
        <v>0.56521739130434778</v>
      </c>
      <c r="G34" s="292" t="s">
        <v>368</v>
      </c>
    </row>
    <row r="35" spans="1:7" ht="18" customHeight="1">
      <c r="A35" s="293" t="s">
        <v>371</v>
      </c>
      <c r="B35" s="278" t="s">
        <v>372</v>
      </c>
      <c r="C35" s="278">
        <v>6</v>
      </c>
      <c r="D35" s="294">
        <v>52</v>
      </c>
      <c r="E35" s="295">
        <f>SUM(C35:C41)</f>
        <v>115</v>
      </c>
      <c r="F35" s="296">
        <f t="shared" si="2"/>
        <v>2.2115384615384617</v>
      </c>
      <c r="G35" s="297" t="s">
        <v>368</v>
      </c>
    </row>
    <row r="36" spans="1:7" ht="18" customHeight="1">
      <c r="A36" s="298"/>
      <c r="B36" s="278" t="s">
        <v>373</v>
      </c>
      <c r="C36" s="278">
        <v>59</v>
      </c>
      <c r="D36" s="299"/>
      <c r="E36" s="300"/>
      <c r="F36" s="301"/>
      <c r="G36" s="302"/>
    </row>
    <row r="37" spans="1:7" ht="18" customHeight="1">
      <c r="A37" s="298"/>
      <c r="B37" s="278" t="s">
        <v>374</v>
      </c>
      <c r="C37" s="278">
        <v>30</v>
      </c>
      <c r="D37" s="299"/>
      <c r="E37" s="300"/>
      <c r="F37" s="301"/>
      <c r="G37" s="302"/>
    </row>
    <row r="38" spans="1:7" ht="18" customHeight="1">
      <c r="A38" s="298"/>
      <c r="B38" s="278" t="s">
        <v>375</v>
      </c>
      <c r="C38" s="278">
        <v>12</v>
      </c>
      <c r="D38" s="299"/>
      <c r="E38" s="300"/>
      <c r="F38" s="301"/>
      <c r="G38" s="302"/>
    </row>
    <row r="39" spans="1:7" ht="18" customHeight="1">
      <c r="A39" s="298"/>
      <c r="B39" s="278" t="s">
        <v>376</v>
      </c>
      <c r="C39" s="278">
        <v>2</v>
      </c>
      <c r="D39" s="299"/>
      <c r="E39" s="300"/>
      <c r="F39" s="301"/>
      <c r="G39" s="302"/>
    </row>
    <row r="40" spans="1:7" ht="18" customHeight="1">
      <c r="A40" s="298"/>
      <c r="B40" s="278" t="s">
        <v>377</v>
      </c>
      <c r="C40" s="278">
        <v>4</v>
      </c>
      <c r="D40" s="299"/>
      <c r="E40" s="300"/>
      <c r="F40" s="301"/>
      <c r="G40" s="302"/>
    </row>
    <row r="41" spans="1:7" ht="18" customHeight="1">
      <c r="A41" s="303"/>
      <c r="B41" s="278" t="s">
        <v>378</v>
      </c>
      <c r="C41" s="278">
        <v>2</v>
      </c>
      <c r="D41" s="304"/>
      <c r="E41" s="305"/>
      <c r="F41" s="306"/>
      <c r="G41" s="307"/>
    </row>
    <row r="42" spans="1:7" ht="18" customHeight="1">
      <c r="A42" s="275" t="s">
        <v>379</v>
      </c>
      <c r="B42" s="308" t="s">
        <v>368</v>
      </c>
      <c r="C42" s="308" t="s">
        <v>380</v>
      </c>
      <c r="D42" s="308" t="s">
        <v>370</v>
      </c>
      <c r="E42" s="279">
        <v>16</v>
      </c>
      <c r="F42" s="309" t="s">
        <v>368</v>
      </c>
      <c r="G42" s="308" t="s">
        <v>380</v>
      </c>
    </row>
    <row r="43" spans="1:7" ht="18" customHeight="1">
      <c r="A43" s="275" t="s">
        <v>381</v>
      </c>
      <c r="B43" s="308" t="s">
        <v>380</v>
      </c>
      <c r="C43" s="308" t="s">
        <v>380</v>
      </c>
      <c r="D43" s="308" t="s">
        <v>370</v>
      </c>
      <c r="E43" s="279">
        <v>13</v>
      </c>
      <c r="F43" s="309" t="s">
        <v>368</v>
      </c>
      <c r="G43" s="308" t="s">
        <v>380</v>
      </c>
    </row>
    <row r="44" spans="1:7" ht="18" customHeight="1">
      <c r="A44" s="310" t="s">
        <v>382</v>
      </c>
      <c r="B44" s="288">
        <f>SUM(B12:B43)</f>
        <v>796.73749999999984</v>
      </c>
      <c r="C44" s="308" t="s">
        <v>368</v>
      </c>
      <c r="D44" s="311">
        <f>SUM(D12:D43)</f>
        <v>1029.6258417573872</v>
      </c>
      <c r="E44" s="278">
        <f>SUM(E12:E43)</f>
        <v>1098</v>
      </c>
      <c r="F44" s="312">
        <f>E44/D44</f>
        <v>1.0664068008684693</v>
      </c>
      <c r="G44" s="313">
        <f>E44/B44</f>
        <v>1.3781201462213091</v>
      </c>
    </row>
    <row r="45" spans="1:7">
      <c r="B45" s="314"/>
      <c r="E45" s="242"/>
    </row>
    <row r="46" spans="1:7">
      <c r="B46" s="314"/>
      <c r="E46" s="242"/>
    </row>
    <row r="47" spans="1:7">
      <c r="B47" s="314"/>
      <c r="E47" s="242"/>
    </row>
  </sheetData>
  <mergeCells count="31">
    <mergeCell ref="G35:G41"/>
    <mergeCell ref="B33:C33"/>
    <mergeCell ref="B34:C34"/>
    <mergeCell ref="A35:A41"/>
    <mergeCell ref="D35:D41"/>
    <mergeCell ref="E35:E41"/>
    <mergeCell ref="F35:F41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A1:K4"/>
    <mergeCell ref="E5:K6"/>
    <mergeCell ref="B11:C11"/>
    <mergeCell ref="B12:C12"/>
    <mergeCell ref="B13:C13"/>
    <mergeCell ref="B14:C14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E7"/>
  <sheetViews>
    <sheetView workbookViewId="0">
      <pane ySplit="1" topLeftCell="A2" activePane="bottomLeft" state="frozen"/>
      <selection activeCell="I32" sqref="I32"/>
      <selection pane="bottomLeft" activeCell="I32" sqref="I32"/>
    </sheetView>
  </sheetViews>
  <sheetFormatPr defaultColWidth="8.875" defaultRowHeight="14.25"/>
  <cols>
    <col min="1" max="1" width="15.125" style="238" customWidth="1"/>
    <col min="2" max="2" width="12" style="238" customWidth="1"/>
    <col min="3" max="3" width="28.5" style="238" customWidth="1"/>
    <col min="4" max="4" width="23.625" style="238" customWidth="1"/>
    <col min="5" max="5" width="20.875" style="235" customWidth="1"/>
    <col min="6" max="16384" width="8.875" style="235"/>
  </cols>
  <sheetData>
    <row r="1" spans="1:5" s="228" customFormat="1" ht="63.75" customHeight="1">
      <c r="A1" s="226" t="s">
        <v>383</v>
      </c>
      <c r="B1" s="227" t="s">
        <v>384</v>
      </c>
      <c r="C1" s="227" t="s">
        <v>385</v>
      </c>
      <c r="D1" s="227" t="s">
        <v>386</v>
      </c>
    </row>
    <row r="2" spans="1:5" ht="31.5" customHeight="1">
      <c r="A2" s="230" t="s">
        <v>387</v>
      </c>
      <c r="B2" s="231">
        <v>1228</v>
      </c>
      <c r="C2" s="231">
        <v>101</v>
      </c>
      <c r="D2" s="315">
        <f>C2/B2</f>
        <v>8.2247557003257324E-2</v>
      </c>
      <c r="E2" s="234"/>
    </row>
    <row r="7" spans="1:5">
      <c r="A7" s="316" t="s">
        <v>388</v>
      </c>
      <c r="B7" s="316"/>
      <c r="C7" s="316"/>
      <c r="D7" s="316"/>
    </row>
  </sheetData>
  <mergeCells count="1">
    <mergeCell ref="A7:D7"/>
  </mergeCells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G3"/>
  <sheetViews>
    <sheetView workbookViewId="0">
      <pane ySplit="1" topLeftCell="A2" activePane="bottomLeft" state="frozen"/>
      <selection activeCell="I32" sqref="I32"/>
      <selection pane="bottomLeft" activeCell="G27" sqref="G27"/>
    </sheetView>
  </sheetViews>
  <sheetFormatPr defaultColWidth="8.875" defaultRowHeight="14.25"/>
  <cols>
    <col min="1" max="1" width="12.125" style="238" customWidth="1"/>
    <col min="2" max="2" width="15.125" style="238" customWidth="1"/>
    <col min="3" max="3" width="12" style="238" customWidth="1"/>
    <col min="4" max="4" width="12.5" style="238" customWidth="1"/>
    <col min="5" max="5" width="19.625" style="238" customWidth="1"/>
    <col min="6" max="6" width="17.625" style="238" customWidth="1"/>
    <col min="7" max="7" width="57.375" style="235" customWidth="1"/>
    <col min="8" max="16384" width="8.875" style="235"/>
  </cols>
  <sheetData>
    <row r="1" spans="1:7" s="228" customFormat="1" ht="63.75" customHeight="1">
      <c r="A1" s="225" t="s">
        <v>323</v>
      </c>
      <c r="B1" s="226" t="s">
        <v>324</v>
      </c>
      <c r="C1" s="227" t="s">
        <v>325</v>
      </c>
      <c r="D1" s="227" t="s">
        <v>326</v>
      </c>
      <c r="E1" s="227" t="s">
        <v>327</v>
      </c>
      <c r="F1" s="227" t="s">
        <v>328</v>
      </c>
    </row>
    <row r="2" spans="1:7" ht="31.5" customHeight="1">
      <c r="A2" s="229" t="s">
        <v>329</v>
      </c>
      <c r="B2" s="230" t="s">
        <v>330</v>
      </c>
      <c r="C2" s="231">
        <v>142</v>
      </c>
      <c r="D2" s="231">
        <v>142</v>
      </c>
      <c r="E2" s="232">
        <v>66</v>
      </c>
      <c r="F2" s="233">
        <f t="shared" ref="F2:F3" si="0">E2/D2</f>
        <v>0.46478873239436619</v>
      </c>
      <c r="G2" s="234"/>
    </row>
    <row r="3" spans="1:7" ht="31.5" customHeight="1">
      <c r="A3" s="236" t="s">
        <v>331</v>
      </c>
      <c r="B3" s="230" t="s">
        <v>332</v>
      </c>
      <c r="C3" s="231">
        <v>66</v>
      </c>
      <c r="D3" s="231">
        <v>66</v>
      </c>
      <c r="E3" s="232">
        <v>25</v>
      </c>
      <c r="F3" s="233">
        <f t="shared" si="0"/>
        <v>0.37878787878787878</v>
      </c>
      <c r="G3" s="237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V63"/>
  <sheetViews>
    <sheetView workbookViewId="0">
      <selection activeCell="T29" sqref="T29"/>
    </sheetView>
  </sheetViews>
  <sheetFormatPr defaultColWidth="8.875" defaultRowHeight="14.25"/>
  <cols>
    <col min="1" max="1" width="8.875" style="192"/>
    <col min="2" max="2" width="7.125" style="192" customWidth="1"/>
    <col min="3" max="3" width="11.625" style="192" customWidth="1"/>
    <col min="4" max="6" width="11.625" style="192" hidden="1" customWidth="1"/>
    <col min="7" max="7" width="11.625" style="192" customWidth="1"/>
    <col min="8" max="8" width="14.5" style="223" customWidth="1"/>
    <col min="9" max="9" width="11.625" style="192" customWidth="1"/>
    <col min="10" max="10" width="16.125" style="224" customWidth="1"/>
    <col min="11" max="12" width="8.875" style="183" customWidth="1"/>
    <col min="13" max="13" width="8.875" style="184"/>
    <col min="14" max="14" width="11.5" style="184" customWidth="1"/>
    <col min="15" max="15" width="11.5" style="183" customWidth="1"/>
    <col min="16" max="16" width="11.625" style="183" customWidth="1"/>
    <col min="17" max="17" width="14.5" style="183" customWidth="1"/>
    <col min="18" max="18" width="16.125" style="224" customWidth="1"/>
    <col min="19" max="16384" width="8.875" style="183"/>
  </cols>
  <sheetData>
    <row r="1" spans="1:22" ht="23.25" customHeight="1" thickBot="1">
      <c r="A1" s="180" t="s">
        <v>290</v>
      </c>
      <c r="B1" s="181"/>
      <c r="C1" s="181"/>
      <c r="D1" s="181"/>
      <c r="E1" s="181"/>
      <c r="F1" s="181"/>
      <c r="G1" s="181"/>
      <c r="H1" s="181"/>
      <c r="I1" s="181"/>
      <c r="J1" s="182" t="s">
        <v>291</v>
      </c>
      <c r="R1" s="185"/>
    </row>
    <row r="2" spans="1:22" ht="27" customHeight="1" thickBot="1">
      <c r="A2" s="186" t="s">
        <v>30</v>
      </c>
      <c r="B2" s="187" t="s">
        <v>1</v>
      </c>
      <c r="C2" s="187" t="s">
        <v>292</v>
      </c>
      <c r="D2" s="187" t="s">
        <v>293</v>
      </c>
      <c r="E2" s="187" t="s">
        <v>294</v>
      </c>
      <c r="F2" s="187" t="s">
        <v>295</v>
      </c>
      <c r="G2" s="188" t="s">
        <v>296</v>
      </c>
      <c r="H2" s="189" t="s">
        <v>297</v>
      </c>
      <c r="I2" s="187" t="s">
        <v>298</v>
      </c>
      <c r="J2" s="190" t="s">
        <v>299</v>
      </c>
      <c r="L2" s="186" t="s">
        <v>30</v>
      </c>
      <c r="M2" s="191" t="s">
        <v>1</v>
      </c>
      <c r="N2" s="191" t="s">
        <v>300</v>
      </c>
      <c r="O2" s="187" t="s">
        <v>301</v>
      </c>
      <c r="P2" s="188" t="s">
        <v>292</v>
      </c>
      <c r="Q2" s="188" t="s">
        <v>297</v>
      </c>
      <c r="R2" s="190" t="s">
        <v>302</v>
      </c>
      <c r="V2" s="192"/>
    </row>
    <row r="3" spans="1:22" ht="22.5" customHeight="1">
      <c r="A3" s="193">
        <v>1</v>
      </c>
      <c r="B3" s="194" t="s">
        <v>59</v>
      </c>
      <c r="C3" s="194">
        <v>576</v>
      </c>
      <c r="D3" s="194"/>
      <c r="E3" s="194"/>
      <c r="F3" s="194"/>
      <c r="G3" s="194">
        <f t="shared" ref="G3:G34" si="0">SUM(C3:F3)</f>
        <v>576</v>
      </c>
      <c r="H3" s="195">
        <f t="shared" ref="H3:H25" si="1">G3/3</f>
        <v>192</v>
      </c>
      <c r="I3" s="194" t="s">
        <v>89</v>
      </c>
      <c r="J3" s="196" t="s">
        <v>303</v>
      </c>
      <c r="L3" s="193">
        <v>1</v>
      </c>
      <c r="M3" s="197" t="s">
        <v>59</v>
      </c>
      <c r="N3" s="197">
        <v>348</v>
      </c>
      <c r="O3" s="194">
        <v>228</v>
      </c>
      <c r="P3" s="194">
        <f t="shared" ref="P3:P60" si="2">SUM(N3:O3)</f>
        <v>576</v>
      </c>
      <c r="Q3" s="195">
        <f t="shared" ref="Q3:Q25" si="3">P3/3</f>
        <v>192</v>
      </c>
      <c r="R3" s="196" t="s">
        <v>304</v>
      </c>
      <c r="V3" s="192"/>
    </row>
    <row r="4" spans="1:22" ht="22.5" customHeight="1">
      <c r="A4" s="198">
        <v>2</v>
      </c>
      <c r="B4" s="199" t="s">
        <v>58</v>
      </c>
      <c r="C4" s="199">
        <v>481</v>
      </c>
      <c r="D4" s="199"/>
      <c r="E4" s="199"/>
      <c r="F4" s="199"/>
      <c r="G4" s="199">
        <f t="shared" si="0"/>
        <v>481</v>
      </c>
      <c r="H4" s="200">
        <f t="shared" si="1"/>
        <v>160.33333333333334</v>
      </c>
      <c r="I4" s="199" t="s">
        <v>89</v>
      </c>
      <c r="J4" s="201"/>
      <c r="L4" s="198">
        <v>2</v>
      </c>
      <c r="M4" s="202" t="s">
        <v>58</v>
      </c>
      <c r="N4" s="202">
        <v>309</v>
      </c>
      <c r="O4" s="199">
        <v>172</v>
      </c>
      <c r="P4" s="199">
        <f t="shared" si="2"/>
        <v>481</v>
      </c>
      <c r="Q4" s="200">
        <f t="shared" si="3"/>
        <v>160.33333333333334</v>
      </c>
      <c r="R4" s="201"/>
      <c r="V4" s="192"/>
    </row>
    <row r="5" spans="1:22" ht="22.5" customHeight="1">
      <c r="A5" s="198">
        <v>3</v>
      </c>
      <c r="B5" s="199" t="s">
        <v>48</v>
      </c>
      <c r="C5" s="199">
        <v>439</v>
      </c>
      <c r="D5" s="199"/>
      <c r="E5" s="199"/>
      <c r="F5" s="199"/>
      <c r="G5" s="199">
        <f t="shared" si="0"/>
        <v>439</v>
      </c>
      <c r="H5" s="200">
        <f t="shared" si="1"/>
        <v>146.33333333333334</v>
      </c>
      <c r="I5" s="199" t="s">
        <v>89</v>
      </c>
      <c r="J5" s="201"/>
      <c r="L5" s="198">
        <v>3</v>
      </c>
      <c r="M5" s="202" t="s">
        <v>48</v>
      </c>
      <c r="N5" s="202">
        <v>285</v>
      </c>
      <c r="O5" s="199">
        <v>154</v>
      </c>
      <c r="P5" s="199">
        <f t="shared" si="2"/>
        <v>439</v>
      </c>
      <c r="Q5" s="200">
        <f t="shared" si="3"/>
        <v>146.33333333333334</v>
      </c>
      <c r="R5" s="201"/>
      <c r="V5" s="192"/>
    </row>
    <row r="6" spans="1:22" ht="22.5" customHeight="1">
      <c r="A6" s="198">
        <v>4</v>
      </c>
      <c r="B6" s="199" t="s">
        <v>23</v>
      </c>
      <c r="C6" s="199">
        <v>385</v>
      </c>
      <c r="D6" s="199"/>
      <c r="E6" s="199"/>
      <c r="F6" s="199"/>
      <c r="G6" s="199">
        <f t="shared" si="0"/>
        <v>385</v>
      </c>
      <c r="H6" s="200">
        <f t="shared" si="1"/>
        <v>128.33333333333334</v>
      </c>
      <c r="I6" s="199" t="s">
        <v>89</v>
      </c>
      <c r="J6" s="201"/>
      <c r="L6" s="198">
        <v>4</v>
      </c>
      <c r="M6" s="202" t="s">
        <v>23</v>
      </c>
      <c r="N6" s="202">
        <v>249</v>
      </c>
      <c r="O6" s="199">
        <v>136</v>
      </c>
      <c r="P6" s="199">
        <f t="shared" si="2"/>
        <v>385</v>
      </c>
      <c r="Q6" s="200">
        <f t="shared" si="3"/>
        <v>128.33333333333334</v>
      </c>
      <c r="R6" s="201"/>
      <c r="V6" s="192"/>
    </row>
    <row r="7" spans="1:22" ht="22.5" customHeight="1">
      <c r="A7" s="198">
        <v>5</v>
      </c>
      <c r="B7" s="199" t="s">
        <v>9</v>
      </c>
      <c r="C7" s="199">
        <v>381</v>
      </c>
      <c r="D7" s="199"/>
      <c r="E7" s="199"/>
      <c r="F7" s="199"/>
      <c r="G7" s="199">
        <f t="shared" si="0"/>
        <v>381</v>
      </c>
      <c r="H7" s="200">
        <f t="shared" si="1"/>
        <v>127</v>
      </c>
      <c r="I7" s="199" t="s">
        <v>88</v>
      </c>
      <c r="J7" s="201"/>
      <c r="L7" s="198">
        <v>5</v>
      </c>
      <c r="M7" s="202" t="s">
        <v>9</v>
      </c>
      <c r="N7" s="202">
        <v>186</v>
      </c>
      <c r="O7" s="199">
        <v>195</v>
      </c>
      <c r="P7" s="199">
        <f t="shared" si="2"/>
        <v>381</v>
      </c>
      <c r="Q7" s="200">
        <f t="shared" si="3"/>
        <v>127</v>
      </c>
      <c r="R7" s="201"/>
      <c r="V7" s="192"/>
    </row>
    <row r="8" spans="1:22" ht="22.5" customHeight="1">
      <c r="A8" s="198">
        <v>6</v>
      </c>
      <c r="B8" s="199" t="s">
        <v>65</v>
      </c>
      <c r="C8" s="199">
        <v>355</v>
      </c>
      <c r="D8" s="199"/>
      <c r="E8" s="199"/>
      <c r="F8" s="199"/>
      <c r="G8" s="199">
        <f t="shared" si="0"/>
        <v>355</v>
      </c>
      <c r="H8" s="200">
        <f t="shared" si="1"/>
        <v>118.33333333333333</v>
      </c>
      <c r="I8" s="199" t="s">
        <v>89</v>
      </c>
      <c r="J8" s="201"/>
      <c r="L8" s="198">
        <v>6</v>
      </c>
      <c r="M8" s="202" t="s">
        <v>65</v>
      </c>
      <c r="N8" s="202">
        <v>232</v>
      </c>
      <c r="O8" s="199">
        <v>123</v>
      </c>
      <c r="P8" s="199">
        <f t="shared" si="2"/>
        <v>355</v>
      </c>
      <c r="Q8" s="200">
        <f t="shared" si="3"/>
        <v>118.33333333333333</v>
      </c>
      <c r="R8" s="201"/>
      <c r="V8" s="192"/>
    </row>
    <row r="9" spans="1:22" ht="22.5" customHeight="1">
      <c r="A9" s="198">
        <v>7</v>
      </c>
      <c r="B9" s="199" t="s">
        <v>14</v>
      </c>
      <c r="C9" s="199">
        <v>343</v>
      </c>
      <c r="D9" s="199"/>
      <c r="E9" s="199"/>
      <c r="F9" s="199"/>
      <c r="G9" s="199">
        <f t="shared" si="0"/>
        <v>343</v>
      </c>
      <c r="H9" s="200">
        <f t="shared" si="1"/>
        <v>114.33333333333333</v>
      </c>
      <c r="I9" s="199" t="s">
        <v>88</v>
      </c>
      <c r="J9" s="201"/>
      <c r="L9" s="198">
        <v>7</v>
      </c>
      <c r="M9" s="202" t="s">
        <v>14</v>
      </c>
      <c r="N9" s="202">
        <v>188</v>
      </c>
      <c r="O9" s="199">
        <v>155</v>
      </c>
      <c r="P9" s="199">
        <f t="shared" si="2"/>
        <v>343</v>
      </c>
      <c r="Q9" s="200">
        <f t="shared" si="3"/>
        <v>114.33333333333333</v>
      </c>
      <c r="R9" s="201"/>
      <c r="V9" s="192"/>
    </row>
    <row r="10" spans="1:22" ht="22.5" customHeight="1">
      <c r="A10" s="198">
        <v>8</v>
      </c>
      <c r="B10" s="199" t="s">
        <v>66</v>
      </c>
      <c r="C10" s="199">
        <v>335</v>
      </c>
      <c r="D10" s="199"/>
      <c r="E10" s="199"/>
      <c r="F10" s="199"/>
      <c r="G10" s="199">
        <f t="shared" si="0"/>
        <v>335</v>
      </c>
      <c r="H10" s="200">
        <f t="shared" si="1"/>
        <v>111.66666666666667</v>
      </c>
      <c r="I10" s="199" t="s">
        <v>89</v>
      </c>
      <c r="J10" s="201"/>
      <c r="L10" s="198">
        <v>8</v>
      </c>
      <c r="M10" s="202" t="s">
        <v>66</v>
      </c>
      <c r="N10" s="202">
        <v>226</v>
      </c>
      <c r="O10" s="199">
        <v>109</v>
      </c>
      <c r="P10" s="199">
        <f t="shared" si="2"/>
        <v>335</v>
      </c>
      <c r="Q10" s="200">
        <f t="shared" si="3"/>
        <v>111.66666666666667</v>
      </c>
      <c r="R10" s="201"/>
      <c r="V10" s="192"/>
    </row>
    <row r="11" spans="1:22" ht="22.5" customHeight="1">
      <c r="A11" s="198">
        <v>9</v>
      </c>
      <c r="B11" s="199" t="s">
        <v>61</v>
      </c>
      <c r="C11" s="199">
        <v>315</v>
      </c>
      <c r="D11" s="199"/>
      <c r="E11" s="199"/>
      <c r="F11" s="199"/>
      <c r="G11" s="199">
        <f t="shared" si="0"/>
        <v>315</v>
      </c>
      <c r="H11" s="200">
        <f t="shared" si="1"/>
        <v>105</v>
      </c>
      <c r="I11" s="199" t="s">
        <v>305</v>
      </c>
      <c r="J11" s="201"/>
      <c r="L11" s="198">
        <v>9</v>
      </c>
      <c r="M11" s="202" t="s">
        <v>61</v>
      </c>
      <c r="N11" s="202">
        <v>206</v>
      </c>
      <c r="O11" s="199">
        <v>109</v>
      </c>
      <c r="P11" s="199">
        <f t="shared" si="2"/>
        <v>315</v>
      </c>
      <c r="Q11" s="200">
        <f t="shared" si="3"/>
        <v>105</v>
      </c>
      <c r="R11" s="201"/>
      <c r="V11" s="192"/>
    </row>
    <row r="12" spans="1:22" ht="22.5" customHeight="1">
      <c r="A12" s="198">
        <v>10</v>
      </c>
      <c r="B12" s="199" t="s">
        <v>60</v>
      </c>
      <c r="C12" s="199">
        <v>310</v>
      </c>
      <c r="D12" s="199"/>
      <c r="E12" s="199"/>
      <c r="F12" s="199"/>
      <c r="G12" s="199">
        <f t="shared" si="0"/>
        <v>310</v>
      </c>
      <c r="H12" s="200">
        <f t="shared" si="1"/>
        <v>103.33333333333333</v>
      </c>
      <c r="I12" s="199" t="s">
        <v>89</v>
      </c>
      <c r="J12" s="201"/>
      <c r="L12" s="198">
        <v>10</v>
      </c>
      <c r="M12" s="202" t="s">
        <v>60</v>
      </c>
      <c r="N12" s="202">
        <v>188</v>
      </c>
      <c r="O12" s="199">
        <v>122</v>
      </c>
      <c r="P12" s="199">
        <f t="shared" si="2"/>
        <v>310</v>
      </c>
      <c r="Q12" s="200">
        <f t="shared" si="3"/>
        <v>103.33333333333333</v>
      </c>
      <c r="R12" s="201"/>
      <c r="V12" s="192"/>
    </row>
    <row r="13" spans="1:22" ht="22.5" customHeight="1">
      <c r="A13" s="198">
        <v>11</v>
      </c>
      <c r="B13" s="199" t="s">
        <v>18</v>
      </c>
      <c r="C13" s="199">
        <v>300</v>
      </c>
      <c r="D13" s="199"/>
      <c r="E13" s="199"/>
      <c r="F13" s="199"/>
      <c r="G13" s="199">
        <f t="shared" si="0"/>
        <v>300</v>
      </c>
      <c r="H13" s="200">
        <f t="shared" si="1"/>
        <v>100</v>
      </c>
      <c r="I13" s="199" t="s">
        <v>88</v>
      </c>
      <c r="J13" s="201"/>
      <c r="L13" s="198">
        <v>11</v>
      </c>
      <c r="M13" s="202" t="s">
        <v>18</v>
      </c>
      <c r="N13" s="202">
        <v>185</v>
      </c>
      <c r="O13" s="199">
        <v>115</v>
      </c>
      <c r="P13" s="199">
        <f t="shared" si="2"/>
        <v>300</v>
      </c>
      <c r="Q13" s="200">
        <f t="shared" si="3"/>
        <v>100</v>
      </c>
      <c r="R13" s="201"/>
      <c r="V13" s="192"/>
    </row>
    <row r="14" spans="1:22" ht="22.5" customHeight="1" thickBot="1">
      <c r="A14" s="203">
        <v>12</v>
      </c>
      <c r="B14" s="204" t="s">
        <v>13</v>
      </c>
      <c r="C14" s="204">
        <v>297</v>
      </c>
      <c r="D14" s="204"/>
      <c r="E14" s="204"/>
      <c r="F14" s="204"/>
      <c r="G14" s="204">
        <f t="shared" si="0"/>
        <v>297</v>
      </c>
      <c r="H14" s="205">
        <f t="shared" si="1"/>
        <v>99</v>
      </c>
      <c r="I14" s="204" t="s">
        <v>88</v>
      </c>
      <c r="J14" s="206"/>
      <c r="L14" s="203">
        <v>12</v>
      </c>
      <c r="M14" s="207" t="s">
        <v>13</v>
      </c>
      <c r="N14" s="207">
        <v>200</v>
      </c>
      <c r="O14" s="204">
        <v>97</v>
      </c>
      <c r="P14" s="204">
        <f t="shared" si="2"/>
        <v>297</v>
      </c>
      <c r="Q14" s="205">
        <f t="shared" si="3"/>
        <v>99</v>
      </c>
      <c r="R14" s="206"/>
      <c r="V14" s="192"/>
    </row>
    <row r="15" spans="1:22" ht="22.5" customHeight="1">
      <c r="A15" s="193">
        <v>13</v>
      </c>
      <c r="B15" s="194" t="s">
        <v>16</v>
      </c>
      <c r="C15" s="194">
        <v>288</v>
      </c>
      <c r="D15" s="194"/>
      <c r="E15" s="194"/>
      <c r="F15" s="194"/>
      <c r="G15" s="194">
        <f t="shared" si="0"/>
        <v>288</v>
      </c>
      <c r="H15" s="195">
        <f t="shared" si="1"/>
        <v>96</v>
      </c>
      <c r="I15" s="194" t="s">
        <v>88</v>
      </c>
      <c r="J15" s="208" t="s">
        <v>306</v>
      </c>
      <c r="L15" s="193">
        <v>13</v>
      </c>
      <c r="M15" s="197" t="s">
        <v>16</v>
      </c>
      <c r="N15" s="197">
        <v>203</v>
      </c>
      <c r="O15" s="194">
        <v>85</v>
      </c>
      <c r="P15" s="194">
        <f t="shared" si="2"/>
        <v>288</v>
      </c>
      <c r="Q15" s="195">
        <f t="shared" si="3"/>
        <v>96</v>
      </c>
      <c r="R15" s="209" t="s">
        <v>307</v>
      </c>
      <c r="V15" s="192"/>
    </row>
    <row r="16" spans="1:22" ht="22.5" customHeight="1">
      <c r="A16" s="198">
        <v>14</v>
      </c>
      <c r="B16" s="199" t="s">
        <v>15</v>
      </c>
      <c r="C16" s="199">
        <v>286</v>
      </c>
      <c r="D16" s="199"/>
      <c r="E16" s="199"/>
      <c r="F16" s="199"/>
      <c r="G16" s="199">
        <f t="shared" si="0"/>
        <v>286</v>
      </c>
      <c r="H16" s="200">
        <f t="shared" si="1"/>
        <v>95.333333333333329</v>
      </c>
      <c r="I16" s="199" t="s">
        <v>88</v>
      </c>
      <c r="J16" s="210"/>
      <c r="L16" s="198">
        <v>14</v>
      </c>
      <c r="M16" s="202" t="s">
        <v>15</v>
      </c>
      <c r="N16" s="202">
        <v>169</v>
      </c>
      <c r="O16" s="202">
        <v>117</v>
      </c>
      <c r="P16" s="199">
        <f t="shared" si="2"/>
        <v>286</v>
      </c>
      <c r="Q16" s="200">
        <f t="shared" si="3"/>
        <v>95.333333333333329</v>
      </c>
      <c r="R16" s="211"/>
      <c r="V16" s="192"/>
    </row>
    <row r="17" spans="1:22" ht="22.5" customHeight="1">
      <c r="A17" s="198">
        <v>15</v>
      </c>
      <c r="B17" s="212" t="s">
        <v>8</v>
      </c>
      <c r="C17" s="199">
        <v>285</v>
      </c>
      <c r="D17" s="212"/>
      <c r="E17" s="212"/>
      <c r="F17" s="199"/>
      <c r="G17" s="212">
        <f t="shared" si="0"/>
        <v>285</v>
      </c>
      <c r="H17" s="200">
        <f t="shared" si="1"/>
        <v>95</v>
      </c>
      <c r="I17" s="212" t="s">
        <v>88</v>
      </c>
      <c r="J17" s="210"/>
      <c r="L17" s="198">
        <v>15</v>
      </c>
      <c r="M17" s="202" t="s">
        <v>8</v>
      </c>
      <c r="N17" s="202">
        <v>196</v>
      </c>
      <c r="O17" s="199">
        <v>89</v>
      </c>
      <c r="P17" s="199">
        <f t="shared" si="2"/>
        <v>285</v>
      </c>
      <c r="Q17" s="200">
        <f t="shared" si="3"/>
        <v>95</v>
      </c>
      <c r="R17" s="211"/>
      <c r="V17" s="192"/>
    </row>
    <row r="18" spans="1:22" ht="22.5" customHeight="1">
      <c r="A18" s="198">
        <v>16</v>
      </c>
      <c r="B18" s="199" t="s">
        <v>73</v>
      </c>
      <c r="C18" s="199">
        <v>269</v>
      </c>
      <c r="D18" s="199"/>
      <c r="E18" s="199"/>
      <c r="F18" s="199"/>
      <c r="G18" s="199">
        <f t="shared" si="0"/>
        <v>269</v>
      </c>
      <c r="H18" s="200">
        <f t="shared" si="1"/>
        <v>89.666666666666671</v>
      </c>
      <c r="I18" s="199" t="s">
        <v>88</v>
      </c>
      <c r="J18" s="210"/>
      <c r="L18" s="198">
        <v>16</v>
      </c>
      <c r="M18" s="202" t="s">
        <v>73</v>
      </c>
      <c r="N18" s="202">
        <v>204</v>
      </c>
      <c r="O18" s="199">
        <v>65</v>
      </c>
      <c r="P18" s="199">
        <f t="shared" si="2"/>
        <v>269</v>
      </c>
      <c r="Q18" s="200">
        <f t="shared" si="3"/>
        <v>89.666666666666671</v>
      </c>
      <c r="R18" s="211"/>
      <c r="V18" s="192"/>
    </row>
    <row r="19" spans="1:22" ht="22.5" customHeight="1">
      <c r="A19" s="198">
        <v>17</v>
      </c>
      <c r="B19" s="199" t="s">
        <v>64</v>
      </c>
      <c r="C19" s="199">
        <v>250</v>
      </c>
      <c r="D19" s="199"/>
      <c r="E19" s="199"/>
      <c r="F19" s="199"/>
      <c r="G19" s="199">
        <f t="shared" si="0"/>
        <v>250</v>
      </c>
      <c r="H19" s="200">
        <f t="shared" si="1"/>
        <v>83.333333333333329</v>
      </c>
      <c r="I19" s="199" t="s">
        <v>308</v>
      </c>
      <c r="J19" s="210"/>
      <c r="L19" s="198">
        <v>17</v>
      </c>
      <c r="M19" s="202" t="s">
        <v>64</v>
      </c>
      <c r="N19" s="202">
        <v>162</v>
      </c>
      <c r="O19" s="199">
        <v>88</v>
      </c>
      <c r="P19" s="199">
        <f t="shared" si="2"/>
        <v>250</v>
      </c>
      <c r="Q19" s="200">
        <f t="shared" si="3"/>
        <v>83.333333333333329</v>
      </c>
      <c r="R19" s="211"/>
      <c r="V19" s="192"/>
    </row>
    <row r="20" spans="1:22" ht="22.5" customHeight="1">
      <c r="A20" s="198">
        <v>18</v>
      </c>
      <c r="B20" s="199" t="s">
        <v>309</v>
      </c>
      <c r="C20" s="199">
        <v>241</v>
      </c>
      <c r="D20" s="199"/>
      <c r="E20" s="199"/>
      <c r="F20" s="199"/>
      <c r="G20" s="199">
        <f t="shared" si="0"/>
        <v>241</v>
      </c>
      <c r="H20" s="200">
        <f t="shared" si="1"/>
        <v>80.333333333333329</v>
      </c>
      <c r="I20" s="199" t="s">
        <v>89</v>
      </c>
      <c r="J20" s="210"/>
      <c r="L20" s="198">
        <v>18</v>
      </c>
      <c r="M20" s="202" t="s">
        <v>309</v>
      </c>
      <c r="N20" s="202">
        <v>121</v>
      </c>
      <c r="O20" s="212">
        <v>120</v>
      </c>
      <c r="P20" s="202">
        <f t="shared" si="2"/>
        <v>241</v>
      </c>
      <c r="Q20" s="200">
        <f t="shared" si="3"/>
        <v>80.333333333333329</v>
      </c>
      <c r="R20" s="211"/>
      <c r="V20" s="192"/>
    </row>
    <row r="21" spans="1:22" ht="22.5" customHeight="1">
      <c r="A21" s="198">
        <v>19</v>
      </c>
      <c r="B21" s="199" t="s">
        <v>52</v>
      </c>
      <c r="C21" s="199">
        <v>235</v>
      </c>
      <c r="D21" s="199"/>
      <c r="E21" s="199"/>
      <c r="F21" s="199"/>
      <c r="G21" s="199">
        <f t="shared" si="0"/>
        <v>235</v>
      </c>
      <c r="H21" s="200">
        <f t="shared" si="1"/>
        <v>78.333333333333329</v>
      </c>
      <c r="I21" s="199" t="s">
        <v>88</v>
      </c>
      <c r="J21" s="210"/>
      <c r="L21" s="198">
        <v>19</v>
      </c>
      <c r="M21" s="202" t="s">
        <v>52</v>
      </c>
      <c r="N21" s="202">
        <v>127</v>
      </c>
      <c r="O21" s="199">
        <v>108</v>
      </c>
      <c r="P21" s="199">
        <f t="shared" si="2"/>
        <v>235</v>
      </c>
      <c r="Q21" s="200">
        <f t="shared" si="3"/>
        <v>78.333333333333329</v>
      </c>
      <c r="R21" s="211"/>
      <c r="V21" s="192"/>
    </row>
    <row r="22" spans="1:22" ht="22.5" customHeight="1">
      <c r="A22" s="198">
        <v>20</v>
      </c>
      <c r="B22" s="199" t="s">
        <v>12</v>
      </c>
      <c r="C22" s="199">
        <v>233</v>
      </c>
      <c r="D22" s="199"/>
      <c r="E22" s="199"/>
      <c r="F22" s="199"/>
      <c r="G22" s="199">
        <f t="shared" si="0"/>
        <v>233</v>
      </c>
      <c r="H22" s="200">
        <f t="shared" si="1"/>
        <v>77.666666666666671</v>
      </c>
      <c r="I22" s="199" t="s">
        <v>88</v>
      </c>
      <c r="J22" s="210"/>
      <c r="L22" s="198">
        <v>20</v>
      </c>
      <c r="M22" s="202" t="s">
        <v>12</v>
      </c>
      <c r="N22" s="202">
        <v>159</v>
      </c>
      <c r="O22" s="199">
        <v>74</v>
      </c>
      <c r="P22" s="199">
        <f t="shared" si="2"/>
        <v>233</v>
      </c>
      <c r="Q22" s="200">
        <f t="shared" si="3"/>
        <v>77.666666666666671</v>
      </c>
      <c r="R22" s="211"/>
      <c r="V22" s="192"/>
    </row>
    <row r="23" spans="1:22" ht="22.5" customHeight="1">
      <c r="A23" s="198">
        <v>21</v>
      </c>
      <c r="B23" s="212" t="s">
        <v>310</v>
      </c>
      <c r="C23" s="199">
        <v>233</v>
      </c>
      <c r="D23" s="212"/>
      <c r="E23" s="212"/>
      <c r="F23" s="199"/>
      <c r="G23" s="199">
        <f t="shared" si="0"/>
        <v>233</v>
      </c>
      <c r="H23" s="200">
        <f t="shared" si="1"/>
        <v>77.666666666666671</v>
      </c>
      <c r="I23" s="199" t="s">
        <v>89</v>
      </c>
      <c r="J23" s="210"/>
      <c r="L23" s="198">
        <v>21</v>
      </c>
      <c r="M23" s="202" t="s">
        <v>310</v>
      </c>
      <c r="N23" s="202">
        <v>109</v>
      </c>
      <c r="O23" s="212">
        <v>124</v>
      </c>
      <c r="P23" s="202">
        <f t="shared" si="2"/>
        <v>233</v>
      </c>
      <c r="Q23" s="200">
        <f t="shared" si="3"/>
        <v>77.666666666666671</v>
      </c>
      <c r="R23" s="211"/>
      <c r="V23" s="192"/>
    </row>
    <row r="24" spans="1:22" ht="22.5" customHeight="1">
      <c r="A24" s="198">
        <v>22</v>
      </c>
      <c r="B24" s="199" t="s">
        <v>62</v>
      </c>
      <c r="C24" s="199">
        <v>230</v>
      </c>
      <c r="D24" s="199"/>
      <c r="E24" s="199"/>
      <c r="F24" s="199"/>
      <c r="G24" s="199">
        <f t="shared" si="0"/>
        <v>230</v>
      </c>
      <c r="H24" s="200">
        <f t="shared" si="1"/>
        <v>76.666666666666671</v>
      </c>
      <c r="I24" s="199" t="s">
        <v>305</v>
      </c>
      <c r="J24" s="210"/>
      <c r="L24" s="198">
        <v>22</v>
      </c>
      <c r="M24" s="202" t="s">
        <v>62</v>
      </c>
      <c r="N24" s="202">
        <v>150</v>
      </c>
      <c r="O24" s="199">
        <v>80</v>
      </c>
      <c r="P24" s="199">
        <f t="shared" si="2"/>
        <v>230</v>
      </c>
      <c r="Q24" s="200">
        <f t="shared" si="3"/>
        <v>76.666666666666671</v>
      </c>
      <c r="R24" s="211"/>
      <c r="V24" s="192"/>
    </row>
    <row r="25" spans="1:22" ht="22.5" customHeight="1">
      <c r="A25" s="198">
        <v>23</v>
      </c>
      <c r="B25" s="212" t="s">
        <v>69</v>
      </c>
      <c r="C25" s="199">
        <v>219</v>
      </c>
      <c r="D25" s="212"/>
      <c r="E25" s="212"/>
      <c r="F25" s="199"/>
      <c r="G25" s="199">
        <f t="shared" si="0"/>
        <v>219</v>
      </c>
      <c r="H25" s="200">
        <f t="shared" si="1"/>
        <v>73</v>
      </c>
      <c r="I25" s="199" t="s">
        <v>89</v>
      </c>
      <c r="J25" s="210"/>
      <c r="L25" s="198">
        <v>23</v>
      </c>
      <c r="M25" s="202" t="s">
        <v>69</v>
      </c>
      <c r="N25" s="202">
        <v>150</v>
      </c>
      <c r="O25" s="199">
        <v>69</v>
      </c>
      <c r="P25" s="199">
        <f t="shared" si="2"/>
        <v>219</v>
      </c>
      <c r="Q25" s="200">
        <f t="shared" si="3"/>
        <v>73</v>
      </c>
      <c r="R25" s="211"/>
      <c r="V25" s="192"/>
    </row>
    <row r="26" spans="1:22" ht="22.5" customHeight="1">
      <c r="A26" s="198">
        <v>24</v>
      </c>
      <c r="B26" s="199" t="s">
        <v>311</v>
      </c>
      <c r="C26" s="199">
        <v>48</v>
      </c>
      <c r="D26" s="199"/>
      <c r="E26" s="199"/>
      <c r="F26" s="199"/>
      <c r="G26" s="199">
        <f t="shared" si="0"/>
        <v>48</v>
      </c>
      <c r="H26" s="200">
        <f>G26/0.7</f>
        <v>68.571428571428569</v>
      </c>
      <c r="I26" s="199" t="s">
        <v>305</v>
      </c>
      <c r="J26" s="210"/>
      <c r="L26" s="198">
        <v>24</v>
      </c>
      <c r="M26" s="202" t="s">
        <v>311</v>
      </c>
      <c r="N26" s="202"/>
      <c r="O26" s="199">
        <v>48</v>
      </c>
      <c r="P26" s="199">
        <f t="shared" si="2"/>
        <v>48</v>
      </c>
      <c r="Q26" s="200">
        <f>P26/0.7</f>
        <v>68.571428571428569</v>
      </c>
      <c r="R26" s="211"/>
      <c r="V26" s="192"/>
    </row>
    <row r="27" spans="1:22" ht="22.5" customHeight="1">
      <c r="A27" s="198">
        <v>25</v>
      </c>
      <c r="B27" s="212" t="s">
        <v>74</v>
      </c>
      <c r="C27" s="199">
        <v>203</v>
      </c>
      <c r="D27" s="212"/>
      <c r="E27" s="212"/>
      <c r="F27" s="199"/>
      <c r="G27" s="199">
        <f t="shared" si="0"/>
        <v>203</v>
      </c>
      <c r="H27" s="200">
        <f>G27/3</f>
        <v>67.666666666666671</v>
      </c>
      <c r="I27" s="212" t="s">
        <v>88</v>
      </c>
      <c r="J27" s="210"/>
      <c r="L27" s="198">
        <v>25</v>
      </c>
      <c r="M27" s="202" t="s">
        <v>74</v>
      </c>
      <c r="N27" s="202">
        <v>112</v>
      </c>
      <c r="O27" s="199">
        <v>91</v>
      </c>
      <c r="P27" s="199">
        <f t="shared" si="2"/>
        <v>203</v>
      </c>
      <c r="Q27" s="200">
        <f>P27/3</f>
        <v>67.666666666666671</v>
      </c>
      <c r="R27" s="211"/>
      <c r="V27" s="192"/>
    </row>
    <row r="28" spans="1:22" ht="22.5" customHeight="1">
      <c r="A28" s="198">
        <v>26</v>
      </c>
      <c r="B28" s="199" t="s">
        <v>72</v>
      </c>
      <c r="C28" s="199">
        <v>202</v>
      </c>
      <c r="D28" s="199"/>
      <c r="E28" s="199"/>
      <c r="F28" s="199"/>
      <c r="G28" s="199">
        <f t="shared" si="0"/>
        <v>202</v>
      </c>
      <c r="H28" s="200">
        <f>G28/3</f>
        <v>67.333333333333329</v>
      </c>
      <c r="I28" s="199" t="s">
        <v>305</v>
      </c>
      <c r="J28" s="210"/>
      <c r="L28" s="198">
        <v>26</v>
      </c>
      <c r="M28" s="202" t="s">
        <v>72</v>
      </c>
      <c r="N28" s="202">
        <v>119</v>
      </c>
      <c r="O28" s="199">
        <v>83</v>
      </c>
      <c r="P28" s="199">
        <f t="shared" si="2"/>
        <v>202</v>
      </c>
      <c r="Q28" s="200">
        <f>P28/3</f>
        <v>67.333333333333329</v>
      </c>
      <c r="R28" s="211"/>
      <c r="V28" s="192"/>
    </row>
    <row r="29" spans="1:22" ht="22.5" customHeight="1">
      <c r="A29" s="198">
        <v>27</v>
      </c>
      <c r="B29" s="199" t="s">
        <v>17</v>
      </c>
      <c r="C29" s="199">
        <v>196</v>
      </c>
      <c r="D29" s="199"/>
      <c r="E29" s="199"/>
      <c r="F29" s="199"/>
      <c r="G29" s="199">
        <f t="shared" si="0"/>
        <v>196</v>
      </c>
      <c r="H29" s="200">
        <f>G29/3</f>
        <v>65.333333333333329</v>
      </c>
      <c r="I29" s="199" t="s">
        <v>88</v>
      </c>
      <c r="J29" s="210"/>
      <c r="L29" s="198">
        <v>27</v>
      </c>
      <c r="M29" s="202" t="s">
        <v>17</v>
      </c>
      <c r="N29" s="202">
        <v>118</v>
      </c>
      <c r="O29" s="212">
        <v>78</v>
      </c>
      <c r="P29" s="199">
        <f t="shared" si="2"/>
        <v>196</v>
      </c>
      <c r="Q29" s="200">
        <f>P29/3</f>
        <v>65.333333333333329</v>
      </c>
      <c r="R29" s="211"/>
      <c r="V29" s="192"/>
    </row>
    <row r="30" spans="1:22" ht="22.5" customHeight="1">
      <c r="A30" s="198">
        <v>28</v>
      </c>
      <c r="B30" s="199" t="s">
        <v>76</v>
      </c>
      <c r="C30" s="199">
        <v>193</v>
      </c>
      <c r="D30" s="199"/>
      <c r="E30" s="199"/>
      <c r="F30" s="199"/>
      <c r="G30" s="199">
        <f t="shared" si="0"/>
        <v>193</v>
      </c>
      <c r="H30" s="200">
        <f>G30/3</f>
        <v>64.333333333333329</v>
      </c>
      <c r="I30" s="199" t="s">
        <v>88</v>
      </c>
      <c r="J30" s="210"/>
      <c r="L30" s="198">
        <v>28</v>
      </c>
      <c r="M30" s="202" t="s">
        <v>76</v>
      </c>
      <c r="N30" s="202">
        <v>145</v>
      </c>
      <c r="O30" s="202">
        <v>48</v>
      </c>
      <c r="P30" s="202">
        <f t="shared" si="2"/>
        <v>193</v>
      </c>
      <c r="Q30" s="200">
        <f>P30/3</f>
        <v>64.333333333333329</v>
      </c>
      <c r="R30" s="211"/>
      <c r="V30" s="192"/>
    </row>
    <row r="31" spans="1:22" ht="22.5" customHeight="1">
      <c r="A31" s="198">
        <v>29</v>
      </c>
      <c r="B31" s="199" t="s">
        <v>112</v>
      </c>
      <c r="C31" s="199">
        <v>22</v>
      </c>
      <c r="D31" s="199"/>
      <c r="E31" s="199"/>
      <c r="F31" s="199"/>
      <c r="G31" s="199">
        <f t="shared" si="0"/>
        <v>22</v>
      </c>
      <c r="H31" s="200">
        <f>G31/0.35</f>
        <v>62.857142857142861</v>
      </c>
      <c r="I31" s="199" t="s">
        <v>88</v>
      </c>
      <c r="J31" s="210"/>
      <c r="L31" s="198">
        <v>29</v>
      </c>
      <c r="M31" s="202" t="s">
        <v>112</v>
      </c>
      <c r="N31" s="202"/>
      <c r="O31" s="199">
        <v>22</v>
      </c>
      <c r="P31" s="199">
        <f t="shared" si="2"/>
        <v>22</v>
      </c>
      <c r="Q31" s="200">
        <f>P31/0.35</f>
        <v>62.857142857142861</v>
      </c>
      <c r="R31" s="211"/>
      <c r="V31" s="192"/>
    </row>
    <row r="32" spans="1:22" ht="22.5" customHeight="1" thickBot="1">
      <c r="A32" s="203">
        <v>30</v>
      </c>
      <c r="B32" s="213" t="s">
        <v>312</v>
      </c>
      <c r="C32" s="204">
        <v>184</v>
      </c>
      <c r="D32" s="213"/>
      <c r="E32" s="213"/>
      <c r="F32" s="204"/>
      <c r="G32" s="204">
        <f t="shared" si="0"/>
        <v>184</v>
      </c>
      <c r="H32" s="205">
        <f t="shared" ref="H32:H48" si="4">G32/3</f>
        <v>61.333333333333336</v>
      </c>
      <c r="I32" s="213" t="s">
        <v>89</v>
      </c>
      <c r="J32" s="214"/>
      <c r="L32" s="198">
        <v>30</v>
      </c>
      <c r="M32" s="202" t="s">
        <v>312</v>
      </c>
      <c r="N32" s="202">
        <v>102</v>
      </c>
      <c r="O32" s="202">
        <v>82</v>
      </c>
      <c r="P32" s="202">
        <f t="shared" si="2"/>
        <v>184</v>
      </c>
      <c r="Q32" s="200">
        <f t="shared" ref="Q32:Q48" si="5">P32/3</f>
        <v>61.333333333333336</v>
      </c>
      <c r="R32" s="211"/>
      <c r="V32" s="192"/>
    </row>
    <row r="33" spans="1:22" ht="22.5" customHeight="1">
      <c r="A33" s="193">
        <v>31</v>
      </c>
      <c r="B33" s="215" t="s">
        <v>75</v>
      </c>
      <c r="C33" s="194">
        <v>183</v>
      </c>
      <c r="D33" s="215"/>
      <c r="E33" s="215"/>
      <c r="F33" s="194"/>
      <c r="G33" s="194">
        <f t="shared" si="0"/>
        <v>183</v>
      </c>
      <c r="H33" s="195">
        <f t="shared" si="4"/>
        <v>61</v>
      </c>
      <c r="I33" s="194" t="s">
        <v>88</v>
      </c>
      <c r="J33" s="209" t="s">
        <v>313</v>
      </c>
      <c r="L33" s="198">
        <v>31</v>
      </c>
      <c r="M33" s="202" t="s">
        <v>75</v>
      </c>
      <c r="N33" s="202">
        <v>107</v>
      </c>
      <c r="O33" s="199">
        <v>76</v>
      </c>
      <c r="P33" s="199">
        <f t="shared" si="2"/>
        <v>183</v>
      </c>
      <c r="Q33" s="200">
        <f t="shared" si="5"/>
        <v>61</v>
      </c>
      <c r="R33" s="211"/>
      <c r="V33" s="192"/>
    </row>
    <row r="34" spans="1:22" ht="22.5" customHeight="1">
      <c r="A34" s="198">
        <v>32</v>
      </c>
      <c r="B34" s="212" t="s">
        <v>87</v>
      </c>
      <c r="C34" s="199">
        <v>179</v>
      </c>
      <c r="D34" s="212"/>
      <c r="E34" s="212"/>
      <c r="F34" s="199"/>
      <c r="G34" s="199">
        <f t="shared" si="0"/>
        <v>179</v>
      </c>
      <c r="H34" s="200">
        <f t="shared" si="4"/>
        <v>59.666666666666664</v>
      </c>
      <c r="I34" s="199" t="s">
        <v>89</v>
      </c>
      <c r="J34" s="211"/>
      <c r="L34" s="198">
        <v>32</v>
      </c>
      <c r="M34" s="202" t="s">
        <v>87</v>
      </c>
      <c r="N34" s="202">
        <v>110</v>
      </c>
      <c r="O34" s="202">
        <v>69</v>
      </c>
      <c r="P34" s="202">
        <f t="shared" si="2"/>
        <v>179</v>
      </c>
      <c r="Q34" s="200">
        <f t="shared" si="5"/>
        <v>59.666666666666664</v>
      </c>
      <c r="R34" s="211"/>
      <c r="V34" s="192"/>
    </row>
    <row r="35" spans="1:22" ht="22.5" customHeight="1">
      <c r="A35" s="198">
        <v>33</v>
      </c>
      <c r="B35" s="199" t="s">
        <v>49</v>
      </c>
      <c r="C35" s="199">
        <v>178</v>
      </c>
      <c r="D35" s="199"/>
      <c r="E35" s="199"/>
      <c r="F35" s="199"/>
      <c r="G35" s="199">
        <f t="shared" ref="G35:G60" si="6">SUM(C35:F35)</f>
        <v>178</v>
      </c>
      <c r="H35" s="200">
        <f t="shared" si="4"/>
        <v>59.333333333333336</v>
      </c>
      <c r="I35" s="199" t="s">
        <v>88</v>
      </c>
      <c r="J35" s="211"/>
      <c r="L35" s="198">
        <v>33</v>
      </c>
      <c r="M35" s="202" t="s">
        <v>49</v>
      </c>
      <c r="N35" s="202">
        <v>98</v>
      </c>
      <c r="O35" s="212">
        <v>80</v>
      </c>
      <c r="P35" s="202">
        <f t="shared" si="2"/>
        <v>178</v>
      </c>
      <c r="Q35" s="200">
        <f t="shared" si="5"/>
        <v>59.333333333333336</v>
      </c>
      <c r="R35" s="211"/>
      <c r="V35" s="192"/>
    </row>
    <row r="36" spans="1:22" ht="22.5" customHeight="1">
      <c r="A36" s="198">
        <v>34</v>
      </c>
      <c r="B36" s="199" t="s">
        <v>56</v>
      </c>
      <c r="C36" s="199">
        <v>176</v>
      </c>
      <c r="D36" s="199"/>
      <c r="E36" s="199"/>
      <c r="F36" s="199"/>
      <c r="G36" s="199">
        <f t="shared" si="6"/>
        <v>176</v>
      </c>
      <c r="H36" s="200">
        <f t="shared" si="4"/>
        <v>58.666666666666664</v>
      </c>
      <c r="I36" s="199" t="s">
        <v>88</v>
      </c>
      <c r="J36" s="211"/>
      <c r="L36" s="198">
        <v>34</v>
      </c>
      <c r="M36" s="202" t="s">
        <v>56</v>
      </c>
      <c r="N36" s="202">
        <v>98</v>
      </c>
      <c r="O36" s="199">
        <v>78</v>
      </c>
      <c r="P36" s="199">
        <f t="shared" si="2"/>
        <v>176</v>
      </c>
      <c r="Q36" s="200">
        <f t="shared" si="5"/>
        <v>58.666666666666664</v>
      </c>
      <c r="R36" s="211"/>
      <c r="V36" s="192"/>
    </row>
    <row r="37" spans="1:22" ht="22.5" customHeight="1">
      <c r="A37" s="198">
        <v>35</v>
      </c>
      <c r="B37" s="199" t="s">
        <v>54</v>
      </c>
      <c r="C37" s="199">
        <v>176</v>
      </c>
      <c r="D37" s="199"/>
      <c r="E37" s="199"/>
      <c r="F37" s="199"/>
      <c r="G37" s="199">
        <f t="shared" si="6"/>
        <v>176</v>
      </c>
      <c r="H37" s="200">
        <f t="shared" si="4"/>
        <v>58.666666666666664</v>
      </c>
      <c r="I37" s="199" t="s">
        <v>88</v>
      </c>
      <c r="J37" s="211"/>
      <c r="L37" s="198">
        <v>35</v>
      </c>
      <c r="M37" s="202" t="s">
        <v>54</v>
      </c>
      <c r="N37" s="202">
        <v>86</v>
      </c>
      <c r="O37" s="199">
        <v>90</v>
      </c>
      <c r="P37" s="199">
        <f t="shared" si="2"/>
        <v>176</v>
      </c>
      <c r="Q37" s="200">
        <f t="shared" si="5"/>
        <v>58.666666666666664</v>
      </c>
      <c r="R37" s="211"/>
      <c r="V37" s="192"/>
    </row>
    <row r="38" spans="1:22" ht="22.5" customHeight="1">
      <c r="A38" s="198">
        <v>36</v>
      </c>
      <c r="B38" s="199" t="s">
        <v>25</v>
      </c>
      <c r="C38" s="199">
        <v>175</v>
      </c>
      <c r="D38" s="199"/>
      <c r="E38" s="199"/>
      <c r="F38" s="199"/>
      <c r="G38" s="199">
        <f t="shared" si="6"/>
        <v>175</v>
      </c>
      <c r="H38" s="200">
        <f t="shared" si="4"/>
        <v>58.333333333333336</v>
      </c>
      <c r="I38" s="199" t="s">
        <v>305</v>
      </c>
      <c r="J38" s="211"/>
      <c r="L38" s="198">
        <v>36</v>
      </c>
      <c r="M38" s="202" t="s">
        <v>25</v>
      </c>
      <c r="N38" s="202">
        <v>97</v>
      </c>
      <c r="O38" s="199">
        <v>78</v>
      </c>
      <c r="P38" s="199">
        <f t="shared" si="2"/>
        <v>175</v>
      </c>
      <c r="Q38" s="200">
        <f t="shared" si="5"/>
        <v>58.333333333333336</v>
      </c>
      <c r="R38" s="211"/>
      <c r="V38" s="192"/>
    </row>
    <row r="39" spans="1:22" ht="22.5" customHeight="1">
      <c r="A39" s="198">
        <v>37</v>
      </c>
      <c r="B39" s="199" t="s">
        <v>10</v>
      </c>
      <c r="C39" s="199">
        <v>170</v>
      </c>
      <c r="D39" s="199"/>
      <c r="E39" s="199"/>
      <c r="F39" s="199"/>
      <c r="G39" s="199">
        <f t="shared" si="6"/>
        <v>170</v>
      </c>
      <c r="H39" s="200">
        <f t="shared" si="4"/>
        <v>56.666666666666664</v>
      </c>
      <c r="I39" s="199" t="s">
        <v>88</v>
      </c>
      <c r="J39" s="211"/>
      <c r="L39" s="198">
        <v>37</v>
      </c>
      <c r="M39" s="202" t="s">
        <v>10</v>
      </c>
      <c r="N39" s="202">
        <v>77</v>
      </c>
      <c r="O39" s="199">
        <v>93</v>
      </c>
      <c r="P39" s="199">
        <f t="shared" si="2"/>
        <v>170</v>
      </c>
      <c r="Q39" s="200">
        <f t="shared" si="5"/>
        <v>56.666666666666664</v>
      </c>
      <c r="R39" s="211"/>
      <c r="V39" s="192"/>
    </row>
    <row r="40" spans="1:22" ht="22.5" customHeight="1">
      <c r="A40" s="198">
        <v>38</v>
      </c>
      <c r="B40" s="199" t="s">
        <v>55</v>
      </c>
      <c r="C40" s="199">
        <v>169</v>
      </c>
      <c r="D40" s="199"/>
      <c r="E40" s="199"/>
      <c r="F40" s="199"/>
      <c r="G40" s="199">
        <f t="shared" si="6"/>
        <v>169</v>
      </c>
      <c r="H40" s="200">
        <f t="shared" si="4"/>
        <v>56.333333333333336</v>
      </c>
      <c r="I40" s="199" t="s">
        <v>88</v>
      </c>
      <c r="J40" s="211"/>
      <c r="L40" s="198">
        <v>38</v>
      </c>
      <c r="M40" s="202" t="s">
        <v>55</v>
      </c>
      <c r="N40" s="202">
        <v>102</v>
      </c>
      <c r="O40" s="199">
        <v>67</v>
      </c>
      <c r="P40" s="199">
        <f t="shared" si="2"/>
        <v>169</v>
      </c>
      <c r="Q40" s="200">
        <f t="shared" si="5"/>
        <v>56.333333333333336</v>
      </c>
      <c r="R40" s="211"/>
      <c r="V40" s="192"/>
    </row>
    <row r="41" spans="1:22" ht="22.5" customHeight="1">
      <c r="A41" s="198">
        <v>39</v>
      </c>
      <c r="B41" s="199" t="s">
        <v>11</v>
      </c>
      <c r="C41" s="199">
        <v>167</v>
      </c>
      <c r="D41" s="199"/>
      <c r="E41" s="199"/>
      <c r="F41" s="199"/>
      <c r="G41" s="199">
        <f t="shared" si="6"/>
        <v>167</v>
      </c>
      <c r="H41" s="200">
        <f t="shared" si="4"/>
        <v>55.666666666666664</v>
      </c>
      <c r="I41" s="199" t="s">
        <v>88</v>
      </c>
      <c r="J41" s="211"/>
      <c r="K41" s="192"/>
      <c r="L41" s="198">
        <v>39</v>
      </c>
      <c r="M41" s="202" t="s">
        <v>11</v>
      </c>
      <c r="N41" s="202">
        <v>105</v>
      </c>
      <c r="O41" s="199">
        <v>62</v>
      </c>
      <c r="P41" s="199">
        <f t="shared" si="2"/>
        <v>167</v>
      </c>
      <c r="Q41" s="200">
        <f t="shared" si="5"/>
        <v>55.666666666666664</v>
      </c>
      <c r="R41" s="211"/>
      <c r="V41" s="192"/>
    </row>
    <row r="42" spans="1:22" ht="22.5" customHeight="1">
      <c r="A42" s="198">
        <v>40</v>
      </c>
      <c r="B42" s="199" t="s">
        <v>70</v>
      </c>
      <c r="C42" s="199">
        <v>163</v>
      </c>
      <c r="D42" s="199"/>
      <c r="E42" s="199"/>
      <c r="F42" s="199"/>
      <c r="G42" s="199">
        <f t="shared" si="6"/>
        <v>163</v>
      </c>
      <c r="H42" s="200">
        <f t="shared" si="4"/>
        <v>54.333333333333336</v>
      </c>
      <c r="I42" s="199" t="s">
        <v>89</v>
      </c>
      <c r="J42" s="211"/>
      <c r="L42" s="198">
        <v>40</v>
      </c>
      <c r="M42" s="202" t="s">
        <v>70</v>
      </c>
      <c r="N42" s="202">
        <v>66</v>
      </c>
      <c r="O42" s="199">
        <v>97</v>
      </c>
      <c r="P42" s="199">
        <f t="shared" si="2"/>
        <v>163</v>
      </c>
      <c r="Q42" s="200">
        <f t="shared" si="5"/>
        <v>54.333333333333336</v>
      </c>
      <c r="R42" s="211"/>
      <c r="V42" s="192"/>
    </row>
    <row r="43" spans="1:22" ht="22.5" customHeight="1" thickBot="1">
      <c r="A43" s="198">
        <v>41</v>
      </c>
      <c r="B43" s="199" t="s">
        <v>53</v>
      </c>
      <c r="C43" s="199">
        <v>161</v>
      </c>
      <c r="D43" s="199"/>
      <c r="E43" s="199"/>
      <c r="F43" s="199"/>
      <c r="G43" s="199">
        <f t="shared" si="6"/>
        <v>161</v>
      </c>
      <c r="H43" s="200">
        <f t="shared" si="4"/>
        <v>53.666666666666664</v>
      </c>
      <c r="I43" s="199" t="s">
        <v>88</v>
      </c>
      <c r="J43" s="211"/>
      <c r="L43" s="203">
        <v>41</v>
      </c>
      <c r="M43" s="207" t="s">
        <v>53</v>
      </c>
      <c r="N43" s="207">
        <v>93</v>
      </c>
      <c r="O43" s="204">
        <v>68</v>
      </c>
      <c r="P43" s="204">
        <f t="shared" si="2"/>
        <v>161</v>
      </c>
      <c r="Q43" s="205">
        <f t="shared" si="5"/>
        <v>53.666666666666664</v>
      </c>
      <c r="R43" s="216"/>
      <c r="V43" s="192"/>
    </row>
    <row r="44" spans="1:22" ht="22.5" customHeight="1">
      <c r="A44" s="198">
        <v>42</v>
      </c>
      <c r="B44" s="199" t="s">
        <v>67</v>
      </c>
      <c r="C44" s="199">
        <v>159</v>
      </c>
      <c r="D44" s="199"/>
      <c r="E44" s="199"/>
      <c r="F44" s="199"/>
      <c r="G44" s="199">
        <f t="shared" si="6"/>
        <v>159</v>
      </c>
      <c r="H44" s="200">
        <f t="shared" si="4"/>
        <v>53</v>
      </c>
      <c r="I44" s="199" t="s">
        <v>89</v>
      </c>
      <c r="J44" s="211"/>
      <c r="L44" s="193">
        <v>42</v>
      </c>
      <c r="M44" s="197" t="s">
        <v>67</v>
      </c>
      <c r="N44" s="197">
        <v>155</v>
      </c>
      <c r="O44" s="194">
        <v>4</v>
      </c>
      <c r="P44" s="194">
        <f t="shared" si="2"/>
        <v>159</v>
      </c>
      <c r="Q44" s="195">
        <f t="shared" si="5"/>
        <v>53</v>
      </c>
      <c r="R44" s="217" t="s">
        <v>314</v>
      </c>
      <c r="V44" s="192"/>
    </row>
    <row r="45" spans="1:22" ht="22.5" customHeight="1">
      <c r="A45" s="198">
        <v>43</v>
      </c>
      <c r="B45" s="212" t="s">
        <v>315</v>
      </c>
      <c r="C45" s="199">
        <v>155</v>
      </c>
      <c r="D45" s="212"/>
      <c r="E45" s="212"/>
      <c r="F45" s="199"/>
      <c r="G45" s="199">
        <f t="shared" si="6"/>
        <v>155</v>
      </c>
      <c r="H45" s="200">
        <f t="shared" si="4"/>
        <v>51.666666666666664</v>
      </c>
      <c r="I45" s="199" t="s">
        <v>316</v>
      </c>
      <c r="J45" s="211"/>
      <c r="L45" s="198">
        <v>43</v>
      </c>
      <c r="M45" s="202" t="s">
        <v>315</v>
      </c>
      <c r="N45" s="202">
        <v>55</v>
      </c>
      <c r="O45" s="212">
        <v>100</v>
      </c>
      <c r="P45" s="202">
        <f t="shared" si="2"/>
        <v>155</v>
      </c>
      <c r="Q45" s="200">
        <f t="shared" si="5"/>
        <v>51.666666666666664</v>
      </c>
      <c r="R45" s="218"/>
      <c r="V45" s="192"/>
    </row>
    <row r="46" spans="1:22" ht="22.5" customHeight="1">
      <c r="A46" s="198">
        <v>44</v>
      </c>
      <c r="B46" s="199" t="s">
        <v>20</v>
      </c>
      <c r="C46" s="199">
        <v>153</v>
      </c>
      <c r="D46" s="199"/>
      <c r="E46" s="199"/>
      <c r="F46" s="199"/>
      <c r="G46" s="199">
        <f t="shared" si="6"/>
        <v>153</v>
      </c>
      <c r="H46" s="200">
        <f t="shared" si="4"/>
        <v>51</v>
      </c>
      <c r="I46" s="199" t="s">
        <v>88</v>
      </c>
      <c r="J46" s="211"/>
      <c r="L46" s="198">
        <v>44</v>
      </c>
      <c r="M46" s="202" t="s">
        <v>20</v>
      </c>
      <c r="N46" s="202">
        <v>97</v>
      </c>
      <c r="O46" s="199">
        <v>56</v>
      </c>
      <c r="P46" s="199">
        <f t="shared" si="2"/>
        <v>153</v>
      </c>
      <c r="Q46" s="200">
        <f t="shared" si="5"/>
        <v>51</v>
      </c>
      <c r="R46" s="218"/>
      <c r="V46" s="192"/>
    </row>
    <row r="47" spans="1:22" ht="22.5" customHeight="1">
      <c r="A47" s="198">
        <v>45</v>
      </c>
      <c r="B47" s="212" t="s">
        <v>86</v>
      </c>
      <c r="C47" s="199">
        <v>153</v>
      </c>
      <c r="D47" s="212"/>
      <c r="E47" s="212"/>
      <c r="F47" s="199"/>
      <c r="G47" s="199">
        <f t="shared" si="6"/>
        <v>153</v>
      </c>
      <c r="H47" s="200">
        <f t="shared" si="4"/>
        <v>51</v>
      </c>
      <c r="I47" s="199" t="s">
        <v>88</v>
      </c>
      <c r="J47" s="211"/>
      <c r="L47" s="198">
        <v>45</v>
      </c>
      <c r="M47" s="202" t="s">
        <v>86</v>
      </c>
      <c r="N47" s="202">
        <v>78</v>
      </c>
      <c r="O47" s="199">
        <v>75</v>
      </c>
      <c r="P47" s="199">
        <f t="shared" si="2"/>
        <v>153</v>
      </c>
      <c r="Q47" s="200">
        <f t="shared" si="5"/>
        <v>51</v>
      </c>
      <c r="R47" s="218"/>
      <c r="V47" s="192"/>
    </row>
    <row r="48" spans="1:22" ht="22.5" customHeight="1">
      <c r="A48" s="198">
        <v>46</v>
      </c>
      <c r="B48" s="199" t="s">
        <v>63</v>
      </c>
      <c r="C48" s="199">
        <v>151</v>
      </c>
      <c r="D48" s="199"/>
      <c r="E48" s="199"/>
      <c r="F48" s="199"/>
      <c r="G48" s="199">
        <f t="shared" si="6"/>
        <v>151</v>
      </c>
      <c r="H48" s="200">
        <f t="shared" si="4"/>
        <v>50.333333333333336</v>
      </c>
      <c r="I48" s="199" t="s">
        <v>305</v>
      </c>
      <c r="J48" s="211"/>
      <c r="L48" s="198">
        <v>46</v>
      </c>
      <c r="M48" s="202" t="s">
        <v>63</v>
      </c>
      <c r="N48" s="202">
        <v>85</v>
      </c>
      <c r="O48" s="199">
        <v>66</v>
      </c>
      <c r="P48" s="199">
        <f t="shared" si="2"/>
        <v>151</v>
      </c>
      <c r="Q48" s="200">
        <f t="shared" si="5"/>
        <v>50.333333333333336</v>
      </c>
      <c r="R48" s="218"/>
      <c r="V48" s="192"/>
    </row>
    <row r="49" spans="1:22" ht="22.5" customHeight="1" thickBot="1">
      <c r="A49" s="203">
        <v>47</v>
      </c>
      <c r="B49" s="213" t="s">
        <v>111</v>
      </c>
      <c r="C49" s="204">
        <v>145</v>
      </c>
      <c r="D49" s="213"/>
      <c r="E49" s="213"/>
      <c r="F49" s="204"/>
      <c r="G49" s="204">
        <f t="shared" si="6"/>
        <v>145</v>
      </c>
      <c r="H49" s="205">
        <f>G49/2.95</f>
        <v>49.152542372881356</v>
      </c>
      <c r="I49" s="204" t="s">
        <v>88</v>
      </c>
      <c r="J49" s="216"/>
      <c r="L49" s="198">
        <v>47</v>
      </c>
      <c r="M49" s="202" t="s">
        <v>111</v>
      </c>
      <c r="N49" s="202">
        <v>87</v>
      </c>
      <c r="O49" s="212">
        <v>58</v>
      </c>
      <c r="P49" s="202">
        <f t="shared" si="2"/>
        <v>145</v>
      </c>
      <c r="Q49" s="200">
        <f>P49/2.95</f>
        <v>49.152542372881356</v>
      </c>
      <c r="R49" s="218"/>
      <c r="V49" s="192"/>
    </row>
    <row r="50" spans="1:22" ht="22.5" customHeight="1">
      <c r="A50" s="193">
        <v>48</v>
      </c>
      <c r="B50" s="215" t="s">
        <v>317</v>
      </c>
      <c r="C50" s="194">
        <v>135</v>
      </c>
      <c r="D50" s="215"/>
      <c r="E50" s="215"/>
      <c r="F50" s="194"/>
      <c r="G50" s="194">
        <f t="shared" si="6"/>
        <v>135</v>
      </c>
      <c r="H50" s="195">
        <f>G50/2.75</f>
        <v>49.090909090909093</v>
      </c>
      <c r="I50" s="194" t="s">
        <v>89</v>
      </c>
      <c r="J50" s="219" t="s">
        <v>318</v>
      </c>
      <c r="L50" s="198">
        <v>48</v>
      </c>
      <c r="M50" s="202" t="s">
        <v>317</v>
      </c>
      <c r="N50" s="202">
        <v>50</v>
      </c>
      <c r="O50" s="212">
        <v>85</v>
      </c>
      <c r="P50" s="202">
        <f t="shared" si="2"/>
        <v>135</v>
      </c>
      <c r="Q50" s="200">
        <f>P50/2.75</f>
        <v>49.090909090909093</v>
      </c>
      <c r="R50" s="218"/>
      <c r="V50" s="192"/>
    </row>
    <row r="51" spans="1:22" ht="22.5" customHeight="1">
      <c r="A51" s="198">
        <v>49</v>
      </c>
      <c r="B51" s="212" t="s">
        <v>319</v>
      </c>
      <c r="C51" s="199">
        <v>120</v>
      </c>
      <c r="D51" s="212"/>
      <c r="E51" s="212"/>
      <c r="F51" s="199"/>
      <c r="G51" s="199">
        <f t="shared" si="6"/>
        <v>120</v>
      </c>
      <c r="H51" s="200">
        <f>G51/2.45</f>
        <v>48.979591836734691</v>
      </c>
      <c r="I51" s="199" t="s">
        <v>88</v>
      </c>
      <c r="J51" s="220"/>
      <c r="L51" s="198">
        <v>49</v>
      </c>
      <c r="M51" s="202" t="s">
        <v>319</v>
      </c>
      <c r="N51" s="202">
        <v>46</v>
      </c>
      <c r="O51" s="212">
        <v>74</v>
      </c>
      <c r="P51" s="202">
        <f t="shared" si="2"/>
        <v>120</v>
      </c>
      <c r="Q51" s="200">
        <f>P51/2.45</f>
        <v>48.979591836734691</v>
      </c>
      <c r="R51" s="218"/>
    </row>
    <row r="52" spans="1:22" ht="22.5" customHeight="1">
      <c r="A52" s="198">
        <v>50</v>
      </c>
      <c r="B52" s="199" t="s">
        <v>24</v>
      </c>
      <c r="C52" s="199">
        <v>144</v>
      </c>
      <c r="D52" s="199"/>
      <c r="E52" s="199"/>
      <c r="F52" s="199"/>
      <c r="G52" s="199">
        <f t="shared" si="6"/>
        <v>144</v>
      </c>
      <c r="H52" s="200">
        <f>G52/3</f>
        <v>48</v>
      </c>
      <c r="I52" s="199" t="s">
        <v>89</v>
      </c>
      <c r="J52" s="220"/>
      <c r="L52" s="198">
        <v>50</v>
      </c>
      <c r="M52" s="202" t="s">
        <v>24</v>
      </c>
      <c r="N52" s="202">
        <v>68</v>
      </c>
      <c r="O52" s="199">
        <v>76</v>
      </c>
      <c r="P52" s="199">
        <f t="shared" si="2"/>
        <v>144</v>
      </c>
      <c r="Q52" s="200">
        <f>P52/3</f>
        <v>48</v>
      </c>
      <c r="R52" s="218"/>
    </row>
    <row r="53" spans="1:22" ht="22.5" customHeight="1">
      <c r="A53" s="198">
        <v>51</v>
      </c>
      <c r="B53" s="199" t="s">
        <v>320</v>
      </c>
      <c r="C53" s="199">
        <v>6</v>
      </c>
      <c r="D53" s="199"/>
      <c r="E53" s="199"/>
      <c r="F53" s="199"/>
      <c r="G53" s="199">
        <f t="shared" si="6"/>
        <v>6</v>
      </c>
      <c r="H53" s="200">
        <f>G53/0.13</f>
        <v>46.153846153846153</v>
      </c>
      <c r="I53" s="199" t="s">
        <v>89</v>
      </c>
      <c r="J53" s="220"/>
      <c r="L53" s="198">
        <v>51</v>
      </c>
      <c r="M53" s="202" t="s">
        <v>320</v>
      </c>
      <c r="N53" s="202"/>
      <c r="O53" s="199">
        <v>6</v>
      </c>
      <c r="P53" s="199">
        <f t="shared" si="2"/>
        <v>6</v>
      </c>
      <c r="Q53" s="200">
        <f>P53/0.13</f>
        <v>46.153846153846153</v>
      </c>
      <c r="R53" s="218"/>
    </row>
    <row r="54" spans="1:22" ht="22.5" customHeight="1">
      <c r="A54" s="198">
        <v>52</v>
      </c>
      <c r="B54" s="199" t="s">
        <v>19</v>
      </c>
      <c r="C54" s="199">
        <v>134</v>
      </c>
      <c r="D54" s="199"/>
      <c r="E54" s="199"/>
      <c r="F54" s="199"/>
      <c r="G54" s="199">
        <f t="shared" si="6"/>
        <v>134</v>
      </c>
      <c r="H54" s="200">
        <f>G54/3</f>
        <v>44.666666666666664</v>
      </c>
      <c r="I54" s="199" t="s">
        <v>88</v>
      </c>
      <c r="J54" s="220"/>
      <c r="L54" s="198">
        <v>52</v>
      </c>
      <c r="M54" s="202" t="s">
        <v>19</v>
      </c>
      <c r="N54" s="202">
        <v>57</v>
      </c>
      <c r="O54" s="199">
        <v>77</v>
      </c>
      <c r="P54" s="199">
        <f t="shared" si="2"/>
        <v>134</v>
      </c>
      <c r="Q54" s="200">
        <f>P54/3</f>
        <v>44.666666666666664</v>
      </c>
      <c r="R54" s="218"/>
    </row>
    <row r="55" spans="1:22" ht="22.5" customHeight="1">
      <c r="A55" s="198">
        <v>53</v>
      </c>
      <c r="B55" s="199" t="s">
        <v>68</v>
      </c>
      <c r="C55" s="199">
        <v>128</v>
      </c>
      <c r="D55" s="199"/>
      <c r="E55" s="199"/>
      <c r="F55" s="199"/>
      <c r="G55" s="199">
        <f t="shared" si="6"/>
        <v>128</v>
      </c>
      <c r="H55" s="200">
        <f>G55/3</f>
        <v>42.666666666666664</v>
      </c>
      <c r="I55" s="199" t="s">
        <v>89</v>
      </c>
      <c r="J55" s="220"/>
      <c r="L55" s="198">
        <v>53</v>
      </c>
      <c r="M55" s="202" t="s">
        <v>68</v>
      </c>
      <c r="N55" s="202">
        <v>86</v>
      </c>
      <c r="O55" s="199">
        <v>42</v>
      </c>
      <c r="P55" s="199">
        <f t="shared" si="2"/>
        <v>128</v>
      </c>
      <c r="Q55" s="200">
        <f>P55/3</f>
        <v>42.666666666666664</v>
      </c>
      <c r="R55" s="218"/>
    </row>
    <row r="56" spans="1:22" ht="22.5" customHeight="1">
      <c r="A56" s="198">
        <v>54</v>
      </c>
      <c r="B56" s="212" t="s">
        <v>47</v>
      </c>
      <c r="C56" s="199">
        <v>126</v>
      </c>
      <c r="D56" s="212"/>
      <c r="E56" s="212"/>
      <c r="F56" s="199"/>
      <c r="G56" s="199">
        <f t="shared" si="6"/>
        <v>126</v>
      </c>
      <c r="H56" s="200">
        <f>G56/3</f>
        <v>42</v>
      </c>
      <c r="I56" s="199" t="s">
        <v>88</v>
      </c>
      <c r="J56" s="220"/>
      <c r="L56" s="198">
        <v>54</v>
      </c>
      <c r="M56" s="202" t="s">
        <v>47</v>
      </c>
      <c r="N56" s="202">
        <v>85</v>
      </c>
      <c r="O56" s="199">
        <v>41</v>
      </c>
      <c r="P56" s="199">
        <f t="shared" si="2"/>
        <v>126</v>
      </c>
      <c r="Q56" s="200">
        <f>P56/3</f>
        <v>42</v>
      </c>
      <c r="R56" s="218"/>
    </row>
    <row r="57" spans="1:22" ht="22.5" customHeight="1">
      <c r="A57" s="198">
        <v>55</v>
      </c>
      <c r="B57" s="212" t="s">
        <v>321</v>
      </c>
      <c r="C57" s="199">
        <v>93</v>
      </c>
      <c r="D57" s="212"/>
      <c r="E57" s="212"/>
      <c r="F57" s="199"/>
      <c r="G57" s="199">
        <f t="shared" si="6"/>
        <v>93</v>
      </c>
      <c r="H57" s="200">
        <f>G57/2.75</f>
        <v>33.81818181818182</v>
      </c>
      <c r="I57" s="199" t="s">
        <v>322</v>
      </c>
      <c r="J57" s="220"/>
      <c r="L57" s="198">
        <v>55</v>
      </c>
      <c r="M57" s="202" t="s">
        <v>321</v>
      </c>
      <c r="N57" s="202">
        <v>51</v>
      </c>
      <c r="O57" s="212">
        <v>42</v>
      </c>
      <c r="P57" s="202">
        <f t="shared" si="2"/>
        <v>93</v>
      </c>
      <c r="Q57" s="200">
        <f>P57/2.75</f>
        <v>33.81818181818182</v>
      </c>
      <c r="R57" s="218"/>
    </row>
    <row r="58" spans="1:22" ht="22.5" customHeight="1">
      <c r="A58" s="198">
        <v>56</v>
      </c>
      <c r="B58" s="199" t="s">
        <v>110</v>
      </c>
      <c r="C58" s="199">
        <v>75</v>
      </c>
      <c r="D58" s="199"/>
      <c r="E58" s="199"/>
      <c r="F58" s="199"/>
      <c r="G58" s="199">
        <f t="shared" si="6"/>
        <v>75</v>
      </c>
      <c r="H58" s="200">
        <f>G58/3</f>
        <v>25</v>
      </c>
      <c r="I58" s="199" t="s">
        <v>88</v>
      </c>
      <c r="J58" s="220"/>
      <c r="L58" s="198">
        <v>56</v>
      </c>
      <c r="M58" s="202" t="s">
        <v>110</v>
      </c>
      <c r="N58" s="202">
        <v>50</v>
      </c>
      <c r="O58" s="199">
        <v>25</v>
      </c>
      <c r="P58" s="199">
        <f t="shared" si="2"/>
        <v>75</v>
      </c>
      <c r="Q58" s="200">
        <f>P58/3</f>
        <v>25</v>
      </c>
      <c r="R58" s="218"/>
    </row>
    <row r="59" spans="1:22" ht="22.5" customHeight="1">
      <c r="A59" s="198">
        <v>57</v>
      </c>
      <c r="B59" s="199" t="s">
        <v>57</v>
      </c>
      <c r="C59" s="199">
        <v>61</v>
      </c>
      <c r="D59" s="199"/>
      <c r="E59" s="199"/>
      <c r="F59" s="199"/>
      <c r="G59" s="199">
        <f t="shared" si="6"/>
        <v>61</v>
      </c>
      <c r="H59" s="200">
        <f>G59/3</f>
        <v>20.333333333333332</v>
      </c>
      <c r="I59" s="199" t="s">
        <v>88</v>
      </c>
      <c r="J59" s="220"/>
      <c r="L59" s="198">
        <v>57</v>
      </c>
      <c r="M59" s="202" t="s">
        <v>57</v>
      </c>
      <c r="N59" s="202">
        <v>54</v>
      </c>
      <c r="O59" s="199">
        <v>7</v>
      </c>
      <c r="P59" s="199">
        <f t="shared" si="2"/>
        <v>61</v>
      </c>
      <c r="Q59" s="200">
        <f>P59/3</f>
        <v>20.333333333333332</v>
      </c>
      <c r="R59" s="218"/>
    </row>
    <row r="60" spans="1:22" ht="22.5" customHeight="1" thickBot="1">
      <c r="A60" s="203">
        <v>58</v>
      </c>
      <c r="B60" s="204" t="s">
        <v>71</v>
      </c>
      <c r="C60" s="204">
        <v>3</v>
      </c>
      <c r="D60" s="204"/>
      <c r="E60" s="204"/>
      <c r="F60" s="204"/>
      <c r="G60" s="204">
        <f t="shared" si="6"/>
        <v>3</v>
      </c>
      <c r="H60" s="205">
        <f>G60/3</f>
        <v>1</v>
      </c>
      <c r="I60" s="204" t="s">
        <v>305</v>
      </c>
      <c r="J60" s="221"/>
      <c r="L60" s="203">
        <v>58</v>
      </c>
      <c r="M60" s="207" t="s">
        <v>71</v>
      </c>
      <c r="N60" s="207">
        <v>3</v>
      </c>
      <c r="O60" s="204">
        <v>0</v>
      </c>
      <c r="P60" s="204">
        <f t="shared" si="2"/>
        <v>3</v>
      </c>
      <c r="Q60" s="205">
        <f>P60/3</f>
        <v>1</v>
      </c>
      <c r="R60" s="222"/>
    </row>
    <row r="61" spans="1:22" ht="22.5" customHeight="1"/>
    <row r="62" spans="1:22" ht="22.5" customHeight="1"/>
    <row r="63" spans="1:22" ht="22.5" customHeight="1"/>
  </sheetData>
  <mergeCells count="8">
    <mergeCell ref="A1:I1"/>
    <mergeCell ref="J3:J14"/>
    <mergeCell ref="R3:R14"/>
    <mergeCell ref="J15:J32"/>
    <mergeCell ref="R15:R43"/>
    <mergeCell ref="J33:J49"/>
    <mergeCell ref="R44:R60"/>
    <mergeCell ref="J50:J60"/>
  </mergeCells>
  <phoneticPr fontId="24" type="noConversion"/>
  <conditionalFormatting sqref="B1:B1048576">
    <cfRule type="duplicateValues" dxfId="0" priority="1"/>
  </conditionalFormatting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任务按时完成率</vt:lpstr>
      <vt:lpstr>任务良好率（代码审查）</vt:lpstr>
      <vt:lpstr>处理疑难问题的效率（技术部Bugfree）</vt:lpstr>
      <vt:lpstr>BUG处理效率与质量</vt:lpstr>
      <vt:lpstr>过程质量(不符合项) </vt:lpstr>
      <vt:lpstr>Bug产生率</vt:lpstr>
      <vt:lpstr>遗留Bug率</vt:lpstr>
      <vt:lpstr>版本需求变更率</vt:lpstr>
      <vt:lpstr>文化积分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2021-04-07T02:37:39Z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