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always"/>
  <mc:AlternateContent xmlns:mc="http://schemas.openxmlformats.org/markup-compatibility/2006">
    <mc:Choice Requires="x15">
      <x15ac:absPath xmlns:x15ac="http://schemas.microsoft.com/office/spreadsheetml/2010/11/ac" url="https://severstal.sharepoint.com/sites/SCPUpstream/Shared Documents/14 Сбор данных/01_Для моделирования/01_КХП/01_Файлы пользователей/"/>
    </mc:Choice>
  </mc:AlternateContent>
  <xr:revisionPtr revIDLastSave="11" documentId="11_750F72CD95CC551E6334D937E3DBB84BB25E5C41" xr6:coauthVersionLast="47" xr6:coauthVersionMax="47" xr10:uidLastSave="{BDCD222F-829B-4726-A0CA-4FF40C2A8589}"/>
  <bookViews>
    <workbookView xWindow="-110" yWindow="-110" windowWidth="19420" windowHeight="10420" activeTab="1" xr2:uid="{00000000-000D-0000-FFFF-FFFF00000000}"/>
  </bookViews>
  <sheets>
    <sheet name="Инструкция" sheetId="3" r:id="rId1"/>
    <sheet name="Общие параметры" sheetId="2" r:id="rId2"/>
  </sheets>
  <definedNames>
    <definedName name="_xlnm._FilterDatabase" localSheetId="0" hidden="1">Инструкция!$A$1:$D$9</definedName>
    <definedName name="_xlnm._FilterDatabase" localSheetId="1" hidden="1">'Общие параметры'!$A$1:$D$26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G26" i="2"/>
  <c r="H26" i="2"/>
  <c r="I26" i="2"/>
  <c r="J26" i="2"/>
  <c r="E2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2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E3" i="2"/>
  <c r="F26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H18" i="2"/>
  <c r="H19" i="2"/>
  <c r="H20" i="2"/>
  <c r="H21" i="2"/>
  <c r="H22" i="2"/>
  <c r="H23" i="2"/>
  <c r="H24" i="2"/>
  <c r="H25" i="2"/>
  <c r="I18" i="2"/>
  <c r="I19" i="2"/>
  <c r="I20" i="2"/>
  <c r="I21" i="2"/>
  <c r="I22" i="2"/>
  <c r="I23" i="2"/>
  <c r="I24" i="2"/>
  <c r="I25" i="2"/>
  <c r="H10" i="2"/>
  <c r="H11" i="2"/>
  <c r="H12" i="2"/>
  <c r="H13" i="2"/>
  <c r="H14" i="2"/>
  <c r="H15" i="2"/>
  <c r="H16" i="2"/>
  <c r="H17" i="2"/>
  <c r="I10" i="2"/>
  <c r="I11" i="2"/>
  <c r="I12" i="2"/>
  <c r="I13" i="2"/>
  <c r="I14" i="2"/>
  <c r="I15" i="2"/>
  <c r="I16" i="2"/>
  <c r="I17" i="2"/>
  <c r="I4" i="3" l="1"/>
  <c r="I7" i="3"/>
  <c r="F2" i="2"/>
  <c r="I3" i="2"/>
  <c r="I4" i="2"/>
  <c r="I5" i="2"/>
  <c r="I6" i="2"/>
  <c r="I7" i="2"/>
  <c r="I8" i="2"/>
  <c r="I9" i="2"/>
  <c r="H3" i="2"/>
  <c r="H4" i="2"/>
  <c r="H5" i="2"/>
  <c r="H6" i="2"/>
  <c r="H7" i="2"/>
  <c r="H8" i="2"/>
  <c r="H9" i="2"/>
  <c r="I5" i="3" l="1"/>
  <c r="I6" i="3"/>
  <c r="F4" i="2"/>
  <c r="F18" i="2" l="1"/>
  <c r="F19" i="2"/>
  <c r="F20" i="2"/>
  <c r="F21" i="2"/>
  <c r="F22" i="2"/>
  <c r="F23" i="2"/>
  <c r="F24" i="2"/>
  <c r="F25" i="2"/>
  <c r="F10" i="2"/>
  <c r="F11" i="2"/>
  <c r="F12" i="2"/>
  <c r="F13" i="2"/>
  <c r="F14" i="2"/>
  <c r="F15" i="2"/>
  <c r="F16" i="2"/>
  <c r="F17" i="2"/>
  <c r="F6" i="2"/>
  <c r="F5" i="2"/>
  <c r="F3" i="2"/>
  <c r="F9" i="2"/>
  <c r="F8" i="2"/>
  <c r="F7" i="2"/>
  <c r="I3" i="3" l="1"/>
</calcChain>
</file>

<file path=xl/sharedStrings.xml><?xml version="1.0" encoding="utf-8"?>
<sst xmlns="http://schemas.openxmlformats.org/spreadsheetml/2006/main" count="181" uniqueCount="143">
  <si>
    <t>Значение</t>
  </si>
  <si>
    <t>Идентификатор параметра</t>
  </si>
  <si>
    <t>Название параметра</t>
  </si>
  <si>
    <t>Дата вступления в силу значения параметра</t>
  </si>
  <si>
    <t>Column1</t>
  </si>
  <si>
    <t>Проверка дублей параметров</t>
  </si>
  <si>
    <t>Проверка идентификатора параметра</t>
  </si>
  <si>
    <t>Проверка наименования параметра</t>
  </si>
  <si>
    <t>Проверка значения параметра</t>
  </si>
  <si>
    <t>Проверка даты вступления в силу</t>
  </si>
  <si>
    <t>Шаблон сбора</t>
  </si>
  <si>
    <t>Статистика ошибок в Шаблоне</t>
  </si>
  <si>
    <t>Версия</t>
  </si>
  <si>
    <t>1.0</t>
  </si>
  <si>
    <t>Дата создания</t>
  </si>
  <si>
    <t>Не заполнен идентификатор</t>
  </si>
  <si>
    <t>Создан</t>
  </si>
  <si>
    <t>Миронова А., Зайнудинов З.</t>
  </si>
  <si>
    <t>Не заполнено наименование</t>
  </si>
  <si>
    <t>Стрим</t>
  </si>
  <si>
    <t>Объект данных</t>
  </si>
  <si>
    <t>Шаблон загрузки в QMP</t>
  </si>
  <si>
    <t>Бизнес-эксперты:</t>
  </si>
  <si>
    <t>ФИО</t>
  </si>
  <si>
    <t>e-mail</t>
  </si>
  <si>
    <t>Аналитик данных:</t>
  </si>
  <si>
    <t>Зайнудинов Загир</t>
  </si>
  <si>
    <t>zk.zainudinov@severstal.com</t>
  </si>
  <si>
    <t>ИНСТРУКЦИЯ ПО ЗАПОЛНЕНИЮ ШАБЛОНА</t>
  </si>
  <si>
    <t>ОГЛАВЛЕНИЕ</t>
  </si>
  <si>
    <t>1. ОБЩЕЕ ОПИСАНИЕ</t>
  </si>
  <si>
    <t>2. ОПИСАНИЕ ВКЛАДОК</t>
  </si>
  <si>
    <t>Шаблон сбора содержит несколько вкладок. Общее описание по вкладкам приведено в таблице 1.</t>
  </si>
  <si>
    <t>Таблица 1 - Общее описание вкладок</t>
  </si>
  <si>
    <t>№</t>
  </si>
  <si>
    <t>Вкладка</t>
  </si>
  <si>
    <t>Что содержит</t>
  </si>
  <si>
    <t>Когда заполняют</t>
  </si>
  <si>
    <t>Кто заполняет</t>
  </si>
  <si>
    <t>Инструкция</t>
  </si>
  <si>
    <t>Правила работы с шаблоном сбора</t>
  </si>
  <si>
    <t>1. При изменении требований к шаблону сбора</t>
  </si>
  <si>
    <t>Аналитик данных</t>
  </si>
  <si>
    <t>Отв. БЭ</t>
  </si>
  <si>
    <t>Правила заполнения полей на вкладке представлены в таблице 2.</t>
  </si>
  <si>
    <t>Поле</t>
  </si>
  <si>
    <t>Способ заполнения</t>
  </si>
  <si>
    <t>Правила заполнения</t>
  </si>
  <si>
    <t>Пример</t>
  </si>
  <si>
    <t>Вручную</t>
  </si>
  <si>
    <t>Автоматически</t>
  </si>
  <si>
    <t>2. Отредактировать значения характеристик согласно правилам, описанным в п. 2.1. текущей инструкции.</t>
  </si>
  <si>
    <t>MoistureBenchmark_Coke</t>
  </si>
  <si>
    <t>MoistureBenchmark_CoalBlend</t>
  </si>
  <si>
    <t>CSRCokeFactor_CokeRate</t>
  </si>
  <si>
    <t>AdCokeFactor_IronYield</t>
  </si>
  <si>
    <t>SdCokeFactor_IronYield</t>
  </si>
  <si>
    <t>M10CokeFactor_IronYield</t>
  </si>
  <si>
    <t>M40CokeFactor_IronYield</t>
  </si>
  <si>
    <t>CSRCokeFactor_IronYield</t>
  </si>
  <si>
    <t>DeviationInsideCoalGroup</t>
  </si>
  <si>
    <t>DeviationBetweenSimilarCoalGroups</t>
  </si>
  <si>
    <t>DeviationBetweenNonSimilarCoalGroups</t>
  </si>
  <si>
    <t>NumberOfGroupsWithChangedShare</t>
  </si>
  <si>
    <t>Поправка на влагу кокса</t>
  </si>
  <si>
    <t>Поправка на влагу угля</t>
  </si>
  <si>
    <t>Коэф влияния Зольности на расход кокса</t>
  </si>
  <si>
    <t>Коэф влияния Серы на расход кокса</t>
  </si>
  <si>
    <t>Коэф влияния М10 на расход кокса</t>
  </si>
  <si>
    <t>Коэф влияния М40 на расход кокса</t>
  </si>
  <si>
    <t>Коэф влияния CSR на расход кокса</t>
  </si>
  <si>
    <t>Коэф влияния Зольности на выход  чугуна</t>
  </si>
  <si>
    <t>Коэф влияния Серы на выход  чугуна</t>
  </si>
  <si>
    <t>Коэф влияния M10 на выход  чугуна</t>
  </si>
  <si>
    <t>Коэф влияния M40 на выход  чугуна</t>
  </si>
  <si>
    <t>Коэф влияния CSR на выход  чугуна</t>
  </si>
  <si>
    <t>Допустимое перераспределение углей внутри группы, %</t>
  </si>
  <si>
    <t>Допустимое перераспределение углей между соседними группами, %</t>
  </si>
  <si>
    <t>Допустимое перераспределение углей не из соседних групп, %</t>
  </si>
  <si>
    <t>Количество шахтогрупп с измененной долей</t>
  </si>
  <si>
    <t>ActualCokeConsumption</t>
  </si>
  <si>
    <t>Расход кокса метал. (текущий)</t>
  </si>
  <si>
    <t>AdCoke_forSale</t>
  </si>
  <si>
    <t>AdCokeFactor_CokeRate</t>
  </si>
  <si>
    <t>CSRCoke_forSale</t>
  </si>
  <si>
    <t>ForecastIronProduction</t>
  </si>
  <si>
    <t>Производство Чугуна (прогноз)</t>
  </si>
  <si>
    <t>M10Coke_forSale</t>
  </si>
  <si>
    <t>M10CokeFactor_CokeRate</t>
  </si>
  <si>
    <t>M40Coke_forSale</t>
  </si>
  <si>
    <t>M40CokeFactor_CokeRate</t>
  </si>
  <si>
    <t>PdCoke_forSale</t>
  </si>
  <si>
    <t>SdCoke_forSale</t>
  </si>
  <si>
    <t>SdCokeFactor_CokeRate</t>
  </si>
  <si>
    <t>Общие параметры</t>
  </si>
  <si>
    <t>Дубль параметров</t>
  </si>
  <si>
    <t>Не заполнено значение</t>
  </si>
  <si>
    <t>Не заполнена Дата вступления в силу</t>
  </si>
  <si>
    <t>Статистические коэффициенты в разрезе сценариев расчета. 
Технологические ограничения в разрезе сценариев расчета</t>
  </si>
  <si>
    <t>MP_TechnologicalParameters</t>
  </si>
  <si>
    <t>3. ЗАПОЛНЕНИЕ ШАБЛОНА</t>
  </si>
  <si>
    <t>4. ДОБАВЛЕНИЕ НОВЫХ ДАННЫХ</t>
  </si>
  <si>
    <t xml:space="preserve">5. РЕДАКТИРОВАНИЕ ДАННЫХ  </t>
  </si>
  <si>
    <t>6. УДАЛЕНИЕ ДАННЫХ</t>
  </si>
  <si>
    <t xml:space="preserve">7. ВАЛИДАЦИЯ ДАННЫХ  </t>
  </si>
  <si>
    <t>Статистические коэффициенты в разрезе сценариев расчета
Технологические ограничения в разрезе сценариев расчета</t>
  </si>
  <si>
    <t>1. При добавлении нового коэффициента
2. При редактировании значений текущих коэффициентов</t>
  </si>
  <si>
    <r>
      <rPr>
        <b/>
        <sz val="10"/>
        <color theme="1"/>
        <rFont val="Calibri"/>
        <family val="2"/>
        <charset val="204"/>
        <scheme val="minor"/>
      </rPr>
      <t>2.1 Вкладка "Общие параметры"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</si>
  <si>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>Вкладка "Общие параметры" предназначена для заполнения статистических коэффициентов и технологических ограничений в разрезе расчета.</t>
  </si>
  <si>
    <r>
      <rPr>
        <i/>
        <sz val="9"/>
        <color theme="1"/>
        <rFont val="Calibri"/>
        <family val="2"/>
        <charset val="204"/>
        <scheme val="minor"/>
      </rPr>
      <t>*Обязательные поля для заполнения:</t>
    </r>
    <r>
      <rPr>
        <sz val="9"/>
        <color theme="1"/>
        <rFont val="Calibri"/>
        <family val="2"/>
        <charset val="204"/>
        <scheme val="minor"/>
      </rPr>
      <t xml:space="preserve"> Дата вступления в силу значения параметра, Наименование параметры, Значение.</t>
    </r>
  </si>
  <si>
    <t>Таблица 2 - Правила заполнения полей на вкладке "Общие параметры"</t>
  </si>
  <si>
    <t>Дата заполняется в формате "Число"-"Месяц"-"Год"
"Число"."Месяц"."Год"</t>
  </si>
  <si>
    <t>Название на английском языке</t>
  </si>
  <si>
    <t>Название на русском языке</t>
  </si>
  <si>
    <t>Положительные и отрицательные целые и десятичные числа</t>
  </si>
  <si>
    <t>Заполняется значением "Дубль параметров" для случаев, когда добавлено более одного продукта с одинаковым сочетанием значений "Дата вступления в силу значения параметра"+"Идентификатор параметра"+"Название параметра". 
Иначе остается пустым.</t>
  </si>
  <si>
    <t>Заполняется значением "Не заполнен идентификатор" для случаев, когда не заполнено значение характеристики "Идентификатор параметра".
Иначе остается пустым.</t>
  </si>
  <si>
    <t>Заполняется значением "Не заполнено наименованиее" для случаев, когда незаполнено значения характеристики "Название параметра".
Иначе остается пустым.</t>
  </si>
  <si>
    <t>Заполняется значением "Не заполнено значение" для случаев, когда не заполнено значение характеристики "Значение параметра".
Иначе остается пустым.</t>
  </si>
  <si>
    <t>Заполняется значением "Не заполнена Дата вступления в силу" для случаев, когда не заполнено значение характеристики "Дата вступления в силу значения параметра".
Иначе остается пустым.</t>
  </si>
  <si>
    <t>В текущем шаблоне Пользователю необходимо заполнить перечень общих параметров и их значения.</t>
  </si>
  <si>
    <t>Каждый параметр имеет период действия. Период действия заполняется в колонках "Дата вступления в силу значения параметра".</t>
  </si>
  <si>
    <t>Чтобы добавить новый коэффициент необходимо:</t>
  </si>
  <si>
    <t>1. Заполнить "Дата вступления в силу значения параметра", установив курсор мыши на первую незаполненную ячейку.</t>
  </si>
  <si>
    <t>2. Заполнить название параметра и его значения. Идентификатор параметра заполняется Аналитиком данных.</t>
  </si>
  <si>
    <t>Правила заполнения для вкладки "Общие параметры" указаны в п. 2.1. текущей инструкции.</t>
  </si>
  <si>
    <t>Если требуется добавить новый атрибут для параметров, необходимо обратиться к Аналитику данных.</t>
  </si>
  <si>
    <t>5. РЕДАКТИРОВАНИЕ ДАННЫХ</t>
  </si>
  <si>
    <t>Пользователь может отредактировать названия и/или значения коэффициентов на вкладке "Общие параметры". Для этого необходимо:</t>
  </si>
  <si>
    <t>1. Перейти на вкладку "Общие параметры" и установить курсор мыши на требуемую ячейку для редактирования.</t>
  </si>
  <si>
    <t>Пользователь может удалить коэффициент на вкладке "Общие параметры". Для этого необходимо:</t>
  </si>
  <si>
    <t>1. Перейти на вкладку "Общие параметры" и установить курсор мыши на требуемую строку с коэффицентом. Выделенная строка будет подсвечена.</t>
  </si>
  <si>
    <t>2. Нажать правой кнопкой мыши и выбрать из контексного меню "Удалить". Строка с коэффициентом будет удалена.</t>
  </si>
  <si>
    <t>7. ВАЛИДАЦИЯ ДАННЫХ</t>
  </si>
  <si>
    <t>На вкладке "Общие параметры" предусмотрена следующая проверка данных:</t>
  </si>
  <si>
    <t xml:space="preserve">1. При добавлении нескольких коэффициентов с одинаковым сочетанием "Дата вступления в силу значения параметра"+ "Идентификатор параметра"+ "Название параметра", ячейки будут подсвечены красным цветом с указанием причины в столбце "Проверка дублей параметров". (см. рисунок).  </t>
  </si>
  <si>
    <t>2. Если в таблицу добавлена строка, но не заполнены обязательные поля, то ячейки будут подсвечены оранжевым цветом с указанием причины в соответствующих столбцах с проверкой.</t>
  </si>
  <si>
    <t>3. При заполнении некорректного значения "Дата вступления в силу значения параметра" (правила заполнения см. п. 2.1. текущей инструкции), пользователь получит предупреждение (см. рисунок).</t>
  </si>
  <si>
    <t>КХП</t>
  </si>
  <si>
    <t>Карунова Елена Владимировна</t>
  </si>
  <si>
    <t>evkarunova@severstal.com</t>
  </si>
  <si>
    <t>БЭ_НСИ_Общие параметры КХП</t>
  </si>
  <si>
    <t>PdCoke_forSale_Step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</si>
</sst>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-* #,##0.00\ _₽_-;\-* #,##0.00\ _₽_-;_-* &quot;-&quot;??\ _₽_-;_-@_-"/>
    <numFmt numFmtId="165" formatCode="_-* #,##0&quot;р.&quot;_-;\-* #,##0&quot;р.&quot;_-;_-* &quot;-&quot;&quot;р.&quot;_-;_-@_-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0.0"/>
    <numFmt numFmtId="170" formatCode="0.000"/>
    <numFmt numFmtId="171" formatCode="dd/mm/yy;@"/>
    <numFmt numFmtId="172" formatCode="_-* #,##0.00[$€-1]_-;\-* #,##0.00[$€-1]_-;_-* &quot;-&quot;??[$€-1]_-"/>
    <numFmt numFmtId="173" formatCode="0.0_)"/>
    <numFmt numFmtId="174" formatCode="[$-409]mmm\-yy;@"/>
    <numFmt numFmtId="175" formatCode="_-* #,##0\ _р_._-;\-* #,##0\ _р_._-;_-* &quot;-&quot;\ _р_._-;_-@_-"/>
    <numFmt numFmtId="176" formatCode="_(* #,##0.0_);_(* \(#,##0.00\);_(* &quot;-&quot;??_);_(@_)"/>
    <numFmt numFmtId="177" formatCode="General_)"/>
    <numFmt numFmtId="178" formatCode="&quot;fl&quot;#,##0_);\(&quot;fl&quot;#,##0\)"/>
    <numFmt numFmtId="179" formatCode="&quot;fl&quot;#,##0_);[Red]\(&quot;fl&quot;#,##0\)"/>
    <numFmt numFmtId="180" formatCode="&quot;fl&quot;#,##0.00_);\(&quot;fl&quot;#,##0.00\)"/>
    <numFmt numFmtId="181" formatCode="&quot;fl&quot;#,##0.00_);[Red]\(&quot;fl&quot;#,##0.00\)"/>
    <numFmt numFmtId="182" formatCode="_(&quot;fl&quot;* #,##0_);_(&quot;fl&quot;* \(#,##0\);_(&quot;fl&quot;* &quot;-&quot;_);_(@_)"/>
    <numFmt numFmtId="183" formatCode="\60\4\7\:"/>
    <numFmt numFmtId="184" formatCode="#,##0\т"/>
    <numFmt numFmtId="185" formatCode="#,##0.00\ &quot;р.&quot;;[Red]\-#,##0.00\ &quot;р.&quot;"/>
    <numFmt numFmtId="186" formatCode="mmm"/>
    <numFmt numFmtId="187" formatCode="yyyy\-mm\-dd;@"/>
    <numFmt numFmtId="188" formatCode="yyyy\-mm\-dd"/>
  </numFmts>
  <fonts count="8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0"/>
      <name val="Arial"/>
      <family val="2"/>
      <charset val="204"/>
    </font>
    <font>
      <sz val="11"/>
      <name val="Times New Roman Cyr"/>
      <charset val="204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8"/>
      <color indexed="16"/>
      <name val="Arial MT"/>
    </font>
    <font>
      <sz val="8"/>
      <name val="Arial MT"/>
    </font>
    <font>
      <u/>
      <sz val="10"/>
      <color indexed="12"/>
      <name val="Arial"/>
      <family val="2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9C0006"/>
      <name val="Arial Cyr"/>
      <family val="2"/>
      <charset val="204"/>
    </font>
    <font>
      <sz val="10"/>
      <color theme="1"/>
      <name val="Arial Cyr"/>
      <charset val="204"/>
    </font>
    <font>
      <b/>
      <sz val="9"/>
      <color rgb="FF000000"/>
      <name val="Calibri Light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</font>
    <font>
      <sz val="10"/>
      <name val="Arial Narrow"/>
      <family val="2"/>
      <charset val="204"/>
    </font>
    <font>
      <b/>
      <sz val="14"/>
      <name val="Times New Roman"/>
      <family val="1"/>
      <charset val="204"/>
    </font>
    <font>
      <u/>
      <sz val="10"/>
      <color indexed="36"/>
      <name val="Arial Cyr"/>
      <charset val="204"/>
    </font>
    <font>
      <sz val="1"/>
      <color indexed="8"/>
      <name val="Courier"/>
      <family val="1"/>
      <charset val="204"/>
    </font>
    <font>
      <sz val="10"/>
      <name val="Helv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sz val="9"/>
      <name val="Times New Roman"/>
      <family val="1"/>
    </font>
    <font>
      <sz val="10"/>
      <color indexed="24"/>
      <name val="System"/>
      <family val="2"/>
      <charset val="204"/>
    </font>
    <font>
      <sz val="10"/>
      <color indexed="8"/>
      <name val="Arial"/>
      <family val="2"/>
    </font>
    <font>
      <i/>
      <sz val="1"/>
      <color indexed="8"/>
      <name val="Courier"/>
      <family val="1"/>
      <charset val="204"/>
    </font>
    <font>
      <u/>
      <sz val="10"/>
      <color indexed="36"/>
      <name val="Arial"/>
      <family val="2"/>
      <charset val="204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i/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Times New Roman Cyr"/>
    </font>
    <font>
      <b/>
      <u/>
      <sz val="16"/>
      <name val="Arial"/>
      <family val="2"/>
      <charset val="204"/>
    </font>
    <font>
      <b/>
      <i/>
      <sz val="10"/>
      <name val="Arial"/>
      <family val="2"/>
      <charset val="204"/>
    </font>
    <font>
      <b/>
      <sz val="20"/>
      <name val="Times New Roman"/>
      <family val="1"/>
      <charset val="204"/>
    </font>
    <font>
      <sz val="9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9"/>
      <name val="Calibri"/>
      <family val="2"/>
      <scheme val="minor"/>
    </font>
    <font>
      <i/>
      <sz val="9"/>
      <color rgb="FFFF0000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lightGray">
        <fgColor indexed="22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4">
    <xf numFmtId="0" fontId="0" fillId="0" borderId="0"/>
    <xf numFmtId="0" fontId="4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34" fillId="0" borderId="0" applyNumberFormat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7" fillId="0" borderId="0"/>
    <xf numFmtId="9" fontId="35" fillId="0" borderId="0"/>
    <xf numFmtId="9" fontId="35" fillId="0" borderId="0"/>
    <xf numFmtId="0" fontId="38" fillId="4" borderId="1" applyNumberFormat="0" applyFont="0" applyAlignment="0" applyProtection="0"/>
    <xf numFmtId="0" fontId="38" fillId="4" borderId="1" applyNumberFormat="0" applyFont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3" borderId="0" applyNumberFormat="0" applyBorder="0" applyAlignment="0" applyProtection="0"/>
    <xf numFmtId="0" fontId="18" fillId="10" borderId="3" applyNumberFormat="0" applyAlignment="0" applyProtection="0"/>
    <xf numFmtId="0" fontId="19" fillId="24" borderId="4" applyNumberFormat="0" applyAlignment="0" applyProtection="0"/>
    <xf numFmtId="0" fontId="20" fillId="24" borderId="3" applyNumberFormat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5" borderId="9" applyNumberFormat="0" applyAlignment="0" applyProtection="0"/>
    <xf numFmtId="0" fontId="26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16" fillId="0" borderId="0"/>
    <xf numFmtId="174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" fillId="0" borderId="0"/>
    <xf numFmtId="0" fontId="9" fillId="0" borderId="0"/>
    <xf numFmtId="0" fontId="4" fillId="0" borderId="0"/>
    <xf numFmtId="0" fontId="8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37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6" borderId="0" applyNumberFormat="0" applyBorder="0" applyAlignment="0" applyProtection="0"/>
    <xf numFmtId="0" fontId="41" fillId="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9" borderId="2" applyNumberFormat="0" applyFont="0" applyAlignment="0" applyProtection="0"/>
    <xf numFmtId="0" fontId="9" fillId="19" borderId="2" applyNumberFormat="0" applyFont="0" applyAlignment="0" applyProtection="0"/>
    <xf numFmtId="0" fontId="9" fillId="19" borderId="2" applyNumberFormat="0" applyFont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0" fillId="0" borderId="10" applyNumberFormat="0" applyFill="0" applyAlignment="0" applyProtection="0"/>
    <xf numFmtId="0" fontId="9" fillId="0" borderId="11">
      <alignment horizontal="center"/>
    </xf>
    <xf numFmtId="0" fontId="33" fillId="0" borderId="0"/>
    <xf numFmtId="169" fontId="42" fillId="0" borderId="11">
      <alignment horizontal="center"/>
    </xf>
    <xf numFmtId="171" fontId="42" fillId="0" borderId="11">
      <alignment horizontal="center"/>
    </xf>
    <xf numFmtId="0" fontId="9" fillId="0" borderId="0">
      <alignment vertical="justify"/>
    </xf>
    <xf numFmtId="0" fontId="31" fillId="0" borderId="0" applyNumberForma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7" borderId="0" applyNumberFormat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3" fillId="0" borderId="0">
      <alignment horizontal="center" vertical="top"/>
    </xf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3" fillId="0" borderId="0"/>
    <xf numFmtId="0" fontId="33" fillId="0" borderId="0"/>
    <xf numFmtId="0" fontId="50" fillId="0" borderId="0"/>
    <xf numFmtId="0" fontId="50" fillId="0" borderId="0"/>
    <xf numFmtId="0" fontId="33" fillId="0" borderId="0"/>
    <xf numFmtId="0" fontId="50" fillId="0" borderId="0"/>
    <xf numFmtId="0" fontId="50" fillId="0" borderId="0"/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165" fontId="49" fillId="0" borderId="0">
      <protection locked="0"/>
    </xf>
    <xf numFmtId="165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165" fontId="49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165" fontId="49" fillId="0" borderId="16">
      <protection locked="0"/>
    </xf>
    <xf numFmtId="0" fontId="51" fillId="0" borderId="0">
      <protection locked="0"/>
    </xf>
    <xf numFmtId="0" fontId="52" fillId="28" borderId="0"/>
    <xf numFmtId="0" fontId="51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6" fontId="53" fillId="0" borderId="0" applyFill="0" applyBorder="0" applyAlignment="0"/>
    <xf numFmtId="177" fontId="53" fillId="0" borderId="0" applyFill="0" applyBorder="0" applyAlignment="0"/>
    <xf numFmtId="170" fontId="53" fillId="0" borderId="0" applyFill="0" applyBorder="0" applyAlignment="0"/>
    <xf numFmtId="178" fontId="53" fillId="0" borderId="0" applyFill="0" applyBorder="0" applyAlignment="0"/>
    <xf numFmtId="179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176" fontId="53" fillId="0" borderId="0" applyFont="0" applyFill="0" applyBorder="0" applyAlignment="0" applyProtection="0"/>
    <xf numFmtId="3" fontId="54" fillId="0" borderId="0" applyFont="0" applyFill="0" applyBorder="0" applyAlignment="0" applyProtection="0"/>
    <xf numFmtId="177" fontId="53" fillId="0" borderId="0" applyFont="0" applyFill="0" applyBorder="0" applyAlignment="0" applyProtection="0"/>
    <xf numFmtId="186" fontId="9" fillId="0" borderId="0" applyFont="0" applyFill="0" applyBorder="0" applyAlignment="0" applyProtection="0"/>
    <xf numFmtId="0" fontId="54" fillId="0" borderId="0" applyFont="0" applyFill="0" applyBorder="0" applyAlignment="0" applyProtection="0"/>
    <xf numFmtId="14" fontId="55" fillId="0" borderId="0" applyFill="0" applyBorder="0" applyAlignment="0"/>
    <xf numFmtId="38" fontId="52" fillId="0" borderId="18">
      <alignment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172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2" fontId="54" fillId="0" borderId="0" applyFont="0" applyFill="0" applyBorder="0" applyAlignment="0" applyProtection="0"/>
    <xf numFmtId="0" fontId="8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45" fillId="0" borderId="14" applyNumberFormat="0" applyAlignment="0" applyProtection="0">
      <alignment horizontal="left" vertical="center"/>
    </xf>
    <xf numFmtId="0" fontId="45" fillId="0" borderId="12">
      <alignment horizontal="lef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0" borderId="0"/>
    <xf numFmtId="0" fontId="15" fillId="0" borderId="0"/>
    <xf numFmtId="0" fontId="60" fillId="0" borderId="0"/>
    <xf numFmtId="0" fontId="11" fillId="0" borderId="0"/>
    <xf numFmtId="0" fontId="13" fillId="0" borderId="0"/>
    <xf numFmtId="0" fontId="61" fillId="0" borderId="0"/>
    <xf numFmtId="0" fontId="8" fillId="0" borderId="0">
      <alignment horizont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64" fillId="0" borderId="0">
      <alignment vertical="center"/>
    </xf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0" fontId="8" fillId="0" borderId="0">
      <alignment horizontal="center"/>
    </xf>
    <xf numFmtId="0" fontId="52" fillId="0" borderId="15"/>
    <xf numFmtId="0" fontId="50" fillId="0" borderId="0"/>
    <xf numFmtId="0" fontId="8" fillId="0" borderId="0"/>
    <xf numFmtId="0" fontId="8" fillId="0" borderId="0"/>
    <xf numFmtId="0" fontId="65" fillId="0" borderId="0"/>
    <xf numFmtId="0" fontId="66" fillId="0" borderId="0"/>
    <xf numFmtId="179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0" fontId="8" fillId="0" borderId="0"/>
    <xf numFmtId="0" fontId="66" fillId="0" borderId="0"/>
    <xf numFmtId="3" fontId="5" fillId="0" borderId="0" applyFont="0" applyFill="0" applyBorder="0" applyAlignment="0"/>
    <xf numFmtId="49" fontId="55" fillId="0" borderId="0" applyFill="0" applyBorder="0" applyAlignment="0"/>
    <xf numFmtId="181" fontId="53" fillId="0" borderId="0" applyFill="0" applyBorder="0" applyAlignment="0"/>
    <xf numFmtId="182" fontId="53" fillId="0" borderId="0" applyFill="0" applyBorder="0" applyAlignment="0"/>
    <xf numFmtId="0" fontId="54" fillId="0" borderId="17" applyNumberFormat="0" applyFont="0" applyFill="0" applyAlignment="0" applyProtection="0"/>
    <xf numFmtId="0" fontId="8" fillId="0" borderId="0"/>
    <xf numFmtId="0" fontId="47" fillId="0" borderId="0"/>
    <xf numFmtId="0" fontId="8" fillId="0" borderId="0">
      <alignment horizontal="center" textRotation="90"/>
    </xf>
    <xf numFmtId="0" fontId="47" fillId="0" borderId="0"/>
    <xf numFmtId="18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6" fillId="27" borderId="13"/>
    <xf numFmtId="14" fontId="5" fillId="0" borderId="0">
      <alignment horizontal="right"/>
    </xf>
    <xf numFmtId="0" fontId="8" fillId="0" borderId="11">
      <alignment horizontal="right"/>
    </xf>
    <xf numFmtId="0" fontId="8" fillId="0" borderId="11"/>
    <xf numFmtId="0" fontId="50" fillId="0" borderId="0"/>
    <xf numFmtId="184" fontId="46" fillId="0" borderId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" fontId="8" fillId="0" borderId="11"/>
    <xf numFmtId="0" fontId="49" fillId="0" borderId="0">
      <protection locked="0"/>
    </xf>
    <xf numFmtId="168" fontId="39" fillId="0" borderId="0" applyFont="0" applyFill="0" applyBorder="0" applyAlignment="0" applyProtection="0"/>
    <xf numFmtId="0" fontId="1" fillId="0" borderId="0"/>
    <xf numFmtId="0" fontId="1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69" fillId="0" borderId="0"/>
    <xf numFmtId="0" fontId="8" fillId="0" borderId="0"/>
  </cellStyleXfs>
  <cellXfs count="41">
    <xf numFmtId="0" fontId="0" fillId="0" borderId="0" xfId="0"/>
    <xf numFmtId="0" fontId="71" fillId="0" borderId="0" xfId="0" applyFont="1"/>
    <xf numFmtId="0" fontId="70" fillId="0" borderId="0" xfId="0" applyFont="1"/>
    <xf numFmtId="0" fontId="70" fillId="0" borderId="0" xfId="0" applyFont="1" applyAlignment="1">
      <alignment horizontal="center"/>
    </xf>
    <xf numFmtId="0" fontId="72" fillId="29" borderId="0" xfId="0" applyFont="1" applyFill="1"/>
    <xf numFmtId="0" fontId="70" fillId="0" borderId="0" xfId="0" applyFont="1" applyAlignment="1">
      <alignment horizontal="left"/>
    </xf>
    <xf numFmtId="14" fontId="70" fillId="0" borderId="0" xfId="0" applyNumberFormat="1" applyFont="1" applyAlignment="1">
      <alignment horizontal="left"/>
    </xf>
    <xf numFmtId="0" fontId="67" fillId="0" borderId="0" xfId="0" applyFont="1" applyAlignment="1">
      <alignment horizontal="left" vertical="center"/>
    </xf>
    <xf numFmtId="0" fontId="72" fillId="29" borderId="0" xfId="0" applyFont="1" applyFill="1" applyAlignment="1">
      <alignment horizontal="left"/>
    </xf>
    <xf numFmtId="0" fontId="62" fillId="0" borderId="0" xfId="309" applyAlignment="1" applyProtection="1"/>
    <xf numFmtId="0" fontId="70" fillId="0" borderId="0" xfId="309" applyFont="1" applyAlignment="1" applyProtection="1"/>
    <xf numFmtId="0" fontId="72" fillId="0" borderId="0" xfId="0" applyFont="1" applyAlignment="1">
      <alignment horizontal="left"/>
    </xf>
    <xf numFmtId="0" fontId="73" fillId="0" borderId="0" xfId="0" applyFont="1" applyAlignment="1">
      <alignment horizontal="left"/>
    </xf>
    <xf numFmtId="0" fontId="74" fillId="0" borderId="0" xfId="0" applyFont="1"/>
    <xf numFmtId="0" fontId="75" fillId="0" borderId="0" xfId="0" applyFont="1"/>
    <xf numFmtId="0" fontId="76" fillId="0" borderId="0" xfId="0" applyFont="1"/>
    <xf numFmtId="0" fontId="76" fillId="0" borderId="0" xfId="0" applyFont="1" applyAlignment="1">
      <alignment horizont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 vertical="center"/>
    </xf>
    <xf numFmtId="0" fontId="70" fillId="0" borderId="0" xfId="0" applyFont="1" applyAlignment="1">
      <alignment vertical="center" wrapText="1"/>
    </xf>
    <xf numFmtId="0" fontId="70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77" fillId="0" borderId="0" xfId="0" applyFont="1" applyAlignment="1">
      <alignment horizontal="center" vertical="center" wrapText="1"/>
    </xf>
    <xf numFmtId="49" fontId="79" fillId="0" borderId="0" xfId="76" applyNumberFormat="1" applyFont="1" applyAlignment="1" applyProtection="1">
      <alignment horizontal="center" vertical="center" wrapText="1"/>
    </xf>
    <xf numFmtId="49" fontId="79" fillId="0" borderId="19" xfId="76" applyNumberFormat="1" applyFont="1" applyFill="1" applyBorder="1" applyAlignment="1" applyProtection="1">
      <alignment horizontal="center" vertical="center" wrapText="1"/>
    </xf>
    <xf numFmtId="0" fontId="80" fillId="0" borderId="0" xfId="0" applyFont="1" applyProtection="1"/>
    <xf numFmtId="188" fontId="1" fillId="0" borderId="0" xfId="0" applyNumberFormat="1" applyFont="1"/>
    <xf numFmtId="187" fontId="1" fillId="0" borderId="0" xfId="0" applyNumberFormat="1" applyFont="1" applyAlignment="1" applyProtection="1">
      <alignment vertical="center" wrapText="1"/>
    </xf>
    <xf numFmtId="0" fontId="80" fillId="0" borderId="0" xfId="0" applyNumberFormat="1" applyFont="1" applyProtection="1"/>
    <xf numFmtId="187" fontId="80" fillId="0" borderId="0" xfId="0" applyNumberFormat="1" applyFont="1" applyAlignment="1" applyProtection="1">
      <alignment vertical="center" wrapText="1"/>
    </xf>
    <xf numFmtId="0" fontId="80" fillId="0" borderId="0" xfId="0" applyFont="1" applyAlignment="1" applyProtection="1">
      <alignment horizontal="left" vertical="center"/>
    </xf>
    <xf numFmtId="0" fontId="81" fillId="0" borderId="0" xfId="363" applyFont="1" applyAlignment="1" applyProtection="1">
      <alignment vertical="top"/>
    </xf>
    <xf numFmtId="0" fontId="80" fillId="0" borderId="0" xfId="363" applyFont="1" applyAlignment="1" applyProtection="1">
      <alignment horizontal="left" vertical="center"/>
    </xf>
    <xf numFmtId="0" fontId="80" fillId="0" borderId="0" xfId="0" applyFont="1" applyAlignment="1" applyProtection="1">
      <alignment vertical="top"/>
    </xf>
    <xf numFmtId="14" fontId="70" fillId="0" borderId="0" xfId="0" applyNumberFormat="1" applyFont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0" fontId="83" fillId="0" borderId="0" xfId="0" applyFont="1"/>
    <xf numFmtId="187" fontId="84" fillId="0" borderId="0" xfId="0" applyNumberFormat="1" applyFont="1" applyAlignment="1" applyProtection="1">
      <alignment vertical="center" wrapText="1"/>
    </xf>
    <xf numFmtId="187" fontId="85" fillId="0" borderId="0" xfId="0" applyNumberFormat="1" applyFont="1" applyAlignment="1" applyProtection="1">
      <alignment vertical="center" wrapText="1"/>
    </xf>
    <xf numFmtId="0" fontId="85" fillId="0" borderId="0" xfId="0" applyNumberFormat="1" applyFont="1" applyProtection="1"/>
  </cellXfs>
  <cellStyles count="364">
    <cellStyle name="_(7)Ремонты" xfId="234" xr:uid="{00000000-0005-0000-0000-000000000000}"/>
    <cellStyle name="_ВУ_Прох по бриг СВОД август07 2(испр Назинцевым)" xfId="235" xr:uid="{00000000-0005-0000-0000-000001000000}"/>
    <cellStyle name="_ВУ_Проходка по бригадам МАЙ (2)" xfId="236" xr:uid="{00000000-0005-0000-0000-000002000000}"/>
    <cellStyle name="_График прох_Ворк_2006(13.11.05г.)" xfId="237" xr:uid="{00000000-0005-0000-0000-000003000000}"/>
    <cellStyle name="_ИГ_Северная_1.06.07" xfId="238" xr:uid="{00000000-0005-0000-0000-000004000000}"/>
    <cellStyle name="_Копия Проходка по бригадам ЗАМШ-НАЗ август СС (РАБОЧИЙ)" xfId="239" xr:uid="{00000000-0005-0000-0000-000005000000}"/>
    <cellStyle name="_Копия Ремонты - отчет (3)" xfId="240" xr:uid="{00000000-0005-0000-0000-000006000000}"/>
    <cellStyle name="_Прох 2006 Сев Ворк Воргаш" xfId="241" xr:uid="{00000000-0005-0000-0000-000007000000}"/>
    <cellStyle name="_Проходка по бригадам для СВС-Р август СС (РАБОЧИЙ)" xfId="242" xr:uid="{00000000-0005-0000-0000-000008000000}"/>
    <cellStyle name="_Проходка_2007г_все шахты" xfId="243" xr:uid="{00000000-0005-0000-0000-000009000000}"/>
    <cellStyle name="_СВОД_УГОЛЬ Фор ПП БП 2007 от 31.08.06г 1" xfId="244" xr:uid="{00000000-0005-0000-0000-00000A000000}"/>
    <cellStyle name="_Северная - Январь 2008 ТЭП общая" xfId="245" xr:uid="{00000000-0005-0000-0000-00000B000000}"/>
    <cellStyle name="_Таблица №4. Образец. Исполнительный график  проведения горных выработок" xfId="246" xr:uid="{00000000-0005-0000-0000-00000C000000}"/>
    <cellStyle name="”€ќђќ‘ћ‚›‰" xfId="252" xr:uid="{00000000-0005-0000-0000-00000D000000}"/>
    <cellStyle name="”€љ‘€ђћ‚ђќќ›‰" xfId="253" xr:uid="{00000000-0005-0000-0000-00000E000000}"/>
    <cellStyle name="”ќђќ‘ћ‚›‰" xfId="254" xr:uid="{00000000-0005-0000-0000-00000F000000}"/>
    <cellStyle name="”љ‘ђћ‚ђќќ›‰" xfId="255" xr:uid="{00000000-0005-0000-0000-000010000000}"/>
    <cellStyle name="„…ќ…†ќ›‰" xfId="256" xr:uid="{00000000-0005-0000-0000-000011000000}"/>
    <cellStyle name="„ђ’ђ" xfId="257" xr:uid="{00000000-0005-0000-0000-000012000000}"/>
    <cellStyle name="€’ћѓћ‚›‰" xfId="260" xr:uid="{00000000-0005-0000-0000-000013000000}"/>
    <cellStyle name="‡ђѓћ‹ћ‚ћљ1" xfId="258" xr:uid="{00000000-0005-0000-0000-000014000000}"/>
    <cellStyle name="‡ђѓћ‹ћ‚ћљ2" xfId="259" xr:uid="{00000000-0005-0000-0000-000015000000}"/>
    <cellStyle name="’ћѓћ‚›‰" xfId="251" xr:uid="{00000000-0005-0000-0000-000016000000}"/>
    <cellStyle name="" xfId="228" xr:uid="{00000000-0005-0000-0000-000017000000}"/>
    <cellStyle name="" xfId="229" xr:uid="{00000000-0005-0000-0000-000018000000}"/>
    <cellStyle name="" xfId="230" xr:uid="{00000000-0005-0000-0000-000019000000}"/>
    <cellStyle name="_Ф-1И2" xfId="247" xr:uid="{00000000-0005-0000-0000-00001A000000}"/>
    <cellStyle name="_Ф-1И2" xfId="248" xr:uid="{00000000-0005-0000-0000-00001B000000}"/>
    <cellStyle name="" xfId="231" xr:uid="{00000000-0005-0000-0000-00001C000000}"/>
    <cellStyle name="" xfId="232" xr:uid="{00000000-0005-0000-0000-00001D000000}"/>
    <cellStyle name="_Ф-1И2" xfId="249" xr:uid="{00000000-0005-0000-0000-00001E000000}"/>
    <cellStyle name="_Ф-1И2" xfId="250" xr:uid="{00000000-0005-0000-0000-00001F000000}"/>
    <cellStyle name="" xfId="233" xr:uid="{00000000-0005-0000-0000-000020000000}"/>
    <cellStyle name="1" xfId="261" xr:uid="{00000000-0005-0000-0000-000021000000}"/>
    <cellStyle name="2" xfId="263" xr:uid="{00000000-0005-0000-0000-000022000000}"/>
    <cellStyle name="1Normal" xfId="262" xr:uid="{00000000-0005-0000-0000-000023000000}"/>
    <cellStyle name="20% - Акцент1 2" xfId="2" xr:uid="{00000000-0005-0000-0000-000024000000}"/>
    <cellStyle name="20% - Акцент2 2" xfId="3" xr:uid="{00000000-0005-0000-0000-000025000000}"/>
    <cellStyle name="20% - Акцент3 2" xfId="4" xr:uid="{00000000-0005-0000-0000-000026000000}"/>
    <cellStyle name="20% - Акцент4 2" xfId="5" xr:uid="{00000000-0005-0000-0000-000027000000}"/>
    <cellStyle name="20% - Акцент5 2" xfId="6" xr:uid="{00000000-0005-0000-0000-000028000000}"/>
    <cellStyle name="20% - Акцент6 2" xfId="7" xr:uid="{00000000-0005-0000-0000-000029000000}"/>
    <cellStyle name="40% - Акцент1 2" xfId="8" xr:uid="{00000000-0005-0000-0000-00002A000000}"/>
    <cellStyle name="40% - Акцент2 2" xfId="9" xr:uid="{00000000-0005-0000-0000-00002B000000}"/>
    <cellStyle name="40% - Акцент3 2" xfId="10" xr:uid="{00000000-0005-0000-0000-00002C000000}"/>
    <cellStyle name="40% - Акцент4 2" xfId="11" xr:uid="{00000000-0005-0000-0000-00002D000000}"/>
    <cellStyle name="40% - Акцент5 2" xfId="12" xr:uid="{00000000-0005-0000-0000-00002E000000}"/>
    <cellStyle name="40% - Акцент6 2" xfId="13" xr:uid="{00000000-0005-0000-0000-00002F000000}"/>
    <cellStyle name="60% - Акцент1 2" xfId="14" xr:uid="{00000000-0005-0000-0000-000030000000}"/>
    <cellStyle name="60% - Акцент2 2" xfId="15" xr:uid="{00000000-0005-0000-0000-000031000000}"/>
    <cellStyle name="60% - Акцент3 2" xfId="16" xr:uid="{00000000-0005-0000-0000-000032000000}"/>
    <cellStyle name="60% - Акцент4 2" xfId="17" xr:uid="{00000000-0005-0000-0000-000033000000}"/>
    <cellStyle name="60% - Акцент5 2" xfId="18" xr:uid="{00000000-0005-0000-0000-000034000000}"/>
    <cellStyle name="60% - Акцент6 2" xfId="19" xr:uid="{00000000-0005-0000-0000-000035000000}"/>
    <cellStyle name="Aeia?nnueea" xfId="264" xr:uid="{00000000-0005-0000-0000-000036000000}"/>
    <cellStyle name="Calc Currency (0)" xfId="265" xr:uid="{00000000-0005-0000-0000-000037000000}"/>
    <cellStyle name="Calc Currency (2)" xfId="266" xr:uid="{00000000-0005-0000-0000-000038000000}"/>
    <cellStyle name="Calc Percent (0)" xfId="267" xr:uid="{00000000-0005-0000-0000-000039000000}"/>
    <cellStyle name="Calc Percent (1)" xfId="268" xr:uid="{00000000-0005-0000-0000-00003A000000}"/>
    <cellStyle name="Calc Percent (2)" xfId="269" xr:uid="{00000000-0005-0000-0000-00003B000000}"/>
    <cellStyle name="Calc Units (0)" xfId="270" xr:uid="{00000000-0005-0000-0000-00003C000000}"/>
    <cellStyle name="Calc Units (1)" xfId="271" xr:uid="{00000000-0005-0000-0000-00003D000000}"/>
    <cellStyle name="Calc Units (2)" xfId="272" xr:uid="{00000000-0005-0000-0000-00003E000000}"/>
    <cellStyle name="Comma [00]" xfId="273" xr:uid="{00000000-0005-0000-0000-00003F000000}"/>
    <cellStyle name="Comma 2" xfId="20" xr:uid="{00000000-0005-0000-0000-000040000000}"/>
    <cellStyle name="Comma 2 2" xfId="21" xr:uid="{00000000-0005-0000-0000-000041000000}"/>
    <cellStyle name="Comma 2 2 2" xfId="22" xr:uid="{00000000-0005-0000-0000-000042000000}"/>
    <cellStyle name="Comma 2 3" xfId="23" xr:uid="{00000000-0005-0000-0000-000043000000}"/>
    <cellStyle name="Comma 3" xfId="24" xr:uid="{00000000-0005-0000-0000-000044000000}"/>
    <cellStyle name="Comma 3 2" xfId="25" xr:uid="{00000000-0005-0000-0000-000045000000}"/>
    <cellStyle name="Comma 4" xfId="26" xr:uid="{00000000-0005-0000-0000-000046000000}"/>
    <cellStyle name="Comma 4 2" xfId="27" xr:uid="{00000000-0005-0000-0000-000047000000}"/>
    <cellStyle name="Comma 4 2 2" xfId="28" xr:uid="{00000000-0005-0000-0000-000048000000}"/>
    <cellStyle name="Comma 4 3" xfId="29" xr:uid="{00000000-0005-0000-0000-000049000000}"/>
    <cellStyle name="Comma0" xfId="274" xr:uid="{00000000-0005-0000-0000-00004A000000}"/>
    <cellStyle name="Currency [00]" xfId="275" xr:uid="{00000000-0005-0000-0000-00004B000000}"/>
    <cellStyle name="Currency0" xfId="276" xr:uid="{00000000-0005-0000-0000-00004C000000}"/>
    <cellStyle name="Date" xfId="277" xr:uid="{00000000-0005-0000-0000-00004D000000}"/>
    <cellStyle name="Date Short" xfId="278" xr:uid="{00000000-0005-0000-0000-00004E000000}"/>
    <cellStyle name="DELTA" xfId="279" xr:uid="{00000000-0005-0000-0000-00004F000000}"/>
    <cellStyle name="Dziesietny [0]_PERSONAL" xfId="280" xr:uid="{00000000-0005-0000-0000-000050000000}"/>
    <cellStyle name="Dziesietny_PERSONAL" xfId="281" xr:uid="{00000000-0005-0000-0000-000051000000}"/>
    <cellStyle name="Enter Currency (0)" xfId="282" xr:uid="{00000000-0005-0000-0000-000052000000}"/>
    <cellStyle name="Enter Currency (2)" xfId="283" xr:uid="{00000000-0005-0000-0000-000053000000}"/>
    <cellStyle name="Enter Units (0)" xfId="284" xr:uid="{00000000-0005-0000-0000-000054000000}"/>
    <cellStyle name="Enter Units (1)" xfId="285" xr:uid="{00000000-0005-0000-0000-000055000000}"/>
    <cellStyle name="Enter Units (2)" xfId="286" xr:uid="{00000000-0005-0000-0000-000056000000}"/>
    <cellStyle name="Euro" xfId="30" xr:uid="{00000000-0005-0000-0000-000057000000}"/>
    <cellStyle name="Euro 2" xfId="287" xr:uid="{00000000-0005-0000-0000-000058000000}"/>
    <cellStyle name="F2" xfId="288" xr:uid="{00000000-0005-0000-0000-000059000000}"/>
    <cellStyle name="F3" xfId="289" xr:uid="{00000000-0005-0000-0000-00005A000000}"/>
    <cellStyle name="F4" xfId="290" xr:uid="{00000000-0005-0000-0000-00005B000000}"/>
    <cellStyle name="F5" xfId="291" xr:uid="{00000000-0005-0000-0000-00005C000000}"/>
    <cellStyle name="F6" xfId="292" xr:uid="{00000000-0005-0000-0000-00005D000000}"/>
    <cellStyle name="F7" xfId="293" xr:uid="{00000000-0005-0000-0000-00005E000000}"/>
    <cellStyle name="F8" xfId="294" xr:uid="{00000000-0005-0000-0000-00005F000000}"/>
    <cellStyle name="Fixed" xfId="295" xr:uid="{00000000-0005-0000-0000-000060000000}"/>
    <cellStyle name="Flag" xfId="296" xr:uid="{00000000-0005-0000-0000-000061000000}"/>
    <cellStyle name="Followed Hyperlink" xfId="297" xr:uid="{00000000-0005-0000-0000-000062000000}"/>
    <cellStyle name="Header1" xfId="298" xr:uid="{00000000-0005-0000-0000-000063000000}"/>
    <cellStyle name="Header2" xfId="299" xr:uid="{00000000-0005-0000-0000-000064000000}"/>
    <cellStyle name="Heading 1" xfId="300" xr:uid="{00000000-0005-0000-0000-000065000000}"/>
    <cellStyle name="Heading 2" xfId="301" xr:uid="{00000000-0005-0000-0000-000066000000}"/>
    <cellStyle name="Heading1" xfId="302" xr:uid="{00000000-0005-0000-0000-000067000000}"/>
    <cellStyle name="Heading2" xfId="303" xr:uid="{00000000-0005-0000-0000-000068000000}"/>
    <cellStyle name="Heading3" xfId="304" xr:uid="{00000000-0005-0000-0000-000069000000}"/>
    <cellStyle name="Heading4" xfId="305" xr:uid="{00000000-0005-0000-0000-00006A000000}"/>
    <cellStyle name="Heading5" xfId="306" xr:uid="{00000000-0005-0000-0000-00006B000000}"/>
    <cellStyle name="Heading6" xfId="307" xr:uid="{00000000-0005-0000-0000-00006C000000}"/>
    <cellStyle name="highlight" xfId="31" xr:uid="{00000000-0005-0000-0000-00006D000000}"/>
    <cellStyle name="Horizontal" xfId="308" xr:uid="{00000000-0005-0000-0000-00006E000000}"/>
    <cellStyle name="Hyperlink" xfId="309" xr:uid="{00000000-0005-0000-0000-00006F000000}"/>
    <cellStyle name="Hyperlink 2" xfId="32" xr:uid="{00000000-0005-0000-0000-000070000000}"/>
    <cellStyle name="Hyperlink 2 2" xfId="33" xr:uid="{00000000-0005-0000-0000-000071000000}"/>
    <cellStyle name="Iau?iue_o10-n" xfId="310" xr:uid="{00000000-0005-0000-0000-000072000000}"/>
    <cellStyle name="Ioe?uaaaoayny aeia?nnueea" xfId="311" xr:uid="{00000000-0005-0000-0000-000073000000}"/>
    <cellStyle name="ISO" xfId="312" xr:uid="{00000000-0005-0000-0000-000074000000}"/>
    <cellStyle name="Link Currency (0)" xfId="313" xr:uid="{00000000-0005-0000-0000-000075000000}"/>
    <cellStyle name="Link Currency (2)" xfId="314" xr:uid="{00000000-0005-0000-0000-000076000000}"/>
    <cellStyle name="Link Units (0)" xfId="315" xr:uid="{00000000-0005-0000-0000-000077000000}"/>
    <cellStyle name="Link Units (1)" xfId="316" xr:uid="{00000000-0005-0000-0000-000078000000}"/>
    <cellStyle name="Link Units (2)" xfId="317" xr:uid="{00000000-0005-0000-0000-000079000000}"/>
    <cellStyle name="Matrix" xfId="318" xr:uid="{00000000-0005-0000-0000-00007A000000}"/>
    <cellStyle name="Norma11l" xfId="319" xr:uid="{00000000-0005-0000-0000-00007B000000}"/>
    <cellStyle name="Normal" xfId="0" builtinId="0"/>
    <cellStyle name="Normal 2" xfId="34" xr:uid="{00000000-0005-0000-0000-00007C000000}"/>
    <cellStyle name="Normal 3" xfId="35" xr:uid="{00000000-0005-0000-0000-00007D000000}"/>
    <cellStyle name="Normal 4" xfId="362" xr:uid="{00000000-0005-0000-0000-00007E000000}"/>
    <cellStyle name="Normal 5" xfId="363" xr:uid="{00000000-0005-0000-0000-00007F000000}"/>
    <cellStyle name="normalPercent" xfId="36" xr:uid="{00000000-0005-0000-0000-000080000000}"/>
    <cellStyle name="normбlnм_laroux" xfId="320" xr:uid="{00000000-0005-0000-0000-000081000000}"/>
    <cellStyle name="nornPercent" xfId="37" xr:uid="{00000000-0005-0000-0000-000082000000}"/>
    <cellStyle name="Note" xfId="321" xr:uid="{00000000-0005-0000-0000-000083000000}"/>
    <cellStyle name="Note 2" xfId="38" xr:uid="{00000000-0005-0000-0000-000084000000}"/>
    <cellStyle name="Note 2 2" xfId="39" xr:uid="{00000000-0005-0000-0000-000085000000}"/>
    <cellStyle name="Option" xfId="322" xr:uid="{00000000-0005-0000-0000-000086000000}"/>
    <cellStyle name="OptionHeading" xfId="323" xr:uid="{00000000-0005-0000-0000-000087000000}"/>
    <cellStyle name="Paaotsikko" xfId="324" xr:uid="{00000000-0005-0000-0000-000088000000}"/>
    <cellStyle name="Percent [0]" xfId="325" xr:uid="{00000000-0005-0000-0000-000089000000}"/>
    <cellStyle name="Percent [00]" xfId="326" xr:uid="{00000000-0005-0000-0000-00008A000000}"/>
    <cellStyle name="PrePop Currency (0)" xfId="327" xr:uid="{00000000-0005-0000-0000-00008B000000}"/>
    <cellStyle name="PrePop Currency (2)" xfId="328" xr:uid="{00000000-0005-0000-0000-00008C000000}"/>
    <cellStyle name="PrePop Units (0)" xfId="329" xr:uid="{00000000-0005-0000-0000-00008D000000}"/>
    <cellStyle name="PrePop Units (1)" xfId="330" xr:uid="{00000000-0005-0000-0000-00008E000000}"/>
    <cellStyle name="PrePop Units (2)" xfId="331" xr:uid="{00000000-0005-0000-0000-00008F000000}"/>
    <cellStyle name="Price" xfId="332" xr:uid="{00000000-0005-0000-0000-000090000000}"/>
    <cellStyle name="Pддotsikko" xfId="333" xr:uid="{00000000-0005-0000-0000-000091000000}"/>
    <cellStyle name="Rubles" xfId="334" xr:uid="{00000000-0005-0000-0000-000092000000}"/>
    <cellStyle name="S2" xfId="202" xr:uid="{00000000-0005-0000-0000-000093000000}"/>
    <cellStyle name="Text Indent A" xfId="335" xr:uid="{00000000-0005-0000-0000-000094000000}"/>
    <cellStyle name="Text Indent B" xfId="336" xr:uid="{00000000-0005-0000-0000-000095000000}"/>
    <cellStyle name="Text Indent C" xfId="337" xr:uid="{00000000-0005-0000-0000-000096000000}"/>
    <cellStyle name="Total" xfId="338" xr:uid="{00000000-0005-0000-0000-000097000000}"/>
    <cellStyle name="Unit" xfId="339" xr:uid="{00000000-0005-0000-0000-000098000000}"/>
    <cellStyle name="Valiotsikko" xfId="340" xr:uid="{00000000-0005-0000-0000-000099000000}"/>
    <cellStyle name="Vertical" xfId="341" xr:uid="{00000000-0005-0000-0000-00009A000000}"/>
    <cellStyle name="Vдliotsikko" xfId="342" xr:uid="{00000000-0005-0000-0000-00009B000000}"/>
    <cellStyle name="Walutowy [0]_PERSONAL" xfId="343" xr:uid="{00000000-0005-0000-0000-00009C000000}"/>
    <cellStyle name="Walutowy_PERSONAL" xfId="344" xr:uid="{00000000-0005-0000-0000-00009D000000}"/>
    <cellStyle name="Акцент1 2" xfId="40" xr:uid="{00000000-0005-0000-0000-00009E000000}"/>
    <cellStyle name="Акцент2 2" xfId="41" xr:uid="{00000000-0005-0000-0000-00009F000000}"/>
    <cellStyle name="Акцент3 2" xfId="42" xr:uid="{00000000-0005-0000-0000-0000A0000000}"/>
    <cellStyle name="Акцент4 2" xfId="43" xr:uid="{00000000-0005-0000-0000-0000A1000000}"/>
    <cellStyle name="Акцент5 2" xfId="44" xr:uid="{00000000-0005-0000-0000-0000A2000000}"/>
    <cellStyle name="Акцент6 2" xfId="45" xr:uid="{00000000-0005-0000-0000-0000A3000000}"/>
    <cellStyle name="Ввод  2" xfId="46" xr:uid="{00000000-0005-0000-0000-0000A4000000}"/>
    <cellStyle name="Вывод 2" xfId="47" xr:uid="{00000000-0005-0000-0000-0000A5000000}"/>
    <cellStyle name="Вычисление 2" xfId="48" xr:uid="{00000000-0005-0000-0000-0000A6000000}"/>
    <cellStyle name="Группа" xfId="345" xr:uid="{00000000-0005-0000-0000-0000A7000000}"/>
    <cellStyle name="Дата" xfId="346" xr:uid="{00000000-0005-0000-0000-0000A8000000}"/>
    <cellStyle name="Денежный 2" xfId="50" xr:uid="{00000000-0005-0000-0000-0000A9000000}"/>
    <cellStyle name="Денежный 2 2" xfId="181" xr:uid="{00000000-0005-0000-0000-0000AA000000}"/>
    <cellStyle name="Денежный 3" xfId="51" xr:uid="{00000000-0005-0000-0000-0000AB000000}"/>
    <cellStyle name="Денежный 4" xfId="49" xr:uid="{00000000-0005-0000-0000-0000AC000000}"/>
    <cellStyle name="Заголовок 1 2" xfId="52" xr:uid="{00000000-0005-0000-0000-0000AD000000}"/>
    <cellStyle name="Заголовок 2 2" xfId="53" xr:uid="{00000000-0005-0000-0000-0000AE000000}"/>
    <cellStyle name="Заголовок 3 2" xfId="54" xr:uid="{00000000-0005-0000-0000-0000AF000000}"/>
    <cellStyle name="Заголовок 4 2" xfId="55" xr:uid="{00000000-0005-0000-0000-0000B0000000}"/>
    <cellStyle name="Звезды" xfId="347" xr:uid="{00000000-0005-0000-0000-0000B1000000}"/>
    <cellStyle name="Итог 2" xfId="56" xr:uid="{00000000-0005-0000-0000-0000B2000000}"/>
    <cellStyle name="Контрольная ячейка 2" xfId="57" xr:uid="{00000000-0005-0000-0000-0000B3000000}"/>
    <cellStyle name="Название 2" xfId="58" xr:uid="{00000000-0005-0000-0000-0000B4000000}"/>
    <cellStyle name="Название 2 2" xfId="348" xr:uid="{00000000-0005-0000-0000-0000B5000000}"/>
    <cellStyle name="Нейтральный 2" xfId="59" xr:uid="{00000000-0005-0000-0000-0000B6000000}"/>
    <cellStyle name="Нейтральный 3" xfId="188" xr:uid="{00000000-0005-0000-0000-0000B7000000}"/>
    <cellStyle name="Обычный 10" xfId="60" xr:uid="{00000000-0005-0000-0000-0000B9000000}"/>
    <cellStyle name="Обычный 10 2" xfId="61" xr:uid="{00000000-0005-0000-0000-0000BA000000}"/>
    <cellStyle name="Обычный 11" xfId="62" xr:uid="{00000000-0005-0000-0000-0000BB000000}"/>
    <cellStyle name="Обычный 12" xfId="63" xr:uid="{00000000-0005-0000-0000-0000BC000000}"/>
    <cellStyle name="Обычный 13" xfId="64" xr:uid="{00000000-0005-0000-0000-0000BD000000}"/>
    <cellStyle name="Обычный 14" xfId="65" xr:uid="{00000000-0005-0000-0000-0000BE000000}"/>
    <cellStyle name="Обычный 15" xfId="66" xr:uid="{00000000-0005-0000-0000-0000BF000000}"/>
    <cellStyle name="Обычный 15 2" xfId="67" xr:uid="{00000000-0005-0000-0000-0000C0000000}"/>
    <cellStyle name="Обычный 16" xfId="68" xr:uid="{00000000-0005-0000-0000-0000C1000000}"/>
    <cellStyle name="Обычный 17" xfId="69" xr:uid="{00000000-0005-0000-0000-0000C2000000}"/>
    <cellStyle name="Обычный 17 2" xfId="70" xr:uid="{00000000-0005-0000-0000-0000C3000000}"/>
    <cellStyle name="Обычный 18" xfId="71" xr:uid="{00000000-0005-0000-0000-0000C4000000}"/>
    <cellStyle name="Обычный 19" xfId="72" xr:uid="{00000000-0005-0000-0000-0000C5000000}"/>
    <cellStyle name="Обычный 2" xfId="73" xr:uid="{00000000-0005-0000-0000-0000C6000000}"/>
    <cellStyle name="Обычный 2 2" xfId="74" xr:uid="{00000000-0005-0000-0000-0000C7000000}"/>
    <cellStyle name="Обычный 2 3" xfId="75" xr:uid="{00000000-0005-0000-0000-0000C8000000}"/>
    <cellStyle name="Обычный 2 3 2" xfId="183" xr:uid="{00000000-0005-0000-0000-0000C9000000}"/>
    <cellStyle name="Обычный 2 4" xfId="76" xr:uid="{00000000-0005-0000-0000-0000CA000000}"/>
    <cellStyle name="Обычный 2 5" xfId="189" xr:uid="{00000000-0005-0000-0000-0000CB000000}"/>
    <cellStyle name="Обычный 2 5 2" xfId="204" xr:uid="{00000000-0005-0000-0000-0000CC000000}"/>
    <cellStyle name="Обычный 2 5 2 2" xfId="219" xr:uid="{00000000-0005-0000-0000-0000CD000000}"/>
    <cellStyle name="Обычный 2 5 3" xfId="212" xr:uid="{00000000-0005-0000-0000-0000CE000000}"/>
    <cellStyle name="Обычный 2 6" xfId="182" xr:uid="{00000000-0005-0000-0000-0000CF000000}"/>
    <cellStyle name="Обычный 20" xfId="77" xr:uid="{00000000-0005-0000-0000-0000D0000000}"/>
    <cellStyle name="Обычный 20 2" xfId="190" xr:uid="{00000000-0005-0000-0000-0000D1000000}"/>
    <cellStyle name="Обычный 21" xfId="78" xr:uid="{00000000-0005-0000-0000-0000D2000000}"/>
    <cellStyle name="Обычный 22" xfId="79" xr:uid="{00000000-0005-0000-0000-0000D3000000}"/>
    <cellStyle name="Обычный 23" xfId="80" xr:uid="{00000000-0005-0000-0000-0000D4000000}"/>
    <cellStyle name="Обычный 24" xfId="81" xr:uid="{00000000-0005-0000-0000-0000D5000000}"/>
    <cellStyle name="Обычный 25" xfId="82" xr:uid="{00000000-0005-0000-0000-0000D6000000}"/>
    <cellStyle name="Обычный 26" xfId="83" xr:uid="{00000000-0005-0000-0000-0000D7000000}"/>
    <cellStyle name="Обычный 27" xfId="84" xr:uid="{00000000-0005-0000-0000-0000D8000000}"/>
    <cellStyle name="Обычный 28" xfId="85" xr:uid="{00000000-0005-0000-0000-0000D9000000}"/>
    <cellStyle name="Обычный 28 2" xfId="86" xr:uid="{00000000-0005-0000-0000-0000DA000000}"/>
    <cellStyle name="Обычный 28 2 2" xfId="192" xr:uid="{00000000-0005-0000-0000-0000DB000000}"/>
    <cellStyle name="Обычный 28 3" xfId="87" xr:uid="{00000000-0005-0000-0000-0000DC000000}"/>
    <cellStyle name="Обычный 28 4" xfId="191" xr:uid="{00000000-0005-0000-0000-0000DD000000}"/>
    <cellStyle name="Обычный 29" xfId="88" xr:uid="{00000000-0005-0000-0000-0000DE000000}"/>
    <cellStyle name="Обычный 3" xfId="89" xr:uid="{00000000-0005-0000-0000-0000DF000000}"/>
    <cellStyle name="Обычный 3 2" xfId="90" xr:uid="{00000000-0005-0000-0000-0000E0000000}"/>
    <cellStyle name="Обычный 3 3" xfId="91" xr:uid="{00000000-0005-0000-0000-0000E1000000}"/>
    <cellStyle name="Обычный 3 4" xfId="92" xr:uid="{00000000-0005-0000-0000-0000E2000000}"/>
    <cellStyle name="Обычный 3 5" xfId="93" xr:uid="{00000000-0005-0000-0000-0000E3000000}"/>
    <cellStyle name="Обычный 3 6" xfId="94" xr:uid="{00000000-0005-0000-0000-0000E4000000}"/>
    <cellStyle name="Обычный 3 6 2" xfId="193" xr:uid="{00000000-0005-0000-0000-0000E5000000}"/>
    <cellStyle name="Обычный 3 6 2 2" xfId="209" xr:uid="{00000000-0005-0000-0000-0000E6000000}"/>
    <cellStyle name="Обычный 3 6 2 2 2" xfId="222" xr:uid="{00000000-0005-0000-0000-0000E7000000}"/>
    <cellStyle name="Обычный 3 6 2 3" xfId="214" xr:uid="{00000000-0005-0000-0000-0000E8000000}"/>
    <cellStyle name="Обычный 3 6 3" xfId="205" xr:uid="{00000000-0005-0000-0000-0000E9000000}"/>
    <cellStyle name="Обычный 3 6 3 2" xfId="220" xr:uid="{00000000-0005-0000-0000-0000EA000000}"/>
    <cellStyle name="Обычный 3 6 4" xfId="213" xr:uid="{00000000-0005-0000-0000-0000EB000000}"/>
    <cellStyle name="Обычный 30" xfId="95" xr:uid="{00000000-0005-0000-0000-0000EC000000}"/>
    <cellStyle name="Обычный 31" xfId="96" xr:uid="{00000000-0005-0000-0000-0000ED000000}"/>
    <cellStyle name="Обычный 32" xfId="97" xr:uid="{00000000-0005-0000-0000-0000EE000000}"/>
    <cellStyle name="Обычный 33" xfId="98" xr:uid="{00000000-0005-0000-0000-0000EF000000}"/>
    <cellStyle name="Обычный 34" xfId="99" xr:uid="{00000000-0005-0000-0000-0000F0000000}"/>
    <cellStyle name="Обычный 35" xfId="100" xr:uid="{00000000-0005-0000-0000-0000F1000000}"/>
    <cellStyle name="Обычный 36" xfId="101" xr:uid="{00000000-0005-0000-0000-0000F2000000}"/>
    <cellStyle name="Обычный 37" xfId="102" xr:uid="{00000000-0005-0000-0000-0000F3000000}"/>
    <cellStyle name="Обычный 38" xfId="103" xr:uid="{00000000-0005-0000-0000-0000F4000000}"/>
    <cellStyle name="Обычный 39" xfId="104" xr:uid="{00000000-0005-0000-0000-0000F5000000}"/>
    <cellStyle name="Обычный 4" xfId="105" xr:uid="{00000000-0005-0000-0000-0000F6000000}"/>
    <cellStyle name="Обычный 4 2" xfId="106" xr:uid="{00000000-0005-0000-0000-0000F7000000}"/>
    <cellStyle name="Обычный 4 2 2" xfId="107" xr:uid="{00000000-0005-0000-0000-0000F8000000}"/>
    <cellStyle name="Обычный 4 3" xfId="108" xr:uid="{00000000-0005-0000-0000-0000F9000000}"/>
    <cellStyle name="Обычный 4 4" xfId="109" xr:uid="{00000000-0005-0000-0000-0000FA000000}"/>
    <cellStyle name="Обычный 4 4 2" xfId="194" xr:uid="{00000000-0005-0000-0000-0000FB000000}"/>
    <cellStyle name="Обычный 4 4 2 2" xfId="210" xr:uid="{00000000-0005-0000-0000-0000FC000000}"/>
    <cellStyle name="Обычный 4 4 2 2 2" xfId="223" xr:uid="{00000000-0005-0000-0000-0000FD000000}"/>
    <cellStyle name="Обычный 4 4 2 3" xfId="216" xr:uid="{00000000-0005-0000-0000-0000FE000000}"/>
    <cellStyle name="Обычный 4 4 3" xfId="206" xr:uid="{00000000-0005-0000-0000-0000FF000000}"/>
    <cellStyle name="Обычный 4 4 3 2" xfId="221" xr:uid="{00000000-0005-0000-0000-000000010000}"/>
    <cellStyle name="Обычный 4 4 4" xfId="215" xr:uid="{00000000-0005-0000-0000-000001010000}"/>
    <cellStyle name="Обычный 40" xfId="110" xr:uid="{00000000-0005-0000-0000-000002010000}"/>
    <cellStyle name="Обычный 41" xfId="111" xr:uid="{00000000-0005-0000-0000-000003010000}"/>
    <cellStyle name="Обычный 42" xfId="112" xr:uid="{00000000-0005-0000-0000-000004010000}"/>
    <cellStyle name="Обычный 43" xfId="113" xr:uid="{00000000-0005-0000-0000-000005010000}"/>
    <cellStyle name="Обычный 44" xfId="114" xr:uid="{00000000-0005-0000-0000-000006010000}"/>
    <cellStyle name="Обычный 45" xfId="225" xr:uid="{00000000-0005-0000-0000-000007010000}"/>
    <cellStyle name="Обычный 46" xfId="115" xr:uid="{00000000-0005-0000-0000-000008010000}"/>
    <cellStyle name="Обычный 47" xfId="116" xr:uid="{00000000-0005-0000-0000-000009010000}"/>
    <cellStyle name="Обычный 48" xfId="226" xr:uid="{00000000-0005-0000-0000-00000A010000}"/>
    <cellStyle name="Обычный 48 2" xfId="357" xr:uid="{00000000-0005-0000-0000-00000B010000}"/>
    <cellStyle name="Обычный 48 3" xfId="361" xr:uid="{00000000-0005-0000-0000-00000C010000}"/>
    <cellStyle name="Обычный 49" xfId="356" xr:uid="{00000000-0005-0000-0000-00000D010000}"/>
    <cellStyle name="Обычный 5" xfId="117" xr:uid="{00000000-0005-0000-0000-00000E010000}"/>
    <cellStyle name="Обычный 5 2" xfId="118" xr:uid="{00000000-0005-0000-0000-00000F010000}"/>
    <cellStyle name="Обычный 5 3" xfId="119" xr:uid="{00000000-0005-0000-0000-000010010000}"/>
    <cellStyle name="Обычный 50" xfId="1" xr:uid="{00000000-0005-0000-0000-000011010000}"/>
    <cellStyle name="Обычный 52" xfId="120" xr:uid="{00000000-0005-0000-0000-000012010000}"/>
    <cellStyle name="Обычный 53" xfId="121" xr:uid="{00000000-0005-0000-0000-000013010000}"/>
    <cellStyle name="Обычный 54" xfId="122" xr:uid="{00000000-0005-0000-0000-000014010000}"/>
    <cellStyle name="Обычный 55" xfId="123" xr:uid="{00000000-0005-0000-0000-000015010000}"/>
    <cellStyle name="Обычный 56" xfId="124" xr:uid="{00000000-0005-0000-0000-000016010000}"/>
    <cellStyle name="Обычный 57" xfId="125" xr:uid="{00000000-0005-0000-0000-000017010000}"/>
    <cellStyle name="Обычный 58" xfId="126" xr:uid="{00000000-0005-0000-0000-000018010000}"/>
    <cellStyle name="Обычный 59" xfId="127" xr:uid="{00000000-0005-0000-0000-000019010000}"/>
    <cellStyle name="Обычный 6" xfId="128" xr:uid="{00000000-0005-0000-0000-00001A010000}"/>
    <cellStyle name="Обычный 6 2" xfId="129" xr:uid="{00000000-0005-0000-0000-00001B010000}"/>
    <cellStyle name="Обычный 60" xfId="130" xr:uid="{00000000-0005-0000-0000-00001C010000}"/>
    <cellStyle name="Обычный 61" xfId="131" xr:uid="{00000000-0005-0000-0000-00001D010000}"/>
    <cellStyle name="Обычный 62" xfId="132" xr:uid="{00000000-0005-0000-0000-00001E010000}"/>
    <cellStyle name="Обычный 63" xfId="133" xr:uid="{00000000-0005-0000-0000-00001F010000}"/>
    <cellStyle name="Обычный 64" xfId="134" xr:uid="{00000000-0005-0000-0000-000020010000}"/>
    <cellStyle name="Обычный 65" xfId="135" xr:uid="{00000000-0005-0000-0000-000021010000}"/>
    <cellStyle name="Обычный 66" xfId="136" xr:uid="{00000000-0005-0000-0000-000022010000}"/>
    <cellStyle name="Обычный 67" xfId="137" xr:uid="{00000000-0005-0000-0000-000023010000}"/>
    <cellStyle name="Обычный 68" xfId="138" xr:uid="{00000000-0005-0000-0000-000024010000}"/>
    <cellStyle name="Обычный 69" xfId="139" xr:uid="{00000000-0005-0000-0000-000025010000}"/>
    <cellStyle name="Обычный 7" xfId="140" xr:uid="{00000000-0005-0000-0000-000026010000}"/>
    <cellStyle name="Обычный 70" xfId="141" xr:uid="{00000000-0005-0000-0000-000027010000}"/>
    <cellStyle name="Обычный 71" xfId="142" xr:uid="{00000000-0005-0000-0000-000028010000}"/>
    <cellStyle name="Обычный 72" xfId="143" xr:uid="{00000000-0005-0000-0000-000029010000}"/>
    <cellStyle name="Обычный 73" xfId="144" xr:uid="{00000000-0005-0000-0000-00002A010000}"/>
    <cellStyle name="Обычный 74" xfId="145" xr:uid="{00000000-0005-0000-0000-00002B010000}"/>
    <cellStyle name="Обычный 75" xfId="146" xr:uid="{00000000-0005-0000-0000-00002C010000}"/>
    <cellStyle name="Обычный 8" xfId="147" xr:uid="{00000000-0005-0000-0000-00002D010000}"/>
    <cellStyle name="Обычный 9" xfId="148" xr:uid="{00000000-0005-0000-0000-00002E010000}"/>
    <cellStyle name="Плохой 2" xfId="149" xr:uid="{00000000-0005-0000-0000-00002F010000}"/>
    <cellStyle name="Плохой 3" xfId="150" xr:uid="{00000000-0005-0000-0000-000030010000}"/>
    <cellStyle name="Плохой 4" xfId="195" xr:uid="{00000000-0005-0000-0000-000031010000}"/>
    <cellStyle name="Пояснение 2" xfId="151" xr:uid="{00000000-0005-0000-0000-000032010000}"/>
    <cellStyle name="Примечание 2" xfId="152" xr:uid="{00000000-0005-0000-0000-000033010000}"/>
    <cellStyle name="Примечание 2 2" xfId="153" xr:uid="{00000000-0005-0000-0000-000034010000}"/>
    <cellStyle name="Примечание 3" xfId="154" xr:uid="{00000000-0005-0000-0000-000035010000}"/>
    <cellStyle name="Процентный 2" xfId="156" xr:uid="{00000000-0005-0000-0000-000036010000}"/>
    <cellStyle name="Процентный 2 2" xfId="157" xr:uid="{00000000-0005-0000-0000-000037010000}"/>
    <cellStyle name="Процентный 2 2 2" xfId="158" xr:uid="{00000000-0005-0000-0000-000038010000}"/>
    <cellStyle name="Процентный 2 3" xfId="159" xr:uid="{00000000-0005-0000-0000-000039010000}"/>
    <cellStyle name="Процентный 2 4" xfId="196" xr:uid="{00000000-0005-0000-0000-00003A010000}"/>
    <cellStyle name="Процентный 2 5" xfId="185" xr:uid="{00000000-0005-0000-0000-00003B010000}"/>
    <cellStyle name="Процентный 2 6" xfId="227" xr:uid="{00000000-0005-0000-0000-00003C010000}"/>
    <cellStyle name="Процентный 3" xfId="160" xr:uid="{00000000-0005-0000-0000-00003D010000}"/>
    <cellStyle name="Процентный 3 2" xfId="197" xr:uid="{00000000-0005-0000-0000-00003E010000}"/>
    <cellStyle name="Процентный 4" xfId="184" xr:uid="{00000000-0005-0000-0000-00003F010000}"/>
    <cellStyle name="Процентный 5" xfId="155" xr:uid="{00000000-0005-0000-0000-000040010000}"/>
    <cellStyle name="Процентный 8" xfId="161" xr:uid="{00000000-0005-0000-0000-000041010000}"/>
    <cellStyle name="Связанная ячейка 2" xfId="162" xr:uid="{00000000-0005-0000-0000-000042010000}"/>
    <cellStyle name="Стиль 1" xfId="163" xr:uid="{00000000-0005-0000-0000-000043010000}"/>
    <cellStyle name="Стиль 1 2" xfId="164" xr:uid="{00000000-0005-0000-0000-000044010000}"/>
    <cellStyle name="Стиль 1 3" xfId="165" xr:uid="{00000000-0005-0000-0000-000045010000}"/>
    <cellStyle name="Стиль 1 4" xfId="349" xr:uid="{00000000-0005-0000-0000-000046010000}"/>
    <cellStyle name="Стиль 2" xfId="166" xr:uid="{00000000-0005-0000-0000-000047010000}"/>
    <cellStyle name="Стиль_названий" xfId="167" xr:uid="{00000000-0005-0000-0000-000048010000}"/>
    <cellStyle name="Текст предупреждения 2" xfId="168" xr:uid="{00000000-0005-0000-0000-000049010000}"/>
    <cellStyle name="тонны" xfId="350" xr:uid="{00000000-0005-0000-0000-00004A010000}"/>
    <cellStyle name="Тысячи [0]_Chart1 (Sales &amp; Costs)" xfId="351" xr:uid="{00000000-0005-0000-0000-00004B010000}"/>
    <cellStyle name="Тысячи_Chart1 (Sales &amp; Costs)" xfId="352" xr:uid="{00000000-0005-0000-0000-00004C010000}"/>
    <cellStyle name="Финансовый [0] 2" xfId="171" xr:uid="{00000000-0005-0000-0000-00004D010000}"/>
    <cellStyle name="Финансовый [0] 2 2" xfId="199" xr:uid="{00000000-0005-0000-0000-00004E010000}"/>
    <cellStyle name="Финансовый [0] 3" xfId="198" xr:uid="{00000000-0005-0000-0000-00004F010000}"/>
    <cellStyle name="Финансовый [0] 4" xfId="170" xr:uid="{00000000-0005-0000-0000-000050010000}"/>
    <cellStyle name="Финансовый 10" xfId="218" xr:uid="{00000000-0005-0000-0000-000051010000}"/>
    <cellStyle name="Финансовый 11" xfId="217" xr:uid="{00000000-0005-0000-0000-000052010000}"/>
    <cellStyle name="Финансовый 11 2" xfId="224" xr:uid="{00000000-0005-0000-0000-000053010000}"/>
    <cellStyle name="Финансовый 12" xfId="211" xr:uid="{00000000-0005-0000-0000-000054010000}"/>
    <cellStyle name="Финансовый 13" xfId="169" xr:uid="{00000000-0005-0000-0000-000055010000}"/>
    <cellStyle name="Финансовый 14" xfId="360" xr:uid="{00000000-0005-0000-0000-000056010000}"/>
    <cellStyle name="Финансовый 15" xfId="358" xr:uid="{00000000-0005-0000-0000-000057010000}"/>
    <cellStyle name="Финансовый 16" xfId="359" xr:uid="{00000000-0005-0000-0000-000058010000}"/>
    <cellStyle name="Финансовый 2" xfId="172" xr:uid="{00000000-0005-0000-0000-000059010000}"/>
    <cellStyle name="Финансовый 2 2" xfId="173" xr:uid="{00000000-0005-0000-0000-00005A010000}"/>
    <cellStyle name="Финансовый 2 3" xfId="200" xr:uid="{00000000-0005-0000-0000-00005B010000}"/>
    <cellStyle name="Финансовый 2 4" xfId="174" xr:uid="{00000000-0005-0000-0000-00005C010000}"/>
    <cellStyle name="Финансовый 2 5" xfId="187" xr:uid="{00000000-0005-0000-0000-00005D010000}"/>
    <cellStyle name="Финансовый 2 6" xfId="355" xr:uid="{00000000-0005-0000-0000-00005E010000}"/>
    <cellStyle name="Финансовый 3" xfId="175" xr:uid="{00000000-0005-0000-0000-00005F010000}"/>
    <cellStyle name="Финансовый 3 2" xfId="201" xr:uid="{00000000-0005-0000-0000-000060010000}"/>
    <cellStyle name="Финансовый 4" xfId="176" xr:uid="{00000000-0005-0000-0000-000061010000}"/>
    <cellStyle name="Финансовый 4 2" xfId="177" xr:uid="{00000000-0005-0000-0000-000062010000}"/>
    <cellStyle name="Финансовый 5" xfId="178" xr:uid="{00000000-0005-0000-0000-000063010000}"/>
    <cellStyle name="Финансовый 5 2" xfId="179" xr:uid="{00000000-0005-0000-0000-000064010000}"/>
    <cellStyle name="Финансовый 6" xfId="186" xr:uid="{00000000-0005-0000-0000-000065010000}"/>
    <cellStyle name="Финансовый 7" xfId="208" xr:uid="{00000000-0005-0000-0000-000066010000}"/>
    <cellStyle name="Финансовый 8" xfId="207" xr:uid="{00000000-0005-0000-0000-000067010000}"/>
    <cellStyle name="Финансовый 9" xfId="203" xr:uid="{00000000-0005-0000-0000-000068010000}"/>
    <cellStyle name="Хороший 2" xfId="180" xr:uid="{00000000-0005-0000-0000-000069010000}"/>
    <cellStyle name="Цена" xfId="353" xr:uid="{00000000-0005-0000-0000-00006A010000}"/>
    <cellStyle name="Џђћ–…ќ’ќ›‰" xfId="354" xr:uid="{00000000-0005-0000-0000-00006B010000}"/>
  </cellStyles>
  <dxfs count="3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87" formatCode="yyyy\-mm\-dd;@"/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</font>
      <numFmt numFmtId="187" formatCode="yyyy\-mm\-dd;@"/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  <numFmt numFmtId="188" formatCode="yyyy\-mm\-dd"/>
    </dxf>
    <dxf>
      <font>
        <strike val="0"/>
        <outline val="0"/>
        <shadow val="0"/>
        <u val="none"/>
        <vertAlign val="baseline"/>
        <sz val="11"/>
        <name val="Calibri"/>
      </font>
      <numFmt numFmtId="30" formatCode="@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colors>
    <mruColors>
      <color rgb="FFFFC7C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122447</xdr:colOff>
      <xdr:row>116</xdr:row>
      <xdr:rowOff>125211</xdr:rowOff>
    </xdr:from>
    <xdr:to>
      <xdr:col>5</xdr:col>
      <xdr:colOff>384578</xdr:colOff>
      <xdr:row>125</xdr:row>
      <xdr:rowOff>49907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4ACC0B-D930-47C2-8970-B9281023B3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0" t="1977" r="575" b="3621"/>
        <a:stretch/>
      </xdr:blipFill>
      <xdr:spPr>
        <a:xfrm>
          <a:off x="719347" y="23747211"/>
          <a:ext cx="5596131" cy="13000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152042</xdr:colOff>
      <xdr:row>90</xdr:row>
      <xdr:rowOff>71209</xdr:rowOff>
    </xdr:from>
    <xdr:to>
      <xdr:col>6</xdr:col>
      <xdr:colOff>813873</xdr:colOff>
      <xdr:row>100</xdr:row>
      <xdr:rowOff>143768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419CEE-FD51-430F-8B4A-BFDCB3233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67" y="20033463"/>
          <a:ext cx="8407043" cy="1592981"/>
        </a:xfrm>
        <a:prstGeom prst="rect">
          <a:avLst/>
        </a:prstGeom>
      </xdr:spPr>
    </xdr:pic>
    <xdr:clientData/>
  </xdr:twoCellAnchor>
  <xdr:twoCellAnchor editAs="oneCell">
    <xdr:from>
      <xdr:col>1</xdr:col>
      <xdr:colOff>169410</xdr:colOff>
      <xdr:row>103</xdr:row>
      <xdr:rowOff>116266</xdr:rowOff>
    </xdr:from>
    <xdr:to>
      <xdr:col>7</xdr:col>
      <xdr:colOff>1746077</xdr:colOff>
      <xdr:row>113</xdr:row>
      <xdr:rowOff>77209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C3596F-52D1-49A1-AB55-1A5AB367B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35" y="22055069"/>
          <a:ext cx="10824414" cy="14813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2" displayName="Table52" ref="C2:D15" totalsRowShown="0" headerRowDxfId="35" dataDxfId="34">
  <tableColumns count="2">
    <tableColumn id="1" xr3:uid="{00000000-0010-0000-0000-000001000000}" name="Шаблон сбора" dataDxfId="33"/>
    <tableColumn id="2" xr3:uid="{00000000-0010-0000-0000-000002000000}" name="БЭ_НСИ_Общие параметры КХП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68" displayName="Table68" ref="B47:F56" totalsRowShown="0" headerRowDxfId="31" dataDxfId="30">
  <tableColumns count="5">
    <tableColumn id="1" xr3:uid="{00000000-0010-0000-0100-000001000000}" name="№" dataDxfId="29"/>
    <tableColumn id="2" xr3:uid="{00000000-0010-0000-0100-000002000000}" name="Поле" dataDxfId="28"/>
    <tableColumn id="3" xr3:uid="{00000000-0010-0000-0100-000003000000}" name="Способ заполнения" dataDxfId="27"/>
    <tableColumn id="5" xr3:uid="{00000000-0010-0000-0100-000005000000}" name="Правила заполнения" dataDxfId="26"/>
    <tableColumn id="4" xr3:uid="{00000000-0010-0000-0100-000004000000}" name="Пример" dataDxfId="2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629" displayName="Table629" ref="B34:F36" totalsRowShown="0" headerRowDxfId="24" dataDxfId="23">
  <tableColumns count="5">
    <tableColumn id="1" xr3:uid="{00000000-0010-0000-0200-000001000000}" name="№" dataDxfId="22"/>
    <tableColumn id="2" xr3:uid="{00000000-0010-0000-0200-000002000000}" name="Вкладка" dataDxfId="21"/>
    <tableColumn id="3" xr3:uid="{00000000-0010-0000-0200-000003000000}" name="Что содержит" dataDxfId="20"/>
    <tableColumn id="5" xr3:uid="{00000000-0010-0000-0200-000005000000}" name="Когда заполняют" dataDxfId="19"/>
    <tableColumn id="4" xr3:uid="{00000000-0010-0000-0200-000004000000}" name="Кто заполняет" dataDxfId="18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Tab" displayName="ProductsTab" ref="A1:J26" totalsRowShown="0" headerRowDxfId="17" dataDxfId="16" headerRowCellStyle="Обычный 2 4">
  <autoFilter ref="A1:J26" xr:uid="{00000000-0009-0000-0100-000002000000}"/>
  <tableColumns count="10">
    <tableColumn id="2" xr3:uid="{00000000-0010-0000-0300-000002000000}" name="Дата вступления в силу значения параметра" dataDxfId="15"/>
    <tableColumn id="3" xr3:uid="{00000000-0010-0000-0300-000003000000}" name="Идентификатор параметра" dataDxfId="14"/>
    <tableColumn id="1" xr3:uid="{00000000-0010-0000-0300-000001000000}" name="Название параметра" dataDxfId="13"/>
    <tableColumn id="4" xr3:uid="{00000000-0010-0000-0300-000004000000}" name="Значение" dataDxfId="12"/>
    <tableColumn id="7" xr3:uid="{00000000-0010-0000-0300-000007000000}" name="Column1" dataDxfId="11">
      <calculatedColumnFormula>CONCATENATE(ProductsTab[[#This Row],[Дата вступления в силу значения параметра]],ProductsTab[[#This Row],[Идентификатор параметра]],ProductsTab[[#This Row],[Название параметра]])</calculatedColumnFormula>
    </tableColumn>
    <tableColumn id="14" xr3:uid="{00000000-0010-0000-0300-00000E000000}" name="Проверка дублей параметров" dataDxfId="10">
      <calculatedColumnFormula>IF(COUNTIF(ProductsTab[Column1],ProductsTab[[#This Row],[Column1]])&gt;1,"Дубль параметров","")</calculatedColumnFormula>
    </tableColumn>
    <tableColumn id="6" xr3:uid="{00000000-0010-0000-0300-000006000000}" name="Проверка идентификатора параметра" dataDxfId="9">
      <calculatedColumnFormula>IF(AND(ProductsTab[[#This Row],[Идентификатор параметра]]="",ProductsTab[[#This Row],[Идентификатор параметра]]=0),"Не заполнен идентификатор","")</calculatedColumnFormula>
    </tableColumn>
    <tableColumn id="10" xr3:uid="{00000000-0010-0000-0300-00000A000000}" name="Проверка наименования параметра" dataDxfId="8">
      <calculatedColumnFormula>IF(AND(ProductsTab[[#This Row],[Название параметра]]="",ProductsTab[[#This Row],[Название параметра]]=0),"Не заполнено наименование","")</calculatedColumnFormula>
    </tableColumn>
    <tableColumn id="11" xr3:uid="{00000000-0010-0000-0300-00000B000000}" name="Проверка значения параметра" dataDxfId="7">
      <calculatedColumnFormula>IF(AND(ProductsTab[[#This Row],[Значение]]="",ProductsTab[[#This Row],[Значение]]=0),"Не заполнено значение","")</calculatedColumnFormula>
    </tableColumn>
    <tableColumn id="15" xr3:uid="{00000000-0010-0000-0300-00000F000000}" name="Проверка даты вступления в силу" dataDxfId="6">
      <calculatedColumnFormula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mailto:evkarunova@severstal.com" TargetMode="External"/><Relationship Id="rId1" Type="http://schemas.openxmlformats.org/officeDocument/2006/relationships/hyperlink" Target="mailto:zk.zainudinov@severstal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showGridLines="0" zoomScale="71" zoomScaleNormal="71" workbookViewId="0">
      <selection activeCell="B86" sqref="B86"/>
    </sheetView>
  </sheetViews>
  <sheetFormatPr defaultColWidth="8.54296875" defaultRowHeight="12"/>
  <cols>
    <col min="1" max="1" width="8.54296875" style="2"/>
    <col min="2" max="2" width="2.81640625" style="2" customWidth="1"/>
    <col min="3" max="4" width="23.54296875" style="2" customWidth="1"/>
    <col min="5" max="5" width="26.453125" style="2" customWidth="1"/>
    <col min="6" max="6" width="34.453125" style="3" bestFit="1" customWidth="1"/>
    <col min="7" max="7" width="21.54296875" style="3" bestFit="1" customWidth="1"/>
    <col min="8" max="8" width="34.1796875" style="2" bestFit="1" customWidth="1"/>
    <col min="9" max="9" width="6.81640625" style="2" customWidth="1"/>
    <col min="10" max="16384" width="8.54296875" style="2"/>
  </cols>
  <sheetData>
    <row r="1" spans="1:9">
      <c r="A1" s="1"/>
    </row>
    <row r="2" spans="1:9">
      <c r="C2" s="4" t="s">
        <v>10</v>
      </c>
      <c r="D2" s="2" t="s">
        <v>141</v>
      </c>
      <c r="H2" s="4" t="s">
        <v>11</v>
      </c>
    </row>
    <row r="3" spans="1:9">
      <c r="C3" s="4" t="s">
        <v>12</v>
      </c>
      <c r="D3" s="5" t="s">
        <v>13</v>
      </c>
      <c r="H3" s="2" t="s">
        <v>95</v>
      </c>
      <c r="I3" s="2">
        <f>COUNTIFS(ProductsTab[Проверка дублей параметров],$H$3)</f>
        <v>0</v>
      </c>
    </row>
    <row r="4" spans="1:9">
      <c r="C4" s="4" t="s">
        <v>14</v>
      </c>
      <c r="D4" s="6">
        <v>44606</v>
      </c>
      <c r="H4" s="2" t="s">
        <v>15</v>
      </c>
      <c r="I4" s="2">
        <f>COUNTIFS(ProductsTab[Проверка идентификатора параметра],$H$4)</f>
        <v>0</v>
      </c>
    </row>
    <row r="5" spans="1:9">
      <c r="C5" s="4" t="s">
        <v>16</v>
      </c>
      <c r="D5" s="2" t="s">
        <v>17</v>
      </c>
      <c r="H5" s="7" t="s">
        <v>18</v>
      </c>
      <c r="I5" s="2">
        <f>COUNTIFS(ProductsTab[Проверка наименования параметра],$H$5)</f>
        <v>0</v>
      </c>
    </row>
    <row r="6" spans="1:9">
      <c r="C6" s="4"/>
      <c r="H6" s="2" t="s">
        <v>96</v>
      </c>
      <c r="I6" s="2">
        <f>COUNTIFS(ProductsTab[Проверка значения параметра],$H$6)</f>
        <v>0</v>
      </c>
    </row>
    <row r="7" spans="1:9">
      <c r="C7" s="4" t="s">
        <v>19</v>
      </c>
      <c r="D7" s="2" t="s">
        <v>138</v>
      </c>
      <c r="H7" s="2" t="s">
        <v>97</v>
      </c>
      <c r="I7" s="2">
        <f>COUNTIFS(ProductsTab[Проверка даты вступления в силу],$H$7)</f>
        <v>0</v>
      </c>
    </row>
    <row r="8" spans="1:9">
      <c r="C8" s="4" t="s">
        <v>20</v>
      </c>
      <c r="D8" s="2" t="s">
        <v>98</v>
      </c>
    </row>
    <row r="9" spans="1:9">
      <c r="C9" s="4" t="s">
        <v>21</v>
      </c>
      <c r="D9" s="2" t="s">
        <v>99</v>
      </c>
    </row>
    <row r="10" spans="1:9">
      <c r="C10" s="4" t="s">
        <v>22</v>
      </c>
    </row>
    <row r="11" spans="1:9">
      <c r="C11" s="8" t="s">
        <v>23</v>
      </c>
      <c r="D11" s="15" t="s">
        <v>139</v>
      </c>
    </row>
    <row r="12" spans="1:9">
      <c r="C12" s="8" t="s">
        <v>24</v>
      </c>
      <c r="D12" s="2" t="s">
        <v>140</v>
      </c>
    </row>
    <row r="13" spans="1:9">
      <c r="C13" s="8" t="s">
        <v>25</v>
      </c>
      <c r="D13" s="10"/>
    </row>
    <row r="14" spans="1:9">
      <c r="C14" s="8" t="s">
        <v>23</v>
      </c>
      <c r="D14" s="10" t="s">
        <v>26</v>
      </c>
    </row>
    <row r="15" spans="1:9">
      <c r="C15" s="8" t="s">
        <v>24</v>
      </c>
      <c r="D15" s="10" t="s">
        <v>27</v>
      </c>
    </row>
    <row r="16" spans="1:9">
      <c r="C16" s="11"/>
    </row>
    <row r="17" spans="2:5">
      <c r="C17" s="11"/>
    </row>
    <row r="18" spans="2:5" ht="14.5">
      <c r="E18" s="12" t="s">
        <v>28</v>
      </c>
    </row>
    <row r="19" spans="2:5" ht="14.5">
      <c r="E19" s="12"/>
    </row>
    <row r="20" spans="2:5" ht="14.5">
      <c r="B20" s="13" t="s">
        <v>29</v>
      </c>
      <c r="E20" s="12"/>
    </row>
    <row r="21" spans="2:5" ht="14.5">
      <c r="B21" s="9" t="s">
        <v>30</v>
      </c>
      <c r="E21" s="12"/>
    </row>
    <row r="22" spans="2:5" ht="14.5">
      <c r="B22" s="9" t="s">
        <v>31</v>
      </c>
      <c r="E22" s="12"/>
    </row>
    <row r="23" spans="2:5" ht="14.5">
      <c r="B23" s="9" t="s">
        <v>100</v>
      </c>
      <c r="E23" s="12"/>
    </row>
    <row r="24" spans="2:5" ht="14.5">
      <c r="B24" s="9" t="s">
        <v>101</v>
      </c>
      <c r="E24" s="12"/>
    </row>
    <row r="25" spans="2:5" ht="14.5">
      <c r="B25" s="9" t="s">
        <v>102</v>
      </c>
      <c r="E25" s="12"/>
    </row>
    <row r="26" spans="2:5" ht="14.5">
      <c r="B26" s="9" t="s">
        <v>103</v>
      </c>
      <c r="E26" s="12"/>
    </row>
    <row r="27" spans="2:5" ht="14.5">
      <c r="B27" s="9" t="s">
        <v>104</v>
      </c>
      <c r="E27" s="12"/>
    </row>
    <row r="28" spans="2:5" ht="14.5">
      <c r="E28" s="12"/>
    </row>
    <row r="29" spans="2:5" ht="14.5">
      <c r="B29" s="13" t="s">
        <v>30</v>
      </c>
      <c r="E29" s="12"/>
    </row>
    <row r="30" spans="2:5" ht="14.5">
      <c r="B30" s="13"/>
      <c r="E30" s="12"/>
    </row>
    <row r="31" spans="2:5" ht="14.5">
      <c r="B31" s="14" t="s">
        <v>32</v>
      </c>
      <c r="E31" s="12"/>
    </row>
    <row r="32" spans="2:5" ht="14.5">
      <c r="B32" s="13"/>
      <c r="E32" s="12"/>
    </row>
    <row r="33" spans="2:9">
      <c r="B33" s="2" t="s">
        <v>33</v>
      </c>
      <c r="D33" s="3"/>
      <c r="E33" s="3"/>
      <c r="F33" s="2"/>
    </row>
    <row r="34" spans="2:9" s="15" customFormat="1">
      <c r="B34" s="16" t="s">
        <v>34</v>
      </c>
      <c r="C34" s="16" t="s">
        <v>35</v>
      </c>
      <c r="D34" s="16" t="s">
        <v>36</v>
      </c>
      <c r="E34" s="16" t="s">
        <v>37</v>
      </c>
      <c r="F34" s="16" t="s">
        <v>38</v>
      </c>
      <c r="G34" s="16"/>
      <c r="H34" s="16"/>
      <c r="I34" s="16"/>
    </row>
    <row r="35" spans="2:9" ht="24">
      <c r="B35" s="17">
        <v>1</v>
      </c>
      <c r="C35" s="18" t="s">
        <v>39</v>
      </c>
      <c r="D35" s="18" t="s">
        <v>40</v>
      </c>
      <c r="E35" s="18" t="s">
        <v>41</v>
      </c>
      <c r="F35" s="19" t="s">
        <v>42</v>
      </c>
      <c r="G35" s="19"/>
      <c r="H35" s="18"/>
      <c r="I35" s="18"/>
    </row>
    <row r="36" spans="2:9" ht="48">
      <c r="B36" s="17">
        <v>2</v>
      </c>
      <c r="C36" s="18" t="s">
        <v>94</v>
      </c>
      <c r="D36" s="18" t="s">
        <v>105</v>
      </c>
      <c r="E36" s="18" t="s">
        <v>106</v>
      </c>
      <c r="F36" s="19" t="s">
        <v>43</v>
      </c>
      <c r="G36" s="19"/>
      <c r="H36" s="18"/>
      <c r="I36" s="18"/>
    </row>
    <row r="37" spans="2:9" ht="14.5">
      <c r="B37" s="13"/>
      <c r="E37" s="12"/>
    </row>
    <row r="38" spans="2:9" ht="14.5">
      <c r="B38" s="13" t="s">
        <v>31</v>
      </c>
      <c r="E38" s="12"/>
    </row>
    <row r="40" spans="2:9" ht="13">
      <c r="B40" s="14" t="s">
        <v>107</v>
      </c>
    </row>
    <row r="41" spans="2:9" ht="10.5" customHeight="1"/>
    <row r="42" spans="2:9">
      <c r="B42" s="2" t="s">
        <v>108</v>
      </c>
    </row>
    <row r="43" spans="2:9">
      <c r="B43" s="2" t="s">
        <v>109</v>
      </c>
    </row>
    <row r="44" spans="2:9">
      <c r="B44" s="2" t="s">
        <v>44</v>
      </c>
    </row>
    <row r="46" spans="2:9">
      <c r="B46" s="2" t="s">
        <v>110</v>
      </c>
      <c r="D46" s="3"/>
      <c r="E46" s="3"/>
      <c r="F46" s="2"/>
    </row>
    <row r="47" spans="2:9">
      <c r="B47" s="3" t="s">
        <v>34</v>
      </c>
      <c r="C47" s="3" t="s">
        <v>45</v>
      </c>
      <c r="D47" s="3" t="s">
        <v>46</v>
      </c>
      <c r="E47" s="3" t="s">
        <v>47</v>
      </c>
      <c r="F47" s="3" t="s">
        <v>48</v>
      </c>
    </row>
    <row r="48" spans="2:9" ht="36">
      <c r="B48" s="17">
        <v>1</v>
      </c>
      <c r="C48" s="20" t="s">
        <v>3</v>
      </c>
      <c r="D48" s="21" t="s">
        <v>49</v>
      </c>
      <c r="E48" s="21" t="s">
        <v>111</v>
      </c>
      <c r="F48" s="35">
        <v>44562</v>
      </c>
    </row>
    <row r="49" spans="2:6">
      <c r="B49" s="17">
        <v>2</v>
      </c>
      <c r="C49" s="22" t="s">
        <v>1</v>
      </c>
      <c r="D49" s="23" t="s">
        <v>49</v>
      </c>
      <c r="E49" s="36" t="s">
        <v>112</v>
      </c>
      <c r="F49" s="23" t="s">
        <v>80</v>
      </c>
    </row>
    <row r="50" spans="2:6">
      <c r="B50" s="17">
        <v>3</v>
      </c>
      <c r="C50" s="20" t="s">
        <v>2</v>
      </c>
      <c r="D50" s="21" t="s">
        <v>49</v>
      </c>
      <c r="E50" s="21" t="s">
        <v>113</v>
      </c>
      <c r="F50" s="17" t="s">
        <v>81</v>
      </c>
    </row>
    <row r="51" spans="2:6" ht="24">
      <c r="B51" s="17">
        <v>4</v>
      </c>
      <c r="C51" s="18" t="s">
        <v>0</v>
      </c>
      <c r="D51" s="21" t="s">
        <v>49</v>
      </c>
      <c r="E51" s="21" t="s">
        <v>114</v>
      </c>
      <c r="F51" s="17">
        <v>428.26100000000002</v>
      </c>
    </row>
    <row r="52" spans="2:6" ht="108">
      <c r="B52" s="17">
        <v>5</v>
      </c>
      <c r="C52" s="18" t="s">
        <v>5</v>
      </c>
      <c r="D52" s="21" t="s">
        <v>50</v>
      </c>
      <c r="E52" s="21" t="s">
        <v>115</v>
      </c>
      <c r="F52" s="21" t="s">
        <v>95</v>
      </c>
    </row>
    <row r="53" spans="2:6" ht="72">
      <c r="B53" s="17">
        <v>6</v>
      </c>
      <c r="C53" s="18" t="s">
        <v>6</v>
      </c>
      <c r="D53" s="21" t="s">
        <v>50</v>
      </c>
      <c r="E53" s="21" t="s">
        <v>116</v>
      </c>
      <c r="F53" s="21" t="s">
        <v>15</v>
      </c>
    </row>
    <row r="54" spans="2:6" ht="72">
      <c r="B54" s="17">
        <v>7</v>
      </c>
      <c r="C54" s="18" t="s">
        <v>7</v>
      </c>
      <c r="D54" s="21" t="s">
        <v>50</v>
      </c>
      <c r="E54" s="21" t="s">
        <v>117</v>
      </c>
      <c r="F54" s="21" t="s">
        <v>18</v>
      </c>
    </row>
    <row r="55" spans="2:6" ht="72">
      <c r="B55" s="17">
        <v>8</v>
      </c>
      <c r="C55" s="18" t="s">
        <v>8</v>
      </c>
      <c r="D55" s="21" t="s">
        <v>50</v>
      </c>
      <c r="E55" s="21" t="s">
        <v>118</v>
      </c>
      <c r="F55" s="21" t="s">
        <v>96</v>
      </c>
    </row>
    <row r="56" spans="2:6" ht="84">
      <c r="B56" s="17">
        <v>9</v>
      </c>
      <c r="C56" s="18" t="s">
        <v>9</v>
      </c>
      <c r="D56" s="21" t="s">
        <v>50</v>
      </c>
      <c r="E56" s="21" t="s">
        <v>119</v>
      </c>
      <c r="F56" s="21" t="s">
        <v>97</v>
      </c>
    </row>
    <row r="57" spans="2:6">
      <c r="B57" s="17"/>
      <c r="C57" s="18"/>
      <c r="D57" s="21"/>
      <c r="E57" s="21"/>
      <c r="F57" s="17"/>
    </row>
    <row r="59" spans="2:6" ht="13">
      <c r="B59" s="13" t="s">
        <v>100</v>
      </c>
    </row>
    <row r="60" spans="2:6" ht="13">
      <c r="B60" s="13"/>
    </row>
    <row r="61" spans="2:6">
      <c r="B61" s="2" t="s">
        <v>120</v>
      </c>
    </row>
    <row r="62" spans="2:6">
      <c r="B62" s="2" t="s">
        <v>121</v>
      </c>
    </row>
    <row r="63" spans="2:6">
      <c r="B63" s="37"/>
    </row>
    <row r="64" spans="2:6">
      <c r="B64" s="15" t="s">
        <v>122</v>
      </c>
    </row>
    <row r="65" spans="2:2">
      <c r="B65" s="15" t="s">
        <v>123</v>
      </c>
    </row>
    <row r="66" spans="2:2">
      <c r="B66" s="2" t="s">
        <v>124</v>
      </c>
    </row>
    <row r="68" spans="2:2">
      <c r="B68" s="2" t="s">
        <v>125</v>
      </c>
    </row>
    <row r="70" spans="2:2" ht="13">
      <c r="B70" s="13" t="s">
        <v>101</v>
      </c>
    </row>
    <row r="72" spans="2:2">
      <c r="B72" s="2" t="s">
        <v>126</v>
      </c>
    </row>
    <row r="74" spans="2:2" ht="13">
      <c r="B74" s="13" t="s">
        <v>127</v>
      </c>
    </row>
    <row r="76" spans="2:2">
      <c r="B76" s="2" t="s">
        <v>128</v>
      </c>
    </row>
    <row r="77" spans="2:2">
      <c r="B77" s="2" t="s">
        <v>129</v>
      </c>
    </row>
    <row r="78" spans="2:2">
      <c r="B78" s="2" t="s">
        <v>51</v>
      </c>
    </row>
    <row r="80" spans="2:2" ht="13">
      <c r="B80" s="13" t="s">
        <v>103</v>
      </c>
    </row>
    <row r="82" spans="2:2">
      <c r="B82" s="2" t="s">
        <v>130</v>
      </c>
    </row>
    <row r="83" spans="2:2">
      <c r="B83" s="2" t="s">
        <v>131</v>
      </c>
    </row>
    <row r="84" spans="2:2">
      <c r="B84" s="2" t="s">
        <v>132</v>
      </c>
    </row>
    <row r="86" spans="2:2" ht="13">
      <c r="B86" s="13" t="s">
        <v>133</v>
      </c>
    </row>
    <row r="88" spans="2:2">
      <c r="B88" s="2" t="s">
        <v>134</v>
      </c>
    </row>
    <row r="90" spans="2:2">
      <c r="B90" s="2" t="s">
        <v>135</v>
      </c>
    </row>
    <row r="103" spans="2:2">
      <c r="B103" s="2" t="s">
        <v>136</v>
      </c>
    </row>
    <row r="116" spans="2:2">
      <c r="B116" s="2" t="s">
        <v>137</v>
      </c>
    </row>
  </sheetData>
  <sheetProtection selectLockedCells="1"/>
  <conditionalFormatting sqref="C2:C13">
    <cfRule type="iconSet" priority="8">
      <iconSet iconSet="3Sign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H2">
    <cfRule type="iconSet" priority="5">
      <iconSet iconSet="3Sign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C14:C17">
    <cfRule type="iconSet" priority="2">
      <iconSet iconSet="3Sign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I3:I7">
    <cfRule type="cellIs" dxfId="5" priority="1" operator="greaterThan">
      <formula>0</formula>
    </cfRule>
  </conditionalFormatting>
  <dataValidations count="1">
    <dataValidation allowBlank="1" showInputMessage="1" showErrorMessage="1" error="&quot;Дата вступления в силу значения параметра&quot; должна быть в формате &quot;Число&quot;-&quot;Месяц&quot;-&quot;Год&quot;" sqref="D2:D15" xr:uid="{00000000-0002-0000-0000-000000000000}"/>
  </dataValidations>
  <hyperlinks>
    <hyperlink ref="B21" location="Инструкция!B29" display="1. ОБЩЕЕ ОПИСАНИЕ" xr:uid="{00000000-0004-0000-0000-000000000000}"/>
    <hyperlink ref="B24" location="Инструкция!B70" display="3. ДОБАВЛЕНИЕ НОВЫХ ДАННЫХ" xr:uid="{00000000-0004-0000-0000-000001000000}"/>
    <hyperlink ref="B25" location="Инструкция!B74" display="5. РЕДАКТИРОВАНИЕ ДАННЫХ  " xr:uid="{00000000-0004-0000-0000-000002000000}"/>
    <hyperlink ref="B27" location="Инструкция!B86" display="7. ВАЛИДАЦИЯ ДАННЫХ  " xr:uid="{00000000-0004-0000-0000-000003000000}"/>
    <hyperlink ref="B26" location="Инструкция!B80" display="6. УДАЛЕНИЕ ДАННЫХ" xr:uid="{00000000-0004-0000-0000-000004000000}"/>
    <hyperlink ref="B22" location="Инструкция!B38" display="2. ОПИСАНИЕ ВКЛАДОК" xr:uid="{00000000-0004-0000-0000-000005000000}"/>
    <hyperlink ref="D15" r:id="rId1" xr:uid="{00000000-0004-0000-0000-000006000000}"/>
    <hyperlink ref="B23" location="Инструкция!B59" display="3. ЗАПОЛНЕНИЕ ШАБЛОНА" xr:uid="{00000000-0004-0000-0000-000007000000}"/>
    <hyperlink ref="D12" r:id="rId2" xr:uid="{00000000-0004-0000-0000-000008000000}"/>
  </hyperlinks>
  <pageMargins left="0.7" right="0.7" top="0.75" bottom="0.75" header="0.3" footer="0.3"/>
  <pageSetup paperSize="9" orientation="portrait" r:id="rId3"/>
  <drawing r:id="rId4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7"/>
  <sheetViews>
    <sheetView tabSelected="1" zoomScale="71" zoomScaleNormal="71" workbookViewId="0">
      <pane ySplit="1" topLeftCell="A2" activePane="bottomLeft" state="frozen"/>
      <selection pane="bottomLeft" activeCell="C31" sqref="C31:C32"/>
    </sheetView>
  </sheetViews>
  <sheetFormatPr defaultColWidth="8.7265625" defaultRowHeight="14.5"/>
  <cols>
    <col min="1" max="1" width="21.81640625" style="31" customWidth="1"/>
    <col min="2" max="2" width="35.453125" style="31" customWidth="1"/>
    <col min="3" max="3" width="64.54296875" style="31" bestFit="1" customWidth="1"/>
    <col min="4" max="4" width="14.1796875" style="31" bestFit="1" customWidth="1"/>
    <col min="5" max="5" width="68.453125" style="31" hidden="1" customWidth="1"/>
    <col min="6" max="6" width="29.26953125" style="31" bestFit="1" customWidth="1"/>
    <col min="7" max="7" width="29.54296875" style="26" bestFit="1" customWidth="1"/>
    <col min="8" max="10" width="29.54296875" style="26" customWidth="1"/>
    <col min="11" max="16384" width="8.7265625" style="26"/>
  </cols>
  <sheetData>
    <row r="1" spans="1:10" ht="40.5" customHeight="1">
      <c r="A1" s="24" t="s">
        <v>3</v>
      </c>
      <c r="B1" s="24" t="s">
        <v>1</v>
      </c>
      <c r="C1" s="24" t="s">
        <v>2</v>
      </c>
      <c r="D1" s="24" t="s">
        <v>0</v>
      </c>
      <c r="E1" s="24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</row>
    <row r="2" spans="1:10">
      <c r="A2" s="27">
        <v>44562</v>
      </c>
      <c r="B2" t="s">
        <v>80</v>
      </c>
      <c r="C2" t="s">
        <v>81</v>
      </c>
      <c r="D2">
        <v>428.26100000000002</v>
      </c>
      <c r="E2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44562ActualCokeConsumptionРасход кокса метал. (текущий)</v>
      </c>
      <c r="F2" s="26" t="str">
        <f>IF(COUNTIF(ProductsTab[Column1],ProductsTab[[#This Row],[Column1]])&gt;1,"Дубль параметров","")</f>
        <v/>
      </c>
      <c r="G2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2" s="26" t="str">
        <f>IF(AND(ProductsTab[[#This Row],[Название параметра]]="",ProductsTab[[#This Row],[Название параметра]]=0),"Не заполнено наименование","")</f>
        <v/>
      </c>
      <c r="I2" s="26" t="str">
        <f>IF(AND(ProductsTab[[#This Row],[Значение]]="",ProductsTab[[#This Row],[Значение]]=0),"Не заполнено значение","")</f>
        <v/>
      </c>
      <c r="J2" s="26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3" spans="1:10">
      <c r="A3" s="27">
        <v>44562</v>
      </c>
      <c r="B3" t="s">
        <v>82</v>
      </c>
      <c r="C3" t="s">
        <v>82</v>
      </c>
      <c r="D3">
        <v>12</v>
      </c>
      <c r="E3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44562AdCoke_forSaleAdCoke_forSale</v>
      </c>
      <c r="F3" s="26" t="str">
        <f>IF(COUNTIF(ProductsTab[Column1],ProductsTab[[#This Row],[Column1]])&gt;1,"Дубль параметров","")</f>
        <v/>
      </c>
      <c r="G3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3" s="26" t="str">
        <f>IF(AND(ProductsTab[[#This Row],[Название параметра]]="",ProductsTab[[#This Row],[Название параметра]]=0),"Не заполнено наименование","")</f>
        <v/>
      </c>
      <c r="I3" s="26" t="str">
        <f>IF(AND(ProductsTab[[#This Row],[Значение]]="",ProductsTab[[#This Row],[Значение]]=0),"Не заполнено значение","")</f>
        <v/>
      </c>
      <c r="J3" s="26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4" spans="1:10">
      <c r="A4" s="27">
        <v>44562</v>
      </c>
      <c r="B4" t="s">
        <v>83</v>
      </c>
      <c r="C4" t="s">
        <v>66</v>
      </c>
      <c r="D4">
        <v>1.3</v>
      </c>
      <c r="E4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44562AdCokeFactor_CokeRateКоэф влияния Зольности на расход кокса</v>
      </c>
      <c r="F4" s="26" t="str">
        <f>IF(COUNTIF(ProductsTab[Column1],ProductsTab[[#This Row],[Column1]])&gt;1,"Дубль параметров","")</f>
        <v/>
      </c>
      <c r="G4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4" s="26" t="str">
        <f>IF(AND(ProductsTab[[#This Row],[Название параметра]]="",ProductsTab[[#This Row],[Название параметра]]=0),"Не заполнено наименование","")</f>
        <v/>
      </c>
      <c r="I4" s="26" t="str">
        <f>IF(AND(ProductsTab[[#This Row],[Значение]]="",ProductsTab[[#This Row],[Значение]]=0),"Не заполнено значение","")</f>
        <v/>
      </c>
      <c r="J4" s="26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5" spans="1:10">
      <c r="A5" s="27">
        <v>44562</v>
      </c>
      <c r="B5" t="s">
        <v>55</v>
      </c>
      <c r="C5" t="s">
        <v>71</v>
      </c>
      <c r="D5">
        <v>-1.3</v>
      </c>
      <c r="E5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44562AdCokeFactor_IronYieldКоэф влияния Зольности на выход  чугуна</v>
      </c>
      <c r="F5" s="26" t="str">
        <f>IF(COUNTIF(ProductsTab[Column1],ProductsTab[[#This Row],[Column1]])&gt;1,"Дубль параметров","")</f>
        <v/>
      </c>
      <c r="G5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5" s="26" t="str">
        <f>IF(AND(ProductsTab[[#This Row],[Название параметра]]="",ProductsTab[[#This Row],[Название параметра]]=0),"Не заполнено наименование","")</f>
        <v/>
      </c>
      <c r="I5" s="26" t="str">
        <f>IF(AND(ProductsTab[[#This Row],[Значение]]="",ProductsTab[[#This Row],[Значение]]=0),"Не заполнено значение","")</f>
        <v/>
      </c>
      <c r="J5" s="26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6" spans="1:10">
      <c r="A6" s="27">
        <v>44562</v>
      </c>
      <c r="B6" t="s">
        <v>84</v>
      </c>
      <c r="C6" t="s">
        <v>84</v>
      </c>
      <c r="D6">
        <v>53</v>
      </c>
      <c r="E6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44562CSRCoke_forSaleCSRCoke_forSale</v>
      </c>
      <c r="F6" s="26" t="str">
        <f>IF(COUNTIF(ProductsTab[Column1],ProductsTab[[#This Row],[Column1]])&gt;1,"Дубль параметров","")</f>
        <v/>
      </c>
      <c r="G6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6" s="26" t="str">
        <f>IF(AND(ProductsTab[[#This Row],[Название параметра]]="",ProductsTab[[#This Row],[Название параметра]]=0),"Не заполнено наименование","")</f>
        <v/>
      </c>
      <c r="I6" s="26" t="str">
        <f>IF(AND(ProductsTab[[#This Row],[Значение]]="",ProductsTab[[#This Row],[Значение]]=0),"Не заполнено значение","")</f>
        <v/>
      </c>
      <c r="J6" s="26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7" spans="1:10">
      <c r="A7" s="27">
        <v>44562</v>
      </c>
      <c r="B7" t="s">
        <v>54</v>
      </c>
      <c r="C7" t="s">
        <v>70</v>
      </c>
      <c r="D7">
        <v>-0.3</v>
      </c>
      <c r="E7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44562CSRCokeFactor_CokeRateКоэф влияния CSR на расход кокса</v>
      </c>
      <c r="F7" s="26" t="str">
        <f>IF(COUNTIF(ProductsTab[Column1],ProductsTab[[#This Row],[Column1]])&gt;1,"Дубль параметров","")</f>
        <v/>
      </c>
      <c r="G7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7" s="26" t="str">
        <f>IF(AND(ProductsTab[[#This Row],[Название параметра]]="",ProductsTab[[#This Row],[Название параметра]]=0),"Не заполнено наименование","")</f>
        <v/>
      </c>
      <c r="I7" s="26" t="str">
        <f>IF(AND(ProductsTab[[#This Row],[Значение]]="",ProductsTab[[#This Row],[Значение]]=0),"Не заполнено значение","")</f>
        <v/>
      </c>
      <c r="J7" s="26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8" spans="1:10">
      <c r="A8" s="27">
        <v>44562</v>
      </c>
      <c r="B8" t="s">
        <v>59</v>
      </c>
      <c r="C8" t="s">
        <v>75</v>
      </c>
      <c r="D8">
        <v>0.2</v>
      </c>
      <c r="E8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44562CSRCokeFactor_IronYieldКоэф влияния CSR на выход  чугуна</v>
      </c>
      <c r="F8" s="26" t="str">
        <f>IF(COUNTIF(ProductsTab[Column1],ProductsTab[[#This Row],[Column1]])&gt;1,"Дубль параметров","")</f>
        <v/>
      </c>
      <c r="G8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8" s="26" t="str">
        <f>IF(AND(ProductsTab[[#This Row],[Название параметра]]="",ProductsTab[[#This Row],[Название параметра]]=0),"Не заполнено наименование","")</f>
        <v/>
      </c>
      <c r="I8" s="26" t="str">
        <f>IF(AND(ProductsTab[[#This Row],[Значение]]="",ProductsTab[[#This Row],[Значение]]=0),"Не заполнено значение","")</f>
        <v/>
      </c>
      <c r="J8" s="26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9" spans="1:10" ht="15" customHeight="1">
      <c r="A9" s="27">
        <v>44562</v>
      </c>
      <c r="B9" t="s">
        <v>62</v>
      </c>
      <c r="C9" t="s">
        <v>78</v>
      </c>
      <c r="D9">
        <v>0</v>
      </c>
      <c r="E9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44562DeviationBetweenNonSimilarCoalGroupsДопустимое перераспределение углей не из соседних групп, %</v>
      </c>
      <c r="F9" s="26" t="str">
        <f>IF(COUNTIF(ProductsTab[Column1],ProductsTab[[#This Row],[Column1]])&gt;1,"Дубль параметров","")</f>
        <v/>
      </c>
      <c r="G9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9" s="26" t="str">
        <f>IF(AND(ProductsTab[[#This Row],[Название параметра]]="",ProductsTab[[#This Row],[Название параметра]]=0),"Не заполнено наименование","")</f>
        <v/>
      </c>
      <c r="I9" s="26" t="str">
        <f>IF(AND(ProductsTab[[#This Row],[Значение]]="",ProductsTab[[#This Row],[Значение]]=0),"Не заполнено значение","")</f>
        <v/>
      </c>
      <c r="J9" s="26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0" spans="1:10" ht="14.15" customHeight="1">
      <c r="A10" s="27">
        <v>44562</v>
      </c>
      <c r="B10" t="s">
        <v>61</v>
      </c>
      <c r="C10" t="s">
        <v>77</v>
      </c>
      <c r="D10">
        <v>10</v>
      </c>
      <c r="E10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44562DeviationBetweenSimilarCoalGroupsДопустимое перераспределение углей между соседними группами, %</v>
      </c>
      <c r="F10" s="30" t="str">
        <f>IF(COUNTIF(ProductsTab[Column1],ProductsTab[[#This Row],[Column1]])&gt;1,"Дубль параметров","")</f>
        <v/>
      </c>
      <c r="G10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0" s="29" t="str">
        <f>IF(AND(ProductsTab[[#This Row],[Название параметра]]="",ProductsTab[[#This Row],[Название параметра]]=0),"Не заполнено наименование","")</f>
        <v/>
      </c>
      <c r="I10" s="29" t="str">
        <f>IF(AND(ProductsTab[[#This Row],[Значение]]="",ProductsTab[[#This Row],[Значение]]=0),"Не заполнено значение","")</f>
        <v/>
      </c>
      <c r="J10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1" spans="1:10" ht="29">
      <c r="A11" s="27">
        <v>44562</v>
      </c>
      <c r="B11" t="s">
        <v>60</v>
      </c>
      <c r="C11" t="s">
        <v>76</v>
      </c>
      <c r="D11">
        <v>100</v>
      </c>
      <c r="E11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44562DeviationInsideCoalGroupДопустимое перераспределение углей внутри группы, %</v>
      </c>
      <c r="F11" s="30" t="str">
        <f>IF(COUNTIF(ProductsTab[Column1],ProductsTab[[#This Row],[Column1]])&gt;1,"Дубль параметров","")</f>
        <v/>
      </c>
      <c r="G11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1" s="29" t="str">
        <f>IF(AND(ProductsTab[[#This Row],[Название параметра]]="",ProductsTab[[#This Row],[Название параметра]]=0),"Не заполнено наименование","")</f>
        <v/>
      </c>
      <c r="I11" s="29" t="str">
        <f>IF(AND(ProductsTab[[#This Row],[Значение]]="",ProductsTab[[#This Row],[Значение]]=0),"Не заполнено значение","")</f>
        <v/>
      </c>
      <c r="J11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2" spans="1:10">
      <c r="A12" s="27">
        <v>44562</v>
      </c>
      <c r="B12" t="s">
        <v>85</v>
      </c>
      <c r="C12" t="s">
        <v>86</v>
      </c>
      <c r="D12">
        <v>998</v>
      </c>
      <c r="E12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44562ForecastIronProductionПроизводство Чугуна (прогноз)</v>
      </c>
      <c r="F12" s="30" t="str">
        <f>IF(COUNTIF(ProductsTab[Column1],ProductsTab[[#This Row],[Column1]])&gt;1,"Дубль параметров","")</f>
        <v/>
      </c>
      <c r="G12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2" s="29" t="str">
        <f>IF(AND(ProductsTab[[#This Row],[Название параметра]]="",ProductsTab[[#This Row],[Название параметра]]=0),"Не заполнено наименование","")</f>
        <v/>
      </c>
      <c r="I12" s="29" t="str">
        <f>IF(AND(ProductsTab[[#This Row],[Значение]]="",ProductsTab[[#This Row],[Значение]]=0),"Не заполнено значение","")</f>
        <v/>
      </c>
      <c r="J12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3" spans="1:10">
      <c r="A13" s="27">
        <v>44562</v>
      </c>
      <c r="B13" t="s">
        <v>87</v>
      </c>
      <c r="C13" t="s">
        <v>87</v>
      </c>
      <c r="D13">
        <v>0</v>
      </c>
      <c r="E13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44562M10Coke_forSaleM10Coke_forSale</v>
      </c>
      <c r="F13" s="30" t="str">
        <f>IF(COUNTIF(ProductsTab[Column1],ProductsTab[[#This Row],[Column1]])&gt;1,"Дубль параметров","")</f>
        <v/>
      </c>
      <c r="G13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3" s="29" t="str">
        <f>IF(AND(ProductsTab[[#This Row],[Название параметра]]="",ProductsTab[[#This Row],[Название параметра]]=0),"Не заполнено наименование","")</f>
        <v/>
      </c>
      <c r="I13" s="29" t="str">
        <f>IF(AND(ProductsTab[[#This Row],[Значение]]="",ProductsTab[[#This Row],[Значение]]=0),"Не заполнено значение","")</f>
        <v/>
      </c>
      <c r="J13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4" spans="1:10">
      <c r="A14" s="27">
        <v>44562</v>
      </c>
      <c r="B14" t="s">
        <v>88</v>
      </c>
      <c r="C14" t="s">
        <v>68</v>
      </c>
      <c r="D14">
        <v>2.8</v>
      </c>
      <c r="E14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44562M10CokeFactor_CokeRateКоэф влияния М10 на расход кокса</v>
      </c>
      <c r="F14" s="30" t="str">
        <f>IF(COUNTIF(ProductsTab[Column1],ProductsTab[[#This Row],[Column1]])&gt;1,"Дубль параметров","")</f>
        <v/>
      </c>
      <c r="G14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4" s="29" t="str">
        <f>IF(AND(ProductsTab[[#This Row],[Название параметра]]="",ProductsTab[[#This Row],[Название параметра]]=0),"Не заполнено наименование","")</f>
        <v/>
      </c>
      <c r="I14" s="29" t="str">
        <f>IF(AND(ProductsTab[[#This Row],[Значение]]="",ProductsTab[[#This Row],[Значение]]=0),"Не заполнено значение","")</f>
        <v/>
      </c>
      <c r="J14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5" spans="1:10">
      <c r="A15" s="27">
        <v>44562</v>
      </c>
      <c r="B15" t="s">
        <v>57</v>
      </c>
      <c r="C15" t="s">
        <v>73</v>
      </c>
      <c r="D15">
        <v>-2.8</v>
      </c>
      <c r="E15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44562M10CokeFactor_IronYieldКоэф влияния M10 на выход  чугуна</v>
      </c>
      <c r="F15" s="30" t="str">
        <f>IF(COUNTIF(ProductsTab[Column1],ProductsTab[[#This Row],[Column1]])&gt;1,"Дубль параметров","")</f>
        <v/>
      </c>
      <c r="G15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5" s="29" t="str">
        <f>IF(AND(ProductsTab[[#This Row],[Название параметра]]="",ProductsTab[[#This Row],[Название параметра]]=0),"Не заполнено наименование","")</f>
        <v/>
      </c>
      <c r="I15" s="29" t="str">
        <f>IF(AND(ProductsTab[[#This Row],[Значение]]="",ProductsTab[[#This Row],[Значение]]=0),"Не заполнено значение","")</f>
        <v/>
      </c>
      <c r="J15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6" spans="1:10">
      <c r="A16" s="27">
        <v>44562</v>
      </c>
      <c r="B16" t="s">
        <v>89</v>
      </c>
      <c r="C16" t="s">
        <v>89</v>
      </c>
      <c r="D16">
        <v>0</v>
      </c>
      <c r="E16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44562M40Coke_forSaleM40Coke_forSale</v>
      </c>
      <c r="F16" s="30" t="str">
        <f>IF(COUNTIF(ProductsTab[Column1],ProductsTab[[#This Row],[Column1]])&gt;1,"Дубль параметров","")</f>
        <v/>
      </c>
      <c r="G16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6" s="29" t="str">
        <f>IF(AND(ProductsTab[[#This Row],[Название параметра]]="",ProductsTab[[#This Row],[Название параметра]]=0),"Не заполнено наименование","")</f>
        <v/>
      </c>
      <c r="I16" s="29" t="str">
        <f>IF(AND(ProductsTab[[#This Row],[Значение]]="",ProductsTab[[#This Row],[Значение]]=0),"Не заполнено значение","")</f>
        <v/>
      </c>
      <c r="J16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7" spans="1:10">
      <c r="A17" s="27">
        <v>44562</v>
      </c>
      <c r="B17" t="s">
        <v>90</v>
      </c>
      <c r="C17" t="s">
        <v>69</v>
      </c>
      <c r="D17">
        <v>-0.4</v>
      </c>
      <c r="E17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44562M40CokeFactor_CokeRateКоэф влияния М40 на расход кокса</v>
      </c>
      <c r="F17" s="30" t="str">
        <f>IF(COUNTIF(ProductsTab[Column1],ProductsTab[[#This Row],[Column1]])&gt;1,"Дубль параметров","")</f>
        <v/>
      </c>
      <c r="G17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7" s="29" t="str">
        <f>IF(AND(ProductsTab[[#This Row],[Название параметра]]="",ProductsTab[[#This Row],[Название параметра]]=0),"Не заполнено наименование","")</f>
        <v/>
      </c>
      <c r="I17" s="29" t="str">
        <f>IF(AND(ProductsTab[[#This Row],[Значение]]="",ProductsTab[[#This Row],[Значение]]=0),"Не заполнено значение","")</f>
        <v/>
      </c>
      <c r="J17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8" spans="1:10">
      <c r="A18" s="27">
        <v>44562</v>
      </c>
      <c r="B18" t="s">
        <v>58</v>
      </c>
      <c r="C18" t="s">
        <v>74</v>
      </c>
      <c r="D18">
        <v>0.7</v>
      </c>
      <c r="E18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44562M40CokeFactor_IronYieldКоэф влияния M40 на выход  чугуна</v>
      </c>
      <c r="F18" s="30" t="str">
        <f>IF(COUNTIF(ProductsTab[Column1],ProductsTab[[#This Row],[Column1]])&gt;1,"Дубль параметров","")</f>
        <v/>
      </c>
      <c r="G18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8" s="29" t="str">
        <f>IF(AND(ProductsTab[[#This Row],[Название параметра]]="",ProductsTab[[#This Row],[Название параметра]]=0),"Не заполнено наименование","")</f>
        <v/>
      </c>
      <c r="I18" s="29" t="str">
        <f>IF(AND(ProductsTab[[#This Row],[Значение]]="",ProductsTab[[#This Row],[Значение]]=0),"Не заполнено значение","")</f>
        <v/>
      </c>
      <c r="J18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19" spans="1:10">
      <c r="A19" s="27">
        <v>44562</v>
      </c>
      <c r="B19" t="s">
        <v>53</v>
      </c>
      <c r="C19" t="s">
        <v>65</v>
      </c>
      <c r="D19">
        <v>8</v>
      </c>
      <c r="E19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44562MoistureBenchmark_CoalBlendПоправка на влагу угля</v>
      </c>
      <c r="F19" s="30" t="str">
        <f>IF(COUNTIF(ProductsTab[Column1],ProductsTab[[#This Row],[Column1]])&gt;1,"Дубль параметров","")</f>
        <v/>
      </c>
      <c r="G19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19" s="29" t="str">
        <f>IF(AND(ProductsTab[[#This Row],[Название параметра]]="",ProductsTab[[#This Row],[Название параметра]]=0),"Не заполнено наименование","")</f>
        <v/>
      </c>
      <c r="I19" s="29" t="str">
        <f>IF(AND(ProductsTab[[#This Row],[Значение]]="",ProductsTab[[#This Row],[Значение]]=0),"Не заполнено значение","")</f>
        <v/>
      </c>
      <c r="J19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20" spans="1:10">
      <c r="A20" s="27">
        <v>44562</v>
      </c>
      <c r="B20" t="s">
        <v>52</v>
      </c>
      <c r="C20" t="s">
        <v>64</v>
      </c>
      <c r="D20">
        <v>6</v>
      </c>
      <c r="E20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44562MoistureBenchmark_CokeПоправка на влагу кокса</v>
      </c>
      <c r="F20" s="30" t="str">
        <f>IF(COUNTIF(ProductsTab[Column1],ProductsTab[[#This Row],[Column1]])&gt;1,"Дубль параметров","")</f>
        <v/>
      </c>
      <c r="G20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20" s="29" t="str">
        <f>IF(AND(ProductsTab[[#This Row],[Название параметра]]="",ProductsTab[[#This Row],[Название параметра]]=0),"Не заполнено наименование","")</f>
        <v/>
      </c>
      <c r="I20" s="29" t="str">
        <f>IF(AND(ProductsTab[[#This Row],[Значение]]="",ProductsTab[[#This Row],[Значение]]=0),"Не заполнено значение","")</f>
        <v/>
      </c>
      <c r="J20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21" spans="1:10" ht="29">
      <c r="A21" s="27">
        <v>44562</v>
      </c>
      <c r="B21" t="s">
        <v>63</v>
      </c>
      <c r="C21" t="s">
        <v>79</v>
      </c>
      <c r="D21">
        <v>2</v>
      </c>
      <c r="E21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44562NumberOfGroupsWithChangedShareКоличество шахтогрупп с измененной долей</v>
      </c>
      <c r="F21" s="30" t="str">
        <f>IF(COUNTIF(ProductsTab[Column1],ProductsTab[[#This Row],[Column1]])&gt;1,"Дубль параметров","")</f>
        <v/>
      </c>
      <c r="G21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21" s="29" t="str">
        <f>IF(AND(ProductsTab[[#This Row],[Название параметра]]="",ProductsTab[[#This Row],[Название параметра]]=0),"Не заполнено наименование","")</f>
        <v/>
      </c>
      <c r="I21" s="29" t="str">
        <f>IF(AND(ProductsTab[[#This Row],[Значение]]="",ProductsTab[[#This Row],[Значение]]=0),"Не заполнено значение","")</f>
        <v/>
      </c>
      <c r="J21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22" spans="1:10">
      <c r="A22" s="27">
        <v>44562</v>
      </c>
      <c r="B22" t="s">
        <v>91</v>
      </c>
      <c r="C22" t="s">
        <v>91</v>
      </c>
      <c r="D22">
        <v>3.5000000000000003E-2</v>
      </c>
      <c r="E22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44562PdCoke_forSalePdCoke_forSale</v>
      </c>
      <c r="F22" s="30" t="str">
        <f>IF(COUNTIF(ProductsTab[Column1],ProductsTab[[#This Row],[Column1]])&gt;1,"Дубль параметров","")</f>
        <v/>
      </c>
      <c r="G22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22" s="29" t="str">
        <f>IF(AND(ProductsTab[[#This Row],[Название параметра]]="",ProductsTab[[#This Row],[Название параметра]]=0),"Не заполнено наименование","")</f>
        <v/>
      </c>
      <c r="I22" s="29" t="str">
        <f>IF(AND(ProductsTab[[#This Row],[Значение]]="",ProductsTab[[#This Row],[Значение]]=0),"Не заполнено значение","")</f>
        <v/>
      </c>
      <c r="J22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23" spans="1:10">
      <c r="A23" s="27">
        <v>44562</v>
      </c>
      <c r="B23" t="s">
        <v>92</v>
      </c>
      <c r="C23" t="s">
        <v>92</v>
      </c>
      <c r="D23">
        <v>0.6</v>
      </c>
      <c r="E23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44562SdCoke_forSaleSdCoke_forSale</v>
      </c>
      <c r="F23" s="30" t="str">
        <f>IF(COUNTIF(ProductsTab[Column1],ProductsTab[[#This Row],[Column1]])&gt;1,"Дубль параметров","")</f>
        <v/>
      </c>
      <c r="G23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23" s="29" t="str">
        <f>IF(AND(ProductsTab[[#This Row],[Название параметра]]="",ProductsTab[[#This Row],[Название параметра]]=0),"Не заполнено наименование","")</f>
        <v/>
      </c>
      <c r="I23" s="29" t="str">
        <f>IF(AND(ProductsTab[[#This Row],[Значение]]="",ProductsTab[[#This Row],[Значение]]=0),"Не заполнено значение","")</f>
        <v/>
      </c>
      <c r="J23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24" spans="1:10">
      <c r="A24" s="27">
        <v>44562</v>
      </c>
      <c r="B24" t="s">
        <v>93</v>
      </c>
      <c r="C24" t="s">
        <v>67</v>
      </c>
      <c r="D24">
        <v>3</v>
      </c>
      <c r="E24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44562SdCokeFactor_CokeRateКоэф влияния Серы на расход кокса</v>
      </c>
      <c r="F24" s="30" t="str">
        <f>IF(COUNTIF(ProductsTab[Column1],ProductsTab[[#This Row],[Column1]])&gt;1,"Дубль параметров","")</f>
        <v/>
      </c>
      <c r="G24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24" s="29" t="str">
        <f>IF(AND(ProductsTab[[#This Row],[Название параметра]]="",ProductsTab[[#This Row],[Название параметра]]=0),"Не заполнено наименование","")</f>
        <v/>
      </c>
      <c r="I24" s="29" t="str">
        <f>IF(AND(ProductsTab[[#This Row],[Значение]]="",ProductsTab[[#This Row],[Значение]]=0),"Не заполнено значение","")</f>
        <v/>
      </c>
      <c r="J24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25" spans="1:10">
      <c r="A25" s="27">
        <v>44562</v>
      </c>
      <c r="B25" t="s">
        <v>56</v>
      </c>
      <c r="C25" t="s">
        <v>72</v>
      </c>
      <c r="D25">
        <v>-3</v>
      </c>
      <c r="E25" s="2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44562SdCokeFactor_IronYieldКоэф влияния Серы на выход  чугуна</v>
      </c>
      <c r="F25" s="30" t="str">
        <f>IF(COUNTIF(ProductsTab[Column1],ProductsTab[[#This Row],[Column1]])&gt;1,"Дубль параметров","")</f>
        <v/>
      </c>
      <c r="G25" s="29" t="str">
        <f>IF(AND(ProductsTab[[#This Row],[Идентификатор параметра]]="",ProductsTab[[#This Row],[Идентификатор параметра]]=0),"Не заполнен идентификатор","")</f>
        <v/>
      </c>
      <c r="H25" s="29" t="str">
        <f>IF(AND(ProductsTab[[#This Row],[Название параметра]]="",ProductsTab[[#This Row],[Название параметра]]=0),"Не заполнено наименование","")</f>
        <v/>
      </c>
      <c r="I25" s="29" t="str">
        <f>IF(AND(ProductsTab[[#This Row],[Значение]]="",ProductsTab[[#This Row],[Значение]]=0),"Не заполнено значение","")</f>
        <v/>
      </c>
      <c r="J25" s="29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26" spans="1:10">
      <c r="A26" s="27">
        <v>44562</v>
      </c>
      <c r="B26" t="s">
        <v>142</v>
      </c>
      <c r="C26" t="s">
        <v>142</v>
      </c>
      <c r="D26">
        <v>1.4999999999999999E-2</v>
      </c>
      <c r="E26" s="38" t="str">
        <f>CONCATENATE(ProductsTab[[#This Row],[Дата вступления в силу значения параметра]],ProductsTab[[#This Row],[Идентификатор параметра]],ProductsTab[[#This Row],[Название параметра]])</f>
        <v>44562PdCoke_forSale_StepPdCoke_forSale_Step</v>
      </c>
      <c r="F26" s="39" t="str">
        <f>IF(COUNTIF(ProductsTab[Column1],ProductsTab[[#This Row],[Column1]])&gt;1,"Дубль параметров","")</f>
        <v/>
      </c>
      <c r="G26" s="40" t="str">
        <f>IF(AND(ProductsTab[[#This Row],[Идентификатор параметра]]="",ProductsTab[[#This Row],[Идентификатор параметра]]=0),"Не заполнен идентификатор","")</f>
        <v/>
      </c>
      <c r="H26" s="40" t="str">
        <f>IF(AND(ProductsTab[[#This Row],[Название параметра]]="",ProductsTab[[#This Row],[Название параметра]]=0),"Не заполнено наименование","")</f>
        <v/>
      </c>
      <c r="I26" s="40" t="str">
        <f>IF(AND(ProductsTab[[#This Row],[Значение]]="",ProductsTab[[#This Row],[Значение]]=0),"Не заполнено значение","")</f>
        <v/>
      </c>
      <c r="J26" s="40" t="str">
        <f>IF(AND(ProductsTab[[#This Row],[Дата вступления в силу значения параметра]]="",ProductsTab[[#This Row],[Дата вступления в силу значения параметра]]=0),"Не заполнена Дата вступления в силу","")</f>
        <v/>
      </c>
    </row>
    <row r="27" spans="1:10">
      <c r="D27" s="32"/>
      <c r="E27" s="32"/>
      <c r="F27" s="32"/>
    </row>
    <row r="28" spans="1:10">
      <c r="D28" s="32"/>
      <c r="E28" s="32"/>
      <c r="F28" s="32"/>
    </row>
    <row r="29" spans="1:10">
      <c r="D29" s="32"/>
      <c r="E29" s="32"/>
      <c r="F29" s="32"/>
    </row>
    <row r="30" spans="1:10">
      <c r="D30" s="32"/>
      <c r="E30" s="32"/>
      <c r="F30" s="32"/>
    </row>
    <row r="31" spans="1:10">
      <c r="D31" s="32"/>
      <c r="E31" s="32"/>
      <c r="F31" s="32"/>
    </row>
    <row r="32" spans="1:10">
      <c r="D32" s="33"/>
      <c r="E32" s="33"/>
      <c r="F32" s="33"/>
    </row>
    <row r="33" spans="4:6">
      <c r="D33" s="33"/>
      <c r="E33" s="33"/>
      <c r="F33" s="33"/>
    </row>
    <row r="34" spans="4:6">
      <c r="D34" s="33"/>
      <c r="E34" s="33"/>
      <c r="F34" s="33"/>
    </row>
    <row r="35" spans="4:6">
      <c r="D35" s="33"/>
      <c r="E35" s="33"/>
      <c r="F35" s="33"/>
    </row>
    <row r="36" spans="4:6">
      <c r="D36" s="33"/>
      <c r="E36" s="33"/>
      <c r="F36" s="33"/>
    </row>
    <row r="37" spans="4:6">
      <c r="D37" s="33"/>
      <c r="E37" s="33"/>
      <c r="F37" s="33"/>
    </row>
    <row r="38" spans="4:6">
      <c r="D38" s="33"/>
      <c r="E38" s="33"/>
      <c r="F38" s="33"/>
    </row>
    <row r="39" spans="4:6">
      <c r="D39" s="33"/>
      <c r="E39" s="33"/>
      <c r="F39" s="33"/>
    </row>
    <row r="40" spans="4:6">
      <c r="D40" s="32"/>
      <c r="E40" s="32"/>
      <c r="F40" s="32"/>
    </row>
    <row r="41" spans="4:6">
      <c r="D41" s="32"/>
      <c r="E41" s="32"/>
      <c r="F41" s="32"/>
    </row>
    <row r="42" spans="4:6">
      <c r="D42" s="32"/>
      <c r="E42" s="32"/>
      <c r="F42" s="32"/>
    </row>
    <row r="43" spans="4:6">
      <c r="D43" s="32"/>
      <c r="E43" s="32"/>
      <c r="F43" s="32"/>
    </row>
    <row r="44" spans="4:6">
      <c r="D44" s="32"/>
      <c r="E44" s="32"/>
      <c r="F44" s="32"/>
    </row>
    <row r="45" spans="4:6">
      <c r="D45" s="32"/>
      <c r="E45" s="32"/>
      <c r="F45" s="32"/>
    </row>
    <row r="46" spans="4:6">
      <c r="D46" s="33"/>
      <c r="E46" s="33"/>
      <c r="F46" s="33"/>
    </row>
    <row r="47" spans="4:6">
      <c r="D47" s="32"/>
      <c r="E47" s="32"/>
      <c r="F47" s="32"/>
    </row>
    <row r="48" spans="4:6">
      <c r="D48" s="32"/>
      <c r="E48" s="32"/>
      <c r="F48" s="32"/>
    </row>
    <row r="49" spans="1:6">
      <c r="D49" s="32"/>
      <c r="E49" s="32"/>
      <c r="F49" s="32"/>
    </row>
    <row r="50" spans="1:6">
      <c r="D50" s="32"/>
      <c r="E50" s="32"/>
      <c r="F50" s="32"/>
    </row>
    <row r="51" spans="1:6">
      <c r="D51" s="32"/>
      <c r="E51" s="32"/>
      <c r="F51" s="32"/>
    </row>
    <row r="52" spans="1:6">
      <c r="D52" s="32"/>
      <c r="E52" s="32"/>
      <c r="F52" s="32"/>
    </row>
    <row r="53" spans="1:6">
      <c r="D53" s="32"/>
      <c r="E53" s="32"/>
      <c r="F53" s="32"/>
    </row>
    <row r="54" spans="1:6">
      <c r="D54" s="32"/>
      <c r="E54" s="32"/>
      <c r="F54" s="32"/>
    </row>
    <row r="55" spans="1:6">
      <c r="D55" s="32"/>
      <c r="E55" s="32"/>
      <c r="F55" s="32"/>
    </row>
    <row r="58" spans="1:6">
      <c r="D58" s="32"/>
      <c r="E58" s="32"/>
      <c r="F58" s="32"/>
    </row>
    <row r="61" spans="1:6">
      <c r="A61" s="26"/>
      <c r="B61" s="26"/>
      <c r="C61" s="26"/>
    </row>
    <row r="62" spans="1:6">
      <c r="A62" s="26"/>
      <c r="B62" s="26"/>
      <c r="C62" s="26"/>
    </row>
    <row r="63" spans="1:6">
      <c r="A63" s="26"/>
      <c r="B63" s="26"/>
      <c r="C63" s="26"/>
    </row>
    <row r="64" spans="1:6">
      <c r="A64" s="26"/>
      <c r="B64" s="26"/>
      <c r="C64" s="26"/>
    </row>
    <row r="66" spans="4:6">
      <c r="D66" s="34"/>
      <c r="E66" s="34"/>
      <c r="F66" s="34"/>
    </row>
    <row r="67" spans="4:6">
      <c r="D67" s="34"/>
      <c r="E67" s="34"/>
      <c r="F67" s="34"/>
    </row>
    <row r="68" spans="4:6">
      <c r="D68" s="34"/>
      <c r="E68" s="34"/>
      <c r="F68" s="34"/>
    </row>
    <row r="69" spans="4:6">
      <c r="D69" s="34"/>
      <c r="E69" s="34"/>
      <c r="F69" s="34"/>
    </row>
    <row r="70" spans="4:6">
      <c r="D70" s="34"/>
      <c r="E70" s="34"/>
      <c r="F70" s="34"/>
    </row>
    <row r="71" spans="4:6">
      <c r="D71" s="34"/>
      <c r="E71" s="34"/>
      <c r="F71" s="34"/>
    </row>
    <row r="72" spans="4:6">
      <c r="D72" s="34"/>
      <c r="E72" s="34"/>
      <c r="F72" s="34"/>
    </row>
    <row r="109" s="26" customFormat="1"/>
    <row r="110" s="26" customFormat="1"/>
    <row r="111" s="26" customFormat="1"/>
    <row r="112" s="26" customFormat="1"/>
    <row r="113" s="26" customFormat="1"/>
    <row r="114" s="26" customFormat="1"/>
    <row r="115" s="26" customFormat="1"/>
    <row r="116" s="26" customFormat="1"/>
    <row r="117" s="26" customFormat="1"/>
    <row r="118" s="26" customFormat="1"/>
    <row r="119" s="26" customFormat="1"/>
    <row r="120" s="26" customFormat="1"/>
    <row r="121" s="26" customFormat="1"/>
    <row r="122" s="26" customFormat="1"/>
    <row r="123" s="26" customFormat="1"/>
    <row r="124" s="26" customFormat="1"/>
    <row r="125" s="26" customFormat="1"/>
    <row r="126" s="26" customFormat="1"/>
    <row r="127" s="26" customFormat="1"/>
    <row r="128" s="26" customFormat="1"/>
    <row r="129" s="26" customFormat="1"/>
    <row r="130" s="26" customFormat="1"/>
    <row r="131" s="26" customFormat="1"/>
    <row r="132" s="26" customFormat="1"/>
    <row r="133" s="26" customFormat="1"/>
    <row r="134" s="26" customFormat="1"/>
    <row r="135" s="26" customFormat="1"/>
    <row r="136" s="26" customFormat="1"/>
    <row r="137" s="26" customFormat="1"/>
    <row r="138" s="26" customFormat="1"/>
    <row r="139" s="26" customFormat="1"/>
    <row r="140" s="26" customFormat="1"/>
    <row r="141" s="26" customFormat="1"/>
    <row r="142" s="26" customFormat="1"/>
    <row r="143" s="26" customFormat="1"/>
    <row r="144" s="26" customFormat="1"/>
    <row r="145" s="26" customFormat="1"/>
    <row r="146" s="26" customFormat="1"/>
    <row r="147" s="26" customFormat="1"/>
    <row r="148" s="26" customFormat="1"/>
    <row r="149" s="26" customFormat="1"/>
    <row r="150" s="26" customFormat="1"/>
    <row r="151" s="26" customFormat="1"/>
    <row r="152" s="26" customFormat="1"/>
    <row r="153" s="26" customFormat="1"/>
    <row r="154" s="26" customFormat="1"/>
    <row r="155" s="26" customFormat="1"/>
    <row r="156" s="26" customFormat="1"/>
    <row r="157" s="26" customFormat="1"/>
    <row r="158" s="26" customFormat="1"/>
    <row r="159" s="26" customFormat="1"/>
    <row r="160" s="26" customFormat="1"/>
    <row r="161" s="26" customFormat="1"/>
    <row r="162" s="26" customFormat="1"/>
    <row r="163" s="26" customFormat="1"/>
    <row r="164" s="26" customFormat="1"/>
    <row r="165" s="26" customFormat="1"/>
    <row r="166" s="26" customFormat="1"/>
    <row r="167" s="26" customFormat="1"/>
    <row r="168" s="26" customFormat="1"/>
    <row r="169" s="26" customFormat="1"/>
    <row r="170" s="26" customFormat="1"/>
    <row r="171" s="26" customFormat="1"/>
    <row r="172" s="26" customFormat="1"/>
    <row r="173" s="26" customFormat="1"/>
    <row r="174" s="26" customFormat="1"/>
    <row r="175" s="26" customFormat="1"/>
    <row r="176" s="26" customFormat="1"/>
    <row r="177" s="26" customFormat="1"/>
    <row r="178" s="26" customFormat="1"/>
    <row r="179" s="26" customFormat="1"/>
    <row r="180" s="26" customFormat="1"/>
    <row r="181" s="26" customFormat="1"/>
    <row r="182" s="26" customFormat="1"/>
    <row r="183" s="26" customFormat="1"/>
    <row r="184" s="26" customFormat="1"/>
    <row r="185" s="26" customFormat="1"/>
    <row r="186" s="26" customFormat="1"/>
    <row r="187" s="26" customFormat="1"/>
    <row r="188" s="26" customFormat="1"/>
    <row r="189" s="26" customFormat="1"/>
    <row r="190" s="26" customFormat="1"/>
    <row r="191" s="26" customFormat="1"/>
    <row r="192" s="26" customFormat="1"/>
    <row r="193" s="26" customFormat="1"/>
    <row r="194" s="26" customFormat="1"/>
    <row r="195" s="26" customFormat="1"/>
    <row r="196" s="26" customFormat="1"/>
    <row r="197" s="26" customFormat="1"/>
  </sheetData>
  <sheetProtection selectLockedCells="1"/>
  <phoneticPr fontId="68" type="noConversion"/>
  <conditionalFormatting sqref="B2:B199">
    <cfRule type="expression" dxfId="4" priority="30">
      <formula>SEARCH("Дубль параметров",$F2)=1</formula>
    </cfRule>
  </conditionalFormatting>
  <conditionalFormatting sqref="C2:C199">
    <cfRule type="expression" dxfId="3" priority="25">
      <formula>SEARCH("Не заполнено наименование",$H2)=1</formula>
    </cfRule>
  </conditionalFormatting>
  <conditionalFormatting sqref="D2:D199">
    <cfRule type="expression" dxfId="2" priority="24">
      <formula>SEARCH("Не заполнено значение",$I2)=1</formula>
    </cfRule>
  </conditionalFormatting>
  <conditionalFormatting sqref="B2:B197">
    <cfRule type="expression" dxfId="1" priority="21">
      <formula>SEARCH("Не заполнен идентификатор",$G2)=1</formula>
    </cfRule>
  </conditionalFormatting>
  <conditionalFormatting sqref="A2:A197">
    <cfRule type="expression" dxfId="0" priority="19">
      <formula>SEARCH("Не заполнена Дата вступления в силу",$J2)=1</formula>
    </cfRule>
  </conditionalFormatting>
  <dataValidations count="1">
    <dataValidation type="date" allowBlank="1" showInputMessage="1" showErrorMessage="1" error="&quot;Дата вступления в силу значения параметра&quot; должна быть в формате &quot;Число&quot;-&quot;Месяц&quot;-&quot;Год&quot;" sqref="A2:A26" xr:uid="{00000000-0002-0000-0100-000000000000}">
      <formula1>36161</formula1>
      <formula2>47484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f334991-f8d5-4800-9a0a-600d9647cf73" xsi:nil="true"/>
  </documentManagement>
</p:properties>
</file>

<file path=customXml/item3.xml>��< ? x m l   v e r s i o n = " 1 . 0 "   e n c o d i n g = " u t f - 1 6 " ? > < D a t a M a s h u p   s q m i d = " 9 c f d c b a 3 - a 4 4 6 - 4 7 e 7 - a 0 5 b - 0 a 5 a 5 4 f d 7 5 d 5 "   x m l n s = " h t t p : / / s c h e m a s . m i c r o s o f t . c o m / D a t a M a s h u p " > A A A A A A s D A A B Q S w M E F A A C A A g A 6 m R u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6 m R u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p k b l Q o i k e 4 D g A A A B E A A A A T A B w A R m 9 y b X V s Y X M v U 2 V j d G l v b j E u b S C i G A A o o B Q A A A A A A A A A A A A A A A A A A A A A A A A A A A A r T k 0 u y c z P U w i G 0 I b W A F B L A Q I t A B Q A A g A I A O p k b l T L M s S X p A A A A P U A A A A S A A A A A A A A A A A A A A A A A A A A A A B D b 2 5 m a W c v U G F j a 2 F n Z S 5 4 b W x Q S w E C L Q A U A A I A C A D q Z G 5 U U 3 I 4 L J s A A A D h A A A A E w A A A A A A A A A A A A A A A A D w A A A A W 0 N v b n R l b n R f V H l w Z X N d L n h t b F B L A Q I t A B Q A A g A I A O p k b l Q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N Y z p O O M b 0 C K A W T W O c G i x A A A A A A C A A A A A A A D Z g A A w A A A A B A A A A A S 4 8 W + s r W G + 7 p 8 Y 6 Q P V Z z V A A A A A A S A A A C g A A A A E A A A A J r E l F 0 M M g J b Y M r c 6 L E G c T B Q A A A A / 8 R y n D r 2 e h M q 7 Q c K e y N t w 3 m C J / 6 2 V u g T m 5 6 m n c M Q m 5 g O 2 F j z S l V N j t I G 8 q p K r t J E A z / y H H p i J 7 H u 9 0 u o O v U 8 Y Q 9 Z Z r f b v b u h Q I + 5 u 3 q X T F 0 U A A A A F m z q 0 D o I h + S r B n K O M F a 1 F o F + 3 5 0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EBEC069A17104E889C24AFC1A67D64" ma:contentTypeVersion="13" ma:contentTypeDescription="Создание документа." ma:contentTypeScope="" ma:versionID="3e3f9b114052f2543e0f2367b864a986">
  <xsd:schema xmlns:xsd="http://www.w3.org/2001/XMLSchema" xmlns:xs="http://www.w3.org/2001/XMLSchema" xmlns:p="http://schemas.microsoft.com/office/2006/metadata/properties" xmlns:ns2="7f334991-f8d5-4800-9a0a-600d9647cf73" xmlns:ns3="fafb11f6-3a50-4f86-aa84-45c693e00339" targetNamespace="http://schemas.microsoft.com/office/2006/metadata/properties" ma:root="true" ma:fieldsID="fac6dbd1ffae4c859f6876049a32aeb1" ns2:_="" ns3:_="">
    <xsd:import namespace="7f334991-f8d5-4800-9a0a-600d9647cf73"/>
    <xsd:import namespace="fafb11f6-3a50-4f86-aa84-45c693e00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34991-f8d5-4800-9a0a-600d9647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Состояние одобрения" ma:internalName="_x0421__x043e__x0441__x0442__x043e__x044f__x043d__x0438__x0435__x0020__x043e__x0434__x043e__x0431__x0440__x0435__x043d__x0438__x044f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b11f6-3a50-4f86-aa84-45c693e00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21A38-ECCB-49B2-B81B-C439C4C9D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5C9FAC-732E-4719-B341-C437B2539C13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fafb11f6-3a50-4f86-aa84-45c693e00339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f334991-f8d5-4800-9a0a-600d9647cf73"/>
  </ds:schemaRefs>
</ds:datastoreItem>
</file>

<file path=customXml/itemProps3.xml><?xml version="1.0" encoding="utf-8"?>
<ds:datastoreItem xmlns:ds="http://schemas.openxmlformats.org/officeDocument/2006/customXml" ds:itemID="{63E890EC-F65D-499C-9597-0A17FDF5371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2AE4303-F8CF-4218-B81B-E7698E568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34991-f8d5-4800-9a0a-600d9647cf73"/>
    <ds:schemaRef ds:uri="fafb11f6-3a50-4f86-aa84-45c693e00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Инструкция</vt:lpstr>
      <vt:lpstr>Общие параметры</vt:lpstr>
    </vt:vector>
  </TitlesOfParts>
  <Manager/>
  <Company>Severstal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Карунова Елена Владимировна</dc:creator>
  <cp:keywords/>
  <dc:description/>
  <cp:lastModifiedBy>Mironova, Anna</cp:lastModifiedBy>
  <cp:revision/>
  <dcterms:created xsi:type="dcterms:W3CDTF">2020-11-26T06:54:02Z</dcterms:created>
  <dcterms:modified xsi:type="dcterms:W3CDTF">2022-04-06T12:51:24Z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0x0101003FEBEC069A17104E889C24AFC1A67D64</vt:lpwstr>
  </property>
</Properties>
</file>