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32" documentId="11_6ABE182FBD319E0F02798F3BA1AB48D2F618501D" xr6:coauthVersionLast="47" xr6:coauthVersionMax="47" xr10:uidLastSave="{A797F864-4AD1-4884-849D-F15236E4E9BA}"/>
  <bookViews>
    <workbookView xWindow="-110" yWindow="-110" windowWidth="19420" windowHeight="10420" activeTab="1" xr2:uid="{00000000-000D-0000-FFFF-FFFF00000000}"/>
  </bookViews>
  <sheets>
    <sheet name="Инструкция" sheetId="10" r:id="rId1"/>
    <sheet name="Параметры агрегатов" sheetId="11" r:id="rId2"/>
    <sheet name="Характеристики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1" l="1"/>
  <c r="K14" i="11"/>
  <c r="L14" i="11"/>
  <c r="M14" i="11"/>
  <c r="N14" i="11"/>
  <c r="O14" i="11"/>
  <c r="P14" i="11"/>
  <c r="Q14" i="11"/>
  <c r="I13" i="11"/>
  <c r="K13" i="11"/>
  <c r="L13" i="11"/>
  <c r="M13" i="11"/>
  <c r="N13" i="11"/>
  <c r="O13" i="11"/>
  <c r="P13" i="11"/>
  <c r="Q13" i="11"/>
  <c r="M2" i="11" l="1"/>
  <c r="P2" i="11"/>
  <c r="O2" i="11"/>
  <c r="N2" i="11"/>
  <c r="P3" i="11"/>
  <c r="P4" i="11"/>
  <c r="P5" i="11"/>
  <c r="P6" i="11"/>
  <c r="P7" i="11"/>
  <c r="P8" i="11"/>
  <c r="P9" i="11"/>
  <c r="P10" i="11"/>
  <c r="P11" i="11"/>
  <c r="P12" i="11"/>
  <c r="O3" i="11"/>
  <c r="O4" i="11"/>
  <c r="O5" i="11"/>
  <c r="O6" i="11"/>
  <c r="O7" i="11"/>
  <c r="O8" i="11"/>
  <c r="O9" i="11"/>
  <c r="O10" i="11"/>
  <c r="O11" i="11"/>
  <c r="O12" i="11"/>
  <c r="N3" i="11"/>
  <c r="N4" i="11"/>
  <c r="N5" i="11"/>
  <c r="N6" i="11"/>
  <c r="N7" i="11"/>
  <c r="N8" i="11"/>
  <c r="N9" i="11"/>
  <c r="N10" i="11"/>
  <c r="N11" i="11"/>
  <c r="N12" i="11"/>
  <c r="M3" i="11"/>
  <c r="M4" i="11"/>
  <c r="M5" i="11"/>
  <c r="M6" i="11"/>
  <c r="M7" i="11"/>
  <c r="M8" i="11"/>
  <c r="M9" i="11"/>
  <c r="M10" i="11"/>
  <c r="M11" i="11"/>
  <c r="M12" i="11"/>
  <c r="Q12" i="11"/>
  <c r="L12" i="11"/>
  <c r="K12" i="11"/>
  <c r="I12" i="11"/>
  <c r="Q11" i="11"/>
  <c r="L11" i="11"/>
  <c r="K11" i="11"/>
  <c r="I11" i="11"/>
  <c r="Q10" i="11"/>
  <c r="L10" i="11"/>
  <c r="K10" i="11"/>
  <c r="I10" i="11"/>
  <c r="Q9" i="11"/>
  <c r="L9" i="11"/>
  <c r="K9" i="11"/>
  <c r="I9" i="11"/>
  <c r="Q8" i="11"/>
  <c r="L8" i="11"/>
  <c r="K8" i="11"/>
  <c r="I8" i="11"/>
  <c r="Q7" i="11"/>
  <c r="L7" i="11"/>
  <c r="K7" i="11"/>
  <c r="I7" i="11"/>
  <c r="Q6" i="11"/>
  <c r="L6" i="11"/>
  <c r="K6" i="11"/>
  <c r="I6" i="11"/>
  <c r="Q5" i="11"/>
  <c r="L5" i="11"/>
  <c r="K5" i="11"/>
  <c r="I5" i="11"/>
  <c r="Q4" i="11"/>
  <c r="L4" i="11"/>
  <c r="K4" i="11"/>
  <c r="I4" i="11"/>
  <c r="Q3" i="11"/>
  <c r="L3" i="11"/>
  <c r="K3" i="11"/>
  <c r="I3" i="11"/>
  <c r="Q2" i="11"/>
  <c r="I10" i="10" s="1"/>
  <c r="L2" i="11"/>
  <c r="K2" i="11"/>
  <c r="I2" i="11"/>
  <c r="J13" i="11" s="1"/>
  <c r="J14" i="11" l="1"/>
  <c r="I8" i="10"/>
  <c r="I6" i="10"/>
  <c r="I4" i="10"/>
  <c r="J2" i="11"/>
  <c r="I5" i="10"/>
  <c r="I7" i="10"/>
  <c r="I9" i="10"/>
  <c r="J6" i="11"/>
  <c r="J10" i="11"/>
  <c r="J8" i="11"/>
  <c r="J5" i="11"/>
  <c r="J12" i="11"/>
  <c r="J4" i="11"/>
  <c r="J11" i="11"/>
  <c r="J9" i="11"/>
  <c r="J3" i="11"/>
  <c r="J7" i="11"/>
  <c r="I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Шахтогруппы" description="Connection to the 'Шахтогруппы' query in the workbook." type="5" refreshedVersion="6" background="1" refreshOnLoad="1" saveData="1">
    <dbPr connection="Provider=Microsoft.Mashup.OleDb.1;Data Source=$Workbook$;Location=Шахтогруппы;Extended Properties=&quot;&quot;" command="SELECT * FROM [Шахтогруппы]"/>
  </connection>
</connections>
</file>

<file path=xl/sharedStrings.xml><?xml version="1.0" encoding="utf-8"?>
<sst xmlns="http://schemas.openxmlformats.org/spreadsheetml/2006/main" count="198" uniqueCount="141">
  <si>
    <t>Идентификатор параметра</t>
  </si>
  <si>
    <t>Название параметра</t>
  </si>
  <si>
    <t>Дата вступления в силу значения параметра</t>
  </si>
  <si>
    <t>Идентификатор рабочего места</t>
  </si>
  <si>
    <t>Column1</t>
  </si>
  <si>
    <t>Проверка дублей параметров</t>
  </si>
  <si>
    <t>Проверка идентификатора параметра</t>
  </si>
  <si>
    <t>Проверка наименования параметра</t>
  </si>
  <si>
    <t>Проверка даты вступления в силу</t>
  </si>
  <si>
    <t>Шаблон сбора</t>
  </si>
  <si>
    <t>Статистика ошибок в Шаблоне</t>
  </si>
  <si>
    <t>Версия</t>
  </si>
  <si>
    <t>1.0</t>
  </si>
  <si>
    <t>Дата создания</t>
  </si>
  <si>
    <t>Не заполнен идентификатор</t>
  </si>
  <si>
    <t>Создан</t>
  </si>
  <si>
    <t>Миронова А., Зайнудинов З.</t>
  </si>
  <si>
    <t>Не заполнено наименование</t>
  </si>
  <si>
    <t>Стрим</t>
  </si>
  <si>
    <t>Объект данных</t>
  </si>
  <si>
    <t>Шаблон загрузки в QMP</t>
  </si>
  <si>
    <t>Бизнес-эксперты:</t>
  </si>
  <si>
    <t>ФИО</t>
  </si>
  <si>
    <t>e-mail</t>
  </si>
  <si>
    <t>Аналитик данных:</t>
  </si>
  <si>
    <t>Зайнудинов Загир</t>
  </si>
  <si>
    <t>zk.zainudinov@severstal.com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</si>
  <si>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</si>
  <si>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</si>
  <si>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</si>
  <si>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</si>
  <si>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</si>
  <si>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</si>
  <si>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</si>
  <si>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</si>
  <si>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</si>
  <si>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</si>
  <si>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</si>
  <si>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</si>
  <si>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</si>
  <si>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</si>
  <si>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</si>
  <si>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Отв. БЭ</t>
  </si>
  <si>
    <t>Правила заполнения полей на вкладке представлены в таблице 2.</t>
  </si>
  <si>
    <t>Поле</t>
  </si>
  <si>
    <t>Способ заполнения</t>
  </si>
  <si>
    <t>Правила заполнения</t>
  </si>
  <si>
    <t>Пример</t>
  </si>
  <si>
    <t>Вручную</t>
  </si>
  <si>
    <t>Автоматически</t>
  </si>
  <si>
    <t>2. Отредактировать значения характеристик согласно правилам, описанным в п. 2.1. текущей инструкции.</t>
  </si>
  <si>
    <t>NumberofOvensTotal</t>
  </si>
  <si>
    <t>SingleLoad_CokeFurnace</t>
  </si>
  <si>
    <t>CokingTime_min</t>
  </si>
  <si>
    <t>RateRatio_CoalBlend</t>
  </si>
  <si>
    <t>AshRatio_Coke</t>
  </si>
  <si>
    <t>SulphurRemovalRatio_Coke</t>
  </si>
  <si>
    <t>CSRFactorE_Coke</t>
  </si>
  <si>
    <t>CSRFactorK_Coke</t>
  </si>
  <si>
    <t>Коэффициент расхода шихты</t>
  </si>
  <si>
    <t>Коэффициент концентрации Зольности</t>
  </si>
  <si>
    <t>Коэффициент удаления Серы</t>
  </si>
  <si>
    <t>Выход Металлургический с ИПУС, %</t>
  </si>
  <si>
    <t>КБ7_10</t>
  </si>
  <si>
    <t>КБ5_6</t>
  </si>
  <si>
    <t>КБ3_4</t>
  </si>
  <si>
    <t>КБ11</t>
  </si>
  <si>
    <t>YieldDust</t>
  </si>
  <si>
    <t>YieldMetal</t>
  </si>
  <si>
    <t>1 - Корректириующий коэффициент CSR</t>
  </si>
  <si>
    <t>2 - Корректириующий коэффициент CSR</t>
  </si>
  <si>
    <t>YieldNut</t>
  </si>
  <si>
    <t>Выход коксовой пыли, %</t>
  </si>
  <si>
    <t>Количество коксовых печей всего, ед</t>
  </si>
  <si>
    <t>Разовая загрузка одной коксовой печи в тоннах сухой шихты, тн</t>
  </si>
  <si>
    <t>Параметры агрегатов</t>
  </si>
  <si>
    <t>Дубль параметров</t>
  </si>
  <si>
    <t>Коэффициенты для ресурсов</t>
  </si>
  <si>
    <t>Не заполнена Дата вступления в силу</t>
  </si>
  <si>
    <t>MP_TechnologicalParameters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</si>
  <si>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</si>
  <si>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</si>
  <si>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</si>
  <si>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</si>
  <si>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</si>
  <si>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1. При добавлении нового коэффициента
2. При редактировании значений текущих коэффициентов</t>
  </si>
  <si>
    <r>
      <rPr>
        <b/>
        <sz val="10"/>
        <color theme="1"/>
        <rFont val="Calibri"/>
        <family val="2"/>
        <charset val="204"/>
        <scheme val="minor"/>
      </rPr>
      <t>2.1 Вкладка "Параметры агрегатов"</t>
    </r>
    <r>
      <rPr>
        <sz val="10"/>
        <color theme="1"/>
        <rFont val="Calibri"/>
        <family val="2"/>
        <charset val="204"/>
        <scheme val="minor"/>
      </rPr>
      <t xml:space="preserve"> </t>
    </r>
  </si>
  <si>
    <t>Вкладка "Параметры агрегатов" предназначена для заполнения статистических коэффициентов и технологических ограничений в разрезе агрегатов.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</si>
  <si>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Дата вступления в силу значения параметра, Наименование параметры, Значение.</t>
    </r>
  </si>
  <si>
    <t>Таблица 2 - Правила заполнения полей на вкладке "Параметры агрегатов"</t>
  </si>
  <si>
    <t>Дата заполняется в формате "Число"-"Месяц"-"Год"
"Число"."Месяц"."Год"</t>
  </si>
  <si>
    <t>Название на английском языке</t>
  </si>
  <si>
    <t>DesulfurizationRatio</t>
  </si>
  <si>
    <t>Название на русском языке</t>
  </si>
  <si>
    <t>Коэффициент удаления серы</t>
  </si>
  <si>
    <t>Положительные и отрицательные целые и десятичные числа</t>
  </si>
  <si>
    <t>Заполняется значением "Дубль параметров" для случаев, когда добавлено более одного продукта с одинаковым сочетанием значений "Дата вступления в силу значения параметра"+"Идентификатор параметра"+"Название параметра". 
Иначе остается пустым.</t>
  </si>
  <si>
    <t>Заполняется значением "Не заполнен идентификатор" для случаев, когда не заполнено значение характеристики "Идентификатор параметра".
Иначе остается пустым.</t>
  </si>
  <si>
    <t>Заполняется значением "Не заполнено наименованиее" для случаев, когда незаполнено значения характеристики "Название параметра".
Иначе остается пустым.</t>
  </si>
  <si>
    <t>Заполняется значением "Не заполнена Дата вступления в силу" для случаев, когда не заполнено значение характеристики "Дата вступления в силу значения параметра".
Иначе остается пустым.</t>
  </si>
  <si>
    <t>Каждый параметр имеет период действия. Период действия заполняется в колонках "Дата вступления в силу значения параметра".</t>
  </si>
  <si>
    <t>Чтобы добавить новый коэффициент необходимо:</t>
  </si>
  <si>
    <t>1. Заполнить "Дата вступления в силу значения параметра", установив курсор мыши на первую незаполненную ячейку.</t>
  </si>
  <si>
    <t>2. Заполнить название параметра и его значения. Идентификатор параметра заполняется Аналитиком данных.</t>
  </si>
  <si>
    <t>Правила заполнения для вкладки "Параметры агрегатов" указаны в п. 2.1. текущей инструкции.</t>
  </si>
  <si>
    <t>Если требуется добавить новый атрибут для параметров, необходимо обратиться к Аналитику данных.</t>
  </si>
  <si>
    <t>5. РЕДАКТИРОВАНИЕ ДАННЫХ</t>
  </si>
  <si>
    <t>Пользователь может отредактировать названия и/или значения коэффициентов на вкладке "Параметры агрегатов". Для этого необходимо:</t>
  </si>
  <si>
    <t>1. Перейти на вкладку "Параметры агрегатов" и установить курсор мыши на требуемую ячейку для редактирования.</t>
  </si>
  <si>
    <t>Пользователь может удалить коэффициент на вкладке "Параметры агрегатов". Для этого необходимо:</t>
  </si>
  <si>
    <t>1. Перейти на вкладку "Параметры агрегатов" и установить курсор мыши на требуемую строку с коэффицентом. Выделенная строка будет подсвечена.</t>
  </si>
  <si>
    <t>2. Нажать правой кнопкой мыши и выбрать из контексного меню "Удалить". Строка с коэффициентом будет удалена.</t>
  </si>
  <si>
    <t>7. ВАЛИДАЦИЯ ДАННЫХ</t>
  </si>
  <si>
    <t>На вкладке "Параметры агрегатов" предусмотрена следующая проверка данных:</t>
  </si>
  <si>
    <t xml:space="preserve">1. При добавлении нескольких коэффициентов с одинаковым сочетанием "Дата вступления в силу значения параметра"+ "Идентификатор параметра"+ "Название параметра", ячейки будут подсвечены красным цветом с указанием причины в столбце "Проверка дублей параметров". (см. рисунок).  </t>
  </si>
  <si>
    <t>2. Если в таблицу добавлена строка, но не заполнены обязательные поля, то ячейки будут подсвечены оранжевым цветом с указанием причины в соответствующих столбцах с проверкой.</t>
  </si>
  <si>
    <t>3. При заполнении некорректного значения "Дата вступления в силу значения параметра" (правила заполнения см. п. 2.1. текущей инструкции), пользователь получит предупреждение (см. рисунок).</t>
  </si>
  <si>
    <t>Проверка значения КБ3_4</t>
  </si>
  <si>
    <t>Проверка значения КБ5_6</t>
  </si>
  <si>
    <t>Проверка значения КБ7_10</t>
  </si>
  <si>
    <t>Проверка значения КБ11</t>
  </si>
  <si>
    <t>Характеристика сбора</t>
  </si>
  <si>
    <t>КХП</t>
  </si>
  <si>
    <t>Карунова Елена Владимировна</t>
  </si>
  <si>
    <t>evkarunova@severstal.com</t>
  </si>
  <si>
    <t>Не заполнено значение КБ3_4</t>
  </si>
  <si>
    <t>Не заполнено значение КБ5_6</t>
  </si>
  <si>
    <t>Не заполнено значение КБ7_10</t>
  </si>
  <si>
    <t>Не заполнено значение КБ11</t>
  </si>
  <si>
    <t>Коэффициенты для производственных ресурсов КБ3_4, КБ5_6, КБ7_10, КБ11</t>
  </si>
  <si>
    <t>Заполняется значением "Не заполнено значение КБ3_4" для случаев, когда не заполнено значение характеристики "КБ3_4".
Иначе остается пустым.</t>
  </si>
  <si>
    <t>Заполняется значением "Не заполнено значение КБ5_6" для случаев, когда не заполнено значение характеристики "КБ5_6".
Иначе остается пустым.</t>
  </si>
  <si>
    <t>Заполняется значением "Не заполнено значение КБ7_10" для случаев, когда не заполнено значение характеристики "КБ7_10".
Иначе остается пустым.</t>
  </si>
  <si>
    <t>Заполняется значением "Не заполнено значение КБ11" для случаев, когда не заполнено значение характеристики "КБ11".
Иначе остается пустым.</t>
  </si>
  <si>
    <t>В текущем шаблоне Пользователю необходимо заполнить перечень параметров для производственных ресурсов: КБ3_4, КБ5_6, КБ7_10, КБ11.</t>
  </si>
  <si>
    <t>БЭ_Параметры агрегатов КХП</t>
  </si>
  <si>
    <t>Единицы измерения</t>
  </si>
  <si>
    <t>Выход коксового ореха, %</t>
  </si>
  <si>
    <t>Moisture_Coke</t>
  </si>
  <si>
    <t>YieldFraction25_40</t>
  </si>
  <si>
    <t>Период Коксования минимальный,ч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</si>
</sst>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0.0"/>
    <numFmt numFmtId="170" formatCode="0.000"/>
    <numFmt numFmtId="171" formatCode="dd/mm/yy;@"/>
    <numFmt numFmtId="172" formatCode="_-* #,##0.00[$€-1]_-;\-* #,##0.00[$€-1]_-;_-* &quot;-&quot;??[$€-1]_-"/>
    <numFmt numFmtId="173" formatCode="0.0_)"/>
    <numFmt numFmtId="174" formatCode="[$-409]mmm\-yy;@"/>
    <numFmt numFmtId="175" formatCode="_-* #,##0\ _р_._-;\-* #,##0\ _р_._-;_-* &quot;-&quot;\ _р_._-;_-@_-"/>
    <numFmt numFmtId="176" formatCode="_(* #,##0.0_);_(* \(#,##0.00\);_(* &quot;-&quot;??_);_(@_)"/>
    <numFmt numFmtId="177" formatCode="General_)"/>
    <numFmt numFmtId="178" formatCode="&quot;fl&quot;#,##0_);\(&quot;fl&quot;#,##0\)"/>
    <numFmt numFmtId="179" formatCode="&quot;fl&quot;#,##0_);[Red]\(&quot;fl&quot;#,##0\)"/>
    <numFmt numFmtId="180" formatCode="&quot;fl&quot;#,##0.00_);\(&quot;fl&quot;#,##0.00\)"/>
    <numFmt numFmtId="181" formatCode="&quot;fl&quot;#,##0.00_);[Red]\(&quot;fl&quot;#,##0.00\)"/>
    <numFmt numFmtId="182" formatCode="_(&quot;fl&quot;* #,##0_);_(&quot;fl&quot;* \(#,##0\);_(&quot;fl&quot;* &quot;-&quot;_);_(@_)"/>
    <numFmt numFmtId="183" formatCode="\60\4\7\:"/>
    <numFmt numFmtId="184" formatCode="#,##0\т"/>
    <numFmt numFmtId="185" formatCode="#,##0.00\ &quot;р.&quot;;[Red]\-#,##0.00\ &quot;р.&quot;"/>
    <numFmt numFmtId="186" formatCode="mmm"/>
    <numFmt numFmtId="187" formatCode="yyyy\-mm\-dd;@"/>
  </numFmts>
  <fonts count="8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9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Calibri"/>
      <family val="2"/>
      <charset val="204"/>
    </font>
    <font>
      <sz val="9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  <font>
      <sz val="9"/>
      <name val="Calibri"/>
      <family val="2"/>
      <scheme val="minor"/>
    </font>
    <font>
      <i/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</font>
    <font>
      <sz val="9"/>
      <color theme="1"/>
      <name val="Calibri"/>
      <scheme val="minor"/>
    </font>
    <font>
      <sz val="9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4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4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69" fontId="42" fillId="0" borderId="11">
      <alignment horizontal="center"/>
    </xf>
    <xf numFmtId="171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3" fillId="0" borderId="0">
      <alignment horizontal="center" vertical="top"/>
    </xf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5" fontId="49" fillId="0" borderId="0">
      <protection locked="0"/>
    </xf>
    <xf numFmtId="165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5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5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6" fontId="53" fillId="0" borderId="0" applyFill="0" applyBorder="0" applyAlignment="0"/>
    <xf numFmtId="177" fontId="53" fillId="0" borderId="0" applyFill="0" applyBorder="0" applyAlignment="0"/>
    <xf numFmtId="170" fontId="53" fillId="0" borderId="0" applyFill="0" applyBorder="0" applyAlignment="0"/>
    <xf numFmtId="178" fontId="53" fillId="0" borderId="0" applyFill="0" applyBorder="0" applyAlignment="0"/>
    <xf numFmtId="179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6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7" fontId="53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2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1" fontId="53" fillId="0" borderId="0" applyFill="0" applyBorder="0" applyAlignment="0"/>
    <xf numFmtId="182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4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68" fontId="39" fillId="0" borderId="0" applyFont="0" applyFill="0" applyBorder="0" applyAlignment="0" applyProtection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70" fillId="0" borderId="0"/>
    <xf numFmtId="0" fontId="8" fillId="0" borderId="0"/>
  </cellStyleXfs>
  <cellXfs count="43">
    <xf numFmtId="0" fontId="0" fillId="0" borderId="0" xfId="0"/>
    <xf numFmtId="0" fontId="68" fillId="0" borderId="0" xfId="0" applyFont="1"/>
    <xf numFmtId="0" fontId="68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 wrapText="1"/>
    </xf>
    <xf numFmtId="0" fontId="69" fillId="0" borderId="0" xfId="0" applyFont="1" applyAlignment="1">
      <alignment vertical="center" wrapText="1"/>
    </xf>
    <xf numFmtId="0" fontId="71" fillId="0" borderId="0" xfId="363" applyFont="1" applyAlignment="1">
      <alignment vertical="top"/>
    </xf>
    <xf numFmtId="0" fontId="68" fillId="0" borderId="0" xfId="0" applyFont="1" applyAlignment="1">
      <alignment vertical="top"/>
    </xf>
    <xf numFmtId="0" fontId="68" fillId="0" borderId="0" xfId="363" applyFont="1" applyAlignment="1">
      <alignment horizontal="left" vertical="center"/>
    </xf>
    <xf numFmtId="14" fontId="69" fillId="0" borderId="0" xfId="0" applyNumberFormat="1" applyFont="1" applyAlignment="1">
      <alignment vertical="center" wrapText="1"/>
    </xf>
    <xf numFmtId="0" fontId="72" fillId="0" borderId="0" xfId="0" applyFont="1"/>
    <xf numFmtId="0" fontId="69" fillId="0" borderId="0" xfId="0" applyFont="1"/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4" fillId="29" borderId="0" xfId="0" applyFont="1" applyFill="1"/>
    <xf numFmtId="0" fontId="69" fillId="0" borderId="0" xfId="0" applyFont="1" applyAlignment="1">
      <alignment horizontal="left"/>
    </xf>
    <xf numFmtId="14" fontId="69" fillId="0" borderId="0" xfId="0" applyNumberFormat="1" applyFont="1" applyAlignment="1">
      <alignment horizontal="left"/>
    </xf>
    <xf numFmtId="0" fontId="74" fillId="29" borderId="0" xfId="0" applyFont="1" applyFill="1" applyAlignment="1">
      <alignment horizontal="left"/>
    </xf>
    <xf numFmtId="0" fontId="62" fillId="0" borderId="0" xfId="309" applyAlignment="1" applyProtection="1"/>
    <xf numFmtId="0" fontId="69" fillId="0" borderId="0" xfId="309" applyFont="1" applyAlignment="1" applyProtection="1"/>
    <xf numFmtId="0" fontId="74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76" fillId="0" borderId="0" xfId="0" applyFont="1"/>
    <xf numFmtId="0" fontId="77" fillId="0" borderId="0" xfId="0" applyFont="1"/>
    <xf numFmtId="0" fontId="72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0" fontId="69" fillId="0" borderId="0" xfId="0" applyFont="1" applyAlignment="1">
      <alignment horizontal="left" vertical="center" wrapText="1"/>
    </xf>
    <xf numFmtId="0" fontId="69" fillId="0" borderId="0" xfId="0" applyFont="1" applyAlignment="1">
      <alignment horizontal="left" vertical="center"/>
    </xf>
    <xf numFmtId="0" fontId="78" fillId="0" borderId="0" xfId="0" applyFont="1" applyAlignment="1">
      <alignment vertical="center" wrapText="1"/>
    </xf>
    <xf numFmtId="0" fontId="78" fillId="0" borderId="0" xfId="0" applyFont="1" applyAlignment="1">
      <alignment horizontal="center" vertical="center" wrapText="1"/>
    </xf>
    <xf numFmtId="14" fontId="69" fillId="0" borderId="0" xfId="0" applyNumberFormat="1" applyFont="1" applyAlignment="1">
      <alignment horizontal="center" vertical="center"/>
    </xf>
    <xf numFmtId="0" fontId="80" fillId="0" borderId="0" xfId="0" applyFont="1" applyAlignment="1">
      <alignment horizontal="center" vertical="center" wrapText="1"/>
    </xf>
    <xf numFmtId="0" fontId="81" fillId="0" borderId="0" xfId="0" applyFont="1"/>
    <xf numFmtId="187" fontId="69" fillId="0" borderId="0" xfId="0" applyNumberFormat="1" applyFont="1" applyAlignment="1">
      <alignment vertical="center" wrapText="1"/>
    </xf>
    <xf numFmtId="0" fontId="73" fillId="0" borderId="0" xfId="0" applyFont="1"/>
    <xf numFmtId="0" fontId="82" fillId="0" borderId="0" xfId="0" applyFont="1"/>
    <xf numFmtId="49" fontId="67" fillId="0" borderId="0" xfId="76" applyNumberFormat="1" applyFont="1" applyAlignment="1">
      <alignment horizontal="center" vertical="center"/>
    </xf>
    <xf numFmtId="49" fontId="67" fillId="0" borderId="19" xfId="76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 wrapText="1"/>
    </xf>
    <xf numFmtId="0" fontId="85" fillId="0" borderId="0" xfId="0" applyFont="1" applyBorder="1" applyAlignment="1">
      <alignment horizontal="left" vertical="center"/>
    </xf>
    <xf numFmtId="0" fontId="84" fillId="0" borderId="0" xfId="0" applyFont="1" applyBorder="1" applyAlignment="1">
      <alignment horizontal="center" vertical="center" wrapText="1"/>
    </xf>
    <xf numFmtId="14" fontId="85" fillId="0" borderId="0" xfId="363" applyNumberFormat="1" applyFont="1" applyBorder="1" applyAlignment="1">
      <alignment vertical="center" wrapText="1"/>
    </xf>
    <xf numFmtId="0" fontId="86" fillId="0" borderId="0" xfId="0" applyNumberFormat="1" applyFont="1" applyBorder="1"/>
  </cellXfs>
  <cellStyles count="364">
    <cellStyle name="_(7)Ремонты" xfId="234" xr:uid="{00000000-0005-0000-0000-000000000000}"/>
    <cellStyle name="_ВУ_Прох по бриг СВОД август07 2(испр Назинцевым)" xfId="235" xr:uid="{00000000-0005-0000-0000-000001000000}"/>
    <cellStyle name="_ВУ_Проходка по бригадам МАЙ (2)" xfId="236" xr:uid="{00000000-0005-0000-0000-000002000000}"/>
    <cellStyle name="_График прох_Ворк_2006(13.11.05г.)" xfId="237" xr:uid="{00000000-0005-0000-0000-000003000000}"/>
    <cellStyle name="_ИГ_Северная_1.06.07" xfId="238" xr:uid="{00000000-0005-0000-0000-000004000000}"/>
    <cellStyle name="_Копия Проходка по бригадам ЗАМШ-НАЗ август СС (РАБОЧИЙ)" xfId="239" xr:uid="{00000000-0005-0000-0000-000005000000}"/>
    <cellStyle name="_Копия Ремонты - отчет (3)" xfId="240" xr:uid="{00000000-0005-0000-0000-000006000000}"/>
    <cellStyle name="_Прох 2006 Сев Ворк Воргаш" xfId="241" xr:uid="{00000000-0005-0000-0000-000007000000}"/>
    <cellStyle name="_Проходка по бригадам для СВС-Р август СС (РАБОЧИЙ)" xfId="242" xr:uid="{00000000-0005-0000-0000-000008000000}"/>
    <cellStyle name="_Проходка_2007г_все шахты" xfId="243" xr:uid="{00000000-0005-0000-0000-000009000000}"/>
    <cellStyle name="_СВОД_УГОЛЬ Фор ПП БП 2007 от 31.08.06г 1" xfId="244" xr:uid="{00000000-0005-0000-0000-00000A000000}"/>
    <cellStyle name="_Северная - Январь 2008 ТЭП общая" xfId="245" xr:uid="{00000000-0005-0000-0000-00000B000000}"/>
    <cellStyle name="_Таблица №4. Образец. Исполнительный график  проведения горных выработок" xfId="246" xr:uid="{00000000-0005-0000-0000-00000C000000}"/>
    <cellStyle name="”€ќђќ‘ћ‚›‰" xfId="252" xr:uid="{00000000-0005-0000-0000-00000D000000}"/>
    <cellStyle name="”€љ‘€ђћ‚ђќќ›‰" xfId="253" xr:uid="{00000000-0005-0000-0000-00000E000000}"/>
    <cellStyle name="”ќђќ‘ћ‚›‰" xfId="254" xr:uid="{00000000-0005-0000-0000-00000F000000}"/>
    <cellStyle name="”љ‘ђћ‚ђќќ›‰" xfId="255" xr:uid="{00000000-0005-0000-0000-000010000000}"/>
    <cellStyle name="„…ќ…†ќ›‰" xfId="256" xr:uid="{00000000-0005-0000-0000-000011000000}"/>
    <cellStyle name="„ђ’ђ" xfId="257" xr:uid="{00000000-0005-0000-0000-000012000000}"/>
    <cellStyle name="€’ћѓћ‚›‰" xfId="260" xr:uid="{00000000-0005-0000-0000-000013000000}"/>
    <cellStyle name="‡ђѓћ‹ћ‚ћљ1" xfId="258" xr:uid="{00000000-0005-0000-0000-000014000000}"/>
    <cellStyle name="‡ђѓћ‹ћ‚ћљ2" xfId="259" xr:uid="{00000000-0005-0000-0000-000015000000}"/>
    <cellStyle name="’ћѓћ‚›‰" xfId="251" xr:uid="{00000000-0005-0000-0000-000016000000}"/>
    <cellStyle name="" xfId="228" xr:uid="{00000000-0005-0000-0000-000017000000}"/>
    <cellStyle name="" xfId="229" xr:uid="{00000000-0005-0000-0000-000018000000}"/>
    <cellStyle name="" xfId="230" xr:uid="{00000000-0005-0000-0000-000019000000}"/>
    <cellStyle name="_Ф-1И2" xfId="247" xr:uid="{00000000-0005-0000-0000-00001A000000}"/>
    <cellStyle name="_Ф-1И2" xfId="248" xr:uid="{00000000-0005-0000-0000-00001B000000}"/>
    <cellStyle name="" xfId="231" xr:uid="{00000000-0005-0000-0000-00001C000000}"/>
    <cellStyle name="" xfId="232" xr:uid="{00000000-0005-0000-0000-00001D000000}"/>
    <cellStyle name="_Ф-1И2" xfId="249" xr:uid="{00000000-0005-0000-0000-00001E000000}"/>
    <cellStyle name="_Ф-1И2" xfId="250" xr:uid="{00000000-0005-0000-0000-00001F000000}"/>
    <cellStyle name="" xfId="233" xr:uid="{00000000-0005-0000-0000-000020000000}"/>
    <cellStyle name="1" xfId="261" xr:uid="{00000000-0005-0000-0000-000021000000}"/>
    <cellStyle name="2" xfId="263" xr:uid="{00000000-0005-0000-0000-000022000000}"/>
    <cellStyle name="1Normal" xfId="262" xr:uid="{00000000-0005-0000-0000-000023000000}"/>
    <cellStyle name="20% - Акцент1 2" xfId="2" xr:uid="{00000000-0005-0000-0000-000024000000}"/>
    <cellStyle name="20% - Акцент2 2" xfId="3" xr:uid="{00000000-0005-0000-0000-000025000000}"/>
    <cellStyle name="20% - Акцент3 2" xfId="4" xr:uid="{00000000-0005-0000-0000-000026000000}"/>
    <cellStyle name="20% - Акцент4 2" xfId="5" xr:uid="{00000000-0005-0000-0000-000027000000}"/>
    <cellStyle name="20% - Акцент5 2" xfId="6" xr:uid="{00000000-0005-0000-0000-000028000000}"/>
    <cellStyle name="20% - Акцент6 2" xfId="7" xr:uid="{00000000-0005-0000-0000-000029000000}"/>
    <cellStyle name="40% - Акцент1 2" xfId="8" xr:uid="{00000000-0005-0000-0000-00002A000000}"/>
    <cellStyle name="40% - Акцент2 2" xfId="9" xr:uid="{00000000-0005-0000-0000-00002B000000}"/>
    <cellStyle name="40% - Акцент3 2" xfId="10" xr:uid="{00000000-0005-0000-0000-00002C000000}"/>
    <cellStyle name="40% - Акцент4 2" xfId="11" xr:uid="{00000000-0005-0000-0000-00002D000000}"/>
    <cellStyle name="40% - Акцент5 2" xfId="12" xr:uid="{00000000-0005-0000-0000-00002E000000}"/>
    <cellStyle name="40% - Акцент6 2" xfId="13" xr:uid="{00000000-0005-0000-0000-00002F000000}"/>
    <cellStyle name="60% - Акцент1 2" xfId="14" xr:uid="{00000000-0005-0000-0000-000030000000}"/>
    <cellStyle name="60% - Акцент2 2" xfId="15" xr:uid="{00000000-0005-0000-0000-000031000000}"/>
    <cellStyle name="60% - Акцент3 2" xfId="16" xr:uid="{00000000-0005-0000-0000-000032000000}"/>
    <cellStyle name="60% - Акцент4 2" xfId="17" xr:uid="{00000000-0005-0000-0000-000033000000}"/>
    <cellStyle name="60% - Акцент5 2" xfId="18" xr:uid="{00000000-0005-0000-0000-000034000000}"/>
    <cellStyle name="60% - Акцент6 2" xfId="19" xr:uid="{00000000-0005-0000-0000-000035000000}"/>
    <cellStyle name="Aeia?nnueea" xfId="264" xr:uid="{00000000-0005-0000-0000-000036000000}"/>
    <cellStyle name="Calc Currency (0)" xfId="265" xr:uid="{00000000-0005-0000-0000-000037000000}"/>
    <cellStyle name="Calc Currency (2)" xfId="266" xr:uid="{00000000-0005-0000-0000-000038000000}"/>
    <cellStyle name="Calc Percent (0)" xfId="267" xr:uid="{00000000-0005-0000-0000-000039000000}"/>
    <cellStyle name="Calc Percent (1)" xfId="268" xr:uid="{00000000-0005-0000-0000-00003A000000}"/>
    <cellStyle name="Calc Percent (2)" xfId="269" xr:uid="{00000000-0005-0000-0000-00003B000000}"/>
    <cellStyle name="Calc Units (0)" xfId="270" xr:uid="{00000000-0005-0000-0000-00003C000000}"/>
    <cellStyle name="Calc Units (1)" xfId="271" xr:uid="{00000000-0005-0000-0000-00003D000000}"/>
    <cellStyle name="Calc Units (2)" xfId="272" xr:uid="{00000000-0005-0000-0000-00003E000000}"/>
    <cellStyle name="Comma [00]" xfId="273" xr:uid="{00000000-0005-0000-0000-00003F000000}"/>
    <cellStyle name="Comma 2" xfId="20" xr:uid="{00000000-0005-0000-0000-000040000000}"/>
    <cellStyle name="Comma 2 2" xfId="21" xr:uid="{00000000-0005-0000-0000-000041000000}"/>
    <cellStyle name="Comma 2 2 2" xfId="22" xr:uid="{00000000-0005-0000-0000-000042000000}"/>
    <cellStyle name="Comma 2 3" xfId="23" xr:uid="{00000000-0005-0000-0000-000043000000}"/>
    <cellStyle name="Comma 3" xfId="24" xr:uid="{00000000-0005-0000-0000-000044000000}"/>
    <cellStyle name="Comma 3 2" xfId="25" xr:uid="{00000000-0005-0000-0000-000045000000}"/>
    <cellStyle name="Comma 4" xfId="26" xr:uid="{00000000-0005-0000-0000-000046000000}"/>
    <cellStyle name="Comma 4 2" xfId="27" xr:uid="{00000000-0005-0000-0000-000047000000}"/>
    <cellStyle name="Comma 4 2 2" xfId="28" xr:uid="{00000000-0005-0000-0000-000048000000}"/>
    <cellStyle name="Comma 4 3" xfId="29" xr:uid="{00000000-0005-0000-0000-000049000000}"/>
    <cellStyle name="Comma0" xfId="274" xr:uid="{00000000-0005-0000-0000-00004A000000}"/>
    <cellStyle name="Currency [00]" xfId="275" xr:uid="{00000000-0005-0000-0000-00004B000000}"/>
    <cellStyle name="Currency0" xfId="276" xr:uid="{00000000-0005-0000-0000-00004C000000}"/>
    <cellStyle name="Date" xfId="277" xr:uid="{00000000-0005-0000-0000-00004D000000}"/>
    <cellStyle name="Date Short" xfId="278" xr:uid="{00000000-0005-0000-0000-00004E000000}"/>
    <cellStyle name="DELTA" xfId="279" xr:uid="{00000000-0005-0000-0000-00004F000000}"/>
    <cellStyle name="Dziesietny [0]_PERSONAL" xfId="280" xr:uid="{00000000-0005-0000-0000-000050000000}"/>
    <cellStyle name="Dziesietny_PERSONAL" xfId="281" xr:uid="{00000000-0005-0000-0000-000051000000}"/>
    <cellStyle name="Enter Currency (0)" xfId="282" xr:uid="{00000000-0005-0000-0000-000052000000}"/>
    <cellStyle name="Enter Currency (2)" xfId="283" xr:uid="{00000000-0005-0000-0000-000053000000}"/>
    <cellStyle name="Enter Units (0)" xfId="284" xr:uid="{00000000-0005-0000-0000-000054000000}"/>
    <cellStyle name="Enter Units (1)" xfId="285" xr:uid="{00000000-0005-0000-0000-000055000000}"/>
    <cellStyle name="Enter Units (2)" xfId="286" xr:uid="{00000000-0005-0000-0000-000056000000}"/>
    <cellStyle name="Euro" xfId="30" xr:uid="{00000000-0005-0000-0000-000057000000}"/>
    <cellStyle name="Euro 2" xfId="287" xr:uid="{00000000-0005-0000-0000-000058000000}"/>
    <cellStyle name="F2" xfId="288" xr:uid="{00000000-0005-0000-0000-000059000000}"/>
    <cellStyle name="F3" xfId="289" xr:uid="{00000000-0005-0000-0000-00005A000000}"/>
    <cellStyle name="F4" xfId="290" xr:uid="{00000000-0005-0000-0000-00005B000000}"/>
    <cellStyle name="F5" xfId="291" xr:uid="{00000000-0005-0000-0000-00005C000000}"/>
    <cellStyle name="F6" xfId="292" xr:uid="{00000000-0005-0000-0000-00005D000000}"/>
    <cellStyle name="F7" xfId="293" xr:uid="{00000000-0005-0000-0000-00005E000000}"/>
    <cellStyle name="F8" xfId="294" xr:uid="{00000000-0005-0000-0000-00005F000000}"/>
    <cellStyle name="Fixed" xfId="295" xr:uid="{00000000-0005-0000-0000-000060000000}"/>
    <cellStyle name="Flag" xfId="296" xr:uid="{00000000-0005-0000-0000-000061000000}"/>
    <cellStyle name="Followed Hyperlink" xfId="297" xr:uid="{00000000-0005-0000-0000-000062000000}"/>
    <cellStyle name="Header1" xfId="298" xr:uid="{00000000-0005-0000-0000-000063000000}"/>
    <cellStyle name="Header2" xfId="299" xr:uid="{00000000-0005-0000-0000-000064000000}"/>
    <cellStyle name="Heading 1" xfId="300" xr:uid="{00000000-0005-0000-0000-000065000000}"/>
    <cellStyle name="Heading 2" xfId="301" xr:uid="{00000000-0005-0000-0000-000066000000}"/>
    <cellStyle name="Heading1" xfId="302" xr:uid="{00000000-0005-0000-0000-000067000000}"/>
    <cellStyle name="Heading2" xfId="303" xr:uid="{00000000-0005-0000-0000-000068000000}"/>
    <cellStyle name="Heading3" xfId="304" xr:uid="{00000000-0005-0000-0000-000069000000}"/>
    <cellStyle name="Heading4" xfId="305" xr:uid="{00000000-0005-0000-0000-00006A000000}"/>
    <cellStyle name="Heading5" xfId="306" xr:uid="{00000000-0005-0000-0000-00006B000000}"/>
    <cellStyle name="Heading6" xfId="307" xr:uid="{00000000-0005-0000-0000-00006C000000}"/>
    <cellStyle name="highlight" xfId="31" xr:uid="{00000000-0005-0000-0000-00006D000000}"/>
    <cellStyle name="Horizontal" xfId="308" xr:uid="{00000000-0005-0000-0000-00006E000000}"/>
    <cellStyle name="Hyperlink" xfId="309" xr:uid="{00000000-0005-0000-0000-00006F000000}"/>
    <cellStyle name="Hyperlink 2" xfId="32" xr:uid="{00000000-0005-0000-0000-000070000000}"/>
    <cellStyle name="Hyperlink 2 2" xfId="33" xr:uid="{00000000-0005-0000-0000-000071000000}"/>
    <cellStyle name="Iau?iue_o10-n" xfId="310" xr:uid="{00000000-0005-0000-0000-000072000000}"/>
    <cellStyle name="Ioe?uaaaoayny aeia?nnueea" xfId="311" xr:uid="{00000000-0005-0000-0000-000073000000}"/>
    <cellStyle name="ISO" xfId="312" xr:uid="{00000000-0005-0000-0000-000074000000}"/>
    <cellStyle name="Link Currency (0)" xfId="313" xr:uid="{00000000-0005-0000-0000-000075000000}"/>
    <cellStyle name="Link Currency (2)" xfId="314" xr:uid="{00000000-0005-0000-0000-000076000000}"/>
    <cellStyle name="Link Units (0)" xfId="315" xr:uid="{00000000-0005-0000-0000-000077000000}"/>
    <cellStyle name="Link Units (1)" xfId="316" xr:uid="{00000000-0005-0000-0000-000078000000}"/>
    <cellStyle name="Link Units (2)" xfId="317" xr:uid="{00000000-0005-0000-0000-000079000000}"/>
    <cellStyle name="Matrix" xfId="318" xr:uid="{00000000-0005-0000-0000-00007A000000}"/>
    <cellStyle name="Norma11l" xfId="319" xr:uid="{00000000-0005-0000-0000-00007B000000}"/>
    <cellStyle name="Normal" xfId="0" builtinId="0"/>
    <cellStyle name="Normal 2" xfId="34" xr:uid="{00000000-0005-0000-0000-00007C000000}"/>
    <cellStyle name="Normal 3" xfId="35" xr:uid="{00000000-0005-0000-0000-00007D000000}"/>
    <cellStyle name="Normal 4" xfId="362" xr:uid="{00000000-0005-0000-0000-00007E000000}"/>
    <cellStyle name="Normal 5" xfId="363" xr:uid="{00000000-0005-0000-0000-00007F000000}"/>
    <cellStyle name="normalPercent" xfId="36" xr:uid="{00000000-0005-0000-0000-000080000000}"/>
    <cellStyle name="normбlnм_laroux" xfId="320" xr:uid="{00000000-0005-0000-0000-000081000000}"/>
    <cellStyle name="nornPercent" xfId="37" xr:uid="{00000000-0005-0000-0000-000082000000}"/>
    <cellStyle name="Note" xfId="321" xr:uid="{00000000-0005-0000-0000-000083000000}"/>
    <cellStyle name="Note 2" xfId="38" xr:uid="{00000000-0005-0000-0000-000084000000}"/>
    <cellStyle name="Note 2 2" xfId="39" xr:uid="{00000000-0005-0000-0000-000085000000}"/>
    <cellStyle name="Option" xfId="322" xr:uid="{00000000-0005-0000-0000-000086000000}"/>
    <cellStyle name="OptionHeading" xfId="323" xr:uid="{00000000-0005-0000-0000-000087000000}"/>
    <cellStyle name="Paaotsikko" xfId="324" xr:uid="{00000000-0005-0000-0000-000088000000}"/>
    <cellStyle name="Percent [0]" xfId="325" xr:uid="{00000000-0005-0000-0000-000089000000}"/>
    <cellStyle name="Percent [00]" xfId="326" xr:uid="{00000000-0005-0000-0000-00008A000000}"/>
    <cellStyle name="PrePop Currency (0)" xfId="327" xr:uid="{00000000-0005-0000-0000-00008B000000}"/>
    <cellStyle name="PrePop Currency (2)" xfId="328" xr:uid="{00000000-0005-0000-0000-00008C000000}"/>
    <cellStyle name="PrePop Units (0)" xfId="329" xr:uid="{00000000-0005-0000-0000-00008D000000}"/>
    <cellStyle name="PrePop Units (1)" xfId="330" xr:uid="{00000000-0005-0000-0000-00008E000000}"/>
    <cellStyle name="PrePop Units (2)" xfId="331" xr:uid="{00000000-0005-0000-0000-00008F000000}"/>
    <cellStyle name="Price" xfId="332" xr:uid="{00000000-0005-0000-0000-000090000000}"/>
    <cellStyle name="Pддotsikko" xfId="333" xr:uid="{00000000-0005-0000-0000-000091000000}"/>
    <cellStyle name="Rubles" xfId="334" xr:uid="{00000000-0005-0000-0000-000092000000}"/>
    <cellStyle name="S2" xfId="202" xr:uid="{00000000-0005-0000-0000-000093000000}"/>
    <cellStyle name="Text Indent A" xfId="335" xr:uid="{00000000-0005-0000-0000-000094000000}"/>
    <cellStyle name="Text Indent B" xfId="336" xr:uid="{00000000-0005-0000-0000-000095000000}"/>
    <cellStyle name="Text Indent C" xfId="337" xr:uid="{00000000-0005-0000-0000-000096000000}"/>
    <cellStyle name="Total" xfId="338" xr:uid="{00000000-0005-0000-0000-000097000000}"/>
    <cellStyle name="Unit" xfId="339" xr:uid="{00000000-0005-0000-0000-000098000000}"/>
    <cellStyle name="Valiotsikko" xfId="340" xr:uid="{00000000-0005-0000-0000-000099000000}"/>
    <cellStyle name="Vertical" xfId="341" xr:uid="{00000000-0005-0000-0000-00009A000000}"/>
    <cellStyle name="Vдliotsikko" xfId="342" xr:uid="{00000000-0005-0000-0000-00009B000000}"/>
    <cellStyle name="Walutowy [0]_PERSONAL" xfId="343" xr:uid="{00000000-0005-0000-0000-00009C000000}"/>
    <cellStyle name="Walutowy_PERSONAL" xfId="344" xr:uid="{00000000-0005-0000-0000-00009D000000}"/>
    <cellStyle name="Акцент1 2" xfId="40" xr:uid="{00000000-0005-0000-0000-00009E000000}"/>
    <cellStyle name="Акцент2 2" xfId="41" xr:uid="{00000000-0005-0000-0000-00009F000000}"/>
    <cellStyle name="Акцент3 2" xfId="42" xr:uid="{00000000-0005-0000-0000-0000A0000000}"/>
    <cellStyle name="Акцент4 2" xfId="43" xr:uid="{00000000-0005-0000-0000-0000A1000000}"/>
    <cellStyle name="Акцент5 2" xfId="44" xr:uid="{00000000-0005-0000-0000-0000A2000000}"/>
    <cellStyle name="Акцент6 2" xfId="45" xr:uid="{00000000-0005-0000-0000-0000A3000000}"/>
    <cellStyle name="Ввод  2" xfId="46" xr:uid="{00000000-0005-0000-0000-0000A4000000}"/>
    <cellStyle name="Вывод 2" xfId="47" xr:uid="{00000000-0005-0000-0000-0000A5000000}"/>
    <cellStyle name="Вычисление 2" xfId="48" xr:uid="{00000000-0005-0000-0000-0000A6000000}"/>
    <cellStyle name="Группа" xfId="345" xr:uid="{00000000-0005-0000-0000-0000A7000000}"/>
    <cellStyle name="Дата" xfId="346" xr:uid="{00000000-0005-0000-0000-0000A8000000}"/>
    <cellStyle name="Денежный 2" xfId="50" xr:uid="{00000000-0005-0000-0000-0000A9000000}"/>
    <cellStyle name="Денежный 2 2" xfId="181" xr:uid="{00000000-0005-0000-0000-0000AA000000}"/>
    <cellStyle name="Денежный 3" xfId="51" xr:uid="{00000000-0005-0000-0000-0000AB000000}"/>
    <cellStyle name="Денежный 4" xfId="49" xr:uid="{00000000-0005-0000-0000-0000AC000000}"/>
    <cellStyle name="Заголовок 1 2" xfId="52" xr:uid="{00000000-0005-0000-0000-0000AD000000}"/>
    <cellStyle name="Заголовок 2 2" xfId="53" xr:uid="{00000000-0005-0000-0000-0000AE000000}"/>
    <cellStyle name="Заголовок 3 2" xfId="54" xr:uid="{00000000-0005-0000-0000-0000AF000000}"/>
    <cellStyle name="Заголовок 4 2" xfId="55" xr:uid="{00000000-0005-0000-0000-0000B0000000}"/>
    <cellStyle name="Звезды" xfId="347" xr:uid="{00000000-0005-0000-0000-0000B1000000}"/>
    <cellStyle name="Итог 2" xfId="56" xr:uid="{00000000-0005-0000-0000-0000B2000000}"/>
    <cellStyle name="Контрольная ячейка 2" xfId="57" xr:uid="{00000000-0005-0000-0000-0000B3000000}"/>
    <cellStyle name="Название 2" xfId="58" xr:uid="{00000000-0005-0000-0000-0000B4000000}"/>
    <cellStyle name="Название 2 2" xfId="348" xr:uid="{00000000-0005-0000-0000-0000B5000000}"/>
    <cellStyle name="Нейтральный 2" xfId="59" xr:uid="{00000000-0005-0000-0000-0000B6000000}"/>
    <cellStyle name="Нейтральный 3" xfId="188" xr:uid="{00000000-0005-0000-0000-0000B7000000}"/>
    <cellStyle name="Обычный 10" xfId="60" xr:uid="{00000000-0005-0000-0000-0000B9000000}"/>
    <cellStyle name="Обычный 10 2" xfId="61" xr:uid="{00000000-0005-0000-0000-0000BA000000}"/>
    <cellStyle name="Обычный 11" xfId="62" xr:uid="{00000000-0005-0000-0000-0000BB000000}"/>
    <cellStyle name="Обычный 12" xfId="63" xr:uid="{00000000-0005-0000-0000-0000BC000000}"/>
    <cellStyle name="Обычный 13" xfId="64" xr:uid="{00000000-0005-0000-0000-0000BD000000}"/>
    <cellStyle name="Обычный 14" xfId="65" xr:uid="{00000000-0005-0000-0000-0000BE000000}"/>
    <cellStyle name="Обычный 15" xfId="66" xr:uid="{00000000-0005-0000-0000-0000BF000000}"/>
    <cellStyle name="Обычный 15 2" xfId="67" xr:uid="{00000000-0005-0000-0000-0000C0000000}"/>
    <cellStyle name="Обычный 16" xfId="68" xr:uid="{00000000-0005-0000-0000-0000C1000000}"/>
    <cellStyle name="Обычный 17" xfId="69" xr:uid="{00000000-0005-0000-0000-0000C2000000}"/>
    <cellStyle name="Обычный 17 2" xfId="70" xr:uid="{00000000-0005-0000-0000-0000C3000000}"/>
    <cellStyle name="Обычный 18" xfId="71" xr:uid="{00000000-0005-0000-0000-0000C4000000}"/>
    <cellStyle name="Обычный 19" xfId="72" xr:uid="{00000000-0005-0000-0000-0000C5000000}"/>
    <cellStyle name="Обычный 2" xfId="73" xr:uid="{00000000-0005-0000-0000-0000C6000000}"/>
    <cellStyle name="Обычный 2 2" xfId="74" xr:uid="{00000000-0005-0000-0000-0000C7000000}"/>
    <cellStyle name="Обычный 2 3" xfId="75" xr:uid="{00000000-0005-0000-0000-0000C8000000}"/>
    <cellStyle name="Обычный 2 3 2" xfId="183" xr:uid="{00000000-0005-0000-0000-0000C9000000}"/>
    <cellStyle name="Обычный 2 4" xfId="76" xr:uid="{00000000-0005-0000-0000-0000CA000000}"/>
    <cellStyle name="Обычный 2 5" xfId="189" xr:uid="{00000000-0005-0000-0000-0000CB000000}"/>
    <cellStyle name="Обычный 2 5 2" xfId="204" xr:uid="{00000000-0005-0000-0000-0000CC000000}"/>
    <cellStyle name="Обычный 2 5 2 2" xfId="219" xr:uid="{00000000-0005-0000-0000-0000CD000000}"/>
    <cellStyle name="Обычный 2 5 3" xfId="212" xr:uid="{00000000-0005-0000-0000-0000CE000000}"/>
    <cellStyle name="Обычный 2 6" xfId="182" xr:uid="{00000000-0005-0000-0000-0000CF000000}"/>
    <cellStyle name="Обычный 20" xfId="77" xr:uid="{00000000-0005-0000-0000-0000D0000000}"/>
    <cellStyle name="Обычный 20 2" xfId="190" xr:uid="{00000000-0005-0000-0000-0000D1000000}"/>
    <cellStyle name="Обычный 21" xfId="78" xr:uid="{00000000-0005-0000-0000-0000D2000000}"/>
    <cellStyle name="Обычный 22" xfId="79" xr:uid="{00000000-0005-0000-0000-0000D3000000}"/>
    <cellStyle name="Обычный 23" xfId="80" xr:uid="{00000000-0005-0000-0000-0000D4000000}"/>
    <cellStyle name="Обычный 24" xfId="81" xr:uid="{00000000-0005-0000-0000-0000D5000000}"/>
    <cellStyle name="Обычный 25" xfId="82" xr:uid="{00000000-0005-0000-0000-0000D6000000}"/>
    <cellStyle name="Обычный 26" xfId="83" xr:uid="{00000000-0005-0000-0000-0000D7000000}"/>
    <cellStyle name="Обычный 27" xfId="84" xr:uid="{00000000-0005-0000-0000-0000D8000000}"/>
    <cellStyle name="Обычный 28" xfId="85" xr:uid="{00000000-0005-0000-0000-0000D9000000}"/>
    <cellStyle name="Обычный 28 2" xfId="86" xr:uid="{00000000-0005-0000-0000-0000DA000000}"/>
    <cellStyle name="Обычный 28 2 2" xfId="192" xr:uid="{00000000-0005-0000-0000-0000DB000000}"/>
    <cellStyle name="Обычный 28 3" xfId="87" xr:uid="{00000000-0005-0000-0000-0000DC000000}"/>
    <cellStyle name="Обычный 28 4" xfId="191" xr:uid="{00000000-0005-0000-0000-0000DD000000}"/>
    <cellStyle name="Обычный 29" xfId="88" xr:uid="{00000000-0005-0000-0000-0000DE000000}"/>
    <cellStyle name="Обычный 3" xfId="89" xr:uid="{00000000-0005-0000-0000-0000DF000000}"/>
    <cellStyle name="Обычный 3 2" xfId="90" xr:uid="{00000000-0005-0000-0000-0000E0000000}"/>
    <cellStyle name="Обычный 3 3" xfId="91" xr:uid="{00000000-0005-0000-0000-0000E1000000}"/>
    <cellStyle name="Обычный 3 4" xfId="92" xr:uid="{00000000-0005-0000-0000-0000E2000000}"/>
    <cellStyle name="Обычный 3 5" xfId="93" xr:uid="{00000000-0005-0000-0000-0000E3000000}"/>
    <cellStyle name="Обычный 3 6" xfId="94" xr:uid="{00000000-0005-0000-0000-0000E4000000}"/>
    <cellStyle name="Обычный 3 6 2" xfId="193" xr:uid="{00000000-0005-0000-0000-0000E5000000}"/>
    <cellStyle name="Обычный 3 6 2 2" xfId="209" xr:uid="{00000000-0005-0000-0000-0000E6000000}"/>
    <cellStyle name="Обычный 3 6 2 2 2" xfId="222" xr:uid="{00000000-0005-0000-0000-0000E7000000}"/>
    <cellStyle name="Обычный 3 6 2 3" xfId="214" xr:uid="{00000000-0005-0000-0000-0000E8000000}"/>
    <cellStyle name="Обычный 3 6 3" xfId="205" xr:uid="{00000000-0005-0000-0000-0000E9000000}"/>
    <cellStyle name="Обычный 3 6 3 2" xfId="220" xr:uid="{00000000-0005-0000-0000-0000EA000000}"/>
    <cellStyle name="Обычный 3 6 4" xfId="213" xr:uid="{00000000-0005-0000-0000-0000EB000000}"/>
    <cellStyle name="Обычный 30" xfId="95" xr:uid="{00000000-0005-0000-0000-0000EC000000}"/>
    <cellStyle name="Обычный 31" xfId="96" xr:uid="{00000000-0005-0000-0000-0000ED000000}"/>
    <cellStyle name="Обычный 32" xfId="97" xr:uid="{00000000-0005-0000-0000-0000EE000000}"/>
    <cellStyle name="Обычный 33" xfId="98" xr:uid="{00000000-0005-0000-0000-0000EF000000}"/>
    <cellStyle name="Обычный 34" xfId="99" xr:uid="{00000000-0005-0000-0000-0000F0000000}"/>
    <cellStyle name="Обычный 35" xfId="100" xr:uid="{00000000-0005-0000-0000-0000F1000000}"/>
    <cellStyle name="Обычный 36" xfId="101" xr:uid="{00000000-0005-0000-0000-0000F2000000}"/>
    <cellStyle name="Обычный 37" xfId="102" xr:uid="{00000000-0005-0000-0000-0000F3000000}"/>
    <cellStyle name="Обычный 38" xfId="103" xr:uid="{00000000-0005-0000-0000-0000F4000000}"/>
    <cellStyle name="Обычный 39" xfId="104" xr:uid="{00000000-0005-0000-0000-0000F5000000}"/>
    <cellStyle name="Обычный 4" xfId="105" xr:uid="{00000000-0005-0000-0000-0000F6000000}"/>
    <cellStyle name="Обычный 4 2" xfId="106" xr:uid="{00000000-0005-0000-0000-0000F7000000}"/>
    <cellStyle name="Обычный 4 2 2" xfId="107" xr:uid="{00000000-0005-0000-0000-0000F8000000}"/>
    <cellStyle name="Обычный 4 3" xfId="108" xr:uid="{00000000-0005-0000-0000-0000F9000000}"/>
    <cellStyle name="Обычный 4 4" xfId="109" xr:uid="{00000000-0005-0000-0000-0000FA000000}"/>
    <cellStyle name="Обычный 4 4 2" xfId="194" xr:uid="{00000000-0005-0000-0000-0000FB000000}"/>
    <cellStyle name="Обычный 4 4 2 2" xfId="210" xr:uid="{00000000-0005-0000-0000-0000FC000000}"/>
    <cellStyle name="Обычный 4 4 2 2 2" xfId="223" xr:uid="{00000000-0005-0000-0000-0000FD000000}"/>
    <cellStyle name="Обычный 4 4 2 3" xfId="216" xr:uid="{00000000-0005-0000-0000-0000FE000000}"/>
    <cellStyle name="Обычный 4 4 3" xfId="206" xr:uid="{00000000-0005-0000-0000-0000FF000000}"/>
    <cellStyle name="Обычный 4 4 3 2" xfId="221" xr:uid="{00000000-0005-0000-0000-000000010000}"/>
    <cellStyle name="Обычный 4 4 4" xfId="215" xr:uid="{00000000-0005-0000-0000-000001010000}"/>
    <cellStyle name="Обычный 40" xfId="110" xr:uid="{00000000-0005-0000-0000-000002010000}"/>
    <cellStyle name="Обычный 41" xfId="111" xr:uid="{00000000-0005-0000-0000-000003010000}"/>
    <cellStyle name="Обычный 42" xfId="112" xr:uid="{00000000-0005-0000-0000-000004010000}"/>
    <cellStyle name="Обычный 43" xfId="113" xr:uid="{00000000-0005-0000-0000-000005010000}"/>
    <cellStyle name="Обычный 44" xfId="114" xr:uid="{00000000-0005-0000-0000-000006010000}"/>
    <cellStyle name="Обычный 45" xfId="225" xr:uid="{00000000-0005-0000-0000-000007010000}"/>
    <cellStyle name="Обычный 46" xfId="115" xr:uid="{00000000-0005-0000-0000-000008010000}"/>
    <cellStyle name="Обычный 47" xfId="116" xr:uid="{00000000-0005-0000-0000-000009010000}"/>
    <cellStyle name="Обычный 48" xfId="226" xr:uid="{00000000-0005-0000-0000-00000A010000}"/>
    <cellStyle name="Обычный 48 2" xfId="357" xr:uid="{00000000-0005-0000-0000-00000B010000}"/>
    <cellStyle name="Обычный 48 3" xfId="361" xr:uid="{00000000-0005-0000-0000-00000C010000}"/>
    <cellStyle name="Обычный 49" xfId="356" xr:uid="{00000000-0005-0000-0000-00000D010000}"/>
    <cellStyle name="Обычный 5" xfId="117" xr:uid="{00000000-0005-0000-0000-00000E010000}"/>
    <cellStyle name="Обычный 5 2" xfId="118" xr:uid="{00000000-0005-0000-0000-00000F010000}"/>
    <cellStyle name="Обычный 5 3" xfId="119" xr:uid="{00000000-0005-0000-0000-000010010000}"/>
    <cellStyle name="Обычный 50" xfId="1" xr:uid="{00000000-0005-0000-0000-000011010000}"/>
    <cellStyle name="Обычный 52" xfId="120" xr:uid="{00000000-0005-0000-0000-000012010000}"/>
    <cellStyle name="Обычный 53" xfId="121" xr:uid="{00000000-0005-0000-0000-000013010000}"/>
    <cellStyle name="Обычный 54" xfId="122" xr:uid="{00000000-0005-0000-0000-000014010000}"/>
    <cellStyle name="Обычный 55" xfId="123" xr:uid="{00000000-0005-0000-0000-000015010000}"/>
    <cellStyle name="Обычный 56" xfId="124" xr:uid="{00000000-0005-0000-0000-000016010000}"/>
    <cellStyle name="Обычный 57" xfId="125" xr:uid="{00000000-0005-0000-0000-000017010000}"/>
    <cellStyle name="Обычный 58" xfId="126" xr:uid="{00000000-0005-0000-0000-000018010000}"/>
    <cellStyle name="Обычный 59" xfId="127" xr:uid="{00000000-0005-0000-0000-000019010000}"/>
    <cellStyle name="Обычный 6" xfId="128" xr:uid="{00000000-0005-0000-0000-00001A010000}"/>
    <cellStyle name="Обычный 6 2" xfId="129" xr:uid="{00000000-0005-0000-0000-00001B010000}"/>
    <cellStyle name="Обычный 60" xfId="130" xr:uid="{00000000-0005-0000-0000-00001C010000}"/>
    <cellStyle name="Обычный 61" xfId="131" xr:uid="{00000000-0005-0000-0000-00001D010000}"/>
    <cellStyle name="Обычный 62" xfId="132" xr:uid="{00000000-0005-0000-0000-00001E010000}"/>
    <cellStyle name="Обычный 63" xfId="133" xr:uid="{00000000-0005-0000-0000-00001F010000}"/>
    <cellStyle name="Обычный 64" xfId="134" xr:uid="{00000000-0005-0000-0000-000020010000}"/>
    <cellStyle name="Обычный 65" xfId="135" xr:uid="{00000000-0005-0000-0000-000021010000}"/>
    <cellStyle name="Обычный 66" xfId="136" xr:uid="{00000000-0005-0000-0000-000022010000}"/>
    <cellStyle name="Обычный 67" xfId="137" xr:uid="{00000000-0005-0000-0000-000023010000}"/>
    <cellStyle name="Обычный 68" xfId="138" xr:uid="{00000000-0005-0000-0000-000024010000}"/>
    <cellStyle name="Обычный 69" xfId="139" xr:uid="{00000000-0005-0000-0000-000025010000}"/>
    <cellStyle name="Обычный 7" xfId="140" xr:uid="{00000000-0005-0000-0000-000026010000}"/>
    <cellStyle name="Обычный 70" xfId="141" xr:uid="{00000000-0005-0000-0000-000027010000}"/>
    <cellStyle name="Обычный 71" xfId="142" xr:uid="{00000000-0005-0000-0000-000028010000}"/>
    <cellStyle name="Обычный 72" xfId="143" xr:uid="{00000000-0005-0000-0000-000029010000}"/>
    <cellStyle name="Обычный 73" xfId="144" xr:uid="{00000000-0005-0000-0000-00002A010000}"/>
    <cellStyle name="Обычный 74" xfId="145" xr:uid="{00000000-0005-0000-0000-00002B010000}"/>
    <cellStyle name="Обычный 75" xfId="146" xr:uid="{00000000-0005-0000-0000-00002C010000}"/>
    <cellStyle name="Обычный 8" xfId="147" xr:uid="{00000000-0005-0000-0000-00002D010000}"/>
    <cellStyle name="Обычный 9" xfId="148" xr:uid="{00000000-0005-0000-0000-00002E010000}"/>
    <cellStyle name="Плохой 2" xfId="149" xr:uid="{00000000-0005-0000-0000-00002F010000}"/>
    <cellStyle name="Плохой 3" xfId="150" xr:uid="{00000000-0005-0000-0000-000030010000}"/>
    <cellStyle name="Плохой 4" xfId="195" xr:uid="{00000000-0005-0000-0000-000031010000}"/>
    <cellStyle name="Пояснение 2" xfId="151" xr:uid="{00000000-0005-0000-0000-000032010000}"/>
    <cellStyle name="Примечание 2" xfId="152" xr:uid="{00000000-0005-0000-0000-000033010000}"/>
    <cellStyle name="Примечание 2 2" xfId="153" xr:uid="{00000000-0005-0000-0000-000034010000}"/>
    <cellStyle name="Примечание 3" xfId="154" xr:uid="{00000000-0005-0000-0000-000035010000}"/>
    <cellStyle name="Процентный 2" xfId="156" xr:uid="{00000000-0005-0000-0000-000036010000}"/>
    <cellStyle name="Процентный 2 2" xfId="157" xr:uid="{00000000-0005-0000-0000-000037010000}"/>
    <cellStyle name="Процентный 2 2 2" xfId="158" xr:uid="{00000000-0005-0000-0000-000038010000}"/>
    <cellStyle name="Процентный 2 3" xfId="159" xr:uid="{00000000-0005-0000-0000-000039010000}"/>
    <cellStyle name="Процентный 2 4" xfId="196" xr:uid="{00000000-0005-0000-0000-00003A010000}"/>
    <cellStyle name="Процентный 2 5" xfId="185" xr:uid="{00000000-0005-0000-0000-00003B010000}"/>
    <cellStyle name="Процентный 2 6" xfId="227" xr:uid="{00000000-0005-0000-0000-00003C010000}"/>
    <cellStyle name="Процентный 3" xfId="160" xr:uid="{00000000-0005-0000-0000-00003D010000}"/>
    <cellStyle name="Процентный 3 2" xfId="197" xr:uid="{00000000-0005-0000-0000-00003E010000}"/>
    <cellStyle name="Процентный 4" xfId="184" xr:uid="{00000000-0005-0000-0000-00003F010000}"/>
    <cellStyle name="Процентный 5" xfId="155" xr:uid="{00000000-0005-0000-0000-000040010000}"/>
    <cellStyle name="Процентный 8" xfId="161" xr:uid="{00000000-0005-0000-0000-000041010000}"/>
    <cellStyle name="Связанная ячейка 2" xfId="162" xr:uid="{00000000-0005-0000-0000-000042010000}"/>
    <cellStyle name="Стиль 1" xfId="163" xr:uid="{00000000-0005-0000-0000-000043010000}"/>
    <cellStyle name="Стиль 1 2" xfId="164" xr:uid="{00000000-0005-0000-0000-000044010000}"/>
    <cellStyle name="Стиль 1 3" xfId="165" xr:uid="{00000000-0005-0000-0000-000045010000}"/>
    <cellStyle name="Стиль 1 4" xfId="349" xr:uid="{00000000-0005-0000-0000-000046010000}"/>
    <cellStyle name="Стиль 2" xfId="166" xr:uid="{00000000-0005-0000-0000-000047010000}"/>
    <cellStyle name="Стиль_названий" xfId="167" xr:uid="{00000000-0005-0000-0000-000048010000}"/>
    <cellStyle name="Текст предупреждения 2" xfId="168" xr:uid="{00000000-0005-0000-0000-000049010000}"/>
    <cellStyle name="тонны" xfId="350" xr:uid="{00000000-0005-0000-0000-00004A010000}"/>
    <cellStyle name="Тысячи [0]_Chart1 (Sales &amp; Costs)" xfId="351" xr:uid="{00000000-0005-0000-0000-00004B010000}"/>
    <cellStyle name="Тысячи_Chart1 (Sales &amp; Costs)" xfId="352" xr:uid="{00000000-0005-0000-0000-00004C010000}"/>
    <cellStyle name="Финансовый [0] 2" xfId="171" xr:uid="{00000000-0005-0000-0000-00004D010000}"/>
    <cellStyle name="Финансовый [0] 2 2" xfId="199" xr:uid="{00000000-0005-0000-0000-00004E010000}"/>
    <cellStyle name="Финансовый [0] 3" xfId="198" xr:uid="{00000000-0005-0000-0000-00004F010000}"/>
    <cellStyle name="Финансовый [0] 4" xfId="170" xr:uid="{00000000-0005-0000-0000-000050010000}"/>
    <cellStyle name="Финансовый 10" xfId="218" xr:uid="{00000000-0005-0000-0000-000051010000}"/>
    <cellStyle name="Финансовый 11" xfId="217" xr:uid="{00000000-0005-0000-0000-000052010000}"/>
    <cellStyle name="Финансовый 11 2" xfId="224" xr:uid="{00000000-0005-0000-0000-000053010000}"/>
    <cellStyle name="Финансовый 12" xfId="211" xr:uid="{00000000-0005-0000-0000-000054010000}"/>
    <cellStyle name="Финансовый 13" xfId="169" xr:uid="{00000000-0005-0000-0000-000055010000}"/>
    <cellStyle name="Финансовый 14" xfId="360" xr:uid="{00000000-0005-0000-0000-000056010000}"/>
    <cellStyle name="Финансовый 15" xfId="358" xr:uid="{00000000-0005-0000-0000-000057010000}"/>
    <cellStyle name="Финансовый 16" xfId="359" xr:uid="{00000000-0005-0000-0000-000058010000}"/>
    <cellStyle name="Финансовый 2" xfId="172" xr:uid="{00000000-0005-0000-0000-000059010000}"/>
    <cellStyle name="Финансовый 2 2" xfId="173" xr:uid="{00000000-0005-0000-0000-00005A010000}"/>
    <cellStyle name="Финансовый 2 3" xfId="200" xr:uid="{00000000-0005-0000-0000-00005B010000}"/>
    <cellStyle name="Финансовый 2 4" xfId="174" xr:uid="{00000000-0005-0000-0000-00005C010000}"/>
    <cellStyle name="Финансовый 2 5" xfId="187" xr:uid="{00000000-0005-0000-0000-00005D010000}"/>
    <cellStyle name="Финансовый 2 6" xfId="355" xr:uid="{00000000-0005-0000-0000-00005E010000}"/>
    <cellStyle name="Финансовый 3" xfId="175" xr:uid="{00000000-0005-0000-0000-00005F010000}"/>
    <cellStyle name="Финансовый 3 2" xfId="201" xr:uid="{00000000-0005-0000-0000-000060010000}"/>
    <cellStyle name="Финансовый 4" xfId="176" xr:uid="{00000000-0005-0000-0000-000061010000}"/>
    <cellStyle name="Финансовый 4 2" xfId="177" xr:uid="{00000000-0005-0000-0000-000062010000}"/>
    <cellStyle name="Финансовый 5" xfId="178" xr:uid="{00000000-0005-0000-0000-000063010000}"/>
    <cellStyle name="Финансовый 5 2" xfId="179" xr:uid="{00000000-0005-0000-0000-000064010000}"/>
    <cellStyle name="Финансовый 6" xfId="186" xr:uid="{00000000-0005-0000-0000-000065010000}"/>
    <cellStyle name="Финансовый 7" xfId="208" xr:uid="{00000000-0005-0000-0000-000066010000}"/>
    <cellStyle name="Финансовый 8" xfId="207" xr:uid="{00000000-0005-0000-0000-000067010000}"/>
    <cellStyle name="Финансовый 9" xfId="203" xr:uid="{00000000-0005-0000-0000-000068010000}"/>
    <cellStyle name="Хороший 2" xfId="180" xr:uid="{00000000-0005-0000-0000-000069010000}"/>
    <cellStyle name="Цена" xfId="353" xr:uid="{00000000-0005-0000-0000-00006A010000}"/>
    <cellStyle name="Џђћ–…ќ’ќ›‰" xfId="354" xr:uid="{00000000-0005-0000-0000-00006B010000}"/>
  </cellStyles>
  <dxfs count="53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Calibri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rgb="FF000000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9"/>
        <color rgb="FF000000"/>
        <name val="Calibri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187" formatCode="yyyy\-mm\-dd;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Calibri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C7C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47741</xdr:colOff>
      <xdr:row>118</xdr:row>
      <xdr:rowOff>125211</xdr:rowOff>
    </xdr:from>
    <xdr:to>
      <xdr:col>5</xdr:col>
      <xdr:colOff>195572</xdr:colOff>
      <xdr:row>127</xdr:row>
      <xdr:rowOff>61189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9984B-E257-40CD-B8CF-D9A3959A2B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0" t="1977" r="575" b="3621"/>
        <a:stretch/>
      </xdr:blipFill>
      <xdr:spPr>
        <a:xfrm>
          <a:off x="645388" y="26795211"/>
          <a:ext cx="5479963" cy="1280684"/>
        </a:xfrm>
        <a:prstGeom prst="rect">
          <a:avLst/>
        </a:prstGeom>
      </xdr:spPr>
    </xdr:pic>
    <xdr:clientData/>
  </xdr:twoCellAnchor>
  <xdr:twoCellAnchor editAs="oneCell">
    <xdr:from>
      <xdr:col>1</xdr:col>
      <xdr:colOff>37353</xdr:colOff>
      <xdr:row>96</xdr:row>
      <xdr:rowOff>65369</xdr:rowOff>
    </xdr:from>
    <xdr:to>
      <xdr:col>7</xdr:col>
      <xdr:colOff>2049643</xdr:colOff>
      <xdr:row>105</xdr:row>
      <xdr:rowOff>34949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50AEDC-A6F4-433D-993C-96B6725D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" y="23000075"/>
          <a:ext cx="11257143" cy="1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18676</xdr:colOff>
      <xdr:row>108</xdr:row>
      <xdr:rowOff>9339</xdr:rowOff>
    </xdr:from>
    <xdr:to>
      <xdr:col>15</xdr:col>
      <xdr:colOff>35388</xdr:colOff>
      <xdr:row>115</xdr:row>
      <xdr:rowOff>87267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B3438E-E958-42E0-8192-F69304971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323" y="24736986"/>
          <a:ext cx="15714286" cy="11238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55" displayName="Table55" ref="C2:D15" totalsRowShown="0" headerRowDxfId="52" dataDxfId="51">
  <tableColumns count="2">
    <tableColumn id="1" xr3:uid="{00000000-0010-0000-0000-000001000000}" name="Шаблон сбора" dataDxfId="50"/>
    <tableColumn id="2" xr3:uid="{00000000-0010-0000-0000-000002000000}" name="БЭ_Параметры агрегатов КХП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610" displayName="Table610" ref="B47:F62" totalsRowShown="0" headerRowDxfId="48" dataDxfId="47">
  <tableColumns count="5">
    <tableColumn id="1" xr3:uid="{00000000-0010-0000-0100-000001000000}" name="№" dataDxfId="46"/>
    <tableColumn id="2" xr3:uid="{00000000-0010-0000-0100-000002000000}" name="Поле" dataDxfId="45"/>
    <tableColumn id="3" xr3:uid="{00000000-0010-0000-0100-000003000000}" name="Способ заполнения" dataDxfId="44"/>
    <tableColumn id="5" xr3:uid="{00000000-0010-0000-0100-000005000000}" name="Правила заполнения" dataDxfId="43"/>
    <tableColumn id="4" xr3:uid="{00000000-0010-0000-0100-000004000000}" name="Пример" dataDxfId="4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211" displayName="Table6211" ref="B34:F36" totalsRowShown="0" headerRowDxfId="41" dataDxfId="40">
  <tableColumns count="5">
    <tableColumn id="1" xr3:uid="{00000000-0010-0000-0200-000001000000}" name="№" dataDxfId="39"/>
    <tableColumn id="2" xr3:uid="{00000000-0010-0000-0200-000002000000}" name="Вкладка" dataDxfId="38"/>
    <tableColumn id="3" xr3:uid="{00000000-0010-0000-0200-000003000000}" name="Что содержит" dataDxfId="37"/>
    <tableColumn id="5" xr3:uid="{00000000-0010-0000-0200-000005000000}" name="Когда заполняют" dataDxfId="36"/>
    <tableColumn id="4" xr3:uid="{00000000-0010-0000-0200-000004000000}" name="Кто заполняет" dataDxfId="35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ductParametrs" displayName="ProductParametrs" ref="A1:Q14" totalsRowShown="0" headerRowDxfId="34" dataDxfId="33" headerRowCellStyle="Обычный 2 4">
  <autoFilter ref="A1:Q14" xr:uid="{00000000-0009-0000-0100-00000A000000}"/>
  <tableColumns count="17">
    <tableColumn id="6" xr3:uid="{00000000-0010-0000-0300-000006000000}" name="Дата вступления в силу значения параметра" dataDxfId="32"/>
    <tableColumn id="2" xr3:uid="{00000000-0010-0000-0300-000002000000}" name="Идентификатор параметра" dataDxfId="31"/>
    <tableColumn id="1" xr3:uid="{00000000-0010-0000-0300-000001000000}" name="Название параметра" dataDxfId="30"/>
    <tableColumn id="4" xr3:uid="{00000000-0010-0000-0300-000004000000}" name="Единицы измерения" dataDxfId="29"/>
    <tableColumn id="3" xr3:uid="{00000000-0010-0000-0300-000003000000}" name="КБ3_4" dataDxfId="28"/>
    <tableColumn id="14" xr3:uid="{00000000-0010-0000-0300-00000E000000}" name="КБ5_6" dataDxfId="27"/>
    <tableColumn id="13" xr3:uid="{00000000-0010-0000-0300-00000D000000}" name="КБ7_10" dataDxfId="26"/>
    <tableColumn id="5" xr3:uid="{00000000-0010-0000-0300-000005000000}" name="КБ11" dataDxfId="25"/>
    <tableColumn id="7" xr3:uid="{00000000-0010-0000-0300-000007000000}" name="Column1" dataDxfId="24">
      <calculatedColumnFormula>CONCATENATE(ProductParametrs[[#This Row],[Дата вступления в силу значения параметра]],ProductParametrs[[#This Row],[Идентификатор параметра]],ProductParametrs[[#This Row],[Название параметра]])</calculatedColumnFormula>
    </tableColumn>
    <tableColumn id="8" xr3:uid="{00000000-0010-0000-0300-000008000000}" name="Проверка дублей параметров" dataDxfId="23">
      <calculatedColumnFormula>IF(COUNTIF(ProductParametrs[Column1],ProductParametrs[[#This Row],[Column1]])&gt;1,"Дубль параметров","")</calculatedColumnFormula>
    </tableColumn>
    <tableColumn id="9" xr3:uid="{00000000-0010-0000-0300-000009000000}" name="Проверка идентификатора параметра" dataDxfId="22">
      <calculatedColumnFormula>IF(AND(ProductParametrs[[#This Row],[Идентификатор параметра]]="",ProductParametrs[[#This Row],[Идентификатор параметра]]=0),"Не заполнен идентификатор","")</calculatedColumnFormula>
    </tableColumn>
    <tableColumn id="10" xr3:uid="{00000000-0010-0000-0300-00000A000000}" name="Проверка наименования параметра" dataDxfId="21">
      <calculatedColumnFormula>IF(AND(ProductParametrs[[#This Row],[Название параметра]]="",ProductParametrs[[#This Row],[Название параметра]]=0),"Не заполнено наименование","")</calculatedColumnFormula>
    </tableColumn>
    <tableColumn id="18" xr3:uid="{00000000-0010-0000-0300-000012000000}" name="Проверка значения КБ3_4" dataDxfId="20">
      <calculatedColumnFormula>IF(ProductParametrs[[#This Row],[КБ3_4]]="","Не заполнено значение КБ3_4","")</calculatedColumnFormula>
    </tableColumn>
    <tableColumn id="17" xr3:uid="{00000000-0010-0000-0300-000011000000}" name="Проверка значения КБ5_6" dataDxfId="19">
      <calculatedColumnFormula>IF(ProductParametrs[[#This Row],[КБ5_6]]="","Не заполнено значение КБ5_6","")</calculatedColumnFormula>
    </tableColumn>
    <tableColumn id="16" xr3:uid="{00000000-0010-0000-0300-000010000000}" name="Проверка значения КБ7_10" dataDxfId="18">
      <calculatedColumnFormula>IF(ProductParametrs[[#This Row],[КБ7_10]]="","Не заполнено значение КБ7_10","")</calculatedColumnFormula>
    </tableColumn>
    <tableColumn id="15" xr3:uid="{00000000-0010-0000-0300-00000F000000}" name="Проверка значения КБ11" dataDxfId="17">
      <calculatedColumnFormula>IF(ProductParametrs[[#This Row],[КБ11]]="","Не заполнено значение КБ11","")</calculatedColumnFormula>
    </tableColumn>
    <tableColumn id="12" xr3:uid="{00000000-0010-0000-0300-00000C000000}" name="Проверка даты вступления в силу" dataDxfId="16">
      <calculatedColumnFormula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CharTab" displayName="CharTab" ref="A1:B5" totalsRowShown="0" headerRowDxfId="15" dataDxfId="14">
  <autoFilter ref="A1:B5" xr:uid="{00000000-0009-0000-0100-000003000000}"/>
  <tableColumns count="2">
    <tableColumn id="1" xr3:uid="{00000000-0010-0000-0400-000001000000}" name="Характеристика сбора" dataDxfId="13"/>
    <tableColumn id="2" xr3:uid="{00000000-0010-0000-0400-000002000000}" name="Идентификатор рабочего места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mailto:evkarunova@severstal.com" TargetMode="External"/><Relationship Id="rId1" Type="http://schemas.openxmlformats.org/officeDocument/2006/relationships/hyperlink" Target="mailto:zk.zainudinov@seversta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18"/>
  <sheetViews>
    <sheetView showGridLines="0" zoomScale="68" zoomScaleNormal="68" workbookViewId="0">
      <selection activeCell="D24" sqref="D24"/>
    </sheetView>
  </sheetViews>
  <sheetFormatPr defaultColWidth="8.54296875" defaultRowHeight="12"/>
  <cols>
    <col min="1" max="1" width="8.54296875" style="10"/>
    <col min="2" max="2" width="2.81640625" style="10" customWidth="1"/>
    <col min="3" max="4" width="23.54296875" style="10" customWidth="1"/>
    <col min="5" max="5" width="26.453125" style="10" customWidth="1"/>
    <col min="6" max="6" width="34.453125" style="13" bestFit="1" customWidth="1"/>
    <col min="7" max="7" width="21.54296875" style="13" bestFit="1" customWidth="1"/>
    <col min="8" max="8" width="34.1796875" style="10" bestFit="1" customWidth="1"/>
    <col min="9" max="9" width="6.81640625" style="10" customWidth="1"/>
    <col min="10" max="16384" width="8.54296875" style="10"/>
  </cols>
  <sheetData>
    <row r="1" spans="1:9">
      <c r="A1" s="35"/>
    </row>
    <row r="2" spans="1:9">
      <c r="C2" s="14" t="s">
        <v>9</v>
      </c>
      <c r="D2" s="10" t="s">
        <v>135</v>
      </c>
      <c r="H2" s="14" t="s">
        <v>10</v>
      </c>
    </row>
    <row r="3" spans="1:9">
      <c r="C3" s="14" t="s">
        <v>11</v>
      </c>
      <c r="D3" s="15" t="s">
        <v>12</v>
      </c>
      <c r="H3" s="10" t="s">
        <v>76</v>
      </c>
      <c r="I3" s="10">
        <f>COUNTIFS(ProductParametrs[Проверка дублей параметров],$H$3)</f>
        <v>0</v>
      </c>
    </row>
    <row r="4" spans="1:9">
      <c r="C4" s="14" t="s">
        <v>13</v>
      </c>
      <c r="D4" s="16">
        <v>44606</v>
      </c>
      <c r="H4" s="10" t="s">
        <v>14</v>
      </c>
      <c r="I4" s="10">
        <f>COUNTIFS(ProductParametrs[Проверка идентификатора параметра],$H$4)</f>
        <v>0</v>
      </c>
    </row>
    <row r="5" spans="1:9">
      <c r="C5" s="14" t="s">
        <v>15</v>
      </c>
      <c r="D5" s="10" t="s">
        <v>16</v>
      </c>
      <c r="H5" s="2" t="s">
        <v>17</v>
      </c>
      <c r="I5" s="10">
        <f>COUNTIFS(ProductParametrs[Проверка наименования параметра],$H$5)</f>
        <v>0</v>
      </c>
    </row>
    <row r="6" spans="1:9">
      <c r="C6" s="14"/>
      <c r="H6" s="10" t="s">
        <v>125</v>
      </c>
      <c r="I6" s="10">
        <f>COUNTIFS(ProductParametrs[Проверка значения КБ3_4],$H$6)</f>
        <v>1</v>
      </c>
    </row>
    <row r="7" spans="1:9">
      <c r="C7" s="14" t="s">
        <v>18</v>
      </c>
      <c r="D7" s="10" t="s">
        <v>122</v>
      </c>
      <c r="H7" s="10" t="s">
        <v>126</v>
      </c>
      <c r="I7" s="10">
        <f>COUNTIFS(ProductParametrs[Проверка значения КБ5_6],$H$7)</f>
        <v>1</v>
      </c>
    </row>
    <row r="8" spans="1:9">
      <c r="C8" s="14" t="s">
        <v>19</v>
      </c>
      <c r="D8" s="10" t="s">
        <v>77</v>
      </c>
      <c r="H8" s="10" t="s">
        <v>127</v>
      </c>
      <c r="I8" s="10">
        <f>COUNTIFS(ProductParametrs[Проверка значения КБ7_10],$H$8)</f>
        <v>0</v>
      </c>
    </row>
    <row r="9" spans="1:9">
      <c r="C9" s="14" t="s">
        <v>20</v>
      </c>
      <c r="D9" s="10" t="s">
        <v>79</v>
      </c>
      <c r="H9" s="10" t="s">
        <v>128</v>
      </c>
      <c r="I9" s="10">
        <f>COUNTIFS(ProductParametrs[Проверка значения КБ11],$H$9)</f>
        <v>1</v>
      </c>
    </row>
    <row r="10" spans="1:9">
      <c r="C10" s="14" t="s">
        <v>21</v>
      </c>
      <c r="H10" s="10" t="s">
        <v>78</v>
      </c>
      <c r="I10" s="10">
        <f>COUNTIFS(ProductParametrs[Проверка даты вступления в силу],$H$10)</f>
        <v>0</v>
      </c>
    </row>
    <row r="11" spans="1:9">
      <c r="C11" s="17" t="s">
        <v>22</v>
      </c>
      <c r="D11" s="9" t="s">
        <v>123</v>
      </c>
    </row>
    <row r="12" spans="1:9">
      <c r="C12" s="17" t="s">
        <v>23</v>
      </c>
      <c r="D12" s="9" t="s">
        <v>124</v>
      </c>
    </row>
    <row r="13" spans="1:9">
      <c r="C13" s="17" t="s">
        <v>24</v>
      </c>
      <c r="D13" s="19"/>
    </row>
    <row r="14" spans="1:9">
      <c r="C14" s="17" t="s">
        <v>22</v>
      </c>
      <c r="D14" s="19" t="s">
        <v>25</v>
      </c>
    </row>
    <row r="15" spans="1:9">
      <c r="C15" s="17" t="s">
        <v>23</v>
      </c>
      <c r="D15" s="19" t="s">
        <v>26</v>
      </c>
    </row>
    <row r="16" spans="1:9">
      <c r="C16" s="20"/>
    </row>
    <row r="17" spans="2:5">
      <c r="C17" s="20"/>
    </row>
    <row r="18" spans="2:5" ht="14.5">
      <c r="E18" s="21" t="s">
        <v>27</v>
      </c>
    </row>
    <row r="19" spans="2:5" ht="14.5">
      <c r="E19" s="21"/>
    </row>
    <row r="20" spans="2:5" ht="14.5">
      <c r="B20" s="22" t="s">
        <v>28</v>
      </c>
      <c r="E20" s="21"/>
    </row>
    <row r="21" spans="2:5" ht="14.5">
      <c r="B21" s="18" t="s">
        <v>29</v>
      </c>
      <c r="E21" s="21"/>
    </row>
    <row r="22" spans="2:5" ht="14.5">
      <c r="B22" s="18" t="s">
        <v>30</v>
      </c>
      <c r="E22" s="21"/>
    </row>
    <row r="23" spans="2:5" ht="14.5">
      <c r="B23" s="18" t="s">
        <v>80</v>
      </c>
      <c r="E23" s="21"/>
    </row>
    <row r="24" spans="2:5" ht="14.5">
      <c r="B24" s="18" t="s">
        <v>81</v>
      </c>
      <c r="E24" s="21"/>
    </row>
    <row r="25" spans="2:5" ht="14.5">
      <c r="B25" s="18" t="s">
        <v>82</v>
      </c>
      <c r="E25" s="21"/>
    </row>
    <row r="26" spans="2:5" ht="14.5">
      <c r="B26" s="18" t="s">
        <v>83</v>
      </c>
      <c r="E26" s="21"/>
    </row>
    <row r="27" spans="2:5" ht="14.5">
      <c r="B27" s="18" t="s">
        <v>84</v>
      </c>
      <c r="E27" s="21"/>
    </row>
    <row r="28" spans="2:5" ht="14.5">
      <c r="E28" s="21"/>
    </row>
    <row r="29" spans="2:5" ht="14.5">
      <c r="B29" s="22" t="s">
        <v>29</v>
      </c>
      <c r="E29" s="21"/>
    </row>
    <row r="30" spans="2:5" ht="14.5">
      <c r="B30" s="22"/>
      <c r="E30" s="21"/>
    </row>
    <row r="31" spans="2:5" ht="14.5">
      <c r="B31" s="23" t="s">
        <v>31</v>
      </c>
      <c r="E31" s="21"/>
    </row>
    <row r="32" spans="2:5" ht="14.5">
      <c r="B32" s="22"/>
      <c r="E32" s="21"/>
    </row>
    <row r="33" spans="2:9">
      <c r="B33" s="10" t="s">
        <v>32</v>
      </c>
      <c r="D33" s="13"/>
      <c r="E33" s="13"/>
      <c r="F33" s="10"/>
    </row>
    <row r="34" spans="2:9" s="9" customFormat="1">
      <c r="B34" s="24" t="s">
        <v>33</v>
      </c>
      <c r="C34" s="24" t="s">
        <v>34</v>
      </c>
      <c r="D34" s="24" t="s">
        <v>35</v>
      </c>
      <c r="E34" s="24" t="s">
        <v>36</v>
      </c>
      <c r="F34" s="24" t="s">
        <v>37</v>
      </c>
      <c r="G34" s="24"/>
      <c r="H34" s="24"/>
      <c r="I34" s="24"/>
    </row>
    <row r="35" spans="2:9" ht="24">
      <c r="B35" s="25">
        <v>1</v>
      </c>
      <c r="C35" s="26" t="s">
        <v>38</v>
      </c>
      <c r="D35" s="26" t="s">
        <v>39</v>
      </c>
      <c r="E35" s="26" t="s">
        <v>40</v>
      </c>
      <c r="F35" s="27" t="s">
        <v>41</v>
      </c>
      <c r="G35" s="27"/>
      <c r="H35" s="26"/>
      <c r="I35" s="26"/>
    </row>
    <row r="36" spans="2:9" ht="48">
      <c r="B36" s="25">
        <v>2</v>
      </c>
      <c r="C36" s="26" t="s">
        <v>75</v>
      </c>
      <c r="D36" s="26" t="s">
        <v>129</v>
      </c>
      <c r="E36" s="26" t="s">
        <v>85</v>
      </c>
      <c r="F36" s="27" t="s">
        <v>42</v>
      </c>
      <c r="G36" s="27"/>
      <c r="H36" s="26"/>
      <c r="I36" s="26"/>
    </row>
    <row r="37" spans="2:9" ht="14.5">
      <c r="B37" s="22"/>
      <c r="E37" s="21"/>
    </row>
    <row r="38" spans="2:9" ht="14.5">
      <c r="B38" s="22" t="s">
        <v>30</v>
      </c>
      <c r="E38" s="21"/>
    </row>
    <row r="40" spans="2:9" ht="13">
      <c r="B40" s="23" t="s">
        <v>86</v>
      </c>
    </row>
    <row r="41" spans="2:9" ht="10.5" customHeight="1"/>
    <row r="42" spans="2:9">
      <c r="B42" s="10" t="s">
        <v>87</v>
      </c>
    </row>
    <row r="43" spans="2:9">
      <c r="B43" s="10" t="s">
        <v>88</v>
      </c>
    </row>
    <row r="44" spans="2:9">
      <c r="B44" s="10" t="s">
        <v>43</v>
      </c>
    </row>
    <row r="46" spans="2:9">
      <c r="B46" s="10" t="s">
        <v>89</v>
      </c>
      <c r="D46" s="13"/>
      <c r="E46" s="13"/>
      <c r="F46" s="10"/>
    </row>
    <row r="47" spans="2:9">
      <c r="B47" s="13" t="s">
        <v>33</v>
      </c>
      <c r="C47" s="13" t="s">
        <v>44</v>
      </c>
      <c r="D47" s="13" t="s">
        <v>45</v>
      </c>
      <c r="E47" s="13" t="s">
        <v>46</v>
      </c>
      <c r="F47" s="13" t="s">
        <v>47</v>
      </c>
    </row>
    <row r="48" spans="2:9" ht="36">
      <c r="B48" s="25">
        <v>1</v>
      </c>
      <c r="C48" s="4" t="s">
        <v>2</v>
      </c>
      <c r="D48" s="3" t="s">
        <v>48</v>
      </c>
      <c r="E48" s="3" t="s">
        <v>90</v>
      </c>
      <c r="F48" s="30">
        <v>44562</v>
      </c>
    </row>
    <row r="49" spans="2:6">
      <c r="B49" s="25">
        <v>2</v>
      </c>
      <c r="C49" s="28" t="s">
        <v>0</v>
      </c>
      <c r="D49" s="29" t="s">
        <v>48</v>
      </c>
      <c r="E49" s="31" t="s">
        <v>91</v>
      </c>
      <c r="F49" s="29" t="s">
        <v>92</v>
      </c>
    </row>
    <row r="50" spans="2:6">
      <c r="B50" s="25">
        <v>3</v>
      </c>
      <c r="C50" s="4" t="s">
        <v>1</v>
      </c>
      <c r="D50" s="3" t="s">
        <v>48</v>
      </c>
      <c r="E50" s="3" t="s">
        <v>93</v>
      </c>
      <c r="F50" s="25" t="s">
        <v>94</v>
      </c>
    </row>
    <row r="51" spans="2:6" ht="24">
      <c r="B51" s="25">
        <v>4</v>
      </c>
      <c r="C51" s="4" t="s">
        <v>65</v>
      </c>
      <c r="D51" s="3" t="s">
        <v>48</v>
      </c>
      <c r="E51" s="3" t="s">
        <v>95</v>
      </c>
      <c r="F51" s="25">
        <v>0.89</v>
      </c>
    </row>
    <row r="52" spans="2:6" ht="24">
      <c r="B52" s="25">
        <v>5</v>
      </c>
      <c r="C52" s="4" t="s">
        <v>64</v>
      </c>
      <c r="D52" s="3" t="s">
        <v>48</v>
      </c>
      <c r="E52" s="3" t="s">
        <v>95</v>
      </c>
      <c r="F52" s="25">
        <v>0.89</v>
      </c>
    </row>
    <row r="53" spans="2:6" ht="24">
      <c r="B53" s="25">
        <v>6</v>
      </c>
      <c r="C53" s="4" t="s">
        <v>63</v>
      </c>
      <c r="D53" s="3" t="s">
        <v>48</v>
      </c>
      <c r="E53" s="3" t="s">
        <v>95</v>
      </c>
      <c r="F53" s="25">
        <v>0.89</v>
      </c>
    </row>
    <row r="54" spans="2:6" ht="24">
      <c r="B54" s="25">
        <v>7</v>
      </c>
      <c r="C54" s="4" t="s">
        <v>66</v>
      </c>
      <c r="D54" s="3" t="s">
        <v>48</v>
      </c>
      <c r="E54" s="3" t="s">
        <v>95</v>
      </c>
      <c r="F54" s="25">
        <v>0.89</v>
      </c>
    </row>
    <row r="55" spans="2:6" ht="108">
      <c r="B55" s="25">
        <v>8</v>
      </c>
      <c r="C55" s="26" t="s">
        <v>5</v>
      </c>
      <c r="D55" s="3" t="s">
        <v>49</v>
      </c>
      <c r="E55" s="3" t="s">
        <v>96</v>
      </c>
      <c r="F55" s="3" t="s">
        <v>76</v>
      </c>
    </row>
    <row r="56" spans="2:6" ht="72">
      <c r="B56" s="25">
        <v>9</v>
      </c>
      <c r="C56" s="26" t="s">
        <v>6</v>
      </c>
      <c r="D56" s="3" t="s">
        <v>49</v>
      </c>
      <c r="E56" s="3" t="s">
        <v>97</v>
      </c>
      <c r="F56" s="3" t="s">
        <v>14</v>
      </c>
    </row>
    <row r="57" spans="2:6" ht="72">
      <c r="B57" s="25">
        <v>10</v>
      </c>
      <c r="C57" s="26" t="s">
        <v>7</v>
      </c>
      <c r="D57" s="3" t="s">
        <v>49</v>
      </c>
      <c r="E57" s="3" t="s">
        <v>98</v>
      </c>
      <c r="F57" s="3" t="s">
        <v>17</v>
      </c>
    </row>
    <row r="58" spans="2:6" ht="60">
      <c r="B58" s="25">
        <v>11</v>
      </c>
      <c r="C58" s="26" t="s">
        <v>117</v>
      </c>
      <c r="D58" s="3" t="s">
        <v>49</v>
      </c>
      <c r="E58" s="3" t="s">
        <v>130</v>
      </c>
      <c r="F58" s="3" t="s">
        <v>125</v>
      </c>
    </row>
    <row r="59" spans="2:6" ht="60">
      <c r="B59" s="25">
        <v>12</v>
      </c>
      <c r="C59" s="26" t="s">
        <v>118</v>
      </c>
      <c r="D59" s="3" t="s">
        <v>49</v>
      </c>
      <c r="E59" s="3" t="s">
        <v>131</v>
      </c>
      <c r="F59" s="3" t="s">
        <v>126</v>
      </c>
    </row>
    <row r="60" spans="2:6" ht="60">
      <c r="B60" s="25">
        <v>13</v>
      </c>
      <c r="C60" s="26" t="s">
        <v>119</v>
      </c>
      <c r="D60" s="3" t="s">
        <v>49</v>
      </c>
      <c r="E60" s="3" t="s">
        <v>132</v>
      </c>
      <c r="F60" s="3" t="s">
        <v>127</v>
      </c>
    </row>
    <row r="61" spans="2:6" ht="60">
      <c r="B61" s="25">
        <v>14</v>
      </c>
      <c r="C61" s="26" t="s">
        <v>120</v>
      </c>
      <c r="D61" s="3" t="s">
        <v>49</v>
      </c>
      <c r="E61" s="3" t="s">
        <v>133</v>
      </c>
      <c r="F61" s="3" t="s">
        <v>128</v>
      </c>
    </row>
    <row r="62" spans="2:6" ht="84">
      <c r="B62" s="25">
        <v>15</v>
      </c>
      <c r="C62" s="26" t="s">
        <v>8</v>
      </c>
      <c r="D62" s="3" t="s">
        <v>49</v>
      </c>
      <c r="E62" s="3" t="s">
        <v>99</v>
      </c>
      <c r="F62" s="3" t="s">
        <v>78</v>
      </c>
    </row>
    <row r="63" spans="2:6">
      <c r="B63" s="25"/>
      <c r="C63" s="26"/>
      <c r="D63" s="3"/>
      <c r="E63" s="3"/>
      <c r="F63" s="25"/>
    </row>
    <row r="65" spans="2:2" ht="13">
      <c r="B65" s="22" t="s">
        <v>80</v>
      </c>
    </row>
    <row r="66" spans="2:2" ht="13">
      <c r="B66" s="22"/>
    </row>
    <row r="67" spans="2:2">
      <c r="B67" s="10" t="s">
        <v>134</v>
      </c>
    </row>
    <row r="68" spans="2:2">
      <c r="B68" s="10" t="s">
        <v>100</v>
      </c>
    </row>
    <row r="69" spans="2:2">
      <c r="B69" s="32"/>
    </row>
    <row r="70" spans="2:2">
      <c r="B70" s="9" t="s">
        <v>101</v>
      </c>
    </row>
    <row r="71" spans="2:2">
      <c r="B71" s="9" t="s">
        <v>102</v>
      </c>
    </row>
    <row r="72" spans="2:2">
      <c r="B72" s="10" t="s">
        <v>103</v>
      </c>
    </row>
    <row r="74" spans="2:2">
      <c r="B74" s="10" t="s">
        <v>104</v>
      </c>
    </row>
    <row r="76" spans="2:2" ht="13">
      <c r="B76" s="22" t="s">
        <v>81</v>
      </c>
    </row>
    <row r="78" spans="2:2">
      <c r="B78" s="10" t="s">
        <v>105</v>
      </c>
    </row>
    <row r="80" spans="2:2" ht="13">
      <c r="B80" s="22" t="s">
        <v>106</v>
      </c>
    </row>
    <row r="82" spans="2:2">
      <c r="B82" s="10" t="s">
        <v>107</v>
      </c>
    </row>
    <row r="83" spans="2:2">
      <c r="B83" s="10" t="s">
        <v>108</v>
      </c>
    </row>
    <row r="84" spans="2:2">
      <c r="B84" s="10" t="s">
        <v>50</v>
      </c>
    </row>
    <row r="86" spans="2:2" ht="13">
      <c r="B86" s="22" t="s">
        <v>83</v>
      </c>
    </row>
    <row r="88" spans="2:2">
      <c r="B88" s="10" t="s">
        <v>109</v>
      </c>
    </row>
    <row r="89" spans="2:2">
      <c r="B89" s="10" t="s">
        <v>110</v>
      </c>
    </row>
    <row r="90" spans="2:2">
      <c r="B90" s="10" t="s">
        <v>111</v>
      </c>
    </row>
    <row r="92" spans="2:2" ht="13">
      <c r="B92" s="22" t="s">
        <v>112</v>
      </c>
    </row>
    <row r="94" spans="2:2">
      <c r="B94" s="10" t="s">
        <v>113</v>
      </c>
    </row>
    <row r="96" spans="2:2">
      <c r="B96" s="10" t="s">
        <v>114</v>
      </c>
    </row>
    <row r="107" spans="2:2">
      <c r="B107" s="10" t="s">
        <v>115</v>
      </c>
    </row>
    <row r="118" spans="2:2">
      <c r="B118" s="10" t="s">
        <v>116</v>
      </c>
    </row>
  </sheetData>
  <phoneticPr fontId="83" type="noConversion"/>
  <conditionalFormatting sqref="C2:C13">
    <cfRule type="iconSet" priority="12">
      <iconSet iconSet="3Signs">
        <cfvo type="percent" val="0"/>
        <cfvo type="percent" val="33"/>
        <cfvo type="percent" val="67"/>
      </iconSet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H2">
    <cfRule type="iconSet" priority="9">
      <iconSet iconSet="3Signs"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I3:I6 I10">
    <cfRule type="cellIs" dxfId="11" priority="8" operator="greaterThan">
      <formula>0</formula>
    </cfRule>
  </conditionalFormatting>
  <conditionalFormatting sqref="C14:C17">
    <cfRule type="iconSet" priority="5">
      <iconSet iconSet="3Sign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I7">
    <cfRule type="cellIs" dxfId="10" priority="4" operator="greaterThan">
      <formula>0</formula>
    </cfRule>
  </conditionalFormatting>
  <conditionalFormatting sqref="I8">
    <cfRule type="cellIs" dxfId="9" priority="3" operator="greaterThan">
      <formula>0</formula>
    </cfRule>
  </conditionalFormatting>
  <conditionalFormatting sqref="I9">
    <cfRule type="cellIs" dxfId="8" priority="2" operator="greaterThan">
      <formula>0</formula>
    </cfRule>
  </conditionalFormatting>
  <dataValidations count="1">
    <dataValidation allowBlank="1" showInputMessage="1" showErrorMessage="1" error="&quot;Дата вступления в силу значения параметра&quot; должна быть в формате &quot;Число&quot;-&quot;Месяц&quot;-&quot;Год&quot;" sqref="D2:D15" xr:uid="{00000000-0002-0000-0000-000000000000}"/>
  </dataValidations>
  <hyperlinks>
    <hyperlink ref="B21" location="Инструкция!B29" display="1. ОБЩЕЕ ОПИСАНИЕ" xr:uid="{00000000-0004-0000-0000-000000000000}"/>
    <hyperlink ref="B24" location="Инструкция!B76" display="4. ДОБАВЛЕНИЕ НОВЫХ ДАННЫХ" xr:uid="{00000000-0004-0000-0000-000001000000}"/>
    <hyperlink ref="B25" location="Инструкция!B80" display="5. РЕДАКТИРОВАНИЕ ДАННЫХ  " xr:uid="{00000000-0004-0000-0000-000002000000}"/>
    <hyperlink ref="B27" location="Инструкция!B92" display="7. ВАЛИДАЦИЯ ДАННЫХ  " xr:uid="{00000000-0004-0000-0000-000003000000}"/>
    <hyperlink ref="B26" location="Инструкция!B86" display="6. УДАЛЕНИЕ ДАННЫХ" xr:uid="{00000000-0004-0000-0000-000004000000}"/>
    <hyperlink ref="B22" location="Инструкция!B38" display="2. ОПИСАНИЕ ВКЛАДОК" xr:uid="{00000000-0004-0000-0000-000005000000}"/>
    <hyperlink ref="D15" r:id="rId1" xr:uid="{00000000-0004-0000-0000-000006000000}"/>
    <hyperlink ref="B23" location="Инструкция!B65" display="3. ЗАПОЛНЕНИЕ ШАБЛОНА" xr:uid="{00000000-0004-0000-0000-000007000000}"/>
    <hyperlink ref="D12" r:id="rId2" xr:uid="{00000000-0004-0000-0000-000008000000}"/>
  </hyperlinks>
  <pageMargins left="0.7" right="0.7" top="0.75" bottom="0.75" header="0.3" footer="0.3"/>
  <pageSetup paperSize="9" orientation="portrait" r:id="rId3"/>
  <drawing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78"/>
  <sheetViews>
    <sheetView tabSelected="1" zoomScale="57" zoomScaleNormal="115" workbookViewId="0">
      <pane ySplit="1" topLeftCell="A2" activePane="bottomLeft" state="frozen"/>
      <selection pane="bottomLeft" activeCell="D31" sqref="D31"/>
    </sheetView>
  </sheetViews>
  <sheetFormatPr defaultColWidth="8.7265625" defaultRowHeight="12"/>
  <cols>
    <col min="1" max="1" width="35.453125" style="2" customWidth="1"/>
    <col min="2" max="2" width="28.453125" style="2" customWidth="1"/>
    <col min="3" max="3" width="46.81640625" style="2" customWidth="1"/>
    <col min="4" max="4" width="16.1796875" style="2" customWidth="1"/>
    <col min="5" max="6" width="13.1796875" style="11" bestFit="1" customWidth="1"/>
    <col min="7" max="7" width="13.81640625" style="11" bestFit="1" customWidth="1"/>
    <col min="8" max="8" width="12.26953125" style="11" bestFit="1" customWidth="1"/>
    <col min="9" max="9" width="64.81640625" style="2" hidden="1" customWidth="1"/>
    <col min="10" max="10" width="28.453125" style="2" bestFit="1" customWidth="1"/>
    <col min="11" max="11" width="22.1796875" style="1" bestFit="1" customWidth="1"/>
    <col min="12" max="12" width="23" style="1" bestFit="1" customWidth="1"/>
    <col min="13" max="16" width="27.81640625" style="1" bestFit="1" customWidth="1"/>
    <col min="17" max="17" width="34.1796875" style="1" bestFit="1" customWidth="1"/>
    <col min="18" max="16384" width="8.7265625" style="1"/>
  </cols>
  <sheetData>
    <row r="1" spans="1:17" s="11" customFormat="1">
      <c r="A1" s="36" t="s">
        <v>2</v>
      </c>
      <c r="B1" s="36" t="s">
        <v>0</v>
      </c>
      <c r="C1" s="36" t="s">
        <v>1</v>
      </c>
      <c r="D1" s="36" t="s">
        <v>136</v>
      </c>
      <c r="E1" s="36" t="s">
        <v>65</v>
      </c>
      <c r="F1" s="36" t="s">
        <v>64</v>
      </c>
      <c r="G1" s="36" t="s">
        <v>63</v>
      </c>
      <c r="H1" s="36" t="s">
        <v>66</v>
      </c>
      <c r="I1" s="36" t="s">
        <v>4</v>
      </c>
      <c r="J1" s="36" t="s">
        <v>5</v>
      </c>
      <c r="K1" s="37" t="s">
        <v>6</v>
      </c>
      <c r="L1" s="37" t="s">
        <v>7</v>
      </c>
      <c r="M1" s="37" t="s">
        <v>117</v>
      </c>
      <c r="N1" s="37" t="s">
        <v>118</v>
      </c>
      <c r="O1" s="37" t="s">
        <v>119</v>
      </c>
      <c r="P1" s="37" t="s">
        <v>120</v>
      </c>
      <c r="Q1" s="37" t="s">
        <v>8</v>
      </c>
    </row>
    <row r="2" spans="1:17" ht="12" customHeight="1">
      <c r="A2" s="33">
        <v>44562</v>
      </c>
      <c r="B2" s="10" t="s">
        <v>54</v>
      </c>
      <c r="C2" s="10" t="s">
        <v>59</v>
      </c>
      <c r="D2" s="10"/>
      <c r="E2" s="13">
        <v>100.15</v>
      </c>
      <c r="F2" s="13">
        <v>100.15</v>
      </c>
      <c r="G2" s="13">
        <v>100.6</v>
      </c>
      <c r="H2" s="13">
        <v>100.6</v>
      </c>
      <c r="I2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44562RateRatio_CoalBlendКоэффициент расхода шихты</v>
      </c>
      <c r="J2" s="8" t="str">
        <f>IF(COUNTIF(ProductParametrs[Column1],ProductParametrs[[#This Row],[Column1]])&gt;1,"Дубль параметров","")</f>
        <v/>
      </c>
      <c r="K2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2" s="1" t="str">
        <f>IF(AND(ProductParametrs[[#This Row],[Название параметра]]="",ProductParametrs[[#This Row],[Название параметра]]=0),"Не заполнено наименование","")</f>
        <v/>
      </c>
      <c r="M2" s="1" t="str">
        <f>IF(ProductParametrs[[#This Row],[КБ3_4]]="","Не заполнено значение КБ3_4","")</f>
        <v/>
      </c>
      <c r="N2" s="1" t="str">
        <f>IF(ProductParametrs[[#This Row],[КБ5_6]]="","Не заполнено значение КБ5_6","")</f>
        <v/>
      </c>
      <c r="O2" s="1" t="str">
        <f>IF(ProductParametrs[[#This Row],[КБ7_10]]="","Не заполнено значение КБ7_10","")</f>
        <v/>
      </c>
      <c r="P2" s="1" t="str">
        <f>IF(ProductParametrs[[#This Row],[КБ11]]="","Не заполнено значение КБ11","")</f>
        <v/>
      </c>
      <c r="Q2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3" spans="1:17" ht="12" customHeight="1">
      <c r="A3" s="33">
        <v>44562</v>
      </c>
      <c r="B3" s="10" t="s">
        <v>67</v>
      </c>
      <c r="C3" s="10" t="s">
        <v>72</v>
      </c>
      <c r="D3" s="10"/>
      <c r="E3" s="13">
        <v>0</v>
      </c>
      <c r="F3" s="13">
        <v>0.5</v>
      </c>
      <c r="G3" s="13">
        <v>1</v>
      </c>
      <c r="H3" s="13">
        <v>0</v>
      </c>
      <c r="I3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44562YieldDustВыход коксовой пыли, %</v>
      </c>
      <c r="J3" s="8" t="str">
        <f>IF(COUNTIF(ProductParametrs[Column1],ProductParametrs[[#This Row],[Column1]])&gt;1,"Дубль параметров","")</f>
        <v/>
      </c>
      <c r="K3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3" s="1" t="str">
        <f>IF(AND(ProductParametrs[[#This Row],[Название параметра]]="",ProductParametrs[[#This Row],[Название параметра]]=0),"Не заполнено наименование","")</f>
        <v/>
      </c>
      <c r="M3" s="1" t="str">
        <f>IF(ProductParametrs[[#This Row],[КБ3_4]]="","Не заполнено значение КБ3_4","")</f>
        <v/>
      </c>
      <c r="N3" s="1" t="str">
        <f>IF(ProductParametrs[[#This Row],[КБ5_6]]="","Не заполнено значение КБ5_6","")</f>
        <v/>
      </c>
      <c r="O3" s="1" t="str">
        <f>IF(ProductParametrs[[#This Row],[КБ7_10]]="","Не заполнено значение КБ7_10","")</f>
        <v/>
      </c>
      <c r="P3" s="1" t="str">
        <f>IF(ProductParametrs[[#This Row],[КБ11]]="","Не заполнено значение КБ11","")</f>
        <v/>
      </c>
      <c r="Q3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4" spans="1:17" ht="12" customHeight="1">
      <c r="A4" s="33">
        <v>44562</v>
      </c>
      <c r="B4" s="10" t="s">
        <v>51</v>
      </c>
      <c r="C4" s="10" t="s">
        <v>73</v>
      </c>
      <c r="D4" s="10"/>
      <c r="E4" s="13">
        <v>122</v>
      </c>
      <c r="F4" s="13">
        <v>154</v>
      </c>
      <c r="G4" s="13">
        <v>246</v>
      </c>
      <c r="H4" s="13">
        <v>112</v>
      </c>
      <c r="I4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44562NumberofOvensTotalКоличество коксовых печей всего, ед</v>
      </c>
      <c r="J4" s="8" t="str">
        <f>IF(COUNTIF(ProductParametrs[Column1],ProductParametrs[[#This Row],[Column1]])&gt;1,"Дубль параметров","")</f>
        <v/>
      </c>
      <c r="K4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4" s="1" t="str">
        <f>IF(AND(ProductParametrs[[#This Row],[Название параметра]]="",ProductParametrs[[#This Row],[Название параметра]]=0),"Не заполнено наименование","")</f>
        <v/>
      </c>
      <c r="M4" s="1" t="str">
        <f>IF(ProductParametrs[[#This Row],[КБ3_4]]="","Не заполнено значение КБ3_4","")</f>
        <v/>
      </c>
      <c r="N4" s="1" t="str">
        <f>IF(ProductParametrs[[#This Row],[КБ5_6]]="","Не заполнено значение КБ5_6","")</f>
        <v/>
      </c>
      <c r="O4" s="1" t="str">
        <f>IF(ProductParametrs[[#This Row],[КБ7_10]]="","Не заполнено значение КБ7_10","")</f>
        <v/>
      </c>
      <c r="P4" s="1" t="str">
        <f>IF(ProductParametrs[[#This Row],[КБ11]]="","Не заполнено значение КБ11","")</f>
        <v/>
      </c>
      <c r="Q4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5" spans="1:17" ht="12" customHeight="1">
      <c r="A5" s="33">
        <v>44562</v>
      </c>
      <c r="B5" s="10" t="s">
        <v>52</v>
      </c>
      <c r="C5" s="10" t="s">
        <v>74</v>
      </c>
      <c r="D5" s="10"/>
      <c r="E5" s="13">
        <v>16.100000000000001</v>
      </c>
      <c r="F5" s="13">
        <v>20.8</v>
      </c>
      <c r="G5" s="13">
        <v>21.3</v>
      </c>
      <c r="H5" s="13">
        <v>42.3</v>
      </c>
      <c r="I5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44562SingleLoad_CokeFurnaceРазовая загрузка одной коксовой печи в тоннах сухой шихты, тн</v>
      </c>
      <c r="J5" s="8" t="str">
        <f>IF(COUNTIF(ProductParametrs[Column1],ProductParametrs[[#This Row],[Column1]])&gt;1,"Дубль параметров","")</f>
        <v/>
      </c>
      <c r="K5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5" s="1" t="str">
        <f>IF(AND(ProductParametrs[[#This Row],[Название параметра]]="",ProductParametrs[[#This Row],[Название параметра]]=0),"Не заполнено наименование","")</f>
        <v/>
      </c>
      <c r="M5" s="1" t="str">
        <f>IF(ProductParametrs[[#This Row],[КБ3_4]]="","Не заполнено значение КБ3_4","")</f>
        <v/>
      </c>
      <c r="N5" s="1" t="str">
        <f>IF(ProductParametrs[[#This Row],[КБ5_6]]="","Не заполнено значение КБ5_6","")</f>
        <v/>
      </c>
      <c r="O5" s="1" t="str">
        <f>IF(ProductParametrs[[#This Row],[КБ7_10]]="","Не заполнено значение КБ7_10","")</f>
        <v/>
      </c>
      <c r="P5" s="1" t="str">
        <f>IF(ProductParametrs[[#This Row],[КБ11]]="","Не заполнено значение КБ11","")</f>
        <v/>
      </c>
      <c r="Q5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6" spans="1:17" ht="12" customHeight="1">
      <c r="A6" s="33">
        <v>44562</v>
      </c>
      <c r="B6" s="10" t="s">
        <v>53</v>
      </c>
      <c r="C6" s="10" t="s">
        <v>140</v>
      </c>
      <c r="D6" s="10"/>
      <c r="E6" s="13">
        <v>15</v>
      </c>
      <c r="F6" s="13">
        <v>18</v>
      </c>
      <c r="G6" s="13">
        <v>17</v>
      </c>
      <c r="H6" s="13">
        <v>24</v>
      </c>
      <c r="I6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44562CokingTime_minПериод Коксования минимальный,ч</v>
      </c>
      <c r="J6" s="8" t="str">
        <f>IF(COUNTIF(ProductParametrs[Column1],ProductParametrs[[#This Row],[Column1]])&gt;1,"Дубль параметров","")</f>
        <v/>
      </c>
      <c r="K6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6" s="1" t="str">
        <f>IF(AND(ProductParametrs[[#This Row],[Название параметра]]="",ProductParametrs[[#This Row],[Название параметра]]=0),"Не заполнено наименование","")</f>
        <v/>
      </c>
      <c r="M6" s="1" t="str">
        <f>IF(ProductParametrs[[#This Row],[КБ3_4]]="","Не заполнено значение КБ3_4","")</f>
        <v/>
      </c>
      <c r="N6" s="1" t="str">
        <f>IF(ProductParametrs[[#This Row],[КБ5_6]]="","Не заполнено значение КБ5_6","")</f>
        <v/>
      </c>
      <c r="O6" s="1" t="str">
        <f>IF(ProductParametrs[[#This Row],[КБ7_10]]="","Не заполнено значение КБ7_10","")</f>
        <v/>
      </c>
      <c r="P6" s="1" t="str">
        <f>IF(ProductParametrs[[#This Row],[КБ11]]="","Не заполнено значение КБ11","")</f>
        <v/>
      </c>
      <c r="Q6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7" spans="1:17" ht="12" customHeight="1">
      <c r="A7" s="33">
        <v>44562</v>
      </c>
      <c r="B7" s="10" t="s">
        <v>55</v>
      </c>
      <c r="C7" s="10" t="s">
        <v>60</v>
      </c>
      <c r="D7" s="10"/>
      <c r="E7" s="13">
        <v>1.3009999999999999</v>
      </c>
      <c r="F7" s="13">
        <v>1.3640000000000001</v>
      </c>
      <c r="G7" s="13">
        <v>1.29</v>
      </c>
      <c r="H7" s="13">
        <v>1.29</v>
      </c>
      <c r="I7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44562AshRatio_CokeКоэффициент концентрации Зольности</v>
      </c>
      <c r="J7" s="8" t="str">
        <f>IF(COUNTIF(ProductParametrs[Column1],ProductParametrs[[#This Row],[Column1]])&gt;1,"Дубль параметров","")</f>
        <v/>
      </c>
      <c r="K7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7" s="1" t="str">
        <f>IF(AND(ProductParametrs[[#This Row],[Название параметра]]="",ProductParametrs[[#This Row],[Название параметра]]=0),"Не заполнено наименование","")</f>
        <v/>
      </c>
      <c r="M7" s="1" t="str">
        <f>IF(ProductParametrs[[#This Row],[КБ3_4]]="","Не заполнено значение КБ3_4","")</f>
        <v/>
      </c>
      <c r="N7" s="1" t="str">
        <f>IF(ProductParametrs[[#This Row],[КБ5_6]]="","Не заполнено значение КБ5_6","")</f>
        <v/>
      </c>
      <c r="O7" s="1" t="str">
        <f>IF(ProductParametrs[[#This Row],[КБ7_10]]="","Не заполнено значение КБ7_10","")</f>
        <v/>
      </c>
      <c r="P7" s="1" t="str">
        <f>IF(ProductParametrs[[#This Row],[КБ11]]="","Не заполнено значение КБ11","")</f>
        <v/>
      </c>
      <c r="Q7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8" spans="1:17" ht="12" customHeight="1">
      <c r="A8" s="33">
        <v>44562</v>
      </c>
      <c r="B8" s="10" t="s">
        <v>56</v>
      </c>
      <c r="C8" s="10" t="s">
        <v>61</v>
      </c>
      <c r="D8" s="10"/>
      <c r="E8" s="13">
        <v>0.879</v>
      </c>
      <c r="F8" s="13">
        <v>0.80600000000000005</v>
      </c>
      <c r="G8" s="13">
        <v>0.91400000000000003</v>
      </c>
      <c r="H8" s="13">
        <v>0.91400000000000003</v>
      </c>
      <c r="I8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44562SulphurRemovalRatio_CokeКоэффициент удаления Серы</v>
      </c>
      <c r="J8" s="8" t="str">
        <f>IF(COUNTIF(ProductParametrs[Column1],ProductParametrs[[#This Row],[Column1]])&gt;1,"Дубль параметров","")</f>
        <v/>
      </c>
      <c r="K8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8" s="1" t="str">
        <f>IF(AND(ProductParametrs[[#This Row],[Название параметра]]="",ProductParametrs[[#This Row],[Название параметра]]=0),"Не заполнено наименование","")</f>
        <v/>
      </c>
      <c r="M8" s="1" t="str">
        <f>IF(ProductParametrs[[#This Row],[КБ3_4]]="","Не заполнено значение КБ3_4","")</f>
        <v/>
      </c>
      <c r="N8" s="1" t="str">
        <f>IF(ProductParametrs[[#This Row],[КБ5_6]]="","Не заполнено значение КБ5_6","")</f>
        <v/>
      </c>
      <c r="O8" s="1" t="str">
        <f>IF(ProductParametrs[[#This Row],[КБ7_10]]="","Не заполнено значение КБ7_10","")</f>
        <v/>
      </c>
      <c r="P8" s="1" t="str">
        <f>IF(ProductParametrs[[#This Row],[КБ11]]="","Не заполнено значение КБ11","")</f>
        <v/>
      </c>
      <c r="Q8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9" spans="1:17" ht="12" customHeight="1">
      <c r="A9" s="33">
        <v>44562</v>
      </c>
      <c r="B9" s="10" t="s">
        <v>68</v>
      </c>
      <c r="C9" s="10" t="s">
        <v>62</v>
      </c>
      <c r="D9" s="10"/>
      <c r="E9" s="13">
        <v>100</v>
      </c>
      <c r="F9" s="13">
        <v>95</v>
      </c>
      <c r="G9" s="13">
        <v>89</v>
      </c>
      <c r="H9" s="13">
        <v>88</v>
      </c>
      <c r="I9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44562YieldMetalВыход Металлургический с ИПУС, %</v>
      </c>
      <c r="J9" s="8" t="str">
        <f>IF(COUNTIF(ProductParametrs[Column1],ProductParametrs[[#This Row],[Column1]])&gt;1,"Дубль параметров","")</f>
        <v/>
      </c>
      <c r="K9" s="1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9" s="1" t="str">
        <f>IF(AND(ProductParametrs[[#This Row],[Название параметра]]="",ProductParametrs[[#This Row],[Название параметра]]=0),"Не заполнено наименование","")</f>
        <v/>
      </c>
      <c r="M9" s="1" t="str">
        <f>IF(ProductParametrs[[#This Row],[КБ3_4]]="","Не заполнено значение КБ3_4","")</f>
        <v/>
      </c>
      <c r="N9" s="1" t="str">
        <f>IF(ProductParametrs[[#This Row],[КБ5_6]]="","Не заполнено значение КБ5_6","")</f>
        <v/>
      </c>
      <c r="O9" s="1" t="str">
        <f>IF(ProductParametrs[[#This Row],[КБ7_10]]="","Не заполнено значение КБ7_10","")</f>
        <v/>
      </c>
      <c r="P9" s="1" t="str">
        <f>IF(ProductParametrs[[#This Row],[КБ11]]="","Не заполнено значение КБ11","")</f>
        <v/>
      </c>
      <c r="Q9" s="1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10" spans="1:17" ht="12" customHeight="1">
      <c r="A10" s="33">
        <v>44562</v>
      </c>
      <c r="B10" s="10" t="s">
        <v>57</v>
      </c>
      <c r="C10" s="10" t="s">
        <v>69</v>
      </c>
      <c r="D10" s="10"/>
      <c r="E10" s="13">
        <v>0.81</v>
      </c>
      <c r="F10" s="13">
        <v>0.81</v>
      </c>
      <c r="G10" s="13">
        <v>0.81</v>
      </c>
      <c r="H10" s="13">
        <v>0.81</v>
      </c>
      <c r="I10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44562CSRFactorE_Coke1 - Корректириующий коэффициент CSR</v>
      </c>
      <c r="J10" s="8" t="str">
        <f>IF(COUNTIF(ProductParametrs[Column1],ProductParametrs[[#This Row],[Column1]])&gt;1,"Дубль параметров","")</f>
        <v/>
      </c>
      <c r="K10" s="34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10" s="34" t="str">
        <f>IF(AND(ProductParametrs[[#This Row],[Название параметра]]="",ProductParametrs[[#This Row],[Название параметра]]=0),"Не заполнено наименование","")</f>
        <v/>
      </c>
      <c r="M10" s="34" t="str">
        <f>IF(ProductParametrs[[#This Row],[КБ3_4]]="","Не заполнено значение КБ3_4","")</f>
        <v/>
      </c>
      <c r="N10" s="34" t="str">
        <f>IF(ProductParametrs[[#This Row],[КБ5_6]]="","Не заполнено значение КБ5_6","")</f>
        <v/>
      </c>
      <c r="O10" s="34" t="str">
        <f>IF(ProductParametrs[[#This Row],[КБ7_10]]="","Не заполнено значение КБ7_10","")</f>
        <v/>
      </c>
      <c r="P10" s="34" t="str">
        <f>IF(ProductParametrs[[#This Row],[КБ11]]="","Не заполнено значение КБ11","")</f>
        <v/>
      </c>
      <c r="Q10" s="34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11" spans="1:17" ht="12" customHeight="1">
      <c r="A11" s="33">
        <v>44562</v>
      </c>
      <c r="B11" s="10" t="s">
        <v>58</v>
      </c>
      <c r="C11" s="10" t="s">
        <v>70</v>
      </c>
      <c r="D11" s="10"/>
      <c r="E11" s="3">
        <v>11.4</v>
      </c>
      <c r="F11" s="3">
        <v>11.4</v>
      </c>
      <c r="G11" s="3">
        <v>11.4</v>
      </c>
      <c r="H11" s="3">
        <v>11.4</v>
      </c>
      <c r="I11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44562CSRFactorK_Coke2 - Корректириующий коэффициент CSR</v>
      </c>
      <c r="J11" s="8" t="str">
        <f>IF(COUNTIF(ProductParametrs[Column1],ProductParametrs[[#This Row],[Column1]])&gt;1,"Дубль параметров","")</f>
        <v/>
      </c>
      <c r="K11" s="34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11" s="34" t="str">
        <f>IF(AND(ProductParametrs[[#This Row],[Название параметра]]="",ProductParametrs[[#This Row],[Название параметра]]=0),"Не заполнено наименование","")</f>
        <v/>
      </c>
      <c r="M11" s="34" t="str">
        <f>IF(ProductParametrs[[#This Row],[КБ3_4]]="","Не заполнено значение КБ3_4","")</f>
        <v/>
      </c>
      <c r="N11" s="34" t="str">
        <f>IF(ProductParametrs[[#This Row],[КБ5_6]]="","Не заполнено значение КБ5_6","")</f>
        <v/>
      </c>
      <c r="O11" s="34" t="str">
        <f>IF(ProductParametrs[[#This Row],[КБ7_10]]="","Не заполнено значение КБ7_10","")</f>
        <v/>
      </c>
      <c r="P11" s="34" t="str">
        <f>IF(ProductParametrs[[#This Row],[КБ11]]="","Не заполнено значение КБ11","")</f>
        <v/>
      </c>
      <c r="Q11" s="34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12" spans="1:17" ht="12" customHeight="1">
      <c r="A12" s="33">
        <v>44562</v>
      </c>
      <c r="B12" s="10" t="s">
        <v>71</v>
      </c>
      <c r="C12" s="10" t="s">
        <v>137</v>
      </c>
      <c r="D12" s="10"/>
      <c r="E12" s="13">
        <v>0</v>
      </c>
      <c r="F12" s="13">
        <v>1.5</v>
      </c>
      <c r="G12" s="13">
        <v>1.5</v>
      </c>
      <c r="H12" s="13">
        <v>0</v>
      </c>
      <c r="I12" s="8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44562YieldNutВыход коксового ореха, %</v>
      </c>
      <c r="J12" s="8" t="str">
        <f>IF(COUNTIF(ProductParametrs[Column1],ProductParametrs[[#This Row],[Column1]])&gt;1,"Дубль параметров","")</f>
        <v/>
      </c>
      <c r="K12" s="34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12" s="34" t="str">
        <f>IF(AND(ProductParametrs[[#This Row],[Название параметра]]="",ProductParametrs[[#This Row],[Название параметра]]=0),"Не заполнено наименование","")</f>
        <v/>
      </c>
      <c r="M12" s="34" t="str">
        <f>IF(ProductParametrs[[#This Row],[КБ3_4]]="","Не заполнено значение КБ3_4","")</f>
        <v/>
      </c>
      <c r="N12" s="34" t="str">
        <f>IF(ProductParametrs[[#This Row],[КБ5_6]]="","Не заполнено значение КБ5_6","")</f>
        <v/>
      </c>
      <c r="O12" s="34" t="str">
        <f>IF(ProductParametrs[[#This Row],[КБ7_10]]="","Не заполнено значение КБ7_10","")</f>
        <v/>
      </c>
      <c r="P12" s="34" t="str">
        <f>IF(ProductParametrs[[#This Row],[КБ11]]="","Не заполнено значение КБ11","")</f>
        <v/>
      </c>
      <c r="Q12" s="34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13" spans="1:17">
      <c r="A13" s="33">
        <v>44562</v>
      </c>
      <c r="B13" s="38" t="s">
        <v>138</v>
      </c>
      <c r="C13" s="38" t="s">
        <v>138</v>
      </c>
      <c r="D13" s="39"/>
      <c r="E13" s="40">
        <v>1</v>
      </c>
      <c r="F13" s="40">
        <v>4</v>
      </c>
      <c r="G13" s="40">
        <v>0</v>
      </c>
      <c r="H13" s="40">
        <v>0</v>
      </c>
      <c r="I13" s="41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44562Moisture_CokeMoisture_Coke</v>
      </c>
      <c r="J13" s="41" t="str">
        <f>IF(COUNTIF(ProductParametrs[Column1],ProductParametrs[[#This Row],[Column1]])&gt;1,"Дубль параметров","")</f>
        <v/>
      </c>
      <c r="K13" s="42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13" s="42" t="str">
        <f>IF(AND(ProductParametrs[[#This Row],[Название параметра]]="",ProductParametrs[[#This Row],[Название параметра]]=0),"Не заполнено наименование","")</f>
        <v/>
      </c>
      <c r="M13" s="42" t="str">
        <f>IF(ProductParametrs[[#This Row],[КБ3_4]]="","Не заполнено значение КБ3_4","")</f>
        <v/>
      </c>
      <c r="N13" s="42" t="str">
        <f>IF(ProductParametrs[[#This Row],[КБ5_6]]="","Не заполнено значение КБ5_6","")</f>
        <v/>
      </c>
      <c r="O13" s="42" t="str">
        <f>IF(ProductParametrs[[#This Row],[КБ7_10]]="","Не заполнено значение КБ7_10","")</f>
        <v/>
      </c>
      <c r="P13" s="42" t="str">
        <f>IF(ProductParametrs[[#This Row],[КБ11]]="","Не заполнено значение КБ11","")</f>
        <v/>
      </c>
      <c r="Q13" s="42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14" spans="1:17">
      <c r="A14" s="33">
        <v>44562</v>
      </c>
      <c r="B14" s="38" t="s">
        <v>139</v>
      </c>
      <c r="C14" s="38" t="s">
        <v>139</v>
      </c>
      <c r="D14" s="39"/>
      <c r="E14" s="40"/>
      <c r="F14" s="40"/>
      <c r="G14" s="40">
        <v>9.1</v>
      </c>
      <c r="H14" s="40"/>
      <c r="I14" s="41" t="str">
        <f>CONCATENATE(ProductParametrs[[#This Row],[Дата вступления в силу значения параметра]],ProductParametrs[[#This Row],[Идентификатор параметра]],ProductParametrs[[#This Row],[Название параметра]])</f>
        <v>44562YieldFraction25_40YieldFraction25_40</v>
      </c>
      <c r="J14" s="41" t="str">
        <f>IF(COUNTIF(ProductParametrs[Column1],ProductParametrs[[#This Row],[Column1]])&gt;1,"Дубль параметров","")</f>
        <v/>
      </c>
      <c r="K14" s="42" t="str">
        <f>IF(AND(ProductParametrs[[#This Row],[Идентификатор параметра]]="",ProductParametrs[[#This Row],[Идентификатор параметра]]=0),"Не заполнен идентификатор","")</f>
        <v/>
      </c>
      <c r="L14" s="42" t="str">
        <f>IF(AND(ProductParametrs[[#This Row],[Название параметра]]="",ProductParametrs[[#This Row],[Название параметра]]=0),"Не заполнено наименование","")</f>
        <v/>
      </c>
      <c r="M14" s="42" t="str">
        <f>IF(ProductParametrs[[#This Row],[КБ3_4]]="","Не заполнено значение КБ3_4","")</f>
        <v>Не заполнено значение КБ3_4</v>
      </c>
      <c r="N14" s="42" t="str">
        <f>IF(ProductParametrs[[#This Row],[КБ5_6]]="","Не заполнено значение КБ5_6","")</f>
        <v>Не заполнено значение КБ5_6</v>
      </c>
      <c r="O14" s="42" t="str">
        <f>IF(ProductParametrs[[#This Row],[КБ7_10]]="","Не заполнено значение КБ7_10","")</f>
        <v/>
      </c>
      <c r="P14" s="42" t="str">
        <f>IF(ProductParametrs[[#This Row],[КБ11]]="","Не заполнено значение КБ11","")</f>
        <v>Не заполнено значение КБ11</v>
      </c>
      <c r="Q14" s="42" t="str">
        <f>IF(AND(ProductParametrs[[#This Row],[Дата вступления в силу значения параметра]]="",ProductParametrs[[#This Row],[Дата вступления в силу значения параметра]]=0),"Не заполнена Дата вступления в силу","")</f>
        <v/>
      </c>
    </row>
    <row r="15" spans="1:17">
      <c r="I15" s="7"/>
      <c r="J15" s="7"/>
    </row>
    <row r="16" spans="1:17">
      <c r="I16" s="7"/>
      <c r="J16" s="7"/>
    </row>
    <row r="17" spans="9:10">
      <c r="I17" s="7"/>
      <c r="J17" s="7"/>
    </row>
    <row r="18" spans="9:10">
      <c r="I18" s="7"/>
      <c r="J18" s="7"/>
    </row>
    <row r="19" spans="9:10">
      <c r="I19" s="7"/>
      <c r="J19" s="7"/>
    </row>
    <row r="20" spans="9:10">
      <c r="I20" s="7"/>
      <c r="J20" s="7"/>
    </row>
    <row r="21" spans="9:10">
      <c r="I21" s="5"/>
      <c r="J21" s="5"/>
    </row>
    <row r="22" spans="9:10">
      <c r="I22" s="5"/>
      <c r="J22" s="5"/>
    </row>
    <row r="23" spans="9:10">
      <c r="I23" s="5"/>
      <c r="J23" s="5"/>
    </row>
    <row r="24" spans="9:10">
      <c r="I24" s="5"/>
      <c r="J24" s="5"/>
    </row>
    <row r="25" spans="9:10">
      <c r="I25" s="5"/>
      <c r="J25" s="5"/>
    </row>
    <row r="26" spans="9:10">
      <c r="I26" s="5"/>
      <c r="J26" s="5"/>
    </row>
    <row r="27" spans="9:10">
      <c r="I27" s="7"/>
      <c r="J27" s="7"/>
    </row>
    <row r="28" spans="9:10">
      <c r="I28" s="5"/>
      <c r="J28" s="5"/>
    </row>
    <row r="29" spans="9:10">
      <c r="I29" s="5"/>
      <c r="J29" s="5"/>
    </row>
    <row r="30" spans="9:10">
      <c r="I30" s="5"/>
      <c r="J30" s="5"/>
    </row>
    <row r="31" spans="9:10">
      <c r="I31" s="5"/>
      <c r="J31" s="5"/>
    </row>
    <row r="32" spans="9:10">
      <c r="I32" s="5"/>
      <c r="J32" s="5"/>
    </row>
    <row r="33" spans="1:10">
      <c r="I33" s="5"/>
      <c r="J33" s="5"/>
    </row>
    <row r="34" spans="1:10">
      <c r="I34" s="5"/>
      <c r="J34" s="5"/>
    </row>
    <row r="35" spans="1:10">
      <c r="I35" s="5"/>
      <c r="J35" s="5"/>
    </row>
    <row r="36" spans="1:10">
      <c r="I36" s="5"/>
      <c r="J36" s="5"/>
    </row>
    <row r="39" spans="1:10">
      <c r="I39" s="5"/>
      <c r="J39" s="5"/>
    </row>
    <row r="42" spans="1:10">
      <c r="A42" s="1"/>
      <c r="B42" s="1"/>
      <c r="C42" s="1"/>
      <c r="D42" s="1"/>
      <c r="E42" s="12"/>
      <c r="F42" s="12"/>
      <c r="G42" s="12"/>
      <c r="H42" s="12"/>
    </row>
    <row r="43" spans="1:10">
      <c r="A43" s="1"/>
      <c r="B43" s="1"/>
      <c r="C43" s="1"/>
      <c r="D43" s="1"/>
      <c r="E43" s="12"/>
      <c r="F43" s="12"/>
      <c r="G43" s="12"/>
      <c r="H43" s="12"/>
    </row>
    <row r="44" spans="1:10">
      <c r="A44" s="1"/>
      <c r="B44" s="1"/>
      <c r="C44" s="1"/>
      <c r="D44" s="1"/>
      <c r="E44" s="12"/>
      <c r="F44" s="12"/>
      <c r="G44" s="12"/>
      <c r="H44" s="12"/>
    </row>
    <row r="45" spans="1:10">
      <c r="A45" s="1"/>
      <c r="B45" s="1"/>
      <c r="C45" s="1"/>
      <c r="D45" s="1"/>
      <c r="E45" s="12"/>
      <c r="F45" s="12"/>
      <c r="G45" s="12"/>
      <c r="H45" s="12"/>
    </row>
    <row r="47" spans="1:10">
      <c r="I47" s="6"/>
      <c r="J47" s="6"/>
    </row>
    <row r="48" spans="1:10">
      <c r="I48" s="6"/>
      <c r="J48" s="6"/>
    </row>
    <row r="49" spans="9:10">
      <c r="I49" s="6"/>
      <c r="J49" s="6"/>
    </row>
    <row r="50" spans="9:10">
      <c r="I50" s="6"/>
      <c r="J50" s="6"/>
    </row>
    <row r="51" spans="9:10">
      <c r="I51" s="6"/>
      <c r="J51" s="6"/>
    </row>
    <row r="52" spans="9:10">
      <c r="I52" s="6"/>
      <c r="J52" s="6"/>
    </row>
    <row r="53" spans="9:10">
      <c r="I53" s="6"/>
      <c r="J53" s="6"/>
    </row>
    <row r="90" spans="5:8" s="1" customFormat="1">
      <c r="E90" s="12"/>
      <c r="F90" s="12"/>
      <c r="G90" s="12"/>
      <c r="H90" s="12"/>
    </row>
    <row r="91" spans="5:8" s="1" customFormat="1">
      <c r="E91" s="12"/>
      <c r="F91" s="12"/>
      <c r="G91" s="12"/>
      <c r="H91" s="12"/>
    </row>
    <row r="92" spans="5:8" s="1" customFormat="1">
      <c r="E92" s="12"/>
      <c r="F92" s="12"/>
      <c r="G92" s="12"/>
      <c r="H92" s="12"/>
    </row>
    <row r="93" spans="5:8" s="1" customFormat="1">
      <c r="E93" s="12"/>
      <c r="F93" s="12"/>
      <c r="G93" s="12"/>
      <c r="H93" s="12"/>
    </row>
    <row r="94" spans="5:8" s="1" customFormat="1">
      <c r="E94" s="12"/>
      <c r="F94" s="12"/>
      <c r="G94" s="12"/>
      <c r="H94" s="12"/>
    </row>
    <row r="95" spans="5:8" s="1" customFormat="1">
      <c r="E95" s="12"/>
      <c r="F95" s="12"/>
      <c r="G95" s="12"/>
      <c r="H95" s="12"/>
    </row>
    <row r="96" spans="5:8" s="1" customFormat="1">
      <c r="E96" s="12"/>
      <c r="F96" s="12"/>
      <c r="G96" s="12"/>
      <c r="H96" s="12"/>
    </row>
    <row r="97" spans="5:8" s="1" customFormat="1">
      <c r="E97" s="12"/>
      <c r="F97" s="12"/>
      <c r="G97" s="12"/>
      <c r="H97" s="12"/>
    </row>
    <row r="98" spans="5:8" s="1" customFormat="1">
      <c r="E98" s="12"/>
      <c r="F98" s="12"/>
      <c r="G98" s="12"/>
      <c r="H98" s="12"/>
    </row>
    <row r="99" spans="5:8" s="1" customFormat="1">
      <c r="E99" s="12"/>
      <c r="F99" s="12"/>
      <c r="G99" s="12"/>
      <c r="H99" s="12"/>
    </row>
    <row r="100" spans="5:8" s="1" customFormat="1">
      <c r="E100" s="12"/>
      <c r="F100" s="12"/>
      <c r="G100" s="12"/>
      <c r="H100" s="12"/>
    </row>
    <row r="101" spans="5:8" s="1" customFormat="1">
      <c r="E101" s="12"/>
      <c r="F101" s="12"/>
      <c r="G101" s="12"/>
      <c r="H101" s="12"/>
    </row>
    <row r="102" spans="5:8" s="1" customFormat="1">
      <c r="E102" s="12"/>
      <c r="F102" s="12"/>
      <c r="G102" s="12"/>
      <c r="H102" s="12"/>
    </row>
    <row r="103" spans="5:8" s="1" customFormat="1">
      <c r="E103" s="12"/>
      <c r="F103" s="12"/>
      <c r="G103" s="12"/>
      <c r="H103" s="12"/>
    </row>
    <row r="104" spans="5:8" s="1" customFormat="1">
      <c r="E104" s="12"/>
      <c r="F104" s="12"/>
      <c r="G104" s="12"/>
      <c r="H104" s="12"/>
    </row>
    <row r="105" spans="5:8" s="1" customFormat="1">
      <c r="E105" s="12"/>
      <c r="F105" s="12"/>
      <c r="G105" s="12"/>
      <c r="H105" s="12"/>
    </row>
    <row r="106" spans="5:8" s="1" customFormat="1">
      <c r="E106" s="12"/>
      <c r="F106" s="12"/>
      <c r="G106" s="12"/>
      <c r="H106" s="12"/>
    </row>
    <row r="107" spans="5:8" s="1" customFormat="1">
      <c r="E107" s="12"/>
      <c r="F107" s="12"/>
      <c r="G107" s="12"/>
      <c r="H107" s="12"/>
    </row>
    <row r="108" spans="5:8" s="1" customFormat="1">
      <c r="E108" s="12"/>
      <c r="F108" s="12"/>
      <c r="G108" s="12"/>
      <c r="H108" s="12"/>
    </row>
    <row r="109" spans="5:8" s="1" customFormat="1">
      <c r="E109" s="12"/>
      <c r="F109" s="12"/>
      <c r="G109" s="12"/>
      <c r="H109" s="12"/>
    </row>
    <row r="110" spans="5:8" s="1" customFormat="1">
      <c r="E110" s="12"/>
      <c r="F110" s="12"/>
      <c r="G110" s="12"/>
      <c r="H110" s="12"/>
    </row>
    <row r="111" spans="5:8" s="1" customFormat="1">
      <c r="E111" s="12"/>
      <c r="F111" s="12"/>
      <c r="G111" s="12"/>
      <c r="H111" s="12"/>
    </row>
    <row r="112" spans="5:8" s="1" customFormat="1">
      <c r="E112" s="12"/>
      <c r="F112" s="12"/>
      <c r="G112" s="12"/>
      <c r="H112" s="12"/>
    </row>
    <row r="113" spans="5:8" s="1" customFormat="1">
      <c r="E113" s="12"/>
      <c r="F113" s="12"/>
      <c r="G113" s="12"/>
      <c r="H113" s="12"/>
    </row>
    <row r="114" spans="5:8" s="1" customFormat="1">
      <c r="E114" s="12"/>
      <c r="F114" s="12"/>
      <c r="G114" s="12"/>
      <c r="H114" s="12"/>
    </row>
    <row r="115" spans="5:8" s="1" customFormat="1">
      <c r="E115" s="12"/>
      <c r="F115" s="12"/>
      <c r="G115" s="12"/>
      <c r="H115" s="12"/>
    </row>
    <row r="116" spans="5:8" s="1" customFormat="1">
      <c r="E116" s="12"/>
      <c r="F116" s="12"/>
      <c r="G116" s="12"/>
      <c r="H116" s="12"/>
    </row>
    <row r="117" spans="5:8" s="1" customFormat="1">
      <c r="E117" s="12"/>
      <c r="F117" s="12"/>
      <c r="G117" s="12"/>
      <c r="H117" s="12"/>
    </row>
    <row r="118" spans="5:8" s="1" customFormat="1">
      <c r="E118" s="12"/>
      <c r="F118" s="12"/>
      <c r="G118" s="12"/>
      <c r="H118" s="12"/>
    </row>
    <row r="119" spans="5:8" s="1" customFormat="1">
      <c r="E119" s="12"/>
      <c r="F119" s="12"/>
      <c r="G119" s="12"/>
      <c r="H119" s="12"/>
    </row>
    <row r="120" spans="5:8" s="1" customFormat="1">
      <c r="E120" s="12"/>
      <c r="F120" s="12"/>
      <c r="G120" s="12"/>
      <c r="H120" s="12"/>
    </row>
    <row r="121" spans="5:8" s="1" customFormat="1">
      <c r="E121" s="12"/>
      <c r="F121" s="12"/>
      <c r="G121" s="12"/>
      <c r="H121" s="12"/>
    </row>
    <row r="122" spans="5:8" s="1" customFormat="1">
      <c r="E122" s="12"/>
      <c r="F122" s="12"/>
      <c r="G122" s="12"/>
      <c r="H122" s="12"/>
    </row>
    <row r="123" spans="5:8" s="1" customFormat="1">
      <c r="E123" s="12"/>
      <c r="F123" s="12"/>
      <c r="G123" s="12"/>
      <c r="H123" s="12"/>
    </row>
    <row r="124" spans="5:8" s="1" customFormat="1">
      <c r="E124" s="12"/>
      <c r="F124" s="12"/>
      <c r="G124" s="12"/>
      <c r="H124" s="12"/>
    </row>
    <row r="125" spans="5:8" s="1" customFormat="1">
      <c r="E125" s="12"/>
      <c r="F125" s="12"/>
      <c r="G125" s="12"/>
      <c r="H125" s="12"/>
    </row>
    <row r="126" spans="5:8" s="1" customFormat="1">
      <c r="E126" s="12"/>
      <c r="F126" s="12"/>
      <c r="G126" s="12"/>
      <c r="H126" s="12"/>
    </row>
    <row r="127" spans="5:8" s="1" customFormat="1">
      <c r="E127" s="12"/>
      <c r="F127" s="12"/>
      <c r="G127" s="12"/>
      <c r="H127" s="12"/>
    </row>
    <row r="128" spans="5:8" s="1" customFormat="1">
      <c r="E128" s="12"/>
      <c r="F128" s="12"/>
      <c r="G128" s="12"/>
      <c r="H128" s="12"/>
    </row>
    <row r="129" spans="5:8" s="1" customFormat="1">
      <c r="E129" s="12"/>
      <c r="F129" s="12"/>
      <c r="G129" s="12"/>
      <c r="H129" s="12"/>
    </row>
    <row r="130" spans="5:8" s="1" customFormat="1">
      <c r="E130" s="12"/>
      <c r="F130" s="12"/>
      <c r="G130" s="12"/>
      <c r="H130" s="12"/>
    </row>
    <row r="131" spans="5:8" s="1" customFormat="1">
      <c r="E131" s="12"/>
      <c r="F131" s="12"/>
      <c r="G131" s="12"/>
      <c r="H131" s="12"/>
    </row>
    <row r="132" spans="5:8" s="1" customFormat="1">
      <c r="E132" s="12"/>
      <c r="F132" s="12"/>
      <c r="G132" s="12"/>
      <c r="H132" s="12"/>
    </row>
    <row r="133" spans="5:8" s="1" customFormat="1">
      <c r="E133" s="12"/>
      <c r="F133" s="12"/>
      <c r="G133" s="12"/>
      <c r="H133" s="12"/>
    </row>
    <row r="134" spans="5:8" s="1" customFormat="1">
      <c r="E134" s="12"/>
      <c r="F134" s="12"/>
      <c r="G134" s="12"/>
      <c r="H134" s="12"/>
    </row>
    <row r="135" spans="5:8" s="1" customFormat="1">
      <c r="E135" s="12"/>
      <c r="F135" s="12"/>
      <c r="G135" s="12"/>
      <c r="H135" s="12"/>
    </row>
    <row r="136" spans="5:8" s="1" customFormat="1">
      <c r="E136" s="12"/>
      <c r="F136" s="12"/>
      <c r="G136" s="12"/>
      <c r="H136" s="12"/>
    </row>
    <row r="137" spans="5:8" s="1" customFormat="1">
      <c r="E137" s="12"/>
      <c r="F137" s="12"/>
      <c r="G137" s="12"/>
      <c r="H137" s="12"/>
    </row>
    <row r="138" spans="5:8" s="1" customFormat="1">
      <c r="E138" s="12"/>
      <c r="F138" s="12"/>
      <c r="G138" s="12"/>
      <c r="H138" s="12"/>
    </row>
    <row r="139" spans="5:8" s="1" customFormat="1">
      <c r="E139" s="12"/>
      <c r="F139" s="12"/>
      <c r="G139" s="12"/>
      <c r="H139" s="12"/>
    </row>
    <row r="140" spans="5:8" s="1" customFormat="1">
      <c r="E140" s="12"/>
      <c r="F140" s="12"/>
      <c r="G140" s="12"/>
      <c r="H140" s="12"/>
    </row>
    <row r="141" spans="5:8" s="1" customFormat="1">
      <c r="E141" s="12"/>
      <c r="F141" s="12"/>
      <c r="G141" s="12"/>
      <c r="H141" s="12"/>
    </row>
    <row r="142" spans="5:8" s="1" customFormat="1">
      <c r="E142" s="12"/>
      <c r="F142" s="12"/>
      <c r="G142" s="12"/>
      <c r="H142" s="12"/>
    </row>
    <row r="143" spans="5:8" s="1" customFormat="1">
      <c r="E143" s="12"/>
      <c r="F143" s="12"/>
      <c r="G143" s="12"/>
      <c r="H143" s="12"/>
    </row>
    <row r="144" spans="5:8" s="1" customFormat="1">
      <c r="E144" s="12"/>
      <c r="F144" s="12"/>
      <c r="G144" s="12"/>
      <c r="H144" s="12"/>
    </row>
    <row r="145" spans="5:8" s="1" customFormat="1">
      <c r="E145" s="12"/>
      <c r="F145" s="12"/>
      <c r="G145" s="12"/>
      <c r="H145" s="12"/>
    </row>
    <row r="146" spans="5:8" s="1" customFormat="1">
      <c r="E146" s="12"/>
      <c r="F146" s="12"/>
      <c r="G146" s="12"/>
      <c r="H146" s="12"/>
    </row>
    <row r="147" spans="5:8" s="1" customFormat="1">
      <c r="E147" s="12"/>
      <c r="F147" s="12"/>
      <c r="G147" s="12"/>
      <c r="H147" s="12"/>
    </row>
    <row r="148" spans="5:8" s="1" customFormat="1">
      <c r="E148" s="12"/>
      <c r="F148" s="12"/>
      <c r="G148" s="12"/>
      <c r="H148" s="12"/>
    </row>
    <row r="149" spans="5:8" s="1" customFormat="1">
      <c r="E149" s="12"/>
      <c r="F149" s="12"/>
      <c r="G149" s="12"/>
      <c r="H149" s="12"/>
    </row>
    <row r="150" spans="5:8" s="1" customFormat="1">
      <c r="E150" s="12"/>
      <c r="F150" s="12"/>
      <c r="G150" s="12"/>
      <c r="H150" s="12"/>
    </row>
    <row r="151" spans="5:8" s="1" customFormat="1">
      <c r="E151" s="12"/>
      <c r="F151" s="12"/>
      <c r="G151" s="12"/>
      <c r="H151" s="12"/>
    </row>
    <row r="152" spans="5:8" s="1" customFormat="1">
      <c r="E152" s="12"/>
      <c r="F152" s="12"/>
      <c r="G152" s="12"/>
      <c r="H152" s="12"/>
    </row>
    <row r="153" spans="5:8" s="1" customFormat="1">
      <c r="E153" s="12"/>
      <c r="F153" s="12"/>
      <c r="G153" s="12"/>
      <c r="H153" s="12"/>
    </row>
    <row r="154" spans="5:8" s="1" customFormat="1">
      <c r="E154" s="12"/>
      <c r="F154" s="12"/>
      <c r="G154" s="12"/>
      <c r="H154" s="12"/>
    </row>
    <row r="155" spans="5:8" s="1" customFormat="1">
      <c r="E155" s="12"/>
      <c r="F155" s="12"/>
      <c r="G155" s="12"/>
      <c r="H155" s="12"/>
    </row>
    <row r="156" spans="5:8" s="1" customFormat="1">
      <c r="E156" s="12"/>
      <c r="F156" s="12"/>
      <c r="G156" s="12"/>
      <c r="H156" s="12"/>
    </row>
    <row r="157" spans="5:8" s="1" customFormat="1">
      <c r="E157" s="12"/>
      <c r="F157" s="12"/>
      <c r="G157" s="12"/>
      <c r="H157" s="12"/>
    </row>
    <row r="158" spans="5:8" s="1" customFormat="1">
      <c r="E158" s="12"/>
      <c r="F158" s="12"/>
      <c r="G158" s="12"/>
      <c r="H158" s="12"/>
    </row>
    <row r="159" spans="5:8" s="1" customFormat="1">
      <c r="E159" s="12"/>
      <c r="F159" s="12"/>
      <c r="G159" s="12"/>
      <c r="H159" s="12"/>
    </row>
    <row r="160" spans="5:8" s="1" customFormat="1">
      <c r="E160" s="12"/>
      <c r="F160" s="12"/>
      <c r="G160" s="12"/>
      <c r="H160" s="12"/>
    </row>
    <row r="161" spans="5:8" s="1" customFormat="1">
      <c r="E161" s="12"/>
      <c r="F161" s="12"/>
      <c r="G161" s="12"/>
      <c r="H161" s="12"/>
    </row>
    <row r="162" spans="5:8" s="1" customFormat="1">
      <c r="E162" s="12"/>
      <c r="F162" s="12"/>
      <c r="G162" s="12"/>
      <c r="H162" s="12"/>
    </row>
    <row r="163" spans="5:8" s="1" customFormat="1">
      <c r="E163" s="12"/>
      <c r="F163" s="12"/>
      <c r="G163" s="12"/>
      <c r="H163" s="12"/>
    </row>
    <row r="164" spans="5:8" s="1" customFormat="1">
      <c r="E164" s="12"/>
      <c r="F164" s="12"/>
      <c r="G164" s="12"/>
      <c r="H164" s="12"/>
    </row>
    <row r="165" spans="5:8" s="1" customFormat="1">
      <c r="E165" s="12"/>
      <c r="F165" s="12"/>
      <c r="G165" s="12"/>
      <c r="H165" s="12"/>
    </row>
    <row r="166" spans="5:8" s="1" customFormat="1">
      <c r="E166" s="12"/>
      <c r="F166" s="12"/>
      <c r="G166" s="12"/>
      <c r="H166" s="12"/>
    </row>
    <row r="167" spans="5:8" s="1" customFormat="1">
      <c r="E167" s="12"/>
      <c r="F167" s="12"/>
      <c r="G167" s="12"/>
      <c r="H167" s="12"/>
    </row>
    <row r="168" spans="5:8" s="1" customFormat="1">
      <c r="E168" s="12"/>
      <c r="F168" s="12"/>
      <c r="G168" s="12"/>
      <c r="H168" s="12"/>
    </row>
    <row r="169" spans="5:8" s="1" customFormat="1">
      <c r="E169" s="12"/>
      <c r="F169" s="12"/>
      <c r="G169" s="12"/>
      <c r="H169" s="12"/>
    </row>
    <row r="170" spans="5:8" s="1" customFormat="1">
      <c r="E170" s="12"/>
      <c r="F170" s="12"/>
      <c r="G170" s="12"/>
      <c r="H170" s="12"/>
    </row>
    <row r="171" spans="5:8" s="1" customFormat="1">
      <c r="E171" s="12"/>
      <c r="F171" s="12"/>
      <c r="G171" s="12"/>
      <c r="H171" s="12"/>
    </row>
    <row r="172" spans="5:8" s="1" customFormat="1">
      <c r="E172" s="12"/>
      <c r="F172" s="12"/>
      <c r="G172" s="12"/>
      <c r="H172" s="12"/>
    </row>
    <row r="173" spans="5:8" s="1" customFormat="1">
      <c r="E173" s="12"/>
      <c r="F173" s="12"/>
      <c r="G173" s="12"/>
      <c r="H173" s="12"/>
    </row>
    <row r="174" spans="5:8" s="1" customFormat="1">
      <c r="E174" s="12"/>
      <c r="F174" s="12"/>
      <c r="G174" s="12"/>
      <c r="H174" s="12"/>
    </row>
    <row r="175" spans="5:8" s="1" customFormat="1">
      <c r="E175" s="12"/>
      <c r="F175" s="12"/>
      <c r="G175" s="12"/>
      <c r="H175" s="12"/>
    </row>
    <row r="176" spans="5:8" s="1" customFormat="1">
      <c r="E176" s="12"/>
      <c r="F176" s="12"/>
      <c r="G176" s="12"/>
      <c r="H176" s="12"/>
    </row>
    <row r="177" spans="5:8" s="1" customFormat="1">
      <c r="E177" s="12"/>
      <c r="F177" s="12"/>
      <c r="G177" s="12"/>
      <c r="H177" s="12"/>
    </row>
    <row r="178" spans="5:8" s="1" customFormat="1">
      <c r="E178" s="12"/>
      <c r="F178" s="12"/>
      <c r="G178" s="12"/>
      <c r="H178" s="12"/>
    </row>
  </sheetData>
  <conditionalFormatting sqref="C2:H176">
    <cfRule type="expression" dxfId="7" priority="86">
      <formula>SEARCH("Не заполнено наименование",$L2)=1</formula>
    </cfRule>
  </conditionalFormatting>
  <conditionalFormatting sqref="A2:A176">
    <cfRule type="expression" dxfId="6" priority="88">
      <formula>SEARCH("Не заполнена Дата вступления в силу",$Q2)=1</formula>
    </cfRule>
  </conditionalFormatting>
  <conditionalFormatting sqref="B2:B176 B14:C14">
    <cfRule type="expression" dxfId="5" priority="87">
      <formula>SEARCH("Не заполнен идентификатор",$K2)=1</formula>
    </cfRule>
  </conditionalFormatting>
  <conditionalFormatting sqref="E2:E197">
    <cfRule type="expression" dxfId="4" priority="85">
      <formula>SEARCH("Не заполнено значение КБ3_4",$M2)=1</formula>
    </cfRule>
  </conditionalFormatting>
  <conditionalFormatting sqref="A2:D197">
    <cfRule type="expression" dxfId="3" priority="89">
      <formula>SEARCH("Дубль параметров",$J2)=1</formula>
    </cfRule>
  </conditionalFormatting>
  <conditionalFormatting sqref="F2:F197">
    <cfRule type="expression" dxfId="2" priority="84">
      <formula>SEARCH("Не заполнено значение КБ5_6",$N2)=1</formula>
    </cfRule>
  </conditionalFormatting>
  <conditionalFormatting sqref="G2:G197">
    <cfRule type="expression" dxfId="1" priority="83">
      <formula>SEARCH("Не заполнено значение КБ7_10",$O2)=1</formula>
    </cfRule>
  </conditionalFormatting>
  <conditionalFormatting sqref="H2:H197">
    <cfRule type="expression" dxfId="0" priority="82">
      <formula>SEARCH("Не заполнено значение КБ11",$P2)=1</formula>
    </cfRule>
  </conditionalFormatting>
  <dataValidations count="1">
    <dataValidation type="date" allowBlank="1" showInputMessage="1" showErrorMessage="1" error="&quot;Дата вступления в силу значения параметра&quot; должна быть в формате &quot;Число&quot;-&quot;Месяц&quot;-&quot;Год&quot;" sqref="A2:A14" xr:uid="{00000000-0002-0000-0100-000000000000}">
      <formula1>36161</formula1>
      <formula2>47484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5"/>
  <sheetViews>
    <sheetView workbookViewId="0">
      <selection activeCell="B9" sqref="B9"/>
    </sheetView>
  </sheetViews>
  <sheetFormatPr defaultRowHeight="14.5"/>
  <cols>
    <col min="1" max="1" width="21.453125" bestFit="1" customWidth="1"/>
    <col min="2" max="2" width="26.26953125" bestFit="1" customWidth="1"/>
  </cols>
  <sheetData>
    <row r="1" spans="1:2">
      <c r="A1" s="9" t="s">
        <v>121</v>
      </c>
      <c r="B1" s="9" t="s">
        <v>3</v>
      </c>
    </row>
    <row r="2" spans="1:2">
      <c r="A2" s="10" t="s">
        <v>63</v>
      </c>
      <c r="B2" s="10" t="s">
        <v>63</v>
      </c>
    </row>
    <row r="3" spans="1:2">
      <c r="A3" s="10" t="s">
        <v>64</v>
      </c>
      <c r="B3" s="10" t="s">
        <v>64</v>
      </c>
    </row>
    <row r="4" spans="1:2">
      <c r="A4" s="10" t="s">
        <v>65</v>
      </c>
      <c r="B4" s="10" t="s">
        <v>65</v>
      </c>
    </row>
    <row r="5" spans="1:2">
      <c r="A5" s="10" t="s">
        <v>66</v>
      </c>
      <c r="B5" s="10" t="s">
        <v>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c f d c b a 3 - a 4 4 6 - 4 7 e 7 - a 0 5 b - 0 a 5 a 5 4 f d 7 5 d 5 "   x m l n s = " h t t p : / / s c h e m a s . m i c r o s o f t . c o m / D a t a M a s h u p " > A A A A A D M F A A B Q S w M E F A A C A A g A G G A x V A G X m I O j A A A A 9 Q A A A B I A H A B D b 2 5 m a W c v U G F j a 2 F n Z S 5 4 b W w g o h g A K K A U A A A A A A A A A A A A A A A A A A A A A A A A A A A A h Y 8 9 D o I w A I W v Q r r T l h o T J K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b j A c J 4 S i C m a G C 2 V / v Z k n P t s f y B d + t Z 5 I 5 n x 8 W Z H 0 R Q p e l 9 g D 1 B L A w Q U A A I A C A A Y Y D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G A x V G t P + H w 3 A g A A E Q Q A A B M A H A B G b 3 J t d W x h c y 9 T Z W N 0 a W 9 u M S 5 t I K I Y A C i g F A A A A A A A A A A A A A A A A A A A A A A A A A A A A K 1 T T Y s T Q R C 9 B / I f m h F h A k M m q z f X C J J V F C + L E 9 l D C K E z a c 2 w P d N h u q N Z Q i D r u i B E W A 8 e R J A g K n j M f g S T j U n + Q v U / s r o T X J E g H h y Y m e 5 X r z 6 6 X r V k o Y p E Q o L V f 2 s 7 m 8 l m Z J O m r E H g G 4 z 0 s X 4 J C z j X f X 0 E S 1 j q A S k S z l Q 2 Q / A J R D s N G S L 3 O i H j + T 2 R 7 t e F 2 H f 3 W D 1 f E o l i i Z K u 0 1 S q J W / 5 v m T P W S o V 5 X m b o C W i R O V D E f s y U k z 6 Q W n 3 S U u q l N H Y D 2 w F 1 2 8 U d k T Y j k 0 Y v 3 A T t z D U f V i Y k v C d w N J A E / N Z G h z G c I n 4 3 K w Q R G i s X y M 4 R + r Y h y H i F 3 C + 8 o c z u I S R c b 2 A E T L m e q C P / c J W D d 7 B T J 8 Y w w / L H 8 M M J j b 6 m S V O 9 I m l Y X P g F G 0 L 4 2 q y H e J 2 g c S R N X + A r z C 0 q y 9 I n G L M g a 0 T + T P 9 B r 6 v 4 m E l J v 4 Y p j 5 8 h E / w v r a 5 6 f k O l x 0 n 5 5 G k z b l H V N p m O W + l w W a H W t B k T K E y K 4 m 6 l Y e K x U V n M 9 n x H k V J o + h Y H 6 f a q + x Q R a v r + N e c 3 V T E Q u F A P G C 0 g Q o 6 G L Z M 6 5 z l 1 5 Y 1 7 v 6 t F I 9 U 1 u y 7 n A c h 5 T S V R X O O a u 5 X o l K T J s 8 w T / m g x a 6 S l F O a y K c i j U u C t + P E G K W 7 o S q v 2 3 X g s x U b l b V d R m V g S h A w M s 7 N y O h X K 7 M d o T 7 B 8 d j Y D 6 I w C 6 H J Q c 8 j G P U t S n t q x g k 1 m x h n f W S E / g f 3 3 t X p 7 k d c M X O v H o s X v / U w Y B z v n s H c P z r g E U b D J n E r / + d U V X L 7 j p 2 f X C 6 b i Z L N Z W 3 / B F B L A Q I t A B Q A A g A I A B h g M V Q B l 5 i D o w A A A P U A A A A S A A A A A A A A A A A A A A A A A A A A A A B D b 2 5 m a W c v U G F j a 2 F n Z S 5 4 b W x Q S w E C L Q A U A A I A C A A Y Y D F U U 3 I 4 L J s A A A D h A A A A E w A A A A A A A A A A A A A A A A D v A A A A W 0 N v b n R l b n R f V H l w Z X N d L n h t b F B L A Q I t A B Q A A g A I A B h g M V R r T / h 8 N w I A A B E E A A A T A A A A A A A A A A A A A A A A A N c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N A A A A A A A A f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g l R D A l Q j A l R D E l O D U l R D E l O D I l R D A l Q k U l R D A l Q j M l R D E l O D A l R D E l O D M l R D A l Q k Y l R D A l Q k Y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l Y W J k Z T g 1 Y y 0 1 Y z E z L T R k Y W U t O T A w Z i 1 m O D k z O W E y O T k 3 Z T I i I C 8 + P E V u d H J 5 I F R 5 c G U 9 I k Z p b G x M Y X N 0 V X B k Y X R l Z C I g V m F s d W U 9 I m Q y M D I y L T A x L T E 3 V D A 4 O j E 4 O j A 4 L j I 2 N D Y 2 N z F a I i A v P j x F b n R y e S B U e X B l P S J G a W x s R X J y b 3 J D b 3 V u d C I g V m F s d W U 9 I m w w I i A v P j x F b n R y e S B U e X B l P S J G a W x s Q 2 9 s d W 1 u V H l w Z X M i I F Z h b H V l P S J z Q U F B P S I g L z 4 8 R W 5 0 c n k g V H l w Z T 0 i R m l s b E V y c m 9 y Q 2 9 k Z S I g V m F s d W U 9 I n N V b m t u b 3 d u I i A v P j x F b n R y e S B U e X B l P S J G a W x s Q 2 9 s d W 1 u T m F t Z X M i I F Z h b H V l P S J z W y Z x d W 9 0 O 9 C j 0 L 3 Q u N C 6 0 L D Q u 9 G M 0 L 3 R i 9 C 5 I N C 4 0 L T Q t d C 9 0 Y L Q u N G E 0 L j Q u t C w 0 Y L Q v t G A I N G I 0 L D R h d G C 0 L 7 Q s 9 G A 0 Y P Q v 9 C / 0 Y s m c X V v d D s s J n F 1 b 3 Q 7 0 J D Q s d C x 0 Y D Q t d C y 0 L j Q s N G C 0 Y P R g N C w I N G I 0 L D R h d G C 0 L 7 Q s 9 G A 0 Y P Q v 9 C / 0 Y s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q N C w 0 Y X R g t C + 0 L P R g N G D 0 L / Q v 9 G L L 0 N o Y W 5 n Z W Q g V H l w Z S 5 7 0 K P Q v d C 4 0 L r Q s N C 7 0 Y z Q v d G L 0 L k g 0 L j Q t N C 1 0 L 3 R g t C 4 0 Y T Q u N C 6 0 L D R g t C + 0 Y A g 0 Y j Q s N G F 0 Y L Q v t C z 0 Y D R g 9 C / 0 L / R i y w w f S Z x d W 9 0 O y w m c X V v d D t T Z W N 0 a W 9 u M S / Q q N C w 0 Y X R g t C + 0 L P R g N G D 0 L / Q v 9 G L L 0 N o Y W 5 n Z W Q g V H l w Z S 5 7 0 J D Q s d C x 0 Y D Q t d C y 0 L j Q s N G C 0 Y P R g N C w I N G I 0 L D R h d G C 0 L 7 Q s 9 G A 0 Y P Q v 9 C / 0 Y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j Q s N G F 0 Y L Q v t C z 0 Y D R g 9 C / 0 L / R i y 9 D a G F u Z 2 V k I F R 5 c G U u e 9 C j 0 L 3 Q u N C 6 0 L D Q u 9 G M 0 L 3 R i 9 C 5 I N C 4 0 L T Q t d C 9 0 Y L Q u N G E 0 L j Q u t C w 0 Y L Q v t G A I N G I 0 L D R h d G C 0 L 7 Q s 9 G A 0 Y P Q v 9 C / 0 Y s s M H 0 m c X V v d D s s J n F 1 b 3 Q 7 U 2 V j d G l v b j E v 0 K j Q s N G F 0 Y L Q v t C z 0 Y D R g 9 C / 0 L / R i y 9 D a G F u Z 2 V k I F R 5 c G U u e 9 C Q 0 L H Q s d G A 0 L X Q s t C 4 0 L D R g t G D 0 Y D Q s C D R i N C w 0 Y X R g t C + 0 L P R g N G D 0 L / Q v 9 G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g l R D A l Q j A l R D E l O D U l R D E l O D I l R D A l Q k U l R D A l Q j M l R D E l O D A l R D E l O D M l R D A l Q k Y l R D A l Q k Y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4 J U Q w J U I w J U Q x J T g 1 J U Q x J T g y J U Q w J U J F J U Q w J U I z J U Q x J T g w J U Q x J T g z J U Q w J U J G J U Q w J U J G J U Q x J T h C L y V E M C V B O C V E M C V C M C V E M S U 4 N S V E M S U 4 M i V E M C V C R S V E M C V C M y V E M S U 4 M C V E M S U 4 M y V E M C V C R i V E M C V C R i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O C V E M C V C M C V E M S U 4 N S V E M S U 4 M i V E M C V C R S V E M C V C M y V E M S U 4 M C V E M S U 4 M y V E M C V C R i V E M C V C R i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A l Q j A l R D E l O D U l R D E l O D I l R D A l Q k U l R D A l Q j M l R D E l O D A l R D E l O D M l R D A l Q k Y l R D A l Q k Y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A l Q j A l R D E l O D U l R D E l O D I l R D A l Q k U l R D A l Q j M l R D E l O D A l R D E l O D M l R D A l Q k Y l R D A l Q k Y l R D E l O E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m j f F D 2 t H J J s 6 7 e s H 4 H v Q U A A A A A A g A A A A A A A 2 Y A A M A A A A A Q A A A A a 4 P i Y F L W M o T u r D 4 t l 6 v 3 2 Q A A A A A E g A A A o A A A A B A A A A A e r F d i W Q 5 l D f m Z n 2 A A P p P X U A A A A D 8 N s l l 4 K T Q z j M r j b 6 1 T r F C g j Z j B 3 e 2 d J 8 + G E n U A u K g K 8 n x F + T o G a d 6 Z E I 6 j i L E z M M d w m 0 M E H G 2 n 8 6 c 2 L k p A U z y T H J g 3 r t P o N T M w L u 8 O K o x d F A A A A J t 8 h 3 4 8 x d 9 l L G p Q Y u e S 3 b z + g R l F < / D a t a M a s h u p > 
</file>

<file path=customXml/itemProps1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5C9FAC-732E-4719-B341-C437B2539C13}">
  <ds:schemaRefs>
    <ds:schemaRef ds:uri="http://schemas.microsoft.com/office/2006/metadata/properties"/>
    <ds:schemaRef ds:uri="http://schemas.microsoft.com/office/2006/documentManagement/types"/>
    <ds:schemaRef ds:uri="fafb11f6-3a50-4f86-aa84-45c693e00339"/>
    <ds:schemaRef ds:uri="7f334991-f8d5-4800-9a0a-600d9647cf7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1FBEC96-D72F-4C29-8C3B-7CEA1AB76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E890EC-F65D-499C-9597-0A17FDF53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Параметры агрегатов</vt:lpstr>
      <vt:lpstr>Характеристики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Mironova, Anna</cp:lastModifiedBy>
  <cp:revision/>
  <dcterms:created xsi:type="dcterms:W3CDTF">2020-11-26T06:54:02Z</dcterms:created>
  <dcterms:modified xsi:type="dcterms:W3CDTF">2022-04-06T12:57:39Z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