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343" documentId="11_3C6C0E70E2B09F9965E41D3CA878159FE901305A" xr6:coauthVersionLast="47" xr6:coauthVersionMax="47" xr10:uidLastSave="{F8CFAEB8-862C-4338-A4A9-1985C35938A5}"/>
  <bookViews>
    <workbookView xWindow="-110" yWindow="-110" windowWidth="19420" windowHeight="10420" activeTab="1" xr2:uid="{00000000-000D-0000-FFFF-FFFF00000000}"/>
  </bookViews>
  <sheets>
    <sheet name="Инструкция" sheetId="5" r:id="rId1"/>
    <sheet name="Прогноз качества УК" sheetId="1" r:id="rId2"/>
    <sheet name="Продукты" sheetId="15" state="hidden" r:id="rId3"/>
    <sheet name="Характеристики" sheetId="3" state="hidden" r:id="rId4"/>
    <sheet name="Ингредиенты" sheetId="13" state="hidden" r:id="rId5"/>
  </sheets>
  <definedNames>
    <definedName name="ExternalData_1" localSheetId="2" hidden="1">Продукты!$A$1:$M$148</definedName>
    <definedName name="_xlnm.Print_Area" localSheetId="0">Инструкция!$A$1:$I$100</definedName>
    <definedName name="_xlnm.Print_Area" localSheetId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E17" i="1"/>
  <c r="O19" i="1" l="1"/>
  <c r="O26" i="1"/>
  <c r="O10" i="1"/>
  <c r="O16" i="1"/>
  <c r="O11" i="1"/>
  <c r="O35" i="1"/>
  <c r="O27" i="1"/>
  <c r="O15" i="1"/>
  <c r="O7" i="1"/>
  <c r="O13" i="1"/>
  <c r="O34" i="1"/>
  <c r="O18" i="1"/>
  <c r="O33" i="1"/>
  <c r="O25" i="1"/>
  <c r="O17" i="1"/>
  <c r="O9" i="1"/>
  <c r="O37" i="1"/>
  <c r="O29" i="1"/>
  <c r="O21" i="1"/>
  <c r="O32" i="1"/>
  <c r="O24" i="1"/>
  <c r="O8" i="1"/>
  <c r="O38" i="1"/>
  <c r="O30" i="1"/>
  <c r="O22" i="1"/>
  <c r="O14" i="1"/>
  <c r="O6" i="1"/>
  <c r="O23" i="1"/>
  <c r="O31" i="1"/>
  <c r="O36" i="1"/>
  <c r="O28" i="1"/>
  <c r="O20" i="1"/>
  <c r="O12" i="1"/>
  <c r="L2" i="1" l="1"/>
  <c r="M3" i="1"/>
  <c r="M4" i="1"/>
  <c r="M5" i="1"/>
  <c r="K3" i="1"/>
  <c r="L3" i="1"/>
  <c r="K4" i="1"/>
  <c r="L4" i="1"/>
  <c r="N25" i="1" l="1"/>
  <c r="N27" i="1"/>
  <c r="N12" i="1"/>
  <c r="N36" i="1"/>
  <c r="N6" i="1"/>
  <c r="N14" i="1"/>
  <c r="N22" i="1"/>
  <c r="N30" i="1"/>
  <c r="N38" i="1"/>
  <c r="N33" i="1"/>
  <c r="N19" i="1"/>
  <c r="N7" i="1"/>
  <c r="N15" i="1"/>
  <c r="N23" i="1"/>
  <c r="N31" i="1"/>
  <c r="N17" i="1"/>
  <c r="N20" i="1"/>
  <c r="N8" i="1"/>
  <c r="N16" i="1"/>
  <c r="N24" i="1"/>
  <c r="N32" i="1"/>
  <c r="N9" i="1"/>
  <c r="N35" i="1"/>
  <c r="N28" i="1"/>
  <c r="N11" i="1"/>
  <c r="N26" i="1"/>
  <c r="N18" i="1"/>
  <c r="N37" i="1"/>
  <c r="N29" i="1"/>
  <c r="N13" i="1"/>
  <c r="N34" i="1"/>
  <c r="N10" i="1"/>
  <c r="N21" i="1"/>
  <c r="O4" i="1"/>
  <c r="O3" i="1"/>
  <c r="K2" i="1"/>
  <c r="L5" i="1"/>
  <c r="N3" i="1" l="1"/>
  <c r="N4" i="1"/>
  <c r="I4" i="5"/>
  <c r="N5" i="1"/>
  <c r="I5" i="5" l="1"/>
  <c r="O2" i="1" l="1"/>
  <c r="K5" i="1"/>
  <c r="O5" i="1" s="1"/>
  <c r="I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7FBADA-A387-4D16-A442-34D8A3E0AD13}" keepAlive="1" name="Query - ProductsTab" description="Connection to the 'ProductsTab' query in the workbook." type="5" refreshedVersion="7" background="1" saveData="1">
    <dbPr connection="Provider=Microsoft.Mashup.OleDb.1;Data Source=$Workbook$;Location=ProductsTab;Extended Properties=&quot;&quot;" command="SELECT * FROM [ProductsTab]"/>
  </connection>
</connections>
</file>

<file path=xl/sharedStrings.xml><?xml version="1.0" encoding="utf-8"?>
<sst xmlns="http://schemas.openxmlformats.org/spreadsheetml/2006/main" count="1376" uniqueCount="443">
  <si>
    <t>Шаблон сбора</t>
  </si>
  <si>
    <t>Статистика ошибок в Шаблоне</t>
  </si>
  <si>
    <t>Версия</t>
  </si>
  <si>
    <t>1.0</t>
  </si>
  <si>
    <t>Дата не заполнена</t>
  </si>
  <si>
    <t>Дата создания</t>
  </si>
  <si>
    <t>Продукт не указан</t>
  </si>
  <si>
    <t>Создан</t>
  </si>
  <si>
    <t>Миронова А., Зайнудинов З.</t>
  </si>
  <si>
    <t>Дубль Дата+Продукт</t>
  </si>
  <si>
    <t>Стрим</t>
  </si>
  <si>
    <t>КХП</t>
  </si>
  <si>
    <t>Объект</t>
  </si>
  <si>
    <t>Прогноз качества закупаемого угольного концентрата - CSR, летучие, зольность и т.д.</t>
  </si>
  <si>
    <t>Шаблон загрузки в QMP</t>
  </si>
  <si>
    <t>MP_Recipes</t>
  </si>
  <si>
    <t>Бизнес-эксперт:</t>
  </si>
  <si>
    <t>ФИО</t>
  </si>
  <si>
    <t>Карунова Елена Владимировна</t>
  </si>
  <si>
    <t>e-mail</t>
  </si>
  <si>
    <t>evkarunova@severstal.com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</si>
  <si>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</si>
  <si>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</si>
  <si>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</si>
  <si>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</si>
  <si>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</si>
  <si>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</si>
  <si>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</si>
  <si>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</si>
  <si>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</si>
  <si>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</si>
  <si>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</si>
  <si>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</si>
  <si>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</si>
  <si>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</si>
  <si>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</si>
  <si>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</si>
  <si>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</si>
  <si>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</si>
  <si>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</si>
  <si>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</si>
  <si>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Проноз качества УК</t>
  </si>
  <si>
    <t>Прогноз качества закупаемых угольных концентратов для КХП на определенную дату по конкретному поставщику</t>
  </si>
  <si>
    <t>1. При добавлении нового угольного концентрата
2. При редактировании требований к УК</t>
  </si>
  <si>
    <t>Отв. БЭ</t>
  </si>
  <si>
    <r>
      <rPr>
        <b/>
        <sz val="10"/>
        <color theme="1"/>
        <rFont val="Calibri"/>
        <family val="2"/>
        <charset val="204"/>
        <scheme val="minor"/>
      </rPr>
      <t>2.1 Вкладка "Прогноз качества УК"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</si>
  <si>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 xml:space="preserve">Вкладка "Прогноз качества УК" предназначена для заполнения прогнозного качества закупаемых угольных концентратов для КХП на определенную дату по конкретному поставщику. </t>
  </si>
  <si>
    <r>
      <rPr>
        <i/>
        <sz val="9"/>
        <color theme="1"/>
        <rFont val="Calibri"/>
        <family val="2"/>
        <charset val="204"/>
        <scheme val="minor"/>
      </rPr>
      <t>*Обязательные поля для заполнения:</t>
    </r>
    <r>
      <rPr>
        <sz val="9"/>
        <color theme="1"/>
        <rFont val="Calibri"/>
        <family val="2"/>
        <charset val="204"/>
        <scheme val="minor"/>
      </rPr>
      <t xml:space="preserve"> Дата вступления в силу рецепта, Продукт, Значения: CSR, Wr%, Ad% и др. характеристики качества</t>
    </r>
  </si>
  <si>
    <t>Правила заполнения полей на вкладке представлены в таблице 1.</t>
  </si>
  <si>
    <t>Таблица 1 - Правила заполнения полей на вкладке "Прогноз качества УК"</t>
  </si>
  <si>
    <t>Поле</t>
  </si>
  <si>
    <t>Способ заполнения</t>
  </si>
  <si>
    <t>Правила заполнения</t>
  </si>
  <si>
    <t>Пример</t>
  </si>
  <si>
    <t>Дата вступления в силу рецепта</t>
  </si>
  <si>
    <t>Вручную</t>
  </si>
  <si>
    <t>Дата заполняется в формате "Число"-"Месяц"-"Год"
"Число"."Месяц"."Год"</t>
  </si>
  <si>
    <t>14-12-2021 или 14.12.2021</t>
  </si>
  <si>
    <t>Продукт</t>
  </si>
  <si>
    <t>Выпадающий список</t>
  </si>
  <si>
    <t>Пользователю предлагается предустановленный список продуктов. Если продукт отсутствует в списке продуктов, то необходимо обратиться к Аналитику данных</t>
  </si>
  <si>
    <t>Конц.угольн. ГЖО ЦОФ Печорская</t>
  </si>
  <si>
    <t>Шахтогруппа</t>
  </si>
  <si>
    <t>Автоматически</t>
  </si>
  <si>
    <t>Значение заполняется автоматически в соответствии с выбранным продуктом (на основании значений вкладки "Продукты")</t>
  </si>
  <si>
    <t>ГГУ</t>
  </si>
  <si>
    <t>Поставщик</t>
  </si>
  <si>
    <t>Текстовое поле</t>
  </si>
  <si>
    <t>ЦОФ Печора ГЖО</t>
  </si>
  <si>
    <r>
      <t>CSR</t>
    </r>
    <r>
      <rPr>
        <sz val="11"/>
        <color rgb="FF000000"/>
        <rFont val="Calibri"/>
        <family val="2"/>
        <charset val="204"/>
        <scheme val="minor"/>
      </rPr>
      <t>, %</t>
    </r>
  </si>
  <si>
    <t>Положительные целые или десятичные числа от 1 до 100</t>
  </si>
  <si>
    <t>Wr,%</t>
  </si>
  <si>
    <t>Положительные целые или десятичные числа от 0 до 15</t>
  </si>
  <si>
    <t>Ad,%</t>
  </si>
  <si>
    <t>Положительные целые или десятичные числа от 1 до 20</t>
  </si>
  <si>
    <t>Vdaf,%</t>
  </si>
  <si>
    <t>Положительные целые или десятичные числа от 1 до 50</t>
  </si>
  <si>
    <t>Sd,%</t>
  </si>
  <si>
    <t>Положительные целые или десятичные числа от 0 до 5</t>
  </si>
  <si>
    <t>Pd,%</t>
  </si>
  <si>
    <t>Положительные целые или десятичные числа от 0 до 1</t>
  </si>
  <si>
    <t>В текущем шаблоне Пользователю необходимо заполнить прогнозное качество закупаемых угольных концентратов для КХП на определенную дату по конкретному поставщику.</t>
  </si>
  <si>
    <t>Качество закупаемых угольных концентратов указывается на конкретную дату (Дата вступления в силу рецепта).</t>
  </si>
  <si>
    <t>Пользователь может добавить новый прогноз качества для продукта на вкладку "Прогноз качества УК". Для этого необходимо:</t>
  </si>
  <si>
    <t xml:space="preserve">1. Перейти на вкладку "Прогноз качества УК". </t>
  </si>
  <si>
    <t xml:space="preserve">2. Добавить новую строку, установив курсор мыши на первую незаполненную строку. </t>
  </si>
  <si>
    <t>3. Заполнить Дату вступления рецепта в силу и нажать "Enter" (требуется для активации выпадающих списков). Далее продолжить заполнять оставшиеся данные по прогнозу качества.</t>
  </si>
  <si>
    <t>Правила заполнения для вкладок указаны в п. 2.1. текущей инструкции.</t>
  </si>
  <si>
    <t>Пользователь может добавить новые характеристики качества. Для этого необходимо обратиться к Аналитику данных.</t>
  </si>
  <si>
    <t>5. РЕДАКТИРОВАНИЕ ДАННЫХ</t>
  </si>
  <si>
    <t>Пользователь может отредактировать значение продукта или качества продукта на вкладке "Прогноз качества УК". Для этого необходимо:</t>
  </si>
  <si>
    <t>1. Перейти на вкладку "Прогноз качества УК" и установить курсор мыши на требуемую ячейку.</t>
  </si>
  <si>
    <t>2. Отредактировать значения характеристик согласно правилам, описанным в п. 2.1. текущей инструкции.</t>
  </si>
  <si>
    <t>Пользователь может удалить продукт с качеством. Для этого необходимо:</t>
  </si>
  <si>
    <t>1. Перейти на вкладку "Прогноз качества УК" и установить курсор мыши на требуемую строку.</t>
  </si>
  <si>
    <t>2. Нажать правой кнопкой мыши и выбрать из контексного меню "Удалить". Строка с продуктом будет удалена.</t>
  </si>
  <si>
    <t>7. ВАЛИДАЦИЯ ДАННЫХ</t>
  </si>
  <si>
    <t>На вкладке "Прогноз качества УК" предусмотрена следующая проверка данных:</t>
  </si>
  <si>
    <t xml:space="preserve">1. При добавлении Прогноза качества с одинаковыми значениями Даты вступления в силу рецепта и Продукта, ячейки будут подсвечены красным цветом (см. рисунок 1). </t>
  </si>
  <si>
    <t xml:space="preserve">2. Если не заполнено любое из значений характеристик (Дата вступления в силу рецепта, Продукт, Шахтогруппа), то пустое значение будет подсвечено оранжевым цветом с указанием причины в  соответствующем столбце (рисунок 2). </t>
  </si>
  <si>
    <t>3. При заполнении некорректного значения "Даты вступления в силу рецепта" (правила заполнения см. п. 1.1. текущей инструкции), пользователь получит предупреждение (см. рисунок 3).</t>
  </si>
  <si>
    <t>4. При заполнении некорректного значения прогноза качества "CSR", "Wr,%" и т.д. (правила заполнения см. п. 2.1. текущей инструкции), пользователь получит предупреждение (см. рисунок 4).</t>
  </si>
  <si>
    <t>Наименование продукции</t>
  </si>
  <si>
    <t>CSR</t>
  </si>
  <si>
    <t>Проверка даты</t>
  </si>
  <si>
    <t>Проверка продукции</t>
  </si>
  <si>
    <t>Column1</t>
  </si>
  <si>
    <t>Проверка дублей Дата+Продукт</t>
  </si>
  <si>
    <t>Ошибка</t>
  </si>
  <si>
    <t>Конц.угольн. ГЖО+Ж(2Ж) ТУ032-073-0016261</t>
  </si>
  <si>
    <t>Конц.угольн. 2Ж+1Ж ТУ032-073-00162613</t>
  </si>
  <si>
    <t>Конц.угольн. 1Ж Г25543 ЦОФ Печорская</t>
  </si>
  <si>
    <t>Конц.угольн.Г Разрез Талд.-Зап.</t>
  </si>
  <si>
    <t>Конц.угольн.ГЖО Луговое</t>
  </si>
  <si>
    <t>Уголь кам. ГЖ Г32349 Ш.Усковская</t>
  </si>
  <si>
    <t>КОНЦЕНТРАТ УГОЛЬНЫЙ ГЖ Ш.УВАЛЬНАЯ</t>
  </si>
  <si>
    <t>Конц.угольн. ГЖ Г32349 Ш.Есаульская</t>
  </si>
  <si>
    <t>Конц.угольн. ГЖ Г25543 ОФ Распадская</t>
  </si>
  <si>
    <t>Конц.угольн.Ж Юбилейная Г32349</t>
  </si>
  <si>
    <t>Конц.угольн. ГЖ Г32349 Ш.Большевик</t>
  </si>
  <si>
    <t>Уголь кам. ГЖО Г32349 Ресурс</t>
  </si>
  <si>
    <t>Конц.угольн. ГЖ Г32349 Ш.Полосухинская</t>
  </si>
  <si>
    <t>Конц.угольн. 2Ж Г25543</t>
  </si>
  <si>
    <t>Конц.угольн. 2ЖL Г25543</t>
  </si>
  <si>
    <t>Конц.угольн. 2Ж ТУ032-073-00162613 УОФ-</t>
  </si>
  <si>
    <t>Конц.угольн. Ж Г32349 Ш.Полосухинская</t>
  </si>
  <si>
    <t>Конц.угольн. К ЦОФ Печорская</t>
  </si>
  <si>
    <t>Конц.угольн. КО Г32349 Р-з Ольжерасский</t>
  </si>
  <si>
    <t>Конц.угольн. КО ЦОФ Бачатская</t>
  </si>
  <si>
    <t>Конц.угольн. КО Г32349 Луговое</t>
  </si>
  <si>
    <t>Конц.угольн. КО Г32349 Кузнецкий</t>
  </si>
  <si>
    <t>КОНЦЕНТРАТ УГОЛЬНЫЙ КО Ш. БУТОВСКАЯ</t>
  </si>
  <si>
    <t>УГОЛЬ КС ОФ КРАСНОБРОДСКАЯ</t>
  </si>
  <si>
    <t>ОФ Краснобродская</t>
  </si>
  <si>
    <t>КОНЦЕНТРАТ УГОЛЬНЫЙ КС БАРЗАССК ТОВ-ВО</t>
  </si>
  <si>
    <t>р-з Барзасский</t>
  </si>
  <si>
    <t>Конц.угольн. КС Г25543 ОФ Междуреченская</t>
  </si>
  <si>
    <t>Междуречье КС</t>
  </si>
  <si>
    <t>Уголь кам. КС Г25543 Ш.Поляны</t>
  </si>
  <si>
    <t>Конц.угольн. КС Г32349 Р-з Березовский</t>
  </si>
  <si>
    <t>КОНЦЕНТРАТ УГОЛЬНЫЙ ОС,КС СИБИРЬ</t>
  </si>
  <si>
    <t>УГОЛЬ К9 КОКС Г25543 ОФ НЕРЮНГРИНСКАЯ</t>
  </si>
  <si>
    <t>Конц.угольн. ОС Г25543 ОФ Междуреченская</t>
  </si>
  <si>
    <t>Конц.угольн. ОС Г25543 ОФ Распадская</t>
  </si>
  <si>
    <t>Конц.угольн.КС Шахта №12 Г25543</t>
  </si>
  <si>
    <t>КОНЦЕНТРАТ УГОЛЬНЫЙ ОС ЦОФ БЕРЕЗОВСКАЯ</t>
  </si>
  <si>
    <t>Конц.угольн. КС Г25543 Ш.Алардинская</t>
  </si>
  <si>
    <t>Карагандинская КО</t>
  </si>
  <si>
    <t>Уголь кам. КС КАРО ОФ Каро</t>
  </si>
  <si>
    <t>КОНЦЕНТРАТ УГОЛЬНЫЙ КС СИБИРЬ</t>
  </si>
  <si>
    <t>Конц.угольн. ГЖ ЦОФ Кузнецкая Г25543</t>
  </si>
  <si>
    <t>Уголь кам. ОС Р51588 ОФ Киселевская</t>
  </si>
  <si>
    <t>Характеристики сбора</t>
  </si>
  <si>
    <t>Характеристика загрузки</t>
  </si>
  <si>
    <t>Значение</t>
  </si>
  <si>
    <t>CSR_Coal</t>
  </si>
  <si>
    <t>Wr_Coal</t>
  </si>
  <si>
    <t>Ad_Coal</t>
  </si>
  <si>
    <t>Vd_Coal</t>
  </si>
  <si>
    <t>Sd_Coal</t>
  </si>
  <si>
    <t>Pd_Coal</t>
  </si>
  <si>
    <t>EffectiveDate</t>
  </si>
  <si>
    <t>Maximum</t>
  </si>
  <si>
    <t>Minimum</t>
  </si>
  <si>
    <t>Description</t>
  </si>
  <si>
    <t>Name</t>
  </si>
  <si>
    <t>Ash content</t>
  </si>
  <si>
    <t>Volatile content</t>
  </si>
  <si>
    <t>Sulfur content</t>
  </si>
  <si>
    <t>Phosphorus content</t>
  </si>
  <si>
    <t>CSR content</t>
  </si>
  <si>
    <t>Moisture content</t>
  </si>
  <si>
    <t>Идентификатор продукции</t>
  </si>
  <si>
    <t>Наименование родительской группы</t>
  </si>
  <si>
    <t>Уникальный идентификатор шахтогруппы</t>
  </si>
  <si>
    <t>Поставщики-исключения</t>
  </si>
  <si>
    <t>Релевантен для АГП</t>
  </si>
  <si>
    <t>Тип продукта</t>
  </si>
  <si>
    <t>Коэффициент замены кокса его заменителем</t>
  </si>
  <si>
    <t>Проверка дублей Идентификатор+Наименование продукции</t>
  </si>
  <si>
    <t>Проверка идентификатора продукции</t>
  </si>
  <si>
    <t>Проверка наименования продукции</t>
  </si>
  <si>
    <t>Проверка родительской группы</t>
  </si>
  <si>
    <t>ЯГОК - Руда</t>
  </si>
  <si>
    <t>ЯГОК - Сырье</t>
  </si>
  <si>
    <t>ЯГОК - РудаЯГОК - Руда</t>
  </si>
  <si>
    <t>Дубль Идентификатор и наименование</t>
  </si>
  <si>
    <t/>
  </si>
  <si>
    <t>ЯГОК - Кварцит</t>
  </si>
  <si>
    <t>ЯГОК - КварцитЯГОК - Кварцит</t>
  </si>
  <si>
    <t>ЯГОК - Аглоруда</t>
  </si>
  <si>
    <t>ЯГОК - Аглоруда товарная</t>
  </si>
  <si>
    <t>ЯГОК - АглорудаЯГОК - Аглоруда</t>
  </si>
  <si>
    <t>ЯГОК - Аглоруда_Суш</t>
  </si>
  <si>
    <t>ЯГОК - Аглоруда_СушЯГОК - Аглоруда_Суш</t>
  </si>
  <si>
    <t>ЯГОК - Аглоруда некондиционная</t>
  </si>
  <si>
    <t>ЯГОК - Аглоруда некондиционнаяЯГОК - Аглоруда некондиционная</t>
  </si>
  <si>
    <t>ЯГОК - Доменная руда</t>
  </si>
  <si>
    <t>ЯГОК - Доменная рудаЯГОК - Доменная руда</t>
  </si>
  <si>
    <t>ЯГОК - СырьеЯГОК - Сырье</t>
  </si>
  <si>
    <t>Не заполнена род. группа</t>
  </si>
  <si>
    <t>ЯГОК - Аглоруда товарнаяЯГОК - Аглоруда товарная</t>
  </si>
  <si>
    <t>Оленегорский концентрат</t>
  </si>
  <si>
    <t>Да</t>
  </si>
  <si>
    <t>Не заполнен идентификатор</t>
  </si>
  <si>
    <t>Ковдорский концентрат</t>
  </si>
  <si>
    <t>Лебединский концентрат</t>
  </si>
  <si>
    <t>Костомукшский концентрат</t>
  </si>
  <si>
    <t>Яковлевская руда</t>
  </si>
  <si>
    <t>Окат.КостГОКа неофл.MgO МГС</t>
  </si>
  <si>
    <t>Известняк</t>
  </si>
  <si>
    <t>Колошниковая пыль</t>
  </si>
  <si>
    <t>Окалина (своя + покупная)</t>
  </si>
  <si>
    <t>Отсев окатышей</t>
  </si>
  <si>
    <t>Шлам ЗШН</t>
  </si>
  <si>
    <t>Шлам ГО ДП (УПШ АГЦ-3)</t>
  </si>
  <si>
    <t>Доломит</t>
  </si>
  <si>
    <t>Доломитная пыль</t>
  </si>
  <si>
    <t>Известковая пыль</t>
  </si>
  <si>
    <t>Известь</t>
  </si>
  <si>
    <t>Шлак конвертерный</t>
  </si>
  <si>
    <t>Скрап сталеплавильный</t>
  </si>
  <si>
    <t>Шлаковая смесь</t>
  </si>
  <si>
    <t>Коксовая мелочь</t>
  </si>
  <si>
    <t>Бункерный агломерат АГЦ-2</t>
  </si>
  <si>
    <t>Бункерный агломерат АГЦ-3</t>
  </si>
  <si>
    <t>1139746Конц.угольн. ГЖО ЦОФ Печорская</t>
  </si>
  <si>
    <t>2068172Конц.угольн. ГЖО+Ж(2Ж) ТУ032-073-0016261</t>
  </si>
  <si>
    <t>1996369Конц.угольн. 2Ж+1Ж ТУ032-073-00162613</t>
  </si>
  <si>
    <t>1778583Конц.угольн. 1Ж Г25543 ЦОФ Печорская</t>
  </si>
  <si>
    <t>1802972Конц.угольн.Г Разрез Талд.-Зап.</t>
  </si>
  <si>
    <t>1802973Конц.угольн.ГЖО Луговое</t>
  </si>
  <si>
    <t>1900607Уголь кам. ГЖ Г32349 Ш.Усковская</t>
  </si>
  <si>
    <t>ГГЖУ</t>
  </si>
  <si>
    <t>1760512КОНЦЕНТРАТ УГОЛЬНЫЙ ГЖ Ш.УВАЛЬНАЯ</t>
  </si>
  <si>
    <t>Конц.угольн. ГЖ Г1137 ЦОФ Абашевская</t>
  </si>
  <si>
    <t>1210726Конц.угольн. ГЖ Г1137 ЦОФ Абашевская</t>
  </si>
  <si>
    <t>2074881Конц.угольн. ГЖ Г32349 Ш.Есаульская</t>
  </si>
  <si>
    <t>1277608Конц.угольн. ГЖ Г25543 ОФ Распадская</t>
  </si>
  <si>
    <t>1685633Конц.угольн.Ж Юбилейная Г32349</t>
  </si>
  <si>
    <t>2076685Конц.угольн. ГЖ Г32349 Ш.Большевик</t>
  </si>
  <si>
    <t>Уголь кам. ГЖО Ресурс Г32349</t>
  </si>
  <si>
    <t>2039211Уголь кам. ГЖО Ресурс Г32349</t>
  </si>
  <si>
    <t>2051868Уголь кам. ГЖО Г32349 Ресурс</t>
  </si>
  <si>
    <t>Конц.угольн. ГЖ Г25543 ОФ Антоновская</t>
  </si>
  <si>
    <t>1188721Конц.угольн. ГЖ Г25543 ОФ Антоновская</t>
  </si>
  <si>
    <t>2083364Конц.угольн. ГЖ Г32349 Ш.Полосухинская</t>
  </si>
  <si>
    <t>1747841Конц.угольн. ГЖ ЦОФ Кузнецкая Г25543</t>
  </si>
  <si>
    <t>ГЖУ</t>
  </si>
  <si>
    <t>1268909Конц.угольн. 2Ж Г25543</t>
  </si>
  <si>
    <t>2010582Конц.угольн. 2ЖL Г25543</t>
  </si>
  <si>
    <t>2083339Конц.угольн. Ж Г32349 Ш.Полосухинская</t>
  </si>
  <si>
    <t>2067391Конц.угольн. 2Ж ТУ032-073-00162613 УОФ-</t>
  </si>
  <si>
    <t>ГКУ</t>
  </si>
  <si>
    <t>1139745Конц.угольн. К ЦОФ Печорская</t>
  </si>
  <si>
    <t>ГКОУ</t>
  </si>
  <si>
    <t>1880153Конц.угольн. КО Г32349 Р-з Ольжерасский</t>
  </si>
  <si>
    <t>1139639Конц.угольн. КО ЦОФ Бачатская</t>
  </si>
  <si>
    <t>1896825Конц.угольн. КО Г32349 Кузнецкий</t>
  </si>
  <si>
    <t>Карагандинская КОКарагандинская КО</t>
  </si>
  <si>
    <t>ГКСУ</t>
  </si>
  <si>
    <t>1714544КОНЦЕНТРАТ УГОЛЬНЫЙ КО Ш. БУТОВСКАЯ</t>
  </si>
  <si>
    <t>1344701УГОЛЬ КС ОФ КРАСНОБРОДСКАЯ</t>
  </si>
  <si>
    <t>1103775КОНЦЕНТРАТ УГОЛЬНЫЙ КС БАРЗАССК ТОВ-ВО</t>
  </si>
  <si>
    <t>1880154Конц.угольн. КО Г32349 Луговое</t>
  </si>
  <si>
    <t>1133791Уголь кам. КС КАРО ОФ Каро</t>
  </si>
  <si>
    <t>ГОСУ</t>
  </si>
  <si>
    <t>1131482Конц.угольн. КС Г25543 ОФ Междуреченская</t>
  </si>
  <si>
    <t>1607211Уголь кам. КС Г25543 Ш.Поляны</t>
  </si>
  <si>
    <t>1317548Уголь кам. ОС Р51588 ОФ Киселевская</t>
  </si>
  <si>
    <t>2066592Конц.угольн. КС Г32349 Р-з Березовский</t>
  </si>
  <si>
    <t>1131485КОНЦЕНТРАТ УГОЛЬНЫЙ ОС,КС СИБИРЬ</t>
  </si>
  <si>
    <t>1646137УГОЛЬ К9 КОКС Г25543 ОФ НЕРЮНГРИНСКАЯ</t>
  </si>
  <si>
    <t>1131481Конц.угольн. ОС Г25543 ОФ Междуреченская</t>
  </si>
  <si>
    <t>1788090Конц.угольн. ОС Г25543 ОФ Распадская</t>
  </si>
  <si>
    <t>1858059Конц.угольн.КС Шахта №12 Г25543</t>
  </si>
  <si>
    <t>1702163КОНЦЕНТРАТ УГОЛЬНЫЙ ОС ЦОФ БЕРЕЗОВСКАЯ</t>
  </si>
  <si>
    <t>Уголь кам. ОС Г25543 ЦОФ Березовская</t>
  </si>
  <si>
    <t>1610285Уголь кам. ОС Г25543 ЦОФ Березовская</t>
  </si>
  <si>
    <t>УГОЛЬ К,КО,КС БЕРЕЗОВСК.ЦОФ</t>
  </si>
  <si>
    <t>1195942УГОЛЬ К,КО,КС БЕРЕЗОВСК.ЦОФ</t>
  </si>
  <si>
    <t>УПС</t>
  </si>
  <si>
    <t>1190017КОНЦЕНТРАТ УГОЛЬНЫЙ КС СИБИРЬ</t>
  </si>
  <si>
    <t>1614518Конц.угольн. КС Г25543 Ш.Алардинская</t>
  </si>
  <si>
    <t>ИПУС ТУ0761-204-001904</t>
  </si>
  <si>
    <t>Кокс</t>
  </si>
  <si>
    <t>1867768ИПУС ТУ0761-204-001904</t>
  </si>
  <si>
    <t>КОКС МЕТАЛЛУРГ.</t>
  </si>
  <si>
    <t>1306088КОКС МЕТАЛЛУРГ.</t>
  </si>
  <si>
    <t>1154653</t>
  </si>
  <si>
    <t>Кокс доменный ТУ14-7-128</t>
  </si>
  <si>
    <t>1154653Кокс доменный ТУ14-7-128</t>
  </si>
  <si>
    <t>Кокс (CSR до 50)</t>
  </si>
  <si>
    <t>Кокс (CSR 50-54,9)</t>
  </si>
  <si>
    <t>Кокс (CSR 55-59,9)</t>
  </si>
  <si>
    <t>Кокс (CSR выше 60)</t>
  </si>
  <si>
    <t>1896541</t>
  </si>
  <si>
    <t>Кокс каменноуг. 25-40мм Г9434</t>
  </si>
  <si>
    <t>1896541Кокс каменноуг. 25-40мм Г9434</t>
  </si>
  <si>
    <t>КОКС МЕТАЛЛУРГЮ 25-40 3-6 ту14-7-128</t>
  </si>
  <si>
    <t>Орешек коксовый 3-6 К/Б Г8935</t>
  </si>
  <si>
    <t>Орешек коксовый</t>
  </si>
  <si>
    <t>1276057Орешек коксовый 3-6 К/Б Г8935</t>
  </si>
  <si>
    <t>Орех коксовый (Р&lt;0.015; влажный)</t>
  </si>
  <si>
    <t>Орех коксовый (Р&lt;0.015; сухой)</t>
  </si>
  <si>
    <t>Орех коксовый (Р&gt;0.015; влажный)</t>
  </si>
  <si>
    <t>Орех коксовый (Р&gt;0.015; сухой)</t>
  </si>
  <si>
    <t>МЕЛОЧЬ КОКСОВАЯ 0-10 ТУ0763-199-00190437</t>
  </si>
  <si>
    <t>Мелочь коксовая</t>
  </si>
  <si>
    <t>1729439МЕЛОЧЬ КОКСОВАЯ 0-10 ТУ0763-199-00190437</t>
  </si>
  <si>
    <t>Мелочь коксовая (Влажная)</t>
  </si>
  <si>
    <t>Мелочь коксовая (Сухая)</t>
  </si>
  <si>
    <t>Пыль коксовая</t>
  </si>
  <si>
    <t>1258318Пыль коксовая</t>
  </si>
  <si>
    <t>Чугун твердый передельный</t>
  </si>
  <si>
    <t xml:space="preserve">Чугун жидкий передельный </t>
  </si>
  <si>
    <t xml:space="preserve">Чугун смешенный </t>
  </si>
  <si>
    <t>КО - Руда Центрального карьера</t>
  </si>
  <si>
    <t>КО - Руда</t>
  </si>
  <si>
    <t>КО - Руда Центрального карьераКО - Руда Центрального карьера</t>
  </si>
  <si>
    <t>КО - Руда Южного карьера</t>
  </si>
  <si>
    <t>КО - Руда Южного карьераКО - Руда Южного карьера</t>
  </si>
  <si>
    <t>КО - Руда карьера Северный-2</t>
  </si>
  <si>
    <t>КО - Руда карьера Северный-2КО - Руда карьера Северный-2</t>
  </si>
  <si>
    <t>КО - Руда карьера Северный-3</t>
  </si>
  <si>
    <t>КО - Руда карьера Северный-3КО - Руда карьера Северный-3</t>
  </si>
  <si>
    <t>КО - Руда карьера Корпанга</t>
  </si>
  <si>
    <t>КО - Руда карьера КорпангаКО - Руда карьера Корпанга</t>
  </si>
  <si>
    <t>КО - ЖРК</t>
  </si>
  <si>
    <t>КО - Концентраты</t>
  </si>
  <si>
    <t>КО - ЖРККО - ЖРК</t>
  </si>
  <si>
    <t>КО - ЖРК Ковдор</t>
  </si>
  <si>
    <t>КО - Концентраты привозные</t>
  </si>
  <si>
    <t>КО - ЖРК КовдорКО - ЖРК Ковдор</t>
  </si>
  <si>
    <t>КО - ЖРК Олкон</t>
  </si>
  <si>
    <t>КО - ЖРК ОлконКО - ЖРК Олкон</t>
  </si>
  <si>
    <t>КО - ЖРК ЯГОК</t>
  </si>
  <si>
    <t>КО - ЖРК ЯГОККО - ЖРК ЯГОК</t>
  </si>
  <si>
    <t>КО - Окатыши офл.</t>
  </si>
  <si>
    <t>КО - Товарная продукция</t>
  </si>
  <si>
    <t>КО - Окатыши офл.КО - Окатыши офл.</t>
  </si>
  <si>
    <t>КО - Окатыши офл. магнез.</t>
  </si>
  <si>
    <t>КО - Окатыши офл. магнез.КО - Окатыши офл. магнез.</t>
  </si>
  <si>
    <t>КО - Окатыши офл. DR</t>
  </si>
  <si>
    <t>КО - Окатыши офл. DRКО - Окатыши офл. DR</t>
  </si>
  <si>
    <t>КО - Окатыши неофл.</t>
  </si>
  <si>
    <t>КО - Окатыши неофл.КО - Окатыши неофл.</t>
  </si>
  <si>
    <t>КО - Окатыши неофл. магнез.</t>
  </si>
  <si>
    <t>КО - Окатыши неофл. магнез.КО - Окатыши неофл. магнез.</t>
  </si>
  <si>
    <t>КО - Окатыши офл. ДЖО</t>
  </si>
  <si>
    <t>КО - Окатыши офл. ДЖОКО - Окатыши офл. ДЖО</t>
  </si>
  <si>
    <t>КО - Окатыши офл. магнез. ДЖО</t>
  </si>
  <si>
    <t>КО - Окатыши офл. магнез. ДЖОКО - Окатыши офл. магнез. ДЖО</t>
  </si>
  <si>
    <t>КО - Окатыши офл. DR ДЖО</t>
  </si>
  <si>
    <t>КО - Окатыши офл. DR ДЖОКО - Окатыши офл. DR ДЖО</t>
  </si>
  <si>
    <t>КО - Окатыши неофл. ДЖО</t>
  </si>
  <si>
    <t>КО - Окатыши неофл. ДЖОКО - Окатыши неофл. ДЖО</t>
  </si>
  <si>
    <t>КО - Окатыши неофл. магнез. ДЖО</t>
  </si>
  <si>
    <t>КО - Окатыши неофл. магнез. ДЖОКО - Окатыши неофл. магнез. ДЖО</t>
  </si>
  <si>
    <t>КО - Бентоглина</t>
  </si>
  <si>
    <t>КО - ТМЦ</t>
  </si>
  <si>
    <t>КО - БентоглинаКО - Бентоглина</t>
  </si>
  <si>
    <t>КО - Магнезит</t>
  </si>
  <si>
    <t>КО - МагнезитКО - Магнезит</t>
  </si>
  <si>
    <t>КО - Известняк</t>
  </si>
  <si>
    <t>КО - ИзвестнякКО - Известняк</t>
  </si>
  <si>
    <t>КО - Гашеная известь</t>
  </si>
  <si>
    <t>КО - Гашеная известьКО - Гашеная известь</t>
  </si>
  <si>
    <t>БЭ_Прогноз качества УК КХП</t>
  </si>
  <si>
    <t>Олкон - Руда Комсомольского карьера</t>
  </si>
  <si>
    <t>Олкон - Руда</t>
  </si>
  <si>
    <t>Олкон - Руда Комсомольского карьераОлкон - Руда Комсомольского карьера</t>
  </si>
  <si>
    <t>Олкон - Руда карьера XV лет Октября</t>
  </si>
  <si>
    <t>Олкон - Руда карьера XV лет ОктябряОлкон - Руда карьера XV лет Октября</t>
  </si>
  <si>
    <t>Олкон - Руда Восточного карьера</t>
  </si>
  <si>
    <t>Олкон - Руда Восточного карьераОлкон - Руда Восточного карьера</t>
  </si>
  <si>
    <t>Олкон - Руда Кировогорского карьера</t>
  </si>
  <si>
    <t>Олкон - Руда Кировогорского карьераОлкон - Руда Кировогорского карьера</t>
  </si>
  <si>
    <t>Олкон - Руда карьера Куркенпахк</t>
  </si>
  <si>
    <t>Олкон - Руда карьера КуркенпахкОлкон - Руда карьера Куркенпахк</t>
  </si>
  <si>
    <t>Олкон - Руда Центрального карьера</t>
  </si>
  <si>
    <t>Олкон - Руда Центрального карьераОлкон - Руда Центрального карьера</t>
  </si>
  <si>
    <t>Олкон - Руда Оленегорского карьера</t>
  </si>
  <si>
    <t>Олкон - Руда Оленегорского карьераОлкон - Руда Оленегорского карьера</t>
  </si>
  <si>
    <t>Олкон - Руда ОПР</t>
  </si>
  <si>
    <t>Олкон - Руда ОПРОлкон - Руда ОПР</t>
  </si>
  <si>
    <t>Олкон - Концентрат Комсомольский</t>
  </si>
  <si>
    <t>Олкон - концентраты до смешения</t>
  </si>
  <si>
    <t>Олкон - Концентрат КомсомольскийОлкон - Концентрат Комсомольский</t>
  </si>
  <si>
    <t>Олкон - Концентрат XV лет Октября</t>
  </si>
  <si>
    <t>Олкон - Концентрат XV лет ОктябряОлкон - Концентрат XV лет Октября</t>
  </si>
  <si>
    <t>Олкон - Концентрат Восточный</t>
  </si>
  <si>
    <t>Олкон - Концентрат ВосточныйОлкон - Концентрат Восточный</t>
  </si>
  <si>
    <t>Олкон - Концентрат Кировогорский</t>
  </si>
  <si>
    <t>Олкон - Концентрат КировогорскийОлкон - Концентрат Кировогорский</t>
  </si>
  <si>
    <t>Олкон - Концентрат Куркенпахк</t>
  </si>
  <si>
    <t>Олкон - Концентрат КуркенпахкОлкон - Концентрат Куркенпахк</t>
  </si>
  <si>
    <t>Олкон - Концентрат Центральный</t>
  </si>
  <si>
    <t>Олкон - Концентрат ЦентральныйОлкон - Концентрат Центральный</t>
  </si>
  <si>
    <t>Олкон - Концентрат Оленегорский</t>
  </si>
  <si>
    <t>Олкон - Концентрат ОленегорскийОлкон - Концентрат Оленегорский</t>
  </si>
  <si>
    <t>Олкон - Концентрат ОПР</t>
  </si>
  <si>
    <t>Олкон - Концентрат ОПРОлкон - Концентрат ОПР</t>
  </si>
  <si>
    <t>Олкон - ЖРК</t>
  </si>
  <si>
    <t>Олкон - Товарная продукция</t>
  </si>
  <si>
    <t>Олкон - ЖРКОлкон - ЖРК</t>
  </si>
  <si>
    <t>Олкон - ЖРК_Суш</t>
  </si>
  <si>
    <t>Олкон - ЖРК_СушОлкон - ЖРК_Суш</t>
  </si>
  <si>
    <t>Олкон - Хвосты</t>
  </si>
  <si>
    <t>Олкон - Отходы и хвосты</t>
  </si>
  <si>
    <t>Олкон - ХвостыОлкон - Хвосты</t>
  </si>
  <si>
    <t>ЦОФ Печора ГЖО+2Ж</t>
  </si>
  <si>
    <t>ЦОФ Печора 1Ж+2Ж</t>
  </si>
  <si>
    <t>ЦОФ Печора (1Ж)</t>
  </si>
  <si>
    <t>Углесбыт Талдинская -зап. Г</t>
  </si>
  <si>
    <t>ОАО Луговое ГЖО</t>
  </si>
  <si>
    <t>Усковская ГЖ</t>
  </si>
  <si>
    <t>ш. Увальная</t>
  </si>
  <si>
    <t>Есаульская/ЦОФ Абашевская</t>
  </si>
  <si>
    <t>ОФ Распадская</t>
  </si>
  <si>
    <t>ш. Юбилейная</t>
  </si>
  <si>
    <t>Большевик ГЖ</t>
  </si>
  <si>
    <t>ООО Ресурс</t>
  </si>
  <si>
    <t>Поласухинская ГЖ\ОФ Антоновская</t>
  </si>
  <si>
    <t>ЦОФ Печора (2Ж)</t>
  </si>
  <si>
    <t>ЦОФ Печора 2Ж\L</t>
  </si>
  <si>
    <t>Оф Воркутинская</t>
  </si>
  <si>
    <t>Поласухинская Ж\ОФ Антоновская</t>
  </si>
  <si>
    <t>ЦОФ Печора (К)</t>
  </si>
  <si>
    <t>Тамусинская КО</t>
  </si>
  <si>
    <t>ОФ Бачаты</t>
  </si>
  <si>
    <t>Углесбыт ш. Поляна КО</t>
  </si>
  <si>
    <t>ш№12 Матюшинская КО</t>
  </si>
  <si>
    <t>Ш. Бутовская</t>
  </si>
  <si>
    <t xml:space="preserve">Углесбыт ш. Поляна ОФ Краснокаменская </t>
  </si>
  <si>
    <t>КС р-з Березовский СтройСервис</t>
  </si>
  <si>
    <t>ЦОФ Сибирь</t>
  </si>
  <si>
    <t>ОФ Нерюнгри</t>
  </si>
  <si>
    <t>Междуречье ОС</t>
  </si>
  <si>
    <t>ОФ Распадская ОС</t>
  </si>
  <si>
    <t>ш№12 Матюшинская КС</t>
  </si>
  <si>
    <t>ш№12 Матюшинская ОС</t>
  </si>
  <si>
    <t>Аларда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</si>
</sst>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164" formatCode="_-* #,##0.00\ _₽_-;\-* #,##0.00\ _₽_-;_-* &quot;-&quot;??\ _₽_-;_-@_-"/>
    <numFmt numFmtId="165" formatCode="_(* #,##0_);_(* \(#,##0\);_(* &quot;-&quot;_);_(@_)"/>
    <numFmt numFmtId="166" formatCode="_(* #,##0.00_);_(* \(#,##0.00\);_(* &quot;-&quot;??_);_(@_)"/>
    <numFmt numFmtId="167" formatCode="_-* #,##0&quot;р.&quot;_-;\-* #,##0&quot;р.&quot;_-;_-* &quot;-&quot;&quot;р.&quot;_-;_-@_-"/>
    <numFmt numFmtId="168" formatCode="_-* #,##0_р_._-;\-* #,##0_р_._-;_-* &quot;-&quot;_р_._-;_-@_-"/>
    <numFmt numFmtId="169" formatCode="_-* #,##0.00&quot;р.&quot;_-;\-* #,##0.00&quot;р.&quot;_-;_-* &quot;-&quot;??&quot;р.&quot;_-;_-@_-"/>
    <numFmt numFmtId="170" formatCode="_-* #,##0.00_р_._-;\-* #,##0.00_р_._-;_-* &quot;-&quot;??_р_._-;_-@_-"/>
    <numFmt numFmtId="171" formatCode="0.0"/>
    <numFmt numFmtId="172" formatCode="0.000"/>
    <numFmt numFmtId="173" formatCode="dd/mm/yy;@"/>
    <numFmt numFmtId="174" formatCode="_-* #,##0.00[$€-1]_-;\-* #,##0.00[$€-1]_-;_-* &quot;-&quot;??[$€-1]_-"/>
    <numFmt numFmtId="175" formatCode="0.0_)"/>
    <numFmt numFmtId="176" formatCode="[$-409]mmm\-yy;@"/>
    <numFmt numFmtId="177" formatCode="_-* #,##0\ _р_._-;\-* #,##0\ _р_._-;_-* &quot;-&quot;\ _р_._-;_-@_-"/>
    <numFmt numFmtId="178" formatCode="_(* #,##0.0_);_(* \(#,##0.00\);_(* &quot;-&quot;??_);_(@_)"/>
    <numFmt numFmtId="179" formatCode="General_)"/>
    <numFmt numFmtId="180" formatCode="&quot;fl&quot;#,##0_);\(&quot;fl&quot;#,##0\)"/>
    <numFmt numFmtId="181" formatCode="&quot;fl&quot;#,##0_);[Red]\(&quot;fl&quot;#,##0\)"/>
    <numFmt numFmtId="182" formatCode="&quot;fl&quot;#,##0.00_);\(&quot;fl&quot;#,##0.00\)"/>
    <numFmt numFmtId="183" formatCode="&quot;fl&quot;#,##0.00_);[Red]\(&quot;fl&quot;#,##0.00\)"/>
    <numFmt numFmtId="184" formatCode="_(&quot;fl&quot;* #,##0_);_(&quot;fl&quot;* \(#,##0\);_(&quot;fl&quot;* &quot;-&quot;_);_(@_)"/>
    <numFmt numFmtId="185" formatCode="\60\4\7\:"/>
    <numFmt numFmtId="186" formatCode="#,##0\т"/>
    <numFmt numFmtId="187" formatCode="#,##0.00\ &quot;р.&quot;;[Red]\-#,##0.00\ &quot;р.&quot;"/>
    <numFmt numFmtId="188" formatCode="mmm"/>
    <numFmt numFmtId="189" formatCode="yyyy\-mm\-dd;@"/>
  </numFmts>
  <fonts count="8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9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u/>
      <sz val="10"/>
      <color indexed="1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71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6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71" fontId="42" fillId="0" borderId="11">
      <alignment horizontal="center"/>
    </xf>
    <xf numFmtId="173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3" fillId="0" borderId="0">
      <alignment horizontal="center" vertical="top"/>
    </xf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7" fontId="49" fillId="0" borderId="0">
      <protection locked="0"/>
    </xf>
    <xf numFmtId="16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7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7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8" fontId="53" fillId="0" borderId="0" applyFill="0" applyBorder="0" applyAlignment="0"/>
    <xf numFmtId="179" fontId="53" fillId="0" borderId="0" applyFill="0" applyBorder="0" applyAlignment="0"/>
    <xf numFmtId="172" fontId="53" fillId="0" borderId="0" applyFill="0" applyBorder="0" applyAlignment="0"/>
    <xf numFmtId="180" fontId="53" fillId="0" borderId="0" applyFill="0" applyBorder="0" applyAlignment="0"/>
    <xf numFmtId="181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8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9" fontId="53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4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81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3" fontId="53" fillId="0" borderId="0" applyFill="0" applyBorder="0" applyAlignment="0"/>
    <xf numFmtId="184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6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70" fontId="39" fillId="0" borderId="0" applyFont="0" applyFill="0" applyBorder="0" applyAlignment="0" applyProtection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79" fillId="0" borderId="0"/>
    <xf numFmtId="0" fontId="7" fillId="0" borderId="0"/>
    <xf numFmtId="0" fontId="8" fillId="0" borderId="0"/>
    <xf numFmtId="0" fontId="4" fillId="0" borderId="0"/>
    <xf numFmtId="0" fontId="79" fillId="0" borderId="0"/>
    <xf numFmtId="0" fontId="1" fillId="0" borderId="0"/>
    <xf numFmtId="0" fontId="80" fillId="0" borderId="0"/>
    <xf numFmtId="164" fontId="80" fillId="0" borderId="0" applyFont="0" applyFill="0" applyBorder="0" applyAlignment="0" applyProtection="0"/>
  </cellStyleXfs>
  <cellXfs count="35">
    <xf numFmtId="0" fontId="0" fillId="0" borderId="0" xfId="0"/>
    <xf numFmtId="0" fontId="67" fillId="0" borderId="0" xfId="0" applyFont="1"/>
    <xf numFmtId="0" fontId="68" fillId="0" borderId="0" xfId="0" applyFont="1"/>
    <xf numFmtId="0" fontId="70" fillId="0" borderId="0" xfId="0" applyFont="1"/>
    <xf numFmtId="14" fontId="68" fillId="0" borderId="0" xfId="0" applyNumberFormat="1" applyFont="1"/>
    <xf numFmtId="0" fontId="69" fillId="0" borderId="0" xfId="75" applyFont="1"/>
    <xf numFmtId="171" fontId="69" fillId="0" borderId="0" xfId="75" applyNumberFormat="1" applyFont="1" applyAlignment="1">
      <alignment horizontal="center"/>
    </xf>
    <xf numFmtId="0" fontId="72" fillId="0" borderId="0" xfId="0" applyFont="1"/>
    <xf numFmtId="0" fontId="62" fillId="0" borderId="0" xfId="309" applyAlignment="1" applyProtection="1"/>
    <xf numFmtId="0" fontId="73" fillId="0" borderId="0" xfId="309" applyFont="1" applyAlignment="1" applyProtection="1"/>
    <xf numFmtId="0" fontId="70" fillId="0" borderId="0" xfId="0" applyFont="1" applyAlignment="1">
      <alignment horizontal="left"/>
    </xf>
    <xf numFmtId="14" fontId="70" fillId="0" borderId="0" xfId="0" applyNumberFormat="1" applyFont="1" applyAlignment="1">
      <alignment horizontal="left"/>
    </xf>
    <xf numFmtId="0" fontId="70" fillId="0" borderId="0" xfId="0" applyFont="1" applyAlignment="1">
      <alignment horizontal="center"/>
    </xf>
    <xf numFmtId="0" fontId="74" fillId="29" borderId="0" xfId="0" applyFont="1" applyFill="1"/>
    <xf numFmtId="0" fontId="74" fillId="29" borderId="0" xfId="0" applyFont="1" applyFill="1" applyAlignment="1">
      <alignment horizontal="left"/>
    </xf>
    <xf numFmtId="0" fontId="70" fillId="0" borderId="0" xfId="0" applyFont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 vertical="center" wrapText="1"/>
    </xf>
    <xf numFmtId="0" fontId="70" fillId="0" borderId="0" xfId="0" applyFont="1" applyAlignment="1">
      <alignment vertical="center" wrapText="1"/>
    </xf>
    <xf numFmtId="0" fontId="75" fillId="0" borderId="0" xfId="0" applyFont="1" applyAlignment="1">
      <alignment horizontal="left"/>
    </xf>
    <xf numFmtId="0" fontId="77" fillId="0" borderId="0" xfId="0" applyFont="1"/>
    <xf numFmtId="0" fontId="78" fillId="0" borderId="0" xfId="0" applyFont="1"/>
    <xf numFmtId="2" fontId="69" fillId="0" borderId="0" xfId="75" applyNumberFormat="1" applyFont="1"/>
    <xf numFmtId="0" fontId="69" fillId="0" borderId="0" xfId="1" applyFont="1" applyAlignment="1">
      <alignment horizontal="center" vertical="center"/>
    </xf>
    <xf numFmtId="0" fontId="81" fillId="0" borderId="0" xfId="0" applyFont="1" applyAlignment="1">
      <alignment horizontal="center"/>
    </xf>
    <xf numFmtId="0" fontId="70" fillId="0" borderId="0" xfId="0" applyFont="1" applyAlignment="1">
      <alignment horizontal="left" vertical="center"/>
    </xf>
    <xf numFmtId="2" fontId="69" fillId="0" borderId="0" xfId="75" applyNumberFormat="1" applyFont="1" applyAlignment="1">
      <alignment horizontal="center" vertical="center"/>
    </xf>
    <xf numFmtId="0" fontId="83" fillId="0" borderId="0" xfId="0" applyFont="1"/>
    <xf numFmtId="0" fontId="79" fillId="0" borderId="0" xfId="0" applyFont="1" applyAlignment="1">
      <alignment vertical="center"/>
    </xf>
    <xf numFmtId="189" fontId="68" fillId="0" borderId="0" xfId="0" applyNumberFormat="1" applyFont="1"/>
    <xf numFmtId="0" fontId="0" fillId="0" borderId="0" xfId="0" applyNumberFormat="1"/>
    <xf numFmtId="2" fontId="69" fillId="0" borderId="0" xfId="75" applyNumberFormat="1" applyFont="1" applyAlignment="1">
      <alignment horizontal="right"/>
    </xf>
    <xf numFmtId="0" fontId="68" fillId="0" borderId="0" xfId="0" applyFont="1" applyAlignment="1">
      <alignment horizontal="right"/>
    </xf>
    <xf numFmtId="0" fontId="83" fillId="0" borderId="0" xfId="0" applyFont="1" applyAlignment="1">
      <alignment horizontal="left"/>
    </xf>
    <xf numFmtId="171" fontId="69" fillId="0" borderId="0" xfId="75" applyNumberFormat="1" applyFont="1" applyFill="1" applyAlignment="1">
      <alignment horizontal="center"/>
    </xf>
  </cellXfs>
  <cellStyles count="371">
    <cellStyle name="_(7)Ремонты" xfId="234" xr:uid="{00000000-0005-0000-0000-000000000000}"/>
    <cellStyle name="_ВУ_Прох по бриг СВОД август07 2(испр Назинцевым)" xfId="235" xr:uid="{00000000-0005-0000-0000-000001000000}"/>
    <cellStyle name="_ВУ_Проходка по бригадам МАЙ (2)" xfId="236" xr:uid="{00000000-0005-0000-0000-000002000000}"/>
    <cellStyle name="_График прох_Ворк_2006(13.11.05г.)" xfId="237" xr:uid="{00000000-0005-0000-0000-000003000000}"/>
    <cellStyle name="_ИГ_Северная_1.06.07" xfId="238" xr:uid="{00000000-0005-0000-0000-000004000000}"/>
    <cellStyle name="_Копия Проходка по бригадам ЗАМШ-НАЗ август СС (РАБОЧИЙ)" xfId="239" xr:uid="{00000000-0005-0000-0000-000005000000}"/>
    <cellStyle name="_Копия Ремонты - отчет (3)" xfId="240" xr:uid="{00000000-0005-0000-0000-000006000000}"/>
    <cellStyle name="_Прох 2006 Сев Ворк Воргаш" xfId="241" xr:uid="{00000000-0005-0000-0000-000007000000}"/>
    <cellStyle name="_Проходка по бригадам для СВС-Р август СС (РАБОЧИЙ)" xfId="242" xr:uid="{00000000-0005-0000-0000-000008000000}"/>
    <cellStyle name="_Проходка_2007г_все шахты" xfId="243" xr:uid="{00000000-0005-0000-0000-000009000000}"/>
    <cellStyle name="_СВОД_УГОЛЬ Фор ПП БП 2007 от 31.08.06г 1" xfId="244" xr:uid="{00000000-0005-0000-0000-00000A000000}"/>
    <cellStyle name="_Северная - Январь 2008 ТЭП общая" xfId="245" xr:uid="{00000000-0005-0000-0000-00000B000000}"/>
    <cellStyle name="_Таблица №4. Образец. Исполнительный график  проведения горных выработок" xfId="246" xr:uid="{00000000-0005-0000-0000-00000C000000}"/>
    <cellStyle name="”€ќђќ‘ћ‚›‰" xfId="252" xr:uid="{00000000-0005-0000-0000-00000D000000}"/>
    <cellStyle name="”€љ‘€ђћ‚ђќќ›‰" xfId="253" xr:uid="{00000000-0005-0000-0000-00000E000000}"/>
    <cellStyle name="”ќђќ‘ћ‚›‰" xfId="254" xr:uid="{00000000-0005-0000-0000-00000F000000}"/>
    <cellStyle name="”љ‘ђћ‚ђќќ›‰" xfId="255" xr:uid="{00000000-0005-0000-0000-000010000000}"/>
    <cellStyle name="„…ќ…†ќ›‰" xfId="256" xr:uid="{00000000-0005-0000-0000-000011000000}"/>
    <cellStyle name="„ђ’ђ" xfId="257" xr:uid="{00000000-0005-0000-0000-000012000000}"/>
    <cellStyle name="€’ћѓћ‚›‰" xfId="260" xr:uid="{00000000-0005-0000-0000-000013000000}"/>
    <cellStyle name="‡ђѓћ‹ћ‚ћљ1" xfId="258" xr:uid="{00000000-0005-0000-0000-000014000000}"/>
    <cellStyle name="‡ђѓћ‹ћ‚ћљ2" xfId="259" xr:uid="{00000000-0005-0000-0000-000015000000}"/>
    <cellStyle name="’ћѓћ‚›‰" xfId="251" xr:uid="{00000000-0005-0000-0000-000016000000}"/>
    <cellStyle name="" xfId="228" xr:uid="{00000000-0005-0000-0000-000017000000}"/>
    <cellStyle name="" xfId="229" xr:uid="{00000000-0005-0000-0000-000018000000}"/>
    <cellStyle name="" xfId="230" xr:uid="{00000000-0005-0000-0000-000019000000}"/>
    <cellStyle name="_Ф-1И2" xfId="247" xr:uid="{00000000-0005-0000-0000-00001A000000}"/>
    <cellStyle name="_Ф-1И2" xfId="248" xr:uid="{00000000-0005-0000-0000-00001B000000}"/>
    <cellStyle name="" xfId="231" xr:uid="{00000000-0005-0000-0000-00001C000000}"/>
    <cellStyle name="" xfId="232" xr:uid="{00000000-0005-0000-0000-00001D000000}"/>
    <cellStyle name="_Ф-1И2" xfId="249" xr:uid="{00000000-0005-0000-0000-00001E000000}"/>
    <cellStyle name="_Ф-1И2" xfId="250" xr:uid="{00000000-0005-0000-0000-00001F000000}"/>
    <cellStyle name="" xfId="233" xr:uid="{00000000-0005-0000-0000-000020000000}"/>
    <cellStyle name="1" xfId="261" xr:uid="{00000000-0005-0000-0000-000021000000}"/>
    <cellStyle name="2" xfId="263" xr:uid="{00000000-0005-0000-0000-000022000000}"/>
    <cellStyle name="0,0_x000d__x000a_NA_x000d__x000a_" xfId="364" xr:uid="{00000000-0005-0000-0000-000023000000}"/>
    <cellStyle name="1Normal" xfId="262" xr:uid="{00000000-0005-0000-0000-000024000000}"/>
    <cellStyle name="20% - Акцент1 2" xfId="2" xr:uid="{00000000-0005-0000-0000-000025000000}"/>
    <cellStyle name="20% - Акцент2 2" xfId="3" xr:uid="{00000000-0005-0000-0000-000026000000}"/>
    <cellStyle name="20% - Акцент3 2" xfId="4" xr:uid="{00000000-0005-0000-0000-000027000000}"/>
    <cellStyle name="20% - Акцент4 2" xfId="5" xr:uid="{00000000-0005-0000-0000-000028000000}"/>
    <cellStyle name="20% - Акцент5 2" xfId="6" xr:uid="{00000000-0005-0000-0000-000029000000}"/>
    <cellStyle name="20% - Акцент6 2" xfId="7" xr:uid="{00000000-0005-0000-0000-00002A000000}"/>
    <cellStyle name="40% - Акцент1 2" xfId="8" xr:uid="{00000000-0005-0000-0000-00002B000000}"/>
    <cellStyle name="40% - Акцент2 2" xfId="9" xr:uid="{00000000-0005-0000-0000-00002C000000}"/>
    <cellStyle name="40% - Акцент3 2" xfId="10" xr:uid="{00000000-0005-0000-0000-00002D000000}"/>
    <cellStyle name="40% - Акцент4 2" xfId="11" xr:uid="{00000000-0005-0000-0000-00002E000000}"/>
    <cellStyle name="40% - Акцент5 2" xfId="12" xr:uid="{00000000-0005-0000-0000-00002F000000}"/>
    <cellStyle name="40% - Акцент6 2" xfId="13" xr:uid="{00000000-0005-0000-0000-000030000000}"/>
    <cellStyle name="60% - Акцент1 2" xfId="14" xr:uid="{00000000-0005-0000-0000-000031000000}"/>
    <cellStyle name="60% - Акцент2 2" xfId="15" xr:uid="{00000000-0005-0000-0000-000032000000}"/>
    <cellStyle name="60% - Акцент3 2" xfId="16" xr:uid="{00000000-0005-0000-0000-000033000000}"/>
    <cellStyle name="60% - Акцент4 2" xfId="17" xr:uid="{00000000-0005-0000-0000-000034000000}"/>
    <cellStyle name="60% - Акцент5 2" xfId="18" xr:uid="{00000000-0005-0000-0000-000035000000}"/>
    <cellStyle name="60% - Акцент6 2" xfId="19" xr:uid="{00000000-0005-0000-0000-000036000000}"/>
    <cellStyle name="Aeia?nnueea" xfId="264" xr:uid="{00000000-0005-0000-0000-000037000000}"/>
    <cellStyle name="Calc Currency (0)" xfId="265" xr:uid="{00000000-0005-0000-0000-000038000000}"/>
    <cellStyle name="Calc Currency (2)" xfId="266" xr:uid="{00000000-0005-0000-0000-000039000000}"/>
    <cellStyle name="Calc Percent (0)" xfId="267" xr:uid="{00000000-0005-0000-0000-00003A000000}"/>
    <cellStyle name="Calc Percent (1)" xfId="268" xr:uid="{00000000-0005-0000-0000-00003B000000}"/>
    <cellStyle name="Calc Percent (2)" xfId="269" xr:uid="{00000000-0005-0000-0000-00003C000000}"/>
    <cellStyle name="Calc Units (0)" xfId="270" xr:uid="{00000000-0005-0000-0000-00003D000000}"/>
    <cellStyle name="Calc Units (1)" xfId="271" xr:uid="{00000000-0005-0000-0000-00003E000000}"/>
    <cellStyle name="Calc Units (2)" xfId="272" xr:uid="{00000000-0005-0000-0000-00003F000000}"/>
    <cellStyle name="Comma [00]" xfId="273" xr:uid="{00000000-0005-0000-0000-000040000000}"/>
    <cellStyle name="Comma 2" xfId="20" xr:uid="{00000000-0005-0000-0000-000041000000}"/>
    <cellStyle name="Comma 2 2" xfId="21" xr:uid="{00000000-0005-0000-0000-000042000000}"/>
    <cellStyle name="Comma 2 2 2" xfId="22" xr:uid="{00000000-0005-0000-0000-000043000000}"/>
    <cellStyle name="Comma 2 3" xfId="23" xr:uid="{00000000-0005-0000-0000-000044000000}"/>
    <cellStyle name="Comma 3" xfId="24" xr:uid="{00000000-0005-0000-0000-000045000000}"/>
    <cellStyle name="Comma 3 2" xfId="25" xr:uid="{00000000-0005-0000-0000-000046000000}"/>
    <cellStyle name="Comma 4" xfId="26" xr:uid="{00000000-0005-0000-0000-000047000000}"/>
    <cellStyle name="Comma 4 2" xfId="27" xr:uid="{00000000-0005-0000-0000-000048000000}"/>
    <cellStyle name="Comma 4 2 2" xfId="28" xr:uid="{00000000-0005-0000-0000-000049000000}"/>
    <cellStyle name="Comma 4 3" xfId="29" xr:uid="{00000000-0005-0000-0000-00004A000000}"/>
    <cellStyle name="Comma0" xfId="274" xr:uid="{00000000-0005-0000-0000-00004B000000}"/>
    <cellStyle name="Currency [00]" xfId="275" xr:uid="{00000000-0005-0000-0000-00004C000000}"/>
    <cellStyle name="Currency0" xfId="276" xr:uid="{00000000-0005-0000-0000-00004D000000}"/>
    <cellStyle name="Date" xfId="277" xr:uid="{00000000-0005-0000-0000-00004E000000}"/>
    <cellStyle name="Date Short" xfId="278" xr:uid="{00000000-0005-0000-0000-00004F000000}"/>
    <cellStyle name="DELTA" xfId="279" xr:uid="{00000000-0005-0000-0000-000050000000}"/>
    <cellStyle name="Dziesietny [0]_PERSONAL" xfId="280" xr:uid="{00000000-0005-0000-0000-000051000000}"/>
    <cellStyle name="Dziesietny_PERSONAL" xfId="281" xr:uid="{00000000-0005-0000-0000-000052000000}"/>
    <cellStyle name="Enter Currency (0)" xfId="282" xr:uid="{00000000-0005-0000-0000-000053000000}"/>
    <cellStyle name="Enter Currency (2)" xfId="283" xr:uid="{00000000-0005-0000-0000-000054000000}"/>
    <cellStyle name="Enter Units (0)" xfId="284" xr:uid="{00000000-0005-0000-0000-000055000000}"/>
    <cellStyle name="Enter Units (1)" xfId="285" xr:uid="{00000000-0005-0000-0000-000056000000}"/>
    <cellStyle name="Enter Units (2)" xfId="286" xr:uid="{00000000-0005-0000-0000-000057000000}"/>
    <cellStyle name="Euro" xfId="30" xr:uid="{00000000-0005-0000-0000-000058000000}"/>
    <cellStyle name="Euro 2" xfId="287" xr:uid="{00000000-0005-0000-0000-000059000000}"/>
    <cellStyle name="F2" xfId="288" xr:uid="{00000000-0005-0000-0000-00005A000000}"/>
    <cellStyle name="F3" xfId="289" xr:uid="{00000000-0005-0000-0000-00005B000000}"/>
    <cellStyle name="F4" xfId="290" xr:uid="{00000000-0005-0000-0000-00005C000000}"/>
    <cellStyle name="F5" xfId="291" xr:uid="{00000000-0005-0000-0000-00005D000000}"/>
    <cellStyle name="F6" xfId="292" xr:uid="{00000000-0005-0000-0000-00005E000000}"/>
    <cellStyle name="F7" xfId="293" xr:uid="{00000000-0005-0000-0000-00005F000000}"/>
    <cellStyle name="F8" xfId="294" xr:uid="{00000000-0005-0000-0000-000060000000}"/>
    <cellStyle name="Fixed" xfId="295" xr:uid="{00000000-0005-0000-0000-000061000000}"/>
    <cellStyle name="Flag" xfId="296" xr:uid="{00000000-0005-0000-0000-000062000000}"/>
    <cellStyle name="Followed Hyperlink" xfId="297" xr:uid="{00000000-0005-0000-0000-000063000000}"/>
    <cellStyle name="Header1" xfId="298" xr:uid="{00000000-0005-0000-0000-000064000000}"/>
    <cellStyle name="Header2" xfId="299" xr:uid="{00000000-0005-0000-0000-000065000000}"/>
    <cellStyle name="Heading 1" xfId="300" xr:uid="{00000000-0005-0000-0000-000066000000}"/>
    <cellStyle name="Heading 2" xfId="301" xr:uid="{00000000-0005-0000-0000-000067000000}"/>
    <cellStyle name="Heading1" xfId="302" xr:uid="{00000000-0005-0000-0000-000068000000}"/>
    <cellStyle name="Heading2" xfId="303" xr:uid="{00000000-0005-0000-0000-000069000000}"/>
    <cellStyle name="Heading3" xfId="304" xr:uid="{00000000-0005-0000-0000-00006A000000}"/>
    <cellStyle name="Heading4" xfId="305" xr:uid="{00000000-0005-0000-0000-00006B000000}"/>
    <cellStyle name="Heading5" xfId="306" xr:uid="{00000000-0005-0000-0000-00006C000000}"/>
    <cellStyle name="Heading6" xfId="307" xr:uid="{00000000-0005-0000-0000-00006D000000}"/>
    <cellStyle name="highlight" xfId="31" xr:uid="{00000000-0005-0000-0000-00006E000000}"/>
    <cellStyle name="Horizontal" xfId="308" xr:uid="{00000000-0005-0000-0000-00006F000000}"/>
    <cellStyle name="Hyperlink" xfId="309" xr:uid="{00000000-0005-0000-0000-000070000000}"/>
    <cellStyle name="Hyperlink 2" xfId="32" xr:uid="{00000000-0005-0000-0000-000071000000}"/>
    <cellStyle name="Hyperlink 2 2" xfId="33" xr:uid="{00000000-0005-0000-0000-000072000000}"/>
    <cellStyle name="Iau?iue_o10-n" xfId="310" xr:uid="{00000000-0005-0000-0000-000073000000}"/>
    <cellStyle name="Ioe?uaaaoayny aeia?nnueea" xfId="311" xr:uid="{00000000-0005-0000-0000-000074000000}"/>
    <cellStyle name="ISO" xfId="312" xr:uid="{00000000-0005-0000-0000-000075000000}"/>
    <cellStyle name="Link Currency (0)" xfId="313" xr:uid="{00000000-0005-0000-0000-000076000000}"/>
    <cellStyle name="Link Currency (2)" xfId="314" xr:uid="{00000000-0005-0000-0000-000077000000}"/>
    <cellStyle name="Link Units (0)" xfId="315" xr:uid="{00000000-0005-0000-0000-000078000000}"/>
    <cellStyle name="Link Units (1)" xfId="316" xr:uid="{00000000-0005-0000-0000-000079000000}"/>
    <cellStyle name="Link Units (2)" xfId="317" xr:uid="{00000000-0005-0000-0000-00007A000000}"/>
    <cellStyle name="Matrix" xfId="318" xr:uid="{00000000-0005-0000-0000-00007B000000}"/>
    <cellStyle name="Norma11l" xfId="319" xr:uid="{00000000-0005-0000-0000-00007C000000}"/>
    <cellStyle name="Normal" xfId="0" builtinId="0"/>
    <cellStyle name="Normal 2" xfId="34" xr:uid="{00000000-0005-0000-0000-00007D000000}"/>
    <cellStyle name="Normal 2 2" xfId="365" xr:uid="{00000000-0005-0000-0000-00007E000000}"/>
    <cellStyle name="Normal 2 3" xfId="367" xr:uid="{00000000-0005-0000-0000-00007F000000}"/>
    <cellStyle name="Normal 3" xfId="35" xr:uid="{00000000-0005-0000-0000-000080000000}"/>
    <cellStyle name="Normal 3 2" xfId="363" xr:uid="{00000000-0005-0000-0000-000081000000}"/>
    <cellStyle name="Normal 4" xfId="366" xr:uid="{00000000-0005-0000-0000-000082000000}"/>
    <cellStyle name="normalPercent" xfId="36" xr:uid="{00000000-0005-0000-0000-000083000000}"/>
    <cellStyle name="normбlnм_laroux" xfId="320" xr:uid="{00000000-0005-0000-0000-000084000000}"/>
    <cellStyle name="nornPercent" xfId="37" xr:uid="{00000000-0005-0000-0000-000085000000}"/>
    <cellStyle name="Note" xfId="321" xr:uid="{00000000-0005-0000-0000-000086000000}"/>
    <cellStyle name="Note 2" xfId="38" xr:uid="{00000000-0005-0000-0000-000087000000}"/>
    <cellStyle name="Note 2 2" xfId="39" xr:uid="{00000000-0005-0000-0000-000088000000}"/>
    <cellStyle name="Option" xfId="322" xr:uid="{00000000-0005-0000-0000-000089000000}"/>
    <cellStyle name="OptionHeading" xfId="323" xr:uid="{00000000-0005-0000-0000-00008A000000}"/>
    <cellStyle name="Paaotsikko" xfId="324" xr:uid="{00000000-0005-0000-0000-00008B000000}"/>
    <cellStyle name="Percent [0]" xfId="325" xr:uid="{00000000-0005-0000-0000-00008C000000}"/>
    <cellStyle name="Percent [00]" xfId="326" xr:uid="{00000000-0005-0000-0000-00008D000000}"/>
    <cellStyle name="PrePop Currency (0)" xfId="327" xr:uid="{00000000-0005-0000-0000-00008E000000}"/>
    <cellStyle name="PrePop Currency (2)" xfId="328" xr:uid="{00000000-0005-0000-0000-00008F000000}"/>
    <cellStyle name="PrePop Units (0)" xfId="329" xr:uid="{00000000-0005-0000-0000-000090000000}"/>
    <cellStyle name="PrePop Units (1)" xfId="330" xr:uid="{00000000-0005-0000-0000-000091000000}"/>
    <cellStyle name="PrePop Units (2)" xfId="331" xr:uid="{00000000-0005-0000-0000-000092000000}"/>
    <cellStyle name="Price" xfId="332" xr:uid="{00000000-0005-0000-0000-000093000000}"/>
    <cellStyle name="Pддotsikko" xfId="333" xr:uid="{00000000-0005-0000-0000-000094000000}"/>
    <cellStyle name="Rubles" xfId="334" xr:uid="{00000000-0005-0000-0000-000095000000}"/>
    <cellStyle name="S2" xfId="202" xr:uid="{00000000-0005-0000-0000-000096000000}"/>
    <cellStyle name="Text Indent A" xfId="335" xr:uid="{00000000-0005-0000-0000-000097000000}"/>
    <cellStyle name="Text Indent B" xfId="336" xr:uid="{00000000-0005-0000-0000-000098000000}"/>
    <cellStyle name="Text Indent C" xfId="337" xr:uid="{00000000-0005-0000-0000-000099000000}"/>
    <cellStyle name="Total" xfId="338" xr:uid="{00000000-0005-0000-0000-00009A000000}"/>
    <cellStyle name="Unit" xfId="339" xr:uid="{00000000-0005-0000-0000-00009B000000}"/>
    <cellStyle name="Valiotsikko" xfId="340" xr:uid="{00000000-0005-0000-0000-00009C000000}"/>
    <cellStyle name="Vertical" xfId="341" xr:uid="{00000000-0005-0000-0000-00009D000000}"/>
    <cellStyle name="Vдliotsikko" xfId="342" xr:uid="{00000000-0005-0000-0000-00009E000000}"/>
    <cellStyle name="Walutowy [0]_PERSONAL" xfId="343" xr:uid="{00000000-0005-0000-0000-00009F000000}"/>
    <cellStyle name="Walutowy_PERSONAL" xfId="344" xr:uid="{00000000-0005-0000-0000-0000A0000000}"/>
    <cellStyle name="Акцент1 2" xfId="40" xr:uid="{00000000-0005-0000-0000-0000A1000000}"/>
    <cellStyle name="Акцент2 2" xfId="41" xr:uid="{00000000-0005-0000-0000-0000A2000000}"/>
    <cellStyle name="Акцент3 2" xfId="42" xr:uid="{00000000-0005-0000-0000-0000A3000000}"/>
    <cellStyle name="Акцент4 2" xfId="43" xr:uid="{00000000-0005-0000-0000-0000A4000000}"/>
    <cellStyle name="Акцент5 2" xfId="44" xr:uid="{00000000-0005-0000-0000-0000A5000000}"/>
    <cellStyle name="Акцент6 2" xfId="45" xr:uid="{00000000-0005-0000-0000-0000A6000000}"/>
    <cellStyle name="Ввод  2" xfId="46" xr:uid="{00000000-0005-0000-0000-0000A7000000}"/>
    <cellStyle name="Вывод 2" xfId="47" xr:uid="{00000000-0005-0000-0000-0000A8000000}"/>
    <cellStyle name="Вычисление 2" xfId="48" xr:uid="{00000000-0005-0000-0000-0000A9000000}"/>
    <cellStyle name="Группа" xfId="345" xr:uid="{00000000-0005-0000-0000-0000AA000000}"/>
    <cellStyle name="Дата" xfId="346" xr:uid="{00000000-0005-0000-0000-0000AB000000}"/>
    <cellStyle name="Денежный 2" xfId="50" xr:uid="{00000000-0005-0000-0000-0000AC000000}"/>
    <cellStyle name="Денежный 2 2" xfId="181" xr:uid="{00000000-0005-0000-0000-0000AD000000}"/>
    <cellStyle name="Денежный 3" xfId="51" xr:uid="{00000000-0005-0000-0000-0000AE000000}"/>
    <cellStyle name="Денежный 4" xfId="49" xr:uid="{00000000-0005-0000-0000-0000AF000000}"/>
    <cellStyle name="Заголовок 1 2" xfId="52" xr:uid="{00000000-0005-0000-0000-0000B0000000}"/>
    <cellStyle name="Заголовок 2 2" xfId="53" xr:uid="{00000000-0005-0000-0000-0000B1000000}"/>
    <cellStyle name="Заголовок 3 2" xfId="54" xr:uid="{00000000-0005-0000-0000-0000B2000000}"/>
    <cellStyle name="Заголовок 4 2" xfId="55" xr:uid="{00000000-0005-0000-0000-0000B3000000}"/>
    <cellStyle name="Звезды" xfId="347" xr:uid="{00000000-0005-0000-0000-0000B4000000}"/>
    <cellStyle name="Итог 2" xfId="56" xr:uid="{00000000-0005-0000-0000-0000B5000000}"/>
    <cellStyle name="Контрольная ячейка 2" xfId="57" xr:uid="{00000000-0005-0000-0000-0000B6000000}"/>
    <cellStyle name="Название 2" xfId="58" xr:uid="{00000000-0005-0000-0000-0000B7000000}"/>
    <cellStyle name="Название 2 2" xfId="348" xr:uid="{00000000-0005-0000-0000-0000B8000000}"/>
    <cellStyle name="Нейтральный 2" xfId="59" xr:uid="{00000000-0005-0000-0000-0000B9000000}"/>
    <cellStyle name="Нейтральный 3" xfId="188" xr:uid="{00000000-0005-0000-0000-0000BA000000}"/>
    <cellStyle name="Обычный 10" xfId="60" xr:uid="{00000000-0005-0000-0000-0000BC000000}"/>
    <cellStyle name="Обычный 10 2" xfId="61" xr:uid="{00000000-0005-0000-0000-0000BD000000}"/>
    <cellStyle name="Обычный 11" xfId="62" xr:uid="{00000000-0005-0000-0000-0000BE000000}"/>
    <cellStyle name="Обычный 12" xfId="63" xr:uid="{00000000-0005-0000-0000-0000BF000000}"/>
    <cellStyle name="Обычный 13" xfId="64" xr:uid="{00000000-0005-0000-0000-0000C0000000}"/>
    <cellStyle name="Обычный 14" xfId="65" xr:uid="{00000000-0005-0000-0000-0000C1000000}"/>
    <cellStyle name="Обычный 15" xfId="66" xr:uid="{00000000-0005-0000-0000-0000C2000000}"/>
    <cellStyle name="Обычный 15 2" xfId="67" xr:uid="{00000000-0005-0000-0000-0000C3000000}"/>
    <cellStyle name="Обычный 16" xfId="68" xr:uid="{00000000-0005-0000-0000-0000C4000000}"/>
    <cellStyle name="Обычный 17" xfId="69" xr:uid="{00000000-0005-0000-0000-0000C5000000}"/>
    <cellStyle name="Обычный 17 2" xfId="70" xr:uid="{00000000-0005-0000-0000-0000C6000000}"/>
    <cellStyle name="Обычный 18" xfId="71" xr:uid="{00000000-0005-0000-0000-0000C7000000}"/>
    <cellStyle name="Обычный 19" xfId="72" xr:uid="{00000000-0005-0000-0000-0000C8000000}"/>
    <cellStyle name="Обычный 2" xfId="73" xr:uid="{00000000-0005-0000-0000-0000C9000000}"/>
    <cellStyle name="Обычный 2 2" xfId="74" xr:uid="{00000000-0005-0000-0000-0000CA000000}"/>
    <cellStyle name="Обычный 2 3" xfId="75" xr:uid="{00000000-0005-0000-0000-0000CB000000}"/>
    <cellStyle name="Обычный 2 3 2" xfId="183" xr:uid="{00000000-0005-0000-0000-0000CC000000}"/>
    <cellStyle name="Обычный 2 4" xfId="76" xr:uid="{00000000-0005-0000-0000-0000CD000000}"/>
    <cellStyle name="Обычный 2 5" xfId="189" xr:uid="{00000000-0005-0000-0000-0000CE000000}"/>
    <cellStyle name="Обычный 2 5 2" xfId="204" xr:uid="{00000000-0005-0000-0000-0000CF000000}"/>
    <cellStyle name="Обычный 2 5 2 2" xfId="219" xr:uid="{00000000-0005-0000-0000-0000D0000000}"/>
    <cellStyle name="Обычный 2 5 3" xfId="212" xr:uid="{00000000-0005-0000-0000-0000D1000000}"/>
    <cellStyle name="Обычный 2 6" xfId="182" xr:uid="{00000000-0005-0000-0000-0000D2000000}"/>
    <cellStyle name="Обычный 2 7" xfId="369" xr:uid="{00000000-0005-0000-0000-0000D3000000}"/>
    <cellStyle name="Обычный 20" xfId="77" xr:uid="{00000000-0005-0000-0000-0000D4000000}"/>
    <cellStyle name="Обычный 20 2" xfId="190" xr:uid="{00000000-0005-0000-0000-0000D5000000}"/>
    <cellStyle name="Обычный 21" xfId="78" xr:uid="{00000000-0005-0000-0000-0000D6000000}"/>
    <cellStyle name="Обычный 22" xfId="79" xr:uid="{00000000-0005-0000-0000-0000D7000000}"/>
    <cellStyle name="Обычный 23" xfId="80" xr:uid="{00000000-0005-0000-0000-0000D8000000}"/>
    <cellStyle name="Обычный 24" xfId="81" xr:uid="{00000000-0005-0000-0000-0000D9000000}"/>
    <cellStyle name="Обычный 25" xfId="82" xr:uid="{00000000-0005-0000-0000-0000DA000000}"/>
    <cellStyle name="Обычный 26" xfId="83" xr:uid="{00000000-0005-0000-0000-0000DB000000}"/>
    <cellStyle name="Обычный 27" xfId="84" xr:uid="{00000000-0005-0000-0000-0000DC000000}"/>
    <cellStyle name="Обычный 28" xfId="85" xr:uid="{00000000-0005-0000-0000-0000DD000000}"/>
    <cellStyle name="Обычный 28 2" xfId="86" xr:uid="{00000000-0005-0000-0000-0000DE000000}"/>
    <cellStyle name="Обычный 28 2 2" xfId="192" xr:uid="{00000000-0005-0000-0000-0000DF000000}"/>
    <cellStyle name="Обычный 28 3" xfId="87" xr:uid="{00000000-0005-0000-0000-0000E0000000}"/>
    <cellStyle name="Обычный 28 4" xfId="191" xr:uid="{00000000-0005-0000-0000-0000E1000000}"/>
    <cellStyle name="Обычный 29" xfId="88" xr:uid="{00000000-0005-0000-0000-0000E2000000}"/>
    <cellStyle name="Обычный 3" xfId="89" xr:uid="{00000000-0005-0000-0000-0000E3000000}"/>
    <cellStyle name="Обычный 3 2" xfId="90" xr:uid="{00000000-0005-0000-0000-0000E4000000}"/>
    <cellStyle name="Обычный 3 3" xfId="91" xr:uid="{00000000-0005-0000-0000-0000E5000000}"/>
    <cellStyle name="Обычный 3 4" xfId="92" xr:uid="{00000000-0005-0000-0000-0000E6000000}"/>
    <cellStyle name="Обычный 3 5" xfId="93" xr:uid="{00000000-0005-0000-0000-0000E7000000}"/>
    <cellStyle name="Обычный 3 6" xfId="94" xr:uid="{00000000-0005-0000-0000-0000E8000000}"/>
    <cellStyle name="Обычный 3 6 2" xfId="193" xr:uid="{00000000-0005-0000-0000-0000E9000000}"/>
    <cellStyle name="Обычный 3 6 2 2" xfId="209" xr:uid="{00000000-0005-0000-0000-0000EA000000}"/>
    <cellStyle name="Обычный 3 6 2 2 2" xfId="222" xr:uid="{00000000-0005-0000-0000-0000EB000000}"/>
    <cellStyle name="Обычный 3 6 2 3" xfId="214" xr:uid="{00000000-0005-0000-0000-0000EC000000}"/>
    <cellStyle name="Обычный 3 6 3" xfId="205" xr:uid="{00000000-0005-0000-0000-0000ED000000}"/>
    <cellStyle name="Обычный 3 6 3 2" xfId="220" xr:uid="{00000000-0005-0000-0000-0000EE000000}"/>
    <cellStyle name="Обычный 3 6 4" xfId="213" xr:uid="{00000000-0005-0000-0000-0000EF000000}"/>
    <cellStyle name="Обычный 30" xfId="95" xr:uid="{00000000-0005-0000-0000-0000F0000000}"/>
    <cellStyle name="Обычный 306 2" xfId="368" xr:uid="{00000000-0005-0000-0000-0000F1000000}"/>
    <cellStyle name="Обычный 31" xfId="96" xr:uid="{00000000-0005-0000-0000-0000F2000000}"/>
    <cellStyle name="Обычный 32" xfId="97" xr:uid="{00000000-0005-0000-0000-0000F3000000}"/>
    <cellStyle name="Обычный 33" xfId="98" xr:uid="{00000000-0005-0000-0000-0000F4000000}"/>
    <cellStyle name="Обычный 34" xfId="99" xr:uid="{00000000-0005-0000-0000-0000F5000000}"/>
    <cellStyle name="Обычный 35" xfId="100" xr:uid="{00000000-0005-0000-0000-0000F6000000}"/>
    <cellStyle name="Обычный 36" xfId="101" xr:uid="{00000000-0005-0000-0000-0000F7000000}"/>
    <cellStyle name="Обычный 37" xfId="102" xr:uid="{00000000-0005-0000-0000-0000F8000000}"/>
    <cellStyle name="Обычный 38" xfId="103" xr:uid="{00000000-0005-0000-0000-0000F9000000}"/>
    <cellStyle name="Обычный 39" xfId="104" xr:uid="{00000000-0005-0000-0000-0000FA000000}"/>
    <cellStyle name="Обычный 4" xfId="105" xr:uid="{00000000-0005-0000-0000-0000FB000000}"/>
    <cellStyle name="Обычный 4 2" xfId="106" xr:uid="{00000000-0005-0000-0000-0000FC000000}"/>
    <cellStyle name="Обычный 4 2 2" xfId="107" xr:uid="{00000000-0005-0000-0000-0000FD000000}"/>
    <cellStyle name="Обычный 4 3" xfId="108" xr:uid="{00000000-0005-0000-0000-0000FE000000}"/>
    <cellStyle name="Обычный 4 4" xfId="109" xr:uid="{00000000-0005-0000-0000-0000FF000000}"/>
    <cellStyle name="Обычный 4 4 2" xfId="194" xr:uid="{00000000-0005-0000-0000-000000010000}"/>
    <cellStyle name="Обычный 4 4 2 2" xfId="210" xr:uid="{00000000-0005-0000-0000-000001010000}"/>
    <cellStyle name="Обычный 4 4 2 2 2" xfId="223" xr:uid="{00000000-0005-0000-0000-000002010000}"/>
    <cellStyle name="Обычный 4 4 2 3" xfId="216" xr:uid="{00000000-0005-0000-0000-000003010000}"/>
    <cellStyle name="Обычный 4 4 3" xfId="206" xr:uid="{00000000-0005-0000-0000-000004010000}"/>
    <cellStyle name="Обычный 4 4 3 2" xfId="221" xr:uid="{00000000-0005-0000-0000-000005010000}"/>
    <cellStyle name="Обычный 4 4 4" xfId="215" xr:uid="{00000000-0005-0000-0000-000006010000}"/>
    <cellStyle name="Обычный 40" xfId="110" xr:uid="{00000000-0005-0000-0000-000007010000}"/>
    <cellStyle name="Обычный 41" xfId="111" xr:uid="{00000000-0005-0000-0000-000008010000}"/>
    <cellStyle name="Обычный 42" xfId="112" xr:uid="{00000000-0005-0000-0000-000009010000}"/>
    <cellStyle name="Обычный 43" xfId="113" xr:uid="{00000000-0005-0000-0000-00000A010000}"/>
    <cellStyle name="Обычный 44" xfId="114" xr:uid="{00000000-0005-0000-0000-00000B010000}"/>
    <cellStyle name="Обычный 45" xfId="225" xr:uid="{00000000-0005-0000-0000-00000C010000}"/>
    <cellStyle name="Обычный 46" xfId="115" xr:uid="{00000000-0005-0000-0000-00000D010000}"/>
    <cellStyle name="Обычный 47" xfId="116" xr:uid="{00000000-0005-0000-0000-00000E010000}"/>
    <cellStyle name="Обычный 48" xfId="226" xr:uid="{00000000-0005-0000-0000-00000F010000}"/>
    <cellStyle name="Обычный 48 2" xfId="357" xr:uid="{00000000-0005-0000-0000-000010010000}"/>
    <cellStyle name="Обычный 48 3" xfId="361" xr:uid="{00000000-0005-0000-0000-000011010000}"/>
    <cellStyle name="Обычный 48 4 2 2 3" xfId="362" xr:uid="{00000000-0005-0000-0000-000012010000}"/>
    <cellStyle name="Обычный 49" xfId="356" xr:uid="{00000000-0005-0000-0000-000013010000}"/>
    <cellStyle name="Обычный 5" xfId="117" xr:uid="{00000000-0005-0000-0000-000014010000}"/>
    <cellStyle name="Обычный 5 2" xfId="118" xr:uid="{00000000-0005-0000-0000-000015010000}"/>
    <cellStyle name="Обычный 5 3" xfId="119" xr:uid="{00000000-0005-0000-0000-000016010000}"/>
    <cellStyle name="Обычный 50" xfId="1" xr:uid="{00000000-0005-0000-0000-000017010000}"/>
    <cellStyle name="Обычный 52" xfId="120" xr:uid="{00000000-0005-0000-0000-000018010000}"/>
    <cellStyle name="Обычный 53" xfId="121" xr:uid="{00000000-0005-0000-0000-000019010000}"/>
    <cellStyle name="Обычный 54" xfId="122" xr:uid="{00000000-0005-0000-0000-00001A010000}"/>
    <cellStyle name="Обычный 55" xfId="123" xr:uid="{00000000-0005-0000-0000-00001B010000}"/>
    <cellStyle name="Обычный 56" xfId="124" xr:uid="{00000000-0005-0000-0000-00001C010000}"/>
    <cellStyle name="Обычный 57" xfId="125" xr:uid="{00000000-0005-0000-0000-00001D010000}"/>
    <cellStyle name="Обычный 58" xfId="126" xr:uid="{00000000-0005-0000-0000-00001E010000}"/>
    <cellStyle name="Обычный 59" xfId="127" xr:uid="{00000000-0005-0000-0000-00001F010000}"/>
    <cellStyle name="Обычный 6" xfId="128" xr:uid="{00000000-0005-0000-0000-000020010000}"/>
    <cellStyle name="Обычный 6 2" xfId="129" xr:uid="{00000000-0005-0000-0000-000021010000}"/>
    <cellStyle name="Обычный 60" xfId="130" xr:uid="{00000000-0005-0000-0000-000022010000}"/>
    <cellStyle name="Обычный 61" xfId="131" xr:uid="{00000000-0005-0000-0000-000023010000}"/>
    <cellStyle name="Обычный 62" xfId="132" xr:uid="{00000000-0005-0000-0000-000024010000}"/>
    <cellStyle name="Обычный 63" xfId="133" xr:uid="{00000000-0005-0000-0000-000025010000}"/>
    <cellStyle name="Обычный 64" xfId="134" xr:uid="{00000000-0005-0000-0000-000026010000}"/>
    <cellStyle name="Обычный 65" xfId="135" xr:uid="{00000000-0005-0000-0000-000027010000}"/>
    <cellStyle name="Обычный 66" xfId="136" xr:uid="{00000000-0005-0000-0000-000028010000}"/>
    <cellStyle name="Обычный 67" xfId="137" xr:uid="{00000000-0005-0000-0000-000029010000}"/>
    <cellStyle name="Обычный 68" xfId="138" xr:uid="{00000000-0005-0000-0000-00002A010000}"/>
    <cellStyle name="Обычный 69" xfId="139" xr:uid="{00000000-0005-0000-0000-00002B010000}"/>
    <cellStyle name="Обычный 7" xfId="140" xr:uid="{00000000-0005-0000-0000-00002C010000}"/>
    <cellStyle name="Обычный 70" xfId="141" xr:uid="{00000000-0005-0000-0000-00002D010000}"/>
    <cellStyle name="Обычный 71" xfId="142" xr:uid="{00000000-0005-0000-0000-00002E010000}"/>
    <cellStyle name="Обычный 72" xfId="143" xr:uid="{00000000-0005-0000-0000-00002F010000}"/>
    <cellStyle name="Обычный 73" xfId="144" xr:uid="{00000000-0005-0000-0000-000030010000}"/>
    <cellStyle name="Обычный 74" xfId="145" xr:uid="{00000000-0005-0000-0000-000031010000}"/>
    <cellStyle name="Обычный 75" xfId="146" xr:uid="{00000000-0005-0000-0000-000032010000}"/>
    <cellStyle name="Обычный 8" xfId="147" xr:uid="{00000000-0005-0000-0000-000033010000}"/>
    <cellStyle name="Обычный 9" xfId="148" xr:uid="{00000000-0005-0000-0000-000034010000}"/>
    <cellStyle name="Плохой 2" xfId="149" xr:uid="{00000000-0005-0000-0000-000035010000}"/>
    <cellStyle name="Плохой 3" xfId="150" xr:uid="{00000000-0005-0000-0000-000036010000}"/>
    <cellStyle name="Плохой 4" xfId="195" xr:uid="{00000000-0005-0000-0000-000037010000}"/>
    <cellStyle name="Пояснение 2" xfId="151" xr:uid="{00000000-0005-0000-0000-000038010000}"/>
    <cellStyle name="Примечание 2" xfId="152" xr:uid="{00000000-0005-0000-0000-000039010000}"/>
    <cellStyle name="Примечание 2 2" xfId="153" xr:uid="{00000000-0005-0000-0000-00003A010000}"/>
    <cellStyle name="Примечание 3" xfId="154" xr:uid="{00000000-0005-0000-0000-00003B010000}"/>
    <cellStyle name="Процентный 2" xfId="156" xr:uid="{00000000-0005-0000-0000-00003C010000}"/>
    <cellStyle name="Процентный 2 2" xfId="157" xr:uid="{00000000-0005-0000-0000-00003D010000}"/>
    <cellStyle name="Процентный 2 2 2" xfId="158" xr:uid="{00000000-0005-0000-0000-00003E010000}"/>
    <cellStyle name="Процентный 2 3" xfId="159" xr:uid="{00000000-0005-0000-0000-00003F010000}"/>
    <cellStyle name="Процентный 2 4" xfId="196" xr:uid="{00000000-0005-0000-0000-000040010000}"/>
    <cellStyle name="Процентный 2 5" xfId="185" xr:uid="{00000000-0005-0000-0000-000041010000}"/>
    <cellStyle name="Процентный 2 6" xfId="227" xr:uid="{00000000-0005-0000-0000-000042010000}"/>
    <cellStyle name="Процентный 3" xfId="160" xr:uid="{00000000-0005-0000-0000-000043010000}"/>
    <cellStyle name="Процентный 3 2" xfId="197" xr:uid="{00000000-0005-0000-0000-000044010000}"/>
    <cellStyle name="Процентный 4" xfId="184" xr:uid="{00000000-0005-0000-0000-000045010000}"/>
    <cellStyle name="Процентный 5" xfId="155" xr:uid="{00000000-0005-0000-0000-000046010000}"/>
    <cellStyle name="Процентный 8" xfId="161" xr:uid="{00000000-0005-0000-0000-000047010000}"/>
    <cellStyle name="Связанная ячейка 2" xfId="162" xr:uid="{00000000-0005-0000-0000-000048010000}"/>
    <cellStyle name="Стиль 1" xfId="163" xr:uid="{00000000-0005-0000-0000-000049010000}"/>
    <cellStyle name="Стиль 1 2" xfId="164" xr:uid="{00000000-0005-0000-0000-00004A010000}"/>
    <cellStyle name="Стиль 1 3" xfId="165" xr:uid="{00000000-0005-0000-0000-00004B010000}"/>
    <cellStyle name="Стиль 1 4" xfId="349" xr:uid="{00000000-0005-0000-0000-00004C010000}"/>
    <cellStyle name="Стиль 2" xfId="166" xr:uid="{00000000-0005-0000-0000-00004D010000}"/>
    <cellStyle name="Стиль_названий" xfId="167" xr:uid="{00000000-0005-0000-0000-00004E010000}"/>
    <cellStyle name="Текст предупреждения 2" xfId="168" xr:uid="{00000000-0005-0000-0000-00004F010000}"/>
    <cellStyle name="тонны" xfId="350" xr:uid="{00000000-0005-0000-0000-000050010000}"/>
    <cellStyle name="Тысячи [0]_Chart1 (Sales &amp; Costs)" xfId="351" xr:uid="{00000000-0005-0000-0000-000051010000}"/>
    <cellStyle name="Тысячи_Chart1 (Sales &amp; Costs)" xfId="352" xr:uid="{00000000-0005-0000-0000-000052010000}"/>
    <cellStyle name="Финансовый [0] 2" xfId="171" xr:uid="{00000000-0005-0000-0000-000053010000}"/>
    <cellStyle name="Финансовый [0] 2 2" xfId="199" xr:uid="{00000000-0005-0000-0000-000054010000}"/>
    <cellStyle name="Финансовый [0] 3" xfId="198" xr:uid="{00000000-0005-0000-0000-000055010000}"/>
    <cellStyle name="Финансовый [0] 4" xfId="170" xr:uid="{00000000-0005-0000-0000-000056010000}"/>
    <cellStyle name="Финансовый 10" xfId="218" xr:uid="{00000000-0005-0000-0000-000057010000}"/>
    <cellStyle name="Финансовый 11" xfId="217" xr:uid="{00000000-0005-0000-0000-000058010000}"/>
    <cellStyle name="Финансовый 11 2" xfId="224" xr:uid="{00000000-0005-0000-0000-000059010000}"/>
    <cellStyle name="Финансовый 12" xfId="211" xr:uid="{00000000-0005-0000-0000-00005A010000}"/>
    <cellStyle name="Финансовый 13" xfId="169" xr:uid="{00000000-0005-0000-0000-00005B010000}"/>
    <cellStyle name="Финансовый 14" xfId="360" xr:uid="{00000000-0005-0000-0000-00005C010000}"/>
    <cellStyle name="Финансовый 15" xfId="358" xr:uid="{00000000-0005-0000-0000-00005D010000}"/>
    <cellStyle name="Финансовый 16" xfId="359" xr:uid="{00000000-0005-0000-0000-00005E010000}"/>
    <cellStyle name="Финансовый 2" xfId="172" xr:uid="{00000000-0005-0000-0000-00005F010000}"/>
    <cellStyle name="Финансовый 2 2" xfId="173" xr:uid="{00000000-0005-0000-0000-000060010000}"/>
    <cellStyle name="Финансовый 2 3" xfId="200" xr:uid="{00000000-0005-0000-0000-000061010000}"/>
    <cellStyle name="Финансовый 2 4" xfId="174" xr:uid="{00000000-0005-0000-0000-000062010000}"/>
    <cellStyle name="Финансовый 2 5" xfId="187" xr:uid="{00000000-0005-0000-0000-000063010000}"/>
    <cellStyle name="Финансовый 2 6" xfId="355" xr:uid="{00000000-0005-0000-0000-000064010000}"/>
    <cellStyle name="Финансовый 2 7" xfId="370" xr:uid="{00000000-0005-0000-0000-000065010000}"/>
    <cellStyle name="Финансовый 3" xfId="175" xr:uid="{00000000-0005-0000-0000-000066010000}"/>
    <cellStyle name="Финансовый 3 2" xfId="201" xr:uid="{00000000-0005-0000-0000-000067010000}"/>
    <cellStyle name="Финансовый 4" xfId="176" xr:uid="{00000000-0005-0000-0000-000068010000}"/>
    <cellStyle name="Финансовый 4 2" xfId="177" xr:uid="{00000000-0005-0000-0000-000069010000}"/>
    <cellStyle name="Финансовый 5" xfId="178" xr:uid="{00000000-0005-0000-0000-00006A010000}"/>
    <cellStyle name="Финансовый 5 2" xfId="179" xr:uid="{00000000-0005-0000-0000-00006B010000}"/>
    <cellStyle name="Финансовый 6" xfId="186" xr:uid="{00000000-0005-0000-0000-00006C010000}"/>
    <cellStyle name="Финансовый 7" xfId="208" xr:uid="{00000000-0005-0000-0000-00006D010000}"/>
    <cellStyle name="Финансовый 8" xfId="207" xr:uid="{00000000-0005-0000-0000-00006E010000}"/>
    <cellStyle name="Финансовый 9" xfId="203" xr:uid="{00000000-0005-0000-0000-00006F010000}"/>
    <cellStyle name="Хороший 2" xfId="180" xr:uid="{00000000-0005-0000-0000-000070010000}"/>
    <cellStyle name="Цена" xfId="353" xr:uid="{00000000-0005-0000-0000-000071010000}"/>
    <cellStyle name="Џђћ–…ќ’ќ›‰" xfId="354" xr:uid="{00000000-0005-0000-0000-000072010000}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171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171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171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171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171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189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</font>
    </dxf>
    <dxf>
      <font>
        <color rgb="FFC00000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000080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ЗдесьТэйбл" pivot="0" count="7" xr9:uid="{00000000-0011-0000-FFFF-FFFF00000000}">
      <tableStyleElement type="wholeTable" dxfId="55"/>
      <tableStyleElement type="headerRow" dxfId="54"/>
      <tableStyleElement type="totalRow" dxfId="53"/>
      <tableStyleElement type="firstColumn" dxfId="52"/>
      <tableStyleElement type="lastColumn" dxfId="51"/>
      <tableStyleElement type="firstRowStripe" dxfId="50"/>
      <tableStyleElement type="firstColumnStripe" dxfId="49"/>
    </tableStyle>
  </tableStyles>
  <colors>
    <mruColors>
      <color rgb="FF00008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95</xdr:row>
      <xdr:rowOff>39745</xdr:rowOff>
    </xdr:from>
    <xdr:to>
      <xdr:col>10</xdr:col>
      <xdr:colOff>452176</xdr:colOff>
      <xdr:row>101</xdr:row>
      <xdr:rowOff>63343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900A2-83F4-440E-A88A-92E256086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5063845"/>
          <a:ext cx="11739183" cy="9379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88</xdr:row>
      <xdr:rowOff>38100</xdr:rowOff>
    </xdr:from>
    <xdr:to>
      <xdr:col>4</xdr:col>
      <xdr:colOff>133350</xdr:colOff>
      <xdr:row>93</xdr:row>
      <xdr:rowOff>45870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F25AD0-C513-42A2-BFD4-062582CE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14941550"/>
          <a:ext cx="3524250" cy="769770"/>
        </a:xfrm>
        <a:prstGeom prst="rect">
          <a:avLst/>
        </a:prstGeom>
      </xdr:spPr>
    </xdr:pic>
    <xdr:clientData/>
  </xdr:twoCellAnchor>
  <xdr:twoCellAnchor editAs="oneCell">
    <xdr:from>
      <xdr:col>1</xdr:col>
      <xdr:colOff>2665</xdr:colOff>
      <xdr:row>103</xdr:row>
      <xdr:rowOff>109977</xdr:rowOff>
    </xdr:from>
    <xdr:to>
      <xdr:col>4</xdr:col>
      <xdr:colOff>1485904</xdr:colOff>
      <xdr:row>110</xdr:row>
      <xdr:rowOff>26891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6E3CDC-68AE-4F85-B91F-74452A805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253"/>
        <a:stretch/>
      </xdr:blipFill>
      <xdr:spPr>
        <a:xfrm>
          <a:off x="614146" y="19794977"/>
          <a:ext cx="4893425" cy="959568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112</xdr:row>
      <xdr:rowOff>94106</xdr:rowOff>
    </xdr:from>
    <xdr:to>
      <xdr:col>4</xdr:col>
      <xdr:colOff>642839</xdr:colOff>
      <xdr:row>119</xdr:row>
      <xdr:rowOff>93191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6A8F33-66A9-4DEF-A2BC-27F76701F6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89" r="229"/>
        <a:stretch/>
      </xdr:blipFill>
      <xdr:spPr>
        <a:xfrm>
          <a:off x="660400" y="21449156"/>
          <a:ext cx="4001989" cy="106588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05E8CB-35F7-4486-B53C-67A044658D21}" autoFormatId="16" applyNumberFormats="0" applyBorderFormats="0" applyFontFormats="0" applyPatternFormats="0" applyAlignmentFormats="0" applyWidthHeightFormats="0">
  <queryTableRefresh nextId="14">
    <queryTableFields count="13">
      <queryTableField id="1" name="Идентификатор продукции" tableColumnId="1"/>
      <queryTableField id="2" name="Наименование продукции" tableColumnId="2"/>
      <queryTableField id="3" name="Наименование родительской группы" tableColumnId="3"/>
      <queryTableField id="4" name="Уникальный идентификатор шахтогруппы" tableColumnId="4"/>
      <queryTableField id="5" name="Поставщики-исключения" tableColumnId="5"/>
      <queryTableField id="6" name="Релевантен для АГП" tableColumnId="6"/>
      <queryTableField id="7" name="Тип продукта" tableColumnId="7"/>
      <queryTableField id="8" name="Коэффициент замены кокса его заменителем" tableColumnId="8"/>
      <queryTableField id="9" name="Column1" tableColumnId="9"/>
      <queryTableField id="10" name="Проверка дублей Идентификатор+Наименование продукции" tableColumnId="10"/>
      <queryTableField id="11" name="Проверка идентификатора продукции" tableColumnId="11"/>
      <queryTableField id="12" name="Проверка наименования продукции" tableColumnId="12"/>
      <queryTableField id="13" name="Проверка родительской группы" tableColumnId="1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C2:D12" totalsRowShown="0" headerRowDxfId="46" dataDxfId="45">
  <tableColumns count="2">
    <tableColumn id="1" xr3:uid="{00000000-0010-0000-0000-000001000000}" name="Шаблон сбора" dataDxfId="44"/>
    <tableColumn id="2" xr3:uid="{00000000-0010-0000-0000-000002000000}" name="БЭ_Прогноз качества УК КХП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B45:F55" totalsRowShown="0" headerRowDxfId="42" dataDxfId="41">
  <tableColumns count="5">
    <tableColumn id="1" xr3:uid="{00000000-0010-0000-0100-000001000000}" name="№" dataDxfId="40"/>
    <tableColumn id="2" xr3:uid="{00000000-0010-0000-0100-000002000000}" name="Поле" dataDxfId="39"/>
    <tableColumn id="3" xr3:uid="{00000000-0010-0000-0100-000003000000}" name="Способ заполнения" dataDxfId="38"/>
    <tableColumn id="5" xr3:uid="{00000000-0010-0000-0100-000005000000}" name="Правила заполнения" dataDxfId="37"/>
    <tableColumn id="4" xr3:uid="{00000000-0010-0000-0100-000004000000}" name="Пример" dataDxfId="3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E78B0-FE31-4FB0-BC57-3ED65E1C4AE8}" name="Table62" displayName="Table62" ref="B32:F34" totalsRowShown="0" headerRowDxfId="35" dataDxfId="34">
  <tableColumns count="5">
    <tableColumn id="1" xr3:uid="{B52E2DFB-7AFF-48E5-9520-A62967A127E9}" name="№" dataDxfId="33"/>
    <tableColumn id="2" xr3:uid="{6789FDE0-163D-446A-A804-8C295EBB6151}" name="Вкладка" dataDxfId="32"/>
    <tableColumn id="3" xr3:uid="{D139EC87-E9BC-4C4C-85EE-B92D5BC98205}" name="Что содержит" dataDxfId="31"/>
    <tableColumn id="5" xr3:uid="{4BD9B125-91EB-41D2-B574-AE8DE56FAAE5}" name="Когда заполняют" dataDxfId="30"/>
    <tableColumn id="4" xr3:uid="{1E073F73-B7D1-470F-80B5-AF448D1F3C17}" name="Кто заполняет" dataDxfId="2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cipeTab" displayName="RecipeTab" ref="A1:O38" totalsRowShown="0" headerRowDxfId="25" dataDxfId="24" dataCellStyle="Обычный 2 3">
  <autoFilter ref="A1:O38" xr:uid="{00000000-0009-0000-0100-000001000000}"/>
  <sortState xmlns:xlrd2="http://schemas.microsoft.com/office/spreadsheetml/2017/richdata2" ref="A2:O38">
    <sortCondition ref="A2:A38"/>
  </sortState>
  <tableColumns count="15">
    <tableColumn id="1" xr3:uid="{00000000-0010-0000-0300-000001000000}" name="Дата вступления в силу рецепта" dataDxfId="23"/>
    <tableColumn id="18" xr3:uid="{00000000-0010-0000-0300-000012000000}" name="Наименование продукции" dataDxfId="22" dataCellStyle="Обычный 2 3"/>
    <tableColumn id="16" xr3:uid="{00000000-0010-0000-0300-000010000000}" name="Шахтогруппа" dataDxfId="21" dataCellStyle="Обычный 50">
      <calculatedColumnFormula>VLOOKUP($B2,ProductsTab[[Наименование продукции]:[Уникальный идентификатор шахтогруппы]],3,FALSE)</calculatedColumnFormula>
    </tableColumn>
    <tableColumn id="3" xr3:uid="{00000000-0010-0000-0300-000003000000}" name="Поставщик" dataDxfId="20" dataCellStyle="Обычный 2 3"/>
    <tableColumn id="4" xr3:uid="{00000000-0010-0000-0300-000004000000}" name="CSR" dataDxfId="19" dataCellStyle="Обычный 2 3"/>
    <tableColumn id="5" xr3:uid="{00000000-0010-0000-0300-000005000000}" name="Wr,%" dataDxfId="18" dataCellStyle="Обычный 2 3"/>
    <tableColumn id="6" xr3:uid="{00000000-0010-0000-0300-000006000000}" name="Ad,%" dataDxfId="17" dataCellStyle="Обычный 2 3"/>
    <tableColumn id="7" xr3:uid="{00000000-0010-0000-0300-000007000000}" name="Vdaf,%" dataDxfId="16" dataCellStyle="Обычный 2 3"/>
    <tableColumn id="8" xr3:uid="{00000000-0010-0000-0300-000008000000}" name="Sd,%" dataDxfId="15" dataCellStyle="Обычный 2 3"/>
    <tableColumn id="9" xr3:uid="{00000000-0010-0000-0300-000009000000}" name="Pd,%" dataDxfId="14" dataCellStyle="Обычный 2 3"/>
    <tableColumn id="15" xr3:uid="{00000000-0010-0000-0300-00000F000000}" name="Проверка даты" dataDxfId="13" dataCellStyle="Обычный 2 3">
      <calculatedColumnFormula>IF(AND(RecipeTab[[#This Row],[Дата вступления в силу рецепта]]="",RecipeTab[[#This Row],[Дата вступления в силу рецепта]]=0),"Дата не заполнена","")</calculatedColumnFormula>
    </tableColumn>
    <tableColumn id="17" xr3:uid="{00000000-0010-0000-0300-000011000000}" name="Проверка продукции" dataDxfId="12" dataCellStyle="Обычный 2 3">
      <calculatedColumnFormula>IF(AND(RecipeTab[[#This Row],[Наименование продукции]]="",RecipeTab[[#This Row],[Наименование продукции]]=0),"Продукт не указан","")</calculatedColumnFormula>
    </tableColumn>
    <tableColumn id="2" xr3:uid="{00000000-0010-0000-0300-000002000000}" name="Column1" dataDxfId="11" dataCellStyle="Обычный 2 3">
      <calculatedColumnFormula>CONCATENATE(RecipeTab[[#This Row],[Дата вступления в силу рецепта]],RecipeTab[[#This Row],[Наименование продукции]])</calculatedColumnFormula>
    </tableColumn>
    <tableColumn id="21" xr3:uid="{00000000-0010-0000-0300-000015000000}" name="Проверка дублей Дата+Продукт" dataDxfId="10" dataCellStyle="Обычный 2 3">
      <calculatedColumnFormula>IF(COUNTIF(RecipeTab[Column1],RecipeTab[[#This Row],[Column1]])&gt;1,"Дубль Дата+Продукт","")</calculatedColumnFormula>
    </tableColumn>
    <tableColumn id="20" xr3:uid="{00000000-0010-0000-0300-000014000000}" name="Ошибка" dataDxfId="9" dataCellStyle="Обычный 2 3">
      <calculatedColumnFormula>IF(RecipeTab[[#This Row],[Проверка даты]]&lt;&gt;"","Ошибка даты",IF(RecipeTab[[#This Row],[Проверка продукции]]&lt;&gt;"","Ошибка продукта",""))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C8433A-B26A-4C49-9F42-2261818070F8}" name="ProductsTab" displayName="ProductsTab" ref="A1:M148" tableType="queryTable" totalsRowShown="0">
  <autoFilter ref="A1:M148" xr:uid="{41C8433A-B26A-4C49-9F42-2261818070F8}"/>
  <tableColumns count="13">
    <tableColumn id="1" xr3:uid="{91A321CC-EF06-4A1A-B5DD-80359EE5FBF6}" uniqueName="1" name="Идентификатор продукции" queryTableFieldId="1"/>
    <tableColumn id="2" xr3:uid="{00AEC3E9-FE7D-4341-A6CD-A6A9B3D9B5C5}" uniqueName="2" name="Наименование продукции" queryTableFieldId="2" dataDxfId="8"/>
    <tableColumn id="3" xr3:uid="{09DD83D4-553A-49F1-BC23-FAA0C442ADB5}" uniqueName="3" name="Наименование родительской группы" queryTableFieldId="3" dataDxfId="7"/>
    <tableColumn id="4" xr3:uid="{A88B3850-4D06-48EA-B4A7-5EE42549B232}" uniqueName="4" name="Уникальный идентификатор шахтогруппы" queryTableFieldId="4" dataDxfId="6"/>
    <tableColumn id="5" xr3:uid="{16CBD84F-DCB2-49DE-9E1D-008EB0BF69EC}" uniqueName="5" name="Поставщики-исключения" queryTableFieldId="5" dataDxfId="5"/>
    <tableColumn id="6" xr3:uid="{15A505F8-5F0F-4B36-B0FE-668B42DC290C}" uniqueName="6" name="Релевантен для АГП" queryTableFieldId="6" dataDxfId="4"/>
    <tableColumn id="7" xr3:uid="{FCFB3134-0AC5-4026-B604-8A3228841532}" uniqueName="7" name="Тип продукта" queryTableFieldId="7"/>
    <tableColumn id="8" xr3:uid="{8A514F4A-EEC8-4029-A77E-9A3DE8149997}" uniqueName="8" name="Коэффициент замены кокса его заменителем" queryTableFieldId="8"/>
    <tableColumn id="9" xr3:uid="{F43AC842-935E-4F6F-AB82-C80BA6D259DE}" uniqueName="9" name="Column1" queryTableFieldId="9" dataDxfId="3"/>
    <tableColumn id="10" xr3:uid="{1AE04C70-4E7C-4697-8620-0314A5C425B3}" uniqueName="10" name="Проверка дублей Идентификатор+Наименование продукции" queryTableFieldId="10" dataDxfId="2"/>
    <tableColumn id="11" xr3:uid="{B6B4107F-AD10-4EE8-A4A0-EC0423EEA469}" uniqueName="11" name="Проверка идентификатора продукции" queryTableFieldId="11" dataDxfId="1"/>
    <tableColumn id="12" xr3:uid="{A77543A8-069B-44B6-8568-C71F7B68E3C8}" uniqueName="12" name="Проверка наименования продукции" queryTableFieldId="12"/>
    <tableColumn id="13" xr3:uid="{EBEA518D-4662-4B6C-86B0-E4E5A573E718}" uniqueName="13" name="Проверка родительской группы" queryTableFieldId="13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CharTab" displayName="CharTab" ref="A1:C10" totalsRowShown="0">
  <autoFilter ref="A1:C10" xr:uid="{00000000-0009-0000-0100-000003000000}"/>
  <tableColumns count="3">
    <tableColumn id="1" xr3:uid="{00000000-0010-0000-0400-000001000000}" name="Характеристики сбора"/>
    <tableColumn id="2" xr3:uid="{00000000-0010-0000-0400-000002000000}" name="Характеристика загрузки"/>
    <tableColumn id="3" xr3:uid="{00000000-0010-0000-0400-000003000000}" name="Значение"/>
  </tableColumns>
  <tableStyleInfo name="ЗдесьТэйбл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Ingredients" displayName="Ingredients" ref="A1:B7" totalsRowShown="0">
  <autoFilter ref="A1:B7" xr:uid="{00000000-0009-0000-0100-000002000000}"/>
  <tableColumns count="2">
    <tableColumn id="1" xr3:uid="{00000000-0010-0000-0500-000001000000}" name="Description"/>
    <tableColumn id="2" xr3:uid="{00000000-0010-0000-0500-000002000000}" name="Name"/>
  </tableColumns>
  <tableStyleInfo name="ЗдесьТэйбл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karunova@seversta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112"/>
  <sheetViews>
    <sheetView showGridLines="0" topLeftCell="A91" zoomScale="72" zoomScaleNormal="72" workbookViewId="0">
      <selection activeCell="B103" sqref="B103"/>
    </sheetView>
  </sheetViews>
  <sheetFormatPr defaultColWidth="8.7265625" defaultRowHeight="12"/>
  <cols>
    <col min="1" max="1" width="8.7265625" style="3"/>
    <col min="2" max="2" width="2.81640625" style="3" customWidth="1"/>
    <col min="3" max="3" width="23.54296875" style="3" customWidth="1"/>
    <col min="4" max="4" width="22.453125" style="3" customWidth="1"/>
    <col min="5" max="5" width="24.26953125" style="3" customWidth="1"/>
    <col min="6" max="6" width="25.54296875" style="12" bestFit="1" customWidth="1"/>
    <col min="7" max="7" width="18.54296875" style="12" customWidth="1"/>
    <col min="8" max="8" width="27.1796875" style="3" bestFit="1" customWidth="1"/>
    <col min="9" max="16384" width="8.7265625" style="3"/>
  </cols>
  <sheetData>
    <row r="2" spans="3:9">
      <c r="C2" s="13" t="s">
        <v>0</v>
      </c>
      <c r="D2" s="3" t="s">
        <v>368</v>
      </c>
      <c r="H2" s="13" t="s">
        <v>1</v>
      </c>
    </row>
    <row r="3" spans="3:9">
      <c r="C3" s="13" t="s">
        <v>2</v>
      </c>
      <c r="D3" s="10" t="s">
        <v>3</v>
      </c>
      <c r="H3" s="3" t="s">
        <v>4</v>
      </c>
      <c r="I3" s="3">
        <f>COUNTIFS(RecipeTab[Проверка даты],$H$3)</f>
        <v>0</v>
      </c>
    </row>
    <row r="4" spans="3:9">
      <c r="C4" s="13" t="s">
        <v>5</v>
      </c>
      <c r="D4" s="11">
        <v>44550</v>
      </c>
      <c r="H4" s="3" t="s">
        <v>6</v>
      </c>
      <c r="I4" s="3">
        <f>COUNTIFS(RecipeTab[Проверка продукции],$H$4)</f>
        <v>0</v>
      </c>
    </row>
    <row r="5" spans="3:9">
      <c r="C5" s="13" t="s">
        <v>7</v>
      </c>
      <c r="D5" s="3" t="s">
        <v>8</v>
      </c>
      <c r="H5" s="3" t="s">
        <v>9</v>
      </c>
      <c r="I5" s="3">
        <f>COUNTIFS(RecipeTab[Проверка дублей Дата+Продукт],$H$5)</f>
        <v>0</v>
      </c>
    </row>
    <row r="6" spans="3:9">
      <c r="C6" s="13"/>
    </row>
    <row r="7" spans="3:9">
      <c r="C7" s="13" t="s">
        <v>10</v>
      </c>
      <c r="D7" s="3" t="s">
        <v>11</v>
      </c>
    </row>
    <row r="8" spans="3:9">
      <c r="C8" s="13" t="s">
        <v>12</v>
      </c>
      <c r="D8" s="3" t="s">
        <v>13</v>
      </c>
    </row>
    <row r="9" spans="3:9">
      <c r="C9" s="13" t="s">
        <v>14</v>
      </c>
      <c r="D9" s="3" t="s">
        <v>15</v>
      </c>
    </row>
    <row r="10" spans="3:9">
      <c r="C10" s="13" t="s">
        <v>16</v>
      </c>
    </row>
    <row r="11" spans="3:9">
      <c r="C11" s="14" t="s">
        <v>17</v>
      </c>
      <c r="D11" s="7" t="s">
        <v>18</v>
      </c>
    </row>
    <row r="12" spans="3:9" ht="13">
      <c r="C12" s="14" t="s">
        <v>19</v>
      </c>
      <c r="D12" s="9" t="s">
        <v>20</v>
      </c>
    </row>
    <row r="13" spans="3:9" ht="13">
      <c r="D13" s="9"/>
    </row>
    <row r="15" spans="3:9" ht="14.5">
      <c r="E15" s="19" t="s">
        <v>21</v>
      </c>
    </row>
    <row r="16" spans="3:9" ht="14.5">
      <c r="E16" s="19"/>
    </row>
    <row r="17" spans="2:6" ht="14.5">
      <c r="B17" s="20" t="s">
        <v>22</v>
      </c>
      <c r="E17" s="19"/>
    </row>
    <row r="18" spans="2:6" ht="14.5">
      <c r="B18" s="20"/>
      <c r="E18" s="19"/>
    </row>
    <row r="19" spans="2:6" ht="14.5">
      <c r="B19" s="8" t="s">
        <v>23</v>
      </c>
      <c r="E19" s="19"/>
    </row>
    <row r="20" spans="2:6" ht="14.5">
      <c r="B20" s="8" t="s">
        <v>24</v>
      </c>
      <c r="E20" s="19"/>
    </row>
    <row r="21" spans="2:6" ht="14.5">
      <c r="B21" s="8" t="s">
        <v>25</v>
      </c>
      <c r="E21" s="19"/>
    </row>
    <row r="22" spans="2:6" ht="14.5">
      <c r="B22" s="8" t="s">
        <v>26</v>
      </c>
      <c r="E22" s="19"/>
    </row>
    <row r="23" spans="2:6" ht="14.5">
      <c r="B23" s="8" t="s">
        <v>27</v>
      </c>
      <c r="E23" s="19"/>
    </row>
    <row r="24" spans="2:6" ht="14.5">
      <c r="B24" s="8" t="s">
        <v>28</v>
      </c>
      <c r="E24" s="19"/>
    </row>
    <row r="25" spans="2:6" ht="14.5">
      <c r="B25" s="8" t="s">
        <v>29</v>
      </c>
      <c r="E25" s="19"/>
    </row>
    <row r="26" spans="2:6" ht="14.5">
      <c r="B26" s="20"/>
      <c r="E26" s="19"/>
    </row>
    <row r="27" spans="2:6" ht="14.5">
      <c r="B27" s="20" t="s">
        <v>23</v>
      </c>
      <c r="E27" s="19"/>
    </row>
    <row r="28" spans="2:6" ht="14.5">
      <c r="B28" s="20"/>
      <c r="E28" s="19"/>
    </row>
    <row r="29" spans="2:6" ht="14.5">
      <c r="B29" s="21" t="s">
        <v>30</v>
      </c>
      <c r="E29" s="19"/>
    </row>
    <row r="30" spans="2:6" ht="14.5">
      <c r="B30" s="20"/>
      <c r="E30" s="19"/>
    </row>
    <row r="31" spans="2:6">
      <c r="B31" s="3" t="s">
        <v>31</v>
      </c>
      <c r="D31" s="12"/>
      <c r="E31" s="12"/>
      <c r="F31" s="3"/>
    </row>
    <row r="32" spans="2:6">
      <c r="B32" s="24" t="s">
        <v>32</v>
      </c>
      <c r="C32" s="24" t="s">
        <v>33</v>
      </c>
      <c r="D32" s="24" t="s">
        <v>34</v>
      </c>
      <c r="E32" s="24" t="s">
        <v>35</v>
      </c>
      <c r="F32" s="24" t="s">
        <v>36</v>
      </c>
    </row>
    <row r="33" spans="2:6" ht="24">
      <c r="B33" s="16">
        <v>1</v>
      </c>
      <c r="C33" s="17" t="s">
        <v>37</v>
      </c>
      <c r="D33" s="17" t="s">
        <v>38</v>
      </c>
      <c r="E33" s="17" t="s">
        <v>39</v>
      </c>
      <c r="F33" s="25" t="s">
        <v>40</v>
      </c>
    </row>
    <row r="34" spans="2:6" ht="48">
      <c r="B34" s="16">
        <v>2</v>
      </c>
      <c r="C34" s="17" t="s">
        <v>41</v>
      </c>
      <c r="D34" s="17" t="s">
        <v>42</v>
      </c>
      <c r="E34" s="17" t="s">
        <v>43</v>
      </c>
      <c r="F34" s="25" t="s">
        <v>44</v>
      </c>
    </row>
    <row r="35" spans="2:6" ht="14.5">
      <c r="E35" s="19"/>
    </row>
    <row r="36" spans="2:6" ht="14.5">
      <c r="B36" s="20" t="s">
        <v>24</v>
      </c>
      <c r="E36" s="19"/>
    </row>
    <row r="38" spans="2:6" ht="13">
      <c r="B38" s="21" t="s">
        <v>45</v>
      </c>
    </row>
    <row r="39" spans="2:6" ht="10.5" customHeight="1"/>
    <row r="40" spans="2:6">
      <c r="B40" s="3" t="s">
        <v>46</v>
      </c>
    </row>
    <row r="41" spans="2:6">
      <c r="B41" s="3" t="s">
        <v>47</v>
      </c>
    </row>
    <row r="42" spans="2:6">
      <c r="B42" s="3" t="s">
        <v>48</v>
      </c>
    </row>
    <row r="44" spans="2:6">
      <c r="B44" s="3" t="s">
        <v>49</v>
      </c>
      <c r="D44" s="12"/>
      <c r="E44" s="12"/>
      <c r="F44" s="3"/>
    </row>
    <row r="45" spans="2:6">
      <c r="B45" s="12" t="s">
        <v>32</v>
      </c>
      <c r="C45" s="12" t="s">
        <v>50</v>
      </c>
      <c r="D45" s="12" t="s">
        <v>51</v>
      </c>
      <c r="E45" s="12" t="s">
        <v>52</v>
      </c>
      <c r="F45" s="12" t="s">
        <v>53</v>
      </c>
    </row>
    <row r="46" spans="2:6" ht="36">
      <c r="B46" s="16">
        <v>1</v>
      </c>
      <c r="C46" s="18" t="s">
        <v>54</v>
      </c>
      <c r="D46" s="15" t="s">
        <v>55</v>
      </c>
      <c r="E46" s="15" t="s">
        <v>56</v>
      </c>
      <c r="F46" s="16" t="s">
        <v>57</v>
      </c>
    </row>
    <row r="47" spans="2:6" ht="72">
      <c r="B47" s="16">
        <v>2</v>
      </c>
      <c r="C47" s="18" t="s">
        <v>58</v>
      </c>
      <c r="D47" s="15" t="s">
        <v>59</v>
      </c>
      <c r="E47" s="15" t="s">
        <v>60</v>
      </c>
      <c r="F47" s="16" t="s">
        <v>61</v>
      </c>
    </row>
    <row r="48" spans="2:6" ht="60">
      <c r="B48" s="16">
        <v>3</v>
      </c>
      <c r="C48" s="17" t="s">
        <v>62</v>
      </c>
      <c r="D48" s="15" t="s">
        <v>63</v>
      </c>
      <c r="E48" s="15" t="s">
        <v>64</v>
      </c>
      <c r="F48" s="16" t="s">
        <v>65</v>
      </c>
    </row>
    <row r="49" spans="2:6">
      <c r="B49" s="16">
        <v>4</v>
      </c>
      <c r="C49" s="17" t="s">
        <v>66</v>
      </c>
      <c r="D49" s="15" t="s">
        <v>55</v>
      </c>
      <c r="E49" s="15" t="s">
        <v>67</v>
      </c>
      <c r="F49" s="16" t="s">
        <v>68</v>
      </c>
    </row>
    <row r="50" spans="2:6" ht="24">
      <c r="B50" s="16">
        <v>5</v>
      </c>
      <c r="C50" s="17" t="s">
        <v>69</v>
      </c>
      <c r="D50" s="15" t="s">
        <v>55</v>
      </c>
      <c r="E50" s="15" t="s">
        <v>70</v>
      </c>
      <c r="F50" s="26">
        <v>21.4</v>
      </c>
    </row>
    <row r="51" spans="2:6" ht="24">
      <c r="B51" s="16">
        <v>6</v>
      </c>
      <c r="C51" s="17" t="s">
        <v>71</v>
      </c>
      <c r="D51" s="15" t="s">
        <v>55</v>
      </c>
      <c r="E51" s="15" t="s">
        <v>72</v>
      </c>
      <c r="F51" s="26">
        <v>8.4</v>
      </c>
    </row>
    <row r="52" spans="2:6" ht="24">
      <c r="B52" s="16">
        <v>7</v>
      </c>
      <c r="C52" s="17" t="s">
        <v>73</v>
      </c>
      <c r="D52" s="15" t="s">
        <v>55</v>
      </c>
      <c r="E52" s="15" t="s">
        <v>74</v>
      </c>
      <c r="F52" s="26">
        <v>8.5</v>
      </c>
    </row>
    <row r="53" spans="2:6" ht="24">
      <c r="B53" s="16">
        <v>8</v>
      </c>
      <c r="C53" s="17" t="s">
        <v>75</v>
      </c>
      <c r="D53" s="15" t="s">
        <v>55</v>
      </c>
      <c r="E53" s="15" t="s">
        <v>76</v>
      </c>
      <c r="F53" s="26">
        <v>35.700000000000003</v>
      </c>
    </row>
    <row r="54" spans="2:6" ht="24">
      <c r="B54" s="16">
        <v>9</v>
      </c>
      <c r="C54" s="17" t="s">
        <v>77</v>
      </c>
      <c r="D54" s="15" t="s">
        <v>55</v>
      </c>
      <c r="E54" s="15" t="s">
        <v>78</v>
      </c>
      <c r="F54" s="26">
        <v>1.24</v>
      </c>
    </row>
    <row r="55" spans="2:6" ht="24">
      <c r="B55" s="16">
        <v>10</v>
      </c>
      <c r="C55" s="17" t="s">
        <v>79</v>
      </c>
      <c r="D55" s="15" t="s">
        <v>55</v>
      </c>
      <c r="E55" s="15" t="s">
        <v>80</v>
      </c>
      <c r="F55" s="26">
        <v>0</v>
      </c>
    </row>
    <row r="56" spans="2:6">
      <c r="B56" s="16"/>
      <c r="C56" s="17"/>
      <c r="D56" s="15"/>
      <c r="E56" s="15"/>
      <c r="F56" s="16"/>
    </row>
    <row r="57" spans="2:6" ht="13">
      <c r="B57" s="20" t="s">
        <v>25</v>
      </c>
    </row>
    <row r="58" spans="2:6" ht="13">
      <c r="B58" s="20"/>
    </row>
    <row r="59" spans="2:6">
      <c r="B59" s="3" t="s">
        <v>81</v>
      </c>
    </row>
    <row r="60" spans="2:6">
      <c r="B60" s="3" t="s">
        <v>82</v>
      </c>
    </row>
    <row r="62" spans="2:6">
      <c r="B62" s="3" t="s">
        <v>83</v>
      </c>
    </row>
    <row r="63" spans="2:6">
      <c r="B63" s="3" t="s">
        <v>84</v>
      </c>
    </row>
    <row r="64" spans="2:6">
      <c r="B64" s="3" t="s">
        <v>85</v>
      </c>
    </row>
    <row r="65" spans="2:6">
      <c r="B65" s="3" t="s">
        <v>86</v>
      </c>
    </row>
    <row r="67" spans="2:6">
      <c r="B67" s="3" t="s">
        <v>87</v>
      </c>
    </row>
    <row r="69" spans="2:6" ht="13">
      <c r="B69" s="20" t="s">
        <v>26</v>
      </c>
    </row>
    <row r="70" spans="2:6" ht="13">
      <c r="B70" s="20"/>
    </row>
    <row r="71" spans="2:6">
      <c r="B71" s="3" t="s">
        <v>88</v>
      </c>
      <c r="C71" s="17"/>
      <c r="D71" s="15"/>
      <c r="E71" s="15"/>
      <c r="F71" s="16"/>
    </row>
    <row r="72" spans="2:6" ht="14.5">
      <c r="E72" s="19"/>
    </row>
    <row r="73" spans="2:6" ht="14.5">
      <c r="B73" s="20" t="s">
        <v>89</v>
      </c>
      <c r="E73" s="19"/>
    </row>
    <row r="74" spans="2:6" ht="14.5">
      <c r="E74" s="19"/>
    </row>
    <row r="75" spans="2:6" ht="14.5">
      <c r="B75" s="3" t="s">
        <v>90</v>
      </c>
      <c r="E75" s="19"/>
    </row>
    <row r="76" spans="2:6" ht="14.5">
      <c r="B76" s="3" t="s">
        <v>91</v>
      </c>
      <c r="E76" s="19"/>
    </row>
    <row r="77" spans="2:6" ht="14.5">
      <c r="B77" s="3" t="s">
        <v>92</v>
      </c>
      <c r="E77" s="19"/>
    </row>
    <row r="78" spans="2:6" ht="14.5">
      <c r="E78" s="19"/>
    </row>
    <row r="79" spans="2:6" ht="14.5">
      <c r="B79" s="20" t="s">
        <v>28</v>
      </c>
      <c r="E79" s="19"/>
    </row>
    <row r="80" spans="2:6" ht="14.5">
      <c r="E80" s="19"/>
    </row>
    <row r="81" spans="2:5" ht="14.5">
      <c r="B81" s="3" t="s">
        <v>93</v>
      </c>
      <c r="E81" s="19"/>
    </row>
    <row r="82" spans="2:5" ht="14.5">
      <c r="B82" s="3" t="s">
        <v>94</v>
      </c>
      <c r="E82" s="19"/>
    </row>
    <row r="83" spans="2:5" ht="14.5">
      <c r="B83" s="3" t="s">
        <v>95</v>
      </c>
      <c r="E83" s="19"/>
    </row>
    <row r="84" spans="2:5" ht="14.5">
      <c r="B84" s="20"/>
      <c r="E84" s="19"/>
    </row>
    <row r="85" spans="2:5" ht="14.5">
      <c r="B85" s="20" t="s">
        <v>96</v>
      </c>
      <c r="E85" s="19"/>
    </row>
    <row r="87" spans="2:5">
      <c r="B87" s="3" t="s">
        <v>97</v>
      </c>
    </row>
    <row r="88" spans="2:5">
      <c r="B88" s="3" t="s">
        <v>98</v>
      </c>
    </row>
    <row r="95" spans="2:5">
      <c r="B95" s="3" t="s">
        <v>99</v>
      </c>
    </row>
    <row r="103" spans="2:2">
      <c r="B103" s="3" t="s">
        <v>100</v>
      </c>
    </row>
    <row r="112" spans="2:2">
      <c r="B112" s="3" t="s">
        <v>101</v>
      </c>
    </row>
  </sheetData>
  <phoneticPr fontId="71" type="noConversion"/>
  <conditionalFormatting sqref="C2:C12">
    <cfRule type="iconSet" priority="6">
      <iconSet iconSet="3Signs">
        <cfvo type="percent" val="0"/>
        <cfvo type="percent" val="33"/>
        <cfvo type="percent" val="67"/>
      </iconSet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H2">
    <cfRule type="iconSet" priority="3">
      <iconSet iconSet="3Sign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8696B"/>
        <color rgb="FFFCFCFF"/>
      </colorScale>
    </cfRule>
  </conditionalFormatting>
  <conditionalFormatting sqref="I3:I5">
    <cfRule type="cellIs" dxfId="48" priority="2" operator="greaterThan">
      <formula>0</formula>
    </cfRule>
  </conditionalFormatting>
  <conditionalFormatting sqref="F50:F54">
    <cfRule type="expression" dxfId="47" priority="1">
      <formula>ISBLANK($D50)</formula>
    </cfRule>
  </conditionalFormatting>
  <dataValidations count="6">
    <dataValidation type="decimal" allowBlank="1" showInputMessage="1" showErrorMessage="1" error="Значение должно быть положительным целым или десятичным числом от 0 до 1" sqref="F55" xr:uid="{41C54BBA-5AF3-4E17-9C1B-50C9713281B6}">
      <formula1>0</formula1>
      <formula2>1</formula2>
    </dataValidation>
    <dataValidation type="decimal" allowBlank="1" showInputMessage="1" showErrorMessage="1" error="Значение должно быть положительным целым или десятичным числом от 0 до 5" sqref="F54" xr:uid="{C58E3F11-E433-404B-8DBA-B66CA258D87A}">
      <formula1>0</formula1>
      <formula2>5</formula2>
    </dataValidation>
    <dataValidation type="decimal" allowBlank="1" showInputMessage="1" showErrorMessage="1" error="Значение должно быть положительным целым или десятичным числом от 1 до 50" sqref="F53" xr:uid="{2B899049-C392-48D1-BA98-9B227C4CEA3C}">
      <formula1>1</formula1>
      <formula2>50</formula2>
    </dataValidation>
    <dataValidation type="decimal" allowBlank="1" showInputMessage="1" showErrorMessage="1" error="Значение должно быть положительным целым или десятичным числом от 1 до 20" sqref="F52" xr:uid="{C13E9B06-3E2D-49CC-A499-F4FE8272DA13}">
      <formula1>1</formula1>
      <formula2>20</formula2>
    </dataValidation>
    <dataValidation type="decimal" allowBlank="1" showInputMessage="1" showErrorMessage="1" error="Значение должно быть положительным целым или десятичным числом от 0 до 15" sqref="F51" xr:uid="{8BBD4AA8-E404-4529-B086-DC90453DE304}">
      <formula1>0</formula1>
      <formula2>15</formula2>
    </dataValidation>
    <dataValidation type="decimal" allowBlank="1" showInputMessage="1" showErrorMessage="1" error="Значение должно быть положительным целым или десятичным числом от 1 до 100" sqref="F50" xr:uid="{4181B447-A7BF-40B0-A7C2-4543509E5F4F}">
      <formula1>1</formula1>
      <formula2>100</formula2>
    </dataValidation>
  </dataValidations>
  <hyperlinks>
    <hyperlink ref="D12" r:id="rId1" xr:uid="{00000000-0004-0000-0000-000000000000}"/>
    <hyperlink ref="B19" location="Инструкция!B27" display="1. ОБЩЕЕ ОПИСАНИЕ" xr:uid="{0CF9854D-DE38-41D4-9E81-B1D28E469455}"/>
    <hyperlink ref="B22" location="Инструкция!B69" display="4. ДОБАВЛЕНИЕ НОВЫХ ДАННЫХ" xr:uid="{4890809C-DD6C-4FAF-9FD7-8FE816279237}"/>
    <hyperlink ref="B23" location="Инструкция!B73" display="5. РЕДАКТИРОВАНИЕ ДАННЫХ  " xr:uid="{BFBDF956-AB50-4B27-9421-CA599E5184D8}"/>
    <hyperlink ref="B25" location="Инструкция!B85" display="7. ВАЛИДАЦИЯ ДАННЫХ  " xr:uid="{879E58E6-AEC0-4920-9139-2291DEB5BC19}"/>
    <hyperlink ref="B24" location="Инструкция!B79" display="6. УДАЛЕНИЕ ДАННЫХ" xr:uid="{390594C3-EF83-4081-98D3-C0AA031C0392}"/>
    <hyperlink ref="B20" location="Инструкция!B36" display="2. ОПИСАНИЕ ВКЛАДОК" xr:uid="{D0AEEF0A-C798-453A-A25B-322BBBDC874D}"/>
    <hyperlink ref="B21" location="Инструкция!B57" display="3. ЗАПОЛНЕНИЕ ШАБЛОНА" xr:uid="{AC43DD50-F7EA-40BD-80DE-4F527175DE3D}"/>
  </hyperlinks>
  <pageMargins left="0.7" right="0.7" top="0.75" bottom="0.75" header="0.3" footer="0.3"/>
  <pageSetup paperSize="9" scale="58"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3"/>
  <sheetViews>
    <sheetView tabSelected="1" zoomScale="66" zoomScaleNormal="66" workbookViewId="0">
      <pane ySplit="1" topLeftCell="A2" activePane="bottomLeft" state="frozen"/>
      <selection pane="bottomLeft" activeCell="F9" sqref="F9"/>
    </sheetView>
  </sheetViews>
  <sheetFormatPr defaultColWidth="8.7265625" defaultRowHeight="14.5" outlineLevelCol="1"/>
  <cols>
    <col min="1" max="1" width="33.1796875" style="2" bestFit="1" customWidth="1"/>
    <col min="2" max="2" width="35.26953125" style="2" bestFit="1" customWidth="1"/>
    <col min="3" max="3" width="10.26953125" style="2" customWidth="1"/>
    <col min="4" max="4" width="32.81640625" style="2" bestFit="1" customWidth="1"/>
    <col min="5" max="9" width="9.1796875" style="2"/>
    <col min="10" max="10" width="9.1796875" style="32"/>
    <col min="11" max="11" width="24" style="2" customWidth="1" outlineLevel="1"/>
    <col min="12" max="12" width="27.81640625" style="2" customWidth="1" outlineLevel="1"/>
    <col min="13" max="13" width="37.54296875" style="2" hidden="1" customWidth="1" outlineLevel="1"/>
    <col min="14" max="14" width="37.54296875" style="2" customWidth="1" outlineLevel="1"/>
    <col min="15" max="15" width="17.7265625" style="1" customWidth="1" outlineLevel="1"/>
    <col min="16" max="16" width="8.7265625" style="1"/>
    <col min="17" max="17" width="36.26953125" style="1" bestFit="1" customWidth="1"/>
    <col min="18" max="16384" width="8.7265625" style="1"/>
  </cols>
  <sheetData>
    <row r="1" spans="1:15" s="28" customFormat="1">
      <c r="A1" s="27" t="s">
        <v>54</v>
      </c>
      <c r="B1" s="27" t="s">
        <v>102</v>
      </c>
      <c r="C1" s="27" t="s">
        <v>62</v>
      </c>
      <c r="D1" s="27" t="s">
        <v>66</v>
      </c>
      <c r="E1" s="27" t="s">
        <v>103</v>
      </c>
      <c r="F1" s="27" t="s">
        <v>71</v>
      </c>
      <c r="G1" s="27" t="s">
        <v>73</v>
      </c>
      <c r="H1" s="27" t="s">
        <v>75</v>
      </c>
      <c r="I1" s="27" t="s">
        <v>77</v>
      </c>
      <c r="J1" s="33" t="s">
        <v>79</v>
      </c>
      <c r="K1" s="27" t="s">
        <v>104</v>
      </c>
      <c r="L1" s="27" t="s">
        <v>105</v>
      </c>
      <c r="M1" s="27" t="s">
        <v>106</v>
      </c>
      <c r="N1" s="27" t="s">
        <v>107</v>
      </c>
      <c r="O1" s="27" t="s">
        <v>108</v>
      </c>
    </row>
    <row r="2" spans="1:15">
      <c r="A2" s="29">
        <v>44562</v>
      </c>
      <c r="B2" s="5" t="s">
        <v>61</v>
      </c>
      <c r="C2" s="23" t="str">
        <f>VLOOKUP($B2,ProductsTab[[Наименование продукции]:[Уникальный идентификатор шахтогруппы]],3,FALSE)</f>
        <v>ГГУ</v>
      </c>
      <c r="D2" s="5" t="s">
        <v>68</v>
      </c>
      <c r="E2" s="22">
        <v>21.4</v>
      </c>
      <c r="F2" s="22">
        <v>8.4</v>
      </c>
      <c r="G2" s="22">
        <v>8.5</v>
      </c>
      <c r="H2" s="22">
        <v>35.700000000000003</v>
      </c>
      <c r="I2" s="22">
        <v>1.24</v>
      </c>
      <c r="J2" s="31">
        <v>0</v>
      </c>
      <c r="K2" s="6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" s="6" t="str">
        <f>IF(AND(RecipeTab[[#This Row],[Наименование продукции]]="",RecipeTab[[#This Row],[Наименование продукции]]=0),"Продукт не указан","")</f>
        <v/>
      </c>
      <c r="M2" s="6" t="str">
        <f>CONCATENATE(RecipeTab[[#This Row],[Дата вступления в силу рецепта]],RecipeTab[[#This Row],[Наименование продукции]])</f>
        <v>44562Конц.угольн. ГЖО ЦОФ Печорская</v>
      </c>
      <c r="N2" s="6" t="str">
        <f>IF(COUNTIF(RecipeTab[Column1],RecipeTab[[#This Row],[Column1]])&gt;1,"Дубль Дата+Продукт","")</f>
        <v/>
      </c>
      <c r="O2" s="6" t="str">
        <f>IF(RecipeTab[[#This Row],[Проверка даты]]&lt;&gt;"","Ошибка даты",IF(RecipeTab[[#This Row],[Проверка продукции]]&lt;&gt;"","Ошибка продукта",""))</f>
        <v/>
      </c>
    </row>
    <row r="3" spans="1:15">
      <c r="A3" s="29">
        <v>44562</v>
      </c>
      <c r="B3" s="5" t="s">
        <v>109</v>
      </c>
      <c r="C3" s="23" t="str">
        <f>VLOOKUP($B3,ProductsTab[[Наименование продукции]:[Уникальный идентификатор шахтогруппы]],3,FALSE)</f>
        <v>ГГУ</v>
      </c>
      <c r="D3" s="5" t="s">
        <v>411</v>
      </c>
      <c r="E3" s="22">
        <v>41.1</v>
      </c>
      <c r="F3" s="22">
        <v>8.4</v>
      </c>
      <c r="G3" s="22">
        <v>8.1</v>
      </c>
      <c r="H3" s="22">
        <v>34.200000000000003</v>
      </c>
      <c r="I3" s="22">
        <v>0.96399999999999997</v>
      </c>
      <c r="J3" s="31">
        <v>0</v>
      </c>
      <c r="K3" s="6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" s="6" t="str">
        <f>IF(AND(RecipeTab[[#This Row],[Наименование продукции]]="",RecipeTab[[#This Row],[Наименование продукции]]=0),"Продукт не указан","")</f>
        <v/>
      </c>
      <c r="M3" s="6" t="str">
        <f>CONCATENATE(RecipeTab[[#This Row],[Дата вступления в силу рецепта]],RecipeTab[[#This Row],[Наименование продукции]])</f>
        <v>44562Конц.угольн. ГЖО+Ж(2Ж) ТУ032-073-0016261</v>
      </c>
      <c r="N3" s="6" t="str">
        <f>IF(COUNTIF(RecipeTab[Column1],RecipeTab[[#This Row],[Column1]])&gt;1,"Дубль Дата+Продукт","")</f>
        <v/>
      </c>
      <c r="O3" s="6" t="str">
        <f>IF(RecipeTab[[#This Row],[Проверка даты]]&lt;&gt;"","Ошибка даты",IF(RecipeTab[[#This Row],[Проверка продукции]]&lt;&gt;"","Ошибка продукта",""))</f>
        <v/>
      </c>
    </row>
    <row r="4" spans="1:15">
      <c r="A4" s="29">
        <v>44562</v>
      </c>
      <c r="B4" s="5" t="s">
        <v>110</v>
      </c>
      <c r="C4" s="23" t="str">
        <f>VLOOKUP($B4,ProductsTab[[Наименование продукции]:[Уникальный идентификатор шахтогруппы]],3,FALSE)</f>
        <v>ГГУ</v>
      </c>
      <c r="D4" s="5" t="s">
        <v>412</v>
      </c>
      <c r="E4" s="22">
        <v>40.1</v>
      </c>
      <c r="F4" s="22">
        <v>7.8</v>
      </c>
      <c r="G4" s="22">
        <v>8</v>
      </c>
      <c r="H4" s="22">
        <v>35.6</v>
      </c>
      <c r="I4" s="22">
        <v>0.88</v>
      </c>
      <c r="J4" s="31">
        <v>0</v>
      </c>
      <c r="K4" s="6" t="str">
        <f>IF(AND(RecipeTab[[#This Row],[Дата вступления в силу рецепта]]="",RecipeTab[[#This Row],[Дата вступления в силу рецепта]]=0),"Дата не заполнена","")</f>
        <v/>
      </c>
      <c r="L4" s="6" t="str">
        <f>IF(AND(RecipeTab[[#This Row],[Наименование продукции]]="",RecipeTab[[#This Row],[Наименование продукции]]=0),"Продукт не указан","")</f>
        <v/>
      </c>
      <c r="M4" s="6" t="str">
        <f>CONCATENATE(RecipeTab[[#This Row],[Дата вступления в силу рецепта]],RecipeTab[[#This Row],[Наименование продукции]])</f>
        <v>44562Конц.угольн. 2Ж+1Ж ТУ032-073-00162613</v>
      </c>
      <c r="N4" s="6" t="str">
        <f>IF(COUNTIF(RecipeTab[Column1],RecipeTab[[#This Row],[Column1]])&gt;1,"Дубль Дата+Продукт","")</f>
        <v/>
      </c>
      <c r="O4" s="6" t="str">
        <f>IF(RecipeTab[[#This Row],[Проверка даты]]&lt;&gt;"","Ошибка даты",IF(RecipeTab[[#This Row],[Проверка продукции]]&lt;&gt;"","Ошибка продукта",""))</f>
        <v/>
      </c>
    </row>
    <row r="5" spans="1:15">
      <c r="A5" s="29">
        <v>44562</v>
      </c>
      <c r="B5" s="5" t="s">
        <v>111</v>
      </c>
      <c r="C5" s="23" t="str">
        <f>VLOOKUP($B5,ProductsTab[[Наименование продукции]:[Уникальный идентификатор шахтогруппы]],3,FALSE)</f>
        <v>ГГУ</v>
      </c>
      <c r="D5" s="5" t="s">
        <v>413</v>
      </c>
      <c r="E5" s="22">
        <v>37.799999999999997</v>
      </c>
      <c r="F5" s="22">
        <v>8.1</v>
      </c>
      <c r="G5" s="22">
        <v>8</v>
      </c>
      <c r="H5" s="22">
        <v>33.200000000000003</v>
      </c>
      <c r="I5" s="22">
        <v>0.66</v>
      </c>
      <c r="J5" s="31">
        <v>0</v>
      </c>
      <c r="K5" s="6" t="str">
        <f>IF(AND(RecipeTab[[#This Row],[Дата вступления в силу рецепта]]="",RecipeTab[[#This Row],[Дата вступления в силу рецепта]]=0),"Дата не заполнена","")</f>
        <v/>
      </c>
      <c r="L5" s="6" t="str">
        <f>IF(AND(RecipeTab[[#This Row],[Наименование продукции]]="",RecipeTab[[#This Row],[Наименование продукции]]=0),"Продукт не указан","")</f>
        <v/>
      </c>
      <c r="M5" s="6" t="str">
        <f>CONCATENATE(RecipeTab[[#This Row],[Дата вступления в силу рецепта]],RecipeTab[[#This Row],[Наименование продукции]])</f>
        <v>44562Конц.угольн. 1Ж Г25543 ЦОФ Печорская</v>
      </c>
      <c r="N5" s="6" t="str">
        <f>IF(COUNTIF(RecipeTab[Column1],RecipeTab[[#This Row],[Column1]])&gt;1,"Дубль Дата+Продукт","")</f>
        <v/>
      </c>
      <c r="O5" s="6" t="str">
        <f>IF(RecipeTab[[#This Row],[Проверка даты]]&lt;&gt;"","Ошибка даты",IF(RecipeTab[[#This Row],[Проверка продукции]]&lt;&gt;"","Ошибка продукта",""))</f>
        <v/>
      </c>
    </row>
    <row r="6" spans="1:15">
      <c r="A6" s="29">
        <v>44562</v>
      </c>
      <c r="B6" s="5" t="s">
        <v>112</v>
      </c>
      <c r="C6" s="23" t="str">
        <f>VLOOKUP($B6,ProductsTab[[Наименование продукции]:[Уникальный идентификатор шахтогруппы]],3,FALSE)</f>
        <v>ГГУ</v>
      </c>
      <c r="D6" s="5" t="s">
        <v>414</v>
      </c>
      <c r="E6" s="22">
        <v>19.899999999999999</v>
      </c>
      <c r="F6" s="22">
        <v>9.5</v>
      </c>
      <c r="G6" s="22">
        <v>7.4</v>
      </c>
      <c r="H6" s="22">
        <v>36.700000000000003</v>
      </c>
      <c r="I6" s="22">
        <v>0.48</v>
      </c>
      <c r="J6" s="31">
        <v>0</v>
      </c>
      <c r="K6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6" s="34" t="str">
        <f>IF(AND(RecipeTab[[#This Row],[Наименование продукции]]="",RecipeTab[[#This Row],[Наименование продукции]]=0),"Продукт не указан","")</f>
        <v/>
      </c>
      <c r="M6" s="34" t="str">
        <f>CONCATENATE(RecipeTab[[#This Row],[Дата вступления в силу рецепта]],RecipeTab[[#This Row],[Наименование продукции]])</f>
        <v>44562Конц.угольн.Г Разрез Талд.-Зап.</v>
      </c>
      <c r="N6" s="34" t="str">
        <f>IF(COUNTIF(RecipeTab[Column1],RecipeTab[[#This Row],[Column1]])&gt;1,"Дубль Дата+Продукт","")</f>
        <v/>
      </c>
      <c r="O6" s="34" t="str">
        <f>IF(RecipeTab[[#This Row],[Проверка даты]]&lt;&gt;"","Ошибка даты",IF(RecipeTab[[#This Row],[Проверка продукции]]&lt;&gt;"","Ошибка продукта",""))</f>
        <v/>
      </c>
    </row>
    <row r="7" spans="1:15">
      <c r="A7" s="29">
        <v>44562</v>
      </c>
      <c r="B7" s="5" t="s">
        <v>113</v>
      </c>
      <c r="C7" s="23" t="str">
        <f>VLOOKUP($B7,ProductsTab[[Наименование продукции]:[Уникальный идентификатор шахтогруппы]],3,FALSE)</f>
        <v>ГГУ</v>
      </c>
      <c r="D7" s="5" t="s">
        <v>415</v>
      </c>
      <c r="E7" s="22">
        <v>32.700000000000003</v>
      </c>
      <c r="F7" s="22">
        <v>6</v>
      </c>
      <c r="G7" s="22">
        <v>6.5</v>
      </c>
      <c r="H7" s="22">
        <v>34.700000000000003</v>
      </c>
      <c r="I7" s="22">
        <v>0.28000000000000003</v>
      </c>
      <c r="J7" s="31">
        <v>0</v>
      </c>
      <c r="K7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7" s="34" t="str">
        <f>IF(AND(RecipeTab[[#This Row],[Наименование продукции]]="",RecipeTab[[#This Row],[Наименование продукции]]=0),"Продукт не указан","")</f>
        <v/>
      </c>
      <c r="M7" s="34" t="str">
        <f>CONCATENATE(RecipeTab[[#This Row],[Дата вступления в силу рецепта]],RecipeTab[[#This Row],[Наименование продукции]])</f>
        <v>44562Конц.угольн.ГЖО Луговое</v>
      </c>
      <c r="N7" s="34" t="str">
        <f>IF(COUNTIF(RecipeTab[Column1],RecipeTab[[#This Row],[Column1]])&gt;1,"Дубль Дата+Продукт","")</f>
        <v/>
      </c>
      <c r="O7" s="34" t="str">
        <f>IF(RecipeTab[[#This Row],[Проверка даты]]&lt;&gt;"","Ошибка даты",IF(RecipeTab[[#This Row],[Проверка продукции]]&lt;&gt;"","Ошибка продукта",""))</f>
        <v/>
      </c>
    </row>
    <row r="8" spans="1:15">
      <c r="A8" s="29">
        <v>44562</v>
      </c>
      <c r="B8" s="5" t="s">
        <v>114</v>
      </c>
      <c r="C8" s="23" t="str">
        <f>VLOOKUP($B8,ProductsTab[[Наименование продукции]:[Уникальный идентификатор шахтогруппы]],3,FALSE)</f>
        <v>ГГУ</v>
      </c>
      <c r="D8" s="5" t="s">
        <v>416</v>
      </c>
      <c r="E8" s="22">
        <v>28.7</v>
      </c>
      <c r="F8" s="22">
        <v>10.4</v>
      </c>
      <c r="G8" s="22">
        <v>7.9</v>
      </c>
      <c r="H8" s="22">
        <v>36.9</v>
      </c>
      <c r="I8" s="22">
        <v>0.41</v>
      </c>
      <c r="J8" s="31">
        <v>0</v>
      </c>
      <c r="K8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8" s="34" t="str">
        <f>IF(AND(RecipeTab[[#This Row],[Наименование продукции]]="",RecipeTab[[#This Row],[Наименование продукции]]=0),"Продукт не указан","")</f>
        <v/>
      </c>
      <c r="M8" s="34" t="str">
        <f>CONCATENATE(RecipeTab[[#This Row],[Дата вступления в силу рецепта]],RecipeTab[[#This Row],[Наименование продукции]])</f>
        <v>44562Уголь кам. ГЖ Г32349 Ш.Усковская</v>
      </c>
      <c r="N8" s="34" t="str">
        <f>IF(COUNTIF(RecipeTab[Column1],RecipeTab[[#This Row],[Column1]])&gt;1,"Дубль Дата+Продукт","")</f>
        <v/>
      </c>
      <c r="O8" s="34" t="str">
        <f>IF(RecipeTab[[#This Row],[Проверка даты]]&lt;&gt;"","Ошибка даты",IF(RecipeTab[[#This Row],[Проверка продукции]]&lt;&gt;"","Ошибка продукта",""))</f>
        <v/>
      </c>
    </row>
    <row r="9" spans="1:15">
      <c r="A9" s="29">
        <v>44562</v>
      </c>
      <c r="B9" s="5" t="s">
        <v>115</v>
      </c>
      <c r="C9" s="23" t="str">
        <f>VLOOKUP($B9,ProductsTab[[Наименование продукции]:[Уникальный идентификатор шахтогруппы]],3,FALSE)</f>
        <v>ГГЖУ</v>
      </c>
      <c r="D9" s="5" t="s">
        <v>417</v>
      </c>
      <c r="E9" s="22">
        <v>46.5</v>
      </c>
      <c r="F9" s="22">
        <v>7.6</v>
      </c>
      <c r="G9" s="22">
        <v>8.8000000000000007</v>
      </c>
      <c r="H9" s="22">
        <v>37.299999999999997</v>
      </c>
      <c r="I9" s="22">
        <v>0.6</v>
      </c>
      <c r="J9" s="31">
        <v>0</v>
      </c>
      <c r="K9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9" s="34" t="str">
        <f>IF(AND(RecipeTab[[#This Row],[Наименование продукции]]="",RecipeTab[[#This Row],[Наименование продукции]]=0),"Продукт не указан","")</f>
        <v/>
      </c>
      <c r="M9" s="34" t="str">
        <f>CONCATENATE(RecipeTab[[#This Row],[Дата вступления в силу рецепта]],RecipeTab[[#This Row],[Наименование продукции]])</f>
        <v>44562КОНЦЕНТРАТ УГОЛЬНЫЙ ГЖ Ш.УВАЛЬНАЯ</v>
      </c>
      <c r="N9" s="34" t="str">
        <f>IF(COUNTIF(RecipeTab[Column1],RecipeTab[[#This Row],[Column1]])&gt;1,"Дубль Дата+Продукт","")</f>
        <v/>
      </c>
      <c r="O9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0" spans="1:15">
      <c r="A10" s="29">
        <v>44562</v>
      </c>
      <c r="B10" s="5" t="s">
        <v>116</v>
      </c>
      <c r="C10" s="23" t="str">
        <f>VLOOKUP($B10,ProductsTab[[Наименование продукции]:[Уникальный идентификатор шахтогруппы]],3,FALSE)</f>
        <v>ГГЖУ</v>
      </c>
      <c r="D10" s="5" t="s">
        <v>418</v>
      </c>
      <c r="E10" s="22">
        <v>43.5</v>
      </c>
      <c r="F10" s="22">
        <v>6.8</v>
      </c>
      <c r="G10" s="22">
        <v>8.6999999999999993</v>
      </c>
      <c r="H10" s="22">
        <v>36.799999999999997</v>
      </c>
      <c r="I10" s="22">
        <v>0.48</v>
      </c>
      <c r="J10" s="31">
        <v>0</v>
      </c>
      <c r="K10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0" s="34" t="str">
        <f>IF(AND(RecipeTab[[#This Row],[Наименование продукции]]="",RecipeTab[[#This Row],[Наименование продукции]]=0),"Продукт не указан","")</f>
        <v/>
      </c>
      <c r="M10" s="34" t="str">
        <f>CONCATENATE(RecipeTab[[#This Row],[Дата вступления в силу рецепта]],RecipeTab[[#This Row],[Наименование продукции]])</f>
        <v>44562Конц.угольн. ГЖ Г32349 Ш.Есаульская</v>
      </c>
      <c r="N10" s="34" t="str">
        <f>IF(COUNTIF(RecipeTab[Column1],RecipeTab[[#This Row],[Column1]])&gt;1,"Дубль Дата+Продукт","")</f>
        <v/>
      </c>
      <c r="O10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1" spans="1:15">
      <c r="A11" s="29">
        <v>44562</v>
      </c>
      <c r="B11" s="5" t="s">
        <v>117</v>
      </c>
      <c r="C11" s="23" t="str">
        <f>VLOOKUP($B11,ProductsTab[[Наименование продукции]:[Уникальный идентификатор шахтогруппы]],3,FALSE)</f>
        <v>ГГЖУ</v>
      </c>
      <c r="D11" s="5" t="s">
        <v>419</v>
      </c>
      <c r="E11" s="22">
        <v>37.5</v>
      </c>
      <c r="F11" s="22">
        <v>8.1999999999999993</v>
      </c>
      <c r="G11" s="22">
        <v>8.3000000000000007</v>
      </c>
      <c r="H11" s="22">
        <v>36.799999999999997</v>
      </c>
      <c r="I11" s="22">
        <v>0.7</v>
      </c>
      <c r="J11" s="31">
        <v>0</v>
      </c>
      <c r="K11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1" s="34" t="str">
        <f>IF(AND(RecipeTab[[#This Row],[Наименование продукции]]="",RecipeTab[[#This Row],[Наименование продукции]]=0),"Продукт не указан","")</f>
        <v/>
      </c>
      <c r="M11" s="34" t="str">
        <f>CONCATENATE(RecipeTab[[#This Row],[Дата вступления в силу рецепта]],RecipeTab[[#This Row],[Наименование продукции]])</f>
        <v>44562Конц.угольн. ГЖ Г25543 ОФ Распадская</v>
      </c>
      <c r="N11" s="34" t="str">
        <f>IF(COUNTIF(RecipeTab[Column1],RecipeTab[[#This Row],[Column1]])&gt;1,"Дубль Дата+Продукт","")</f>
        <v/>
      </c>
      <c r="O11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2" spans="1:15">
      <c r="A12" s="29">
        <v>44562</v>
      </c>
      <c r="B12" s="5" t="s">
        <v>118</v>
      </c>
      <c r="C12" s="23" t="str">
        <f>VLOOKUP($B12,ProductsTab[[Наименование продукции]:[Уникальный идентификатор шахтогруппы]],3,FALSE)</f>
        <v>ГГЖУ</v>
      </c>
      <c r="D12" s="5" t="s">
        <v>420</v>
      </c>
      <c r="E12" s="22">
        <v>50.4</v>
      </c>
      <c r="F12" s="22">
        <v>7.8</v>
      </c>
      <c r="G12" s="22">
        <v>8.3000000000000007</v>
      </c>
      <c r="H12" s="22">
        <v>35.6</v>
      </c>
      <c r="I12" s="22">
        <v>0.65</v>
      </c>
      <c r="J12" s="31">
        <v>0</v>
      </c>
      <c r="K12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2" s="34" t="str">
        <f>IF(AND(RecipeTab[[#This Row],[Наименование продукции]]="",RecipeTab[[#This Row],[Наименование продукции]]=0),"Продукт не указан","")</f>
        <v/>
      </c>
      <c r="M12" s="34" t="str">
        <f>CONCATENATE(RecipeTab[[#This Row],[Дата вступления в силу рецепта]],RecipeTab[[#This Row],[Наименование продукции]])</f>
        <v>44562Конц.угольн.Ж Юбилейная Г32349</v>
      </c>
      <c r="N12" s="34" t="str">
        <f>IF(COUNTIF(RecipeTab[Column1],RecipeTab[[#This Row],[Column1]])&gt;1,"Дубль Дата+Продукт","")</f>
        <v/>
      </c>
      <c r="O12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3" spans="1:15">
      <c r="A13" s="29">
        <v>44562</v>
      </c>
      <c r="B13" s="5" t="s">
        <v>119</v>
      </c>
      <c r="C13" s="23" t="str">
        <f>VLOOKUP($B13,ProductsTab[[Наименование продукции]:[Уникальный идентификатор шахтогруппы]],3,FALSE)</f>
        <v>ГГЖУ</v>
      </c>
      <c r="D13" s="5" t="s">
        <v>421</v>
      </c>
      <c r="E13" s="22">
        <v>50.4</v>
      </c>
      <c r="F13" s="22">
        <v>9.1999999999999993</v>
      </c>
      <c r="G13" s="22">
        <v>8.3000000000000007</v>
      </c>
      <c r="H13" s="22">
        <v>36.4</v>
      </c>
      <c r="I13" s="22">
        <v>0.48</v>
      </c>
      <c r="J13" s="31">
        <v>0</v>
      </c>
      <c r="K13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3" s="34" t="str">
        <f>IF(AND(RecipeTab[[#This Row],[Наименование продукции]]="",RecipeTab[[#This Row],[Наименование продукции]]=0),"Продукт не указан","")</f>
        <v/>
      </c>
      <c r="M13" s="34" t="str">
        <f>CONCATENATE(RecipeTab[[#This Row],[Дата вступления в силу рецепта]],RecipeTab[[#This Row],[Наименование продукции]])</f>
        <v>44562Конц.угольн. ГЖ Г32349 Ш.Большевик</v>
      </c>
      <c r="N13" s="34" t="str">
        <f>IF(COUNTIF(RecipeTab[Column1],RecipeTab[[#This Row],[Column1]])&gt;1,"Дубль Дата+Продукт","")</f>
        <v/>
      </c>
      <c r="O13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4" spans="1:15">
      <c r="A14" s="29">
        <v>44562</v>
      </c>
      <c r="B14" s="5" t="s">
        <v>120</v>
      </c>
      <c r="C14" s="23" t="str">
        <f>VLOOKUP($B14,ProductsTab[[Наименование продукции]:[Уникальный идентификатор шахтогруппы]],3,FALSE)</f>
        <v>ГГЖУ</v>
      </c>
      <c r="D14" s="5" t="s">
        <v>422</v>
      </c>
      <c r="E14" s="22">
        <v>29.1</v>
      </c>
      <c r="F14" s="22">
        <v>11</v>
      </c>
      <c r="G14" s="22">
        <v>7.5</v>
      </c>
      <c r="H14" s="22">
        <v>35.799999999999997</v>
      </c>
      <c r="I14" s="22">
        <v>0.48</v>
      </c>
      <c r="J14" s="31">
        <v>0</v>
      </c>
      <c r="K14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4" s="34" t="str">
        <f>IF(AND(RecipeTab[[#This Row],[Наименование продукции]]="",RecipeTab[[#This Row],[Наименование продукции]]=0),"Продукт не указан","")</f>
        <v/>
      </c>
      <c r="M14" s="34" t="str">
        <f>CONCATENATE(RecipeTab[[#This Row],[Дата вступления в силу рецепта]],RecipeTab[[#This Row],[Наименование продукции]])</f>
        <v>44562Уголь кам. ГЖО Г32349 Ресурс</v>
      </c>
      <c r="N14" s="34" t="str">
        <f>IF(COUNTIF(RecipeTab[Column1],RecipeTab[[#This Row],[Column1]])&gt;1,"Дубль Дата+Продукт","")</f>
        <v/>
      </c>
      <c r="O14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5" spans="1:15">
      <c r="A15" s="29">
        <v>44562</v>
      </c>
      <c r="B15" s="5" t="s">
        <v>121</v>
      </c>
      <c r="C15" s="23" t="str">
        <f>VLOOKUP($B15,ProductsTab[[Наименование продукции]:[Уникальный идентификатор шахтогруппы]],3,FALSE)</f>
        <v>ГГЖУ</v>
      </c>
      <c r="D15" s="5" t="s">
        <v>423</v>
      </c>
      <c r="E15" s="22">
        <v>51.2</v>
      </c>
      <c r="F15" s="22">
        <v>7.4</v>
      </c>
      <c r="G15" s="22">
        <v>8.6999999999999993</v>
      </c>
      <c r="H15" s="22">
        <v>37.5</v>
      </c>
      <c r="I15" s="22">
        <v>0.49</v>
      </c>
      <c r="J15" s="31">
        <v>0</v>
      </c>
      <c r="K15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5" s="34" t="str">
        <f>IF(AND(RecipeTab[[#This Row],[Наименование продукции]]="",RecipeTab[[#This Row],[Наименование продукции]]=0),"Продукт не указан","")</f>
        <v/>
      </c>
      <c r="M15" s="34" t="str">
        <f>CONCATENATE(RecipeTab[[#This Row],[Дата вступления в силу рецепта]],RecipeTab[[#This Row],[Наименование продукции]])</f>
        <v>44562Конц.угольн. ГЖ Г32349 Ш.Полосухинская</v>
      </c>
      <c r="N15" s="34" t="str">
        <f>IF(COUNTIF(RecipeTab[Column1],RecipeTab[[#This Row],[Column1]])&gt;1,"Дубль Дата+Продукт","")</f>
        <v/>
      </c>
      <c r="O15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6" spans="1:15">
      <c r="A16" s="29">
        <v>44562</v>
      </c>
      <c r="B16" s="5" t="s">
        <v>122</v>
      </c>
      <c r="C16" s="23" t="str">
        <f>VLOOKUP($B16,ProductsTab[[Наименование продукции]:[Уникальный идентификатор шахтогруппы]],3,FALSE)</f>
        <v>ГЖУ</v>
      </c>
      <c r="D16" s="5" t="s">
        <v>424</v>
      </c>
      <c r="E16" s="22">
        <v>49.5</v>
      </c>
      <c r="F16" s="22">
        <v>7.7</v>
      </c>
      <c r="G16" s="22">
        <v>8.1</v>
      </c>
      <c r="H16" s="22">
        <v>32.1</v>
      </c>
      <c r="I16" s="22">
        <v>0.63</v>
      </c>
      <c r="J16" s="31">
        <v>0</v>
      </c>
      <c r="K16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6" s="34" t="str">
        <f>IF(AND(RecipeTab[[#This Row],[Наименование продукции]]="",RecipeTab[[#This Row],[Наименование продукции]]=0),"Продукт не указан","")</f>
        <v/>
      </c>
      <c r="M16" s="34" t="str">
        <f>CONCATENATE(RecipeTab[[#This Row],[Дата вступления в силу рецепта]],RecipeTab[[#This Row],[Наименование продукции]])</f>
        <v>44562Конц.угольн. 2Ж Г25543</v>
      </c>
      <c r="N16" s="34" t="str">
        <f>IF(COUNTIF(RecipeTab[Column1],RecipeTab[[#This Row],[Column1]])&gt;1,"Дубль Дата+Продукт","")</f>
        <v/>
      </c>
      <c r="O16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7" spans="1:15">
      <c r="A17" s="29">
        <v>44562</v>
      </c>
      <c r="B17" s="5" t="s">
        <v>123</v>
      </c>
      <c r="C17" s="23" t="str">
        <f>VLOOKUP($B17,ProductsTab[[Наименование продукции]:[Уникальный идентификатор шахтогруппы]],3,FALSE)</f>
        <v>ГЖУ</v>
      </c>
      <c r="D17" s="5" t="s">
        <v>425</v>
      </c>
      <c r="E17" s="22">
        <f>E16+7</f>
        <v>56.5</v>
      </c>
      <c r="F17" s="22">
        <v>7.5</v>
      </c>
      <c r="G17" s="22">
        <v>8.3000000000000007</v>
      </c>
      <c r="H17" s="22">
        <v>32.299999999999997</v>
      </c>
      <c r="I17" s="22">
        <v>0.59</v>
      </c>
      <c r="J17" s="31">
        <v>0</v>
      </c>
      <c r="K17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7" s="34" t="str">
        <f>IF(AND(RecipeTab[[#This Row],[Наименование продукции]]="",RecipeTab[[#This Row],[Наименование продукции]]=0),"Продукт не указан","")</f>
        <v/>
      </c>
      <c r="M17" s="34" t="str">
        <f>CONCATENATE(RecipeTab[[#This Row],[Дата вступления в силу рецепта]],RecipeTab[[#This Row],[Наименование продукции]])</f>
        <v>44562Конц.угольн. 2ЖL Г25543</v>
      </c>
      <c r="N17" s="34" t="str">
        <f>IF(COUNTIF(RecipeTab[Column1],RecipeTab[[#This Row],[Column1]])&gt;1,"Дубль Дата+Продукт","")</f>
        <v/>
      </c>
      <c r="O17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8" spans="1:15">
      <c r="A18" s="29">
        <v>44562</v>
      </c>
      <c r="B18" s="5" t="s">
        <v>124</v>
      </c>
      <c r="C18" s="23" t="str">
        <f>VLOOKUP($B18,ProductsTab[[Наименование продукции]:[Уникальный идентификатор шахтогруппы]],3,FALSE)</f>
        <v>ГЖУ</v>
      </c>
      <c r="D18" s="5" t="s">
        <v>426</v>
      </c>
      <c r="E18" s="22">
        <v>49.5</v>
      </c>
      <c r="F18" s="22">
        <v>5</v>
      </c>
      <c r="G18" s="22">
        <v>9.1999999999999993</v>
      </c>
      <c r="H18" s="22">
        <v>32.200000000000003</v>
      </c>
      <c r="I18" s="22">
        <v>0.56999999999999995</v>
      </c>
      <c r="J18" s="31">
        <v>0</v>
      </c>
      <c r="K18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8" s="34" t="str">
        <f>IF(AND(RecipeTab[[#This Row],[Наименование продукции]]="",RecipeTab[[#This Row],[Наименование продукции]]=0),"Продукт не указан","")</f>
        <v/>
      </c>
      <c r="M18" s="34" t="str">
        <f>CONCATENATE(RecipeTab[[#This Row],[Дата вступления в силу рецепта]],RecipeTab[[#This Row],[Наименование продукции]])</f>
        <v>44562Конц.угольн. 2Ж ТУ032-073-00162613 УОФ-</v>
      </c>
      <c r="N18" s="34" t="str">
        <f>IF(COUNTIF(RecipeTab[Column1],RecipeTab[[#This Row],[Column1]])&gt;1,"Дубль Дата+Продукт","")</f>
        <v/>
      </c>
      <c r="O18" s="34" t="str">
        <f>IF(RecipeTab[[#This Row],[Проверка даты]]&lt;&gt;"","Ошибка даты",IF(RecipeTab[[#This Row],[Проверка продукции]]&lt;&gt;"","Ошибка продукта",""))</f>
        <v/>
      </c>
    </row>
    <row r="19" spans="1:15">
      <c r="A19" s="29">
        <v>44562</v>
      </c>
      <c r="B19" s="5" t="s">
        <v>125</v>
      </c>
      <c r="C19" s="23" t="str">
        <f>VLOOKUP($B19,ProductsTab[[Наименование продукции]:[Уникальный идентификатор шахтогруппы]],3,FALSE)</f>
        <v>ГЖУ</v>
      </c>
      <c r="D19" s="5" t="s">
        <v>427</v>
      </c>
      <c r="E19" s="22">
        <v>46.7</v>
      </c>
      <c r="F19" s="22">
        <v>9</v>
      </c>
      <c r="G19" s="22">
        <v>9.3000000000000007</v>
      </c>
      <c r="H19" s="22">
        <v>38.200000000000003</v>
      </c>
      <c r="I19" s="22">
        <v>0.8</v>
      </c>
      <c r="J19" s="31">
        <v>0</v>
      </c>
      <c r="K19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19" s="34" t="str">
        <f>IF(AND(RecipeTab[[#This Row],[Наименование продукции]]="",RecipeTab[[#This Row],[Наименование продукции]]=0),"Продукт не указан","")</f>
        <v/>
      </c>
      <c r="M19" s="34" t="str">
        <f>CONCATENATE(RecipeTab[[#This Row],[Дата вступления в силу рецепта]],RecipeTab[[#This Row],[Наименование продукции]])</f>
        <v>44562Конц.угольн. Ж Г32349 Ш.Полосухинская</v>
      </c>
      <c r="N19" s="34" t="str">
        <f>IF(COUNTIF(RecipeTab[Column1],RecipeTab[[#This Row],[Column1]])&gt;1,"Дубль Дата+Продукт","")</f>
        <v/>
      </c>
      <c r="O19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0" spans="1:15">
      <c r="A20" s="29">
        <v>44562</v>
      </c>
      <c r="B20" s="5" t="s">
        <v>126</v>
      </c>
      <c r="C20" s="23" t="str">
        <f>VLOOKUP($B20,ProductsTab[[Наименование продукции]:[Уникальный идентификатор шахтогруппы]],3,FALSE)</f>
        <v>ГКУ</v>
      </c>
      <c r="D20" s="5" t="s">
        <v>428</v>
      </c>
      <c r="E20" s="22">
        <v>60</v>
      </c>
      <c r="F20" s="22">
        <v>7.1</v>
      </c>
      <c r="G20" s="22">
        <v>9.1999999999999993</v>
      </c>
      <c r="H20" s="22">
        <v>24.4</v>
      </c>
      <c r="I20" s="22">
        <v>0.75</v>
      </c>
      <c r="J20" s="31">
        <v>0</v>
      </c>
      <c r="K20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0" s="34" t="str">
        <f>IF(AND(RecipeTab[[#This Row],[Наименование продукции]]="",RecipeTab[[#This Row],[Наименование продукции]]=0),"Продукт не указан","")</f>
        <v/>
      </c>
      <c r="M20" s="34" t="str">
        <f>CONCATENATE(RecipeTab[[#This Row],[Дата вступления в силу рецепта]],RecipeTab[[#This Row],[Наименование продукции]])</f>
        <v>44562Конц.угольн. К ЦОФ Печорская</v>
      </c>
      <c r="N20" s="34" t="str">
        <f>IF(COUNTIF(RecipeTab[Column1],RecipeTab[[#This Row],[Column1]])&gt;1,"Дубль Дата+Продукт","")</f>
        <v/>
      </c>
      <c r="O20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1" spans="1:15">
      <c r="A21" s="29">
        <v>44562</v>
      </c>
      <c r="B21" s="5" t="s">
        <v>127</v>
      </c>
      <c r="C21" s="23" t="str">
        <f>VLOOKUP($B21,ProductsTab[[Наименование продукции]:[Уникальный идентификатор шахтогруппы]],3,FALSE)</f>
        <v>ГКОУ</v>
      </c>
      <c r="D21" s="5" t="s">
        <v>429</v>
      </c>
      <c r="E21" s="22">
        <v>62.8</v>
      </c>
      <c r="F21" s="22">
        <v>7.9</v>
      </c>
      <c r="G21" s="22">
        <v>9.4</v>
      </c>
      <c r="H21" s="22">
        <v>21.3</v>
      </c>
      <c r="I21" s="22">
        <v>0.44</v>
      </c>
      <c r="J21" s="31">
        <v>0</v>
      </c>
      <c r="K21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1" s="34" t="str">
        <f>IF(AND(RecipeTab[[#This Row],[Наименование продукции]]="",RecipeTab[[#This Row],[Наименование продукции]]=0),"Продукт не указан","")</f>
        <v/>
      </c>
      <c r="M21" s="34" t="str">
        <f>CONCATENATE(RecipeTab[[#This Row],[Дата вступления в силу рецепта]],RecipeTab[[#This Row],[Наименование продукции]])</f>
        <v>44562Конц.угольн. КО Г32349 Р-з Ольжерасский</v>
      </c>
      <c r="N21" s="34" t="str">
        <f>IF(COUNTIF(RecipeTab[Column1],RecipeTab[[#This Row],[Column1]])&gt;1,"Дубль Дата+Продукт","")</f>
        <v/>
      </c>
      <c r="O21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2" spans="1:15">
      <c r="A22" s="29">
        <v>44562</v>
      </c>
      <c r="B22" s="5" t="s">
        <v>128</v>
      </c>
      <c r="C22" s="23" t="str">
        <f>VLOOKUP($B22,ProductsTab[[Наименование продукции]:[Уникальный идентификатор шахтогруппы]],3,FALSE)</f>
        <v>ГКОУ</v>
      </c>
      <c r="D22" s="5" t="s">
        <v>430</v>
      </c>
      <c r="E22" s="22">
        <v>63.5</v>
      </c>
      <c r="F22" s="22">
        <v>7.4</v>
      </c>
      <c r="G22" s="22">
        <v>8.5</v>
      </c>
      <c r="H22" s="22">
        <v>24.2</v>
      </c>
      <c r="I22" s="22">
        <v>0.37</v>
      </c>
      <c r="J22" s="31">
        <v>0</v>
      </c>
      <c r="K22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2" s="34" t="str">
        <f>IF(AND(RecipeTab[[#This Row],[Наименование продукции]]="",RecipeTab[[#This Row],[Наименование продукции]]=0),"Продукт не указан","")</f>
        <v/>
      </c>
      <c r="M22" s="34" t="str">
        <f>CONCATENATE(RecipeTab[[#This Row],[Дата вступления в силу рецепта]],RecipeTab[[#This Row],[Наименование продукции]])</f>
        <v>44562Конц.угольн. КО ЦОФ Бачатская</v>
      </c>
      <c r="N22" s="34" t="str">
        <f>IF(COUNTIF(RecipeTab[Column1],RecipeTab[[#This Row],[Column1]])&gt;1,"Дубль Дата+Продукт","")</f>
        <v/>
      </c>
      <c r="O22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3" spans="1:15">
      <c r="A23" s="29">
        <v>44562</v>
      </c>
      <c r="B23" s="5" t="s">
        <v>129</v>
      </c>
      <c r="C23" s="23" t="str">
        <f>VLOOKUP($B23,ProductsTab[[Наименование продукции]:[Уникальный идентификатор шахтогруппы]],3,FALSE)</f>
        <v>ГКСУ</v>
      </c>
      <c r="D23" s="5" t="s">
        <v>431</v>
      </c>
      <c r="E23" s="22">
        <v>52</v>
      </c>
      <c r="F23" s="22">
        <v>7.9</v>
      </c>
      <c r="G23" s="22">
        <v>8.4</v>
      </c>
      <c r="H23" s="22">
        <v>23.4</v>
      </c>
      <c r="I23" s="22">
        <v>0.36</v>
      </c>
      <c r="J23" s="31">
        <v>0</v>
      </c>
      <c r="K23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3" s="34" t="str">
        <f>IF(AND(RecipeTab[[#This Row],[Наименование продукции]]="",RecipeTab[[#This Row],[Наименование продукции]]=0),"Продукт не указан","")</f>
        <v/>
      </c>
      <c r="M23" s="34" t="str">
        <f>CONCATENATE(RecipeTab[[#This Row],[Дата вступления в силу рецепта]],RecipeTab[[#This Row],[Наименование продукции]])</f>
        <v>44562Конц.угольн. КО Г32349 Луговое</v>
      </c>
      <c r="N23" s="34" t="str">
        <f>IF(COUNTIF(RecipeTab[Column1],RecipeTab[[#This Row],[Column1]])&gt;1,"Дубль Дата+Продукт","")</f>
        <v/>
      </c>
      <c r="O23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4" spans="1:15">
      <c r="A24" s="29">
        <v>44562</v>
      </c>
      <c r="B24" s="5" t="s">
        <v>130</v>
      </c>
      <c r="C24" s="23" t="str">
        <f>VLOOKUP($B24,ProductsTab[[Наименование продукции]:[Уникальный идентификатор шахтогруппы]],3,FALSE)</f>
        <v>ГКОУ</v>
      </c>
      <c r="D24" s="5" t="s">
        <v>432</v>
      </c>
      <c r="E24" s="22">
        <v>50</v>
      </c>
      <c r="F24" s="22">
        <v>6.9</v>
      </c>
      <c r="G24" s="22">
        <v>8.1</v>
      </c>
      <c r="H24" s="22">
        <v>28</v>
      </c>
      <c r="I24" s="22">
        <v>0.32</v>
      </c>
      <c r="J24" s="31">
        <v>0</v>
      </c>
      <c r="K24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4" s="34" t="str">
        <f>IF(AND(RecipeTab[[#This Row],[Наименование продукции]]="",RecipeTab[[#This Row],[Наименование продукции]]=0),"Продукт не указан","")</f>
        <v/>
      </c>
      <c r="M24" s="34" t="str">
        <f>CONCATENATE(RecipeTab[[#This Row],[Дата вступления в силу рецепта]],RecipeTab[[#This Row],[Наименование продукции]])</f>
        <v>44562Конц.угольн. КО Г32349 Кузнецкий</v>
      </c>
      <c r="N24" s="34" t="str">
        <f>IF(COUNTIF(RecipeTab[Column1],RecipeTab[[#This Row],[Column1]])&gt;1,"Дубль Дата+Продукт","")</f>
        <v/>
      </c>
      <c r="O24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5" spans="1:15">
      <c r="A25" s="29">
        <v>44562</v>
      </c>
      <c r="B25" s="5" t="s">
        <v>131</v>
      </c>
      <c r="C25" s="23" t="str">
        <f>VLOOKUP($B25,ProductsTab[[Наименование продукции]:[Уникальный идентификатор шахтогруппы]],3,FALSE)</f>
        <v>ГКСУ</v>
      </c>
      <c r="D25" s="5" t="s">
        <v>433</v>
      </c>
      <c r="E25" s="22">
        <v>47.8</v>
      </c>
      <c r="F25" s="22">
        <v>6.3</v>
      </c>
      <c r="G25" s="22">
        <v>9.1</v>
      </c>
      <c r="H25" s="22">
        <v>23.8</v>
      </c>
      <c r="I25" s="22">
        <v>0.46</v>
      </c>
      <c r="J25" s="31">
        <v>0</v>
      </c>
      <c r="K25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5" s="34" t="str">
        <f>IF(AND(RecipeTab[[#This Row],[Наименование продукции]]="",RecipeTab[[#This Row],[Наименование продукции]]=0),"Продукт не указан","")</f>
        <v/>
      </c>
      <c r="M25" s="34" t="str">
        <f>CONCATENATE(RecipeTab[[#This Row],[Дата вступления в силу рецепта]],RecipeTab[[#This Row],[Наименование продукции]])</f>
        <v>44562КОНЦЕНТРАТ УГОЛЬНЫЙ КО Ш. БУТОВСКАЯ</v>
      </c>
      <c r="N25" s="34" t="str">
        <f>IF(COUNTIF(RecipeTab[Column1],RecipeTab[[#This Row],[Column1]])&gt;1,"Дубль Дата+Продукт","")</f>
        <v/>
      </c>
      <c r="O25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6" spans="1:15">
      <c r="A26" s="29">
        <v>44562</v>
      </c>
      <c r="B26" s="5" t="s">
        <v>132</v>
      </c>
      <c r="C26" s="23" t="str">
        <f>VLOOKUP($B26,ProductsTab[[Наименование продукции]:[Уникальный идентификатор шахтогруппы]],3,FALSE)</f>
        <v>ГКСУ</v>
      </c>
      <c r="D26" s="5" t="s">
        <v>133</v>
      </c>
      <c r="E26" s="22">
        <v>32</v>
      </c>
      <c r="F26" s="22">
        <v>8</v>
      </c>
      <c r="G26" s="22">
        <v>8</v>
      </c>
      <c r="H26" s="22">
        <v>22.6</v>
      </c>
      <c r="I26" s="22">
        <v>0.28000000000000003</v>
      </c>
      <c r="J26" s="31">
        <v>0</v>
      </c>
      <c r="K26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6" s="34" t="str">
        <f>IF(AND(RecipeTab[[#This Row],[Наименование продукции]]="",RecipeTab[[#This Row],[Наименование продукции]]=0),"Продукт не указан","")</f>
        <v/>
      </c>
      <c r="M26" s="34" t="str">
        <f>CONCATENATE(RecipeTab[[#This Row],[Дата вступления в силу рецепта]],RecipeTab[[#This Row],[Наименование продукции]])</f>
        <v>44562УГОЛЬ КС ОФ КРАСНОБРОДСКАЯ</v>
      </c>
      <c r="N26" s="34" t="str">
        <f>IF(COUNTIF(RecipeTab[Column1],RecipeTab[[#This Row],[Column1]])&gt;1,"Дубль Дата+Продукт","")</f>
        <v/>
      </c>
      <c r="O26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7" spans="1:15">
      <c r="A27" s="29">
        <v>44562</v>
      </c>
      <c r="B27" s="5" t="s">
        <v>134</v>
      </c>
      <c r="C27" s="23" t="str">
        <f>VLOOKUP($B27,ProductsTab[[Наименование продукции]:[Уникальный идентификатор шахтогруппы]],3,FALSE)</f>
        <v>ГКСУ</v>
      </c>
      <c r="D27" s="5" t="s">
        <v>135</v>
      </c>
      <c r="E27" s="22">
        <v>28.5</v>
      </c>
      <c r="F27" s="22"/>
      <c r="G27" s="22"/>
      <c r="H27" s="22"/>
      <c r="I27" s="22"/>
      <c r="J27" s="31"/>
      <c r="K27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7" s="34" t="str">
        <f>IF(AND(RecipeTab[[#This Row],[Наименование продукции]]="",RecipeTab[[#This Row],[Наименование продукции]]=0),"Продукт не указан","")</f>
        <v/>
      </c>
      <c r="M27" s="34" t="str">
        <f>CONCATENATE(RecipeTab[[#This Row],[Дата вступления в силу рецепта]],RecipeTab[[#This Row],[Наименование продукции]])</f>
        <v>44562КОНЦЕНТРАТ УГОЛЬНЫЙ КС БАРЗАССК ТОВ-ВО</v>
      </c>
      <c r="N27" s="34" t="str">
        <f>IF(COUNTIF(RecipeTab[Column1],RecipeTab[[#This Row],[Column1]])&gt;1,"Дубль Дата+Продукт","")</f>
        <v/>
      </c>
      <c r="O27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8" spans="1:15">
      <c r="A28" s="29">
        <v>44562</v>
      </c>
      <c r="B28" s="5" t="s">
        <v>136</v>
      </c>
      <c r="C28" s="23" t="str">
        <f>VLOOKUP($B28,ProductsTab[[Наименование продукции]:[Уникальный идентификатор шахтогруппы]],3,FALSE)</f>
        <v>ГОСУ</v>
      </c>
      <c r="D28" s="5" t="s">
        <v>137</v>
      </c>
      <c r="E28" s="22">
        <v>41.7</v>
      </c>
      <c r="F28" s="22">
        <v>7.3</v>
      </c>
      <c r="G28" s="22">
        <v>9.3000000000000007</v>
      </c>
      <c r="H28" s="22">
        <v>18</v>
      </c>
      <c r="I28" s="22">
        <v>0.31</v>
      </c>
      <c r="J28" s="31">
        <v>0</v>
      </c>
      <c r="K28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8" s="34" t="str">
        <f>IF(AND(RecipeTab[[#This Row],[Наименование продукции]]="",RecipeTab[[#This Row],[Наименование продукции]]=0),"Продукт не указан","")</f>
        <v/>
      </c>
      <c r="M28" s="34" t="str">
        <f>CONCATENATE(RecipeTab[[#This Row],[Дата вступления в силу рецепта]],RecipeTab[[#This Row],[Наименование продукции]])</f>
        <v>44562Конц.угольн. КС Г25543 ОФ Междуреченская</v>
      </c>
      <c r="N28" s="34" t="str">
        <f>IF(COUNTIF(RecipeTab[Column1],RecipeTab[[#This Row],[Column1]])&gt;1,"Дубль Дата+Продукт","")</f>
        <v/>
      </c>
      <c r="O28" s="34" t="str">
        <f>IF(RecipeTab[[#This Row],[Проверка даты]]&lt;&gt;"","Ошибка даты",IF(RecipeTab[[#This Row],[Проверка продукции]]&lt;&gt;"","Ошибка продукта",""))</f>
        <v/>
      </c>
    </row>
    <row r="29" spans="1:15">
      <c r="A29" s="29">
        <v>44562</v>
      </c>
      <c r="B29" s="5" t="s">
        <v>138</v>
      </c>
      <c r="C29" s="23" t="str">
        <f>VLOOKUP($B29,ProductsTab[[Наименование продукции]:[Уникальный идентификатор шахтогруппы]],3,FALSE)</f>
        <v>ГОСУ</v>
      </c>
      <c r="D29" s="5" t="s">
        <v>434</v>
      </c>
      <c r="E29" s="22">
        <v>7.8</v>
      </c>
      <c r="F29" s="22">
        <v>8.6</v>
      </c>
      <c r="G29" s="22">
        <v>6.1</v>
      </c>
      <c r="H29" s="22">
        <v>15</v>
      </c>
      <c r="I29" s="22">
        <v>0.34</v>
      </c>
      <c r="J29" s="31">
        <v>0</v>
      </c>
      <c r="K29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29" s="34" t="str">
        <f>IF(AND(RecipeTab[[#This Row],[Наименование продукции]]="",RecipeTab[[#This Row],[Наименование продукции]]=0),"Продукт не указан","")</f>
        <v/>
      </c>
      <c r="M29" s="34" t="str">
        <f>CONCATENATE(RecipeTab[[#This Row],[Дата вступления в силу рецепта]],RecipeTab[[#This Row],[Наименование продукции]])</f>
        <v>44562Уголь кам. КС Г25543 Ш.Поляны</v>
      </c>
      <c r="N29" s="34" t="str">
        <f>IF(COUNTIF(RecipeTab[Column1],RecipeTab[[#This Row],[Column1]])&gt;1,"Дубль Дата+Продукт","")</f>
        <v/>
      </c>
      <c r="O29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0" spans="1:15">
      <c r="A30" s="29">
        <v>44562</v>
      </c>
      <c r="B30" s="5" t="s">
        <v>139</v>
      </c>
      <c r="C30" s="23" t="str">
        <f>VLOOKUP($B30,ProductsTab[[Наименование продукции]:[Уникальный идентификатор шахтогруппы]],3,FALSE)</f>
        <v>ГОСУ</v>
      </c>
      <c r="D30" s="5" t="s">
        <v>435</v>
      </c>
      <c r="E30" s="22">
        <v>55.5</v>
      </c>
      <c r="F30" s="22">
        <v>7.2</v>
      </c>
      <c r="G30" s="22">
        <v>8.9</v>
      </c>
      <c r="H30" s="22">
        <v>16.7</v>
      </c>
      <c r="I30" s="22">
        <v>0.42</v>
      </c>
      <c r="J30" s="31">
        <v>0</v>
      </c>
      <c r="K30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0" s="34" t="str">
        <f>IF(AND(RecipeTab[[#This Row],[Наименование продукции]]="",RecipeTab[[#This Row],[Наименование продукции]]=0),"Продукт не указан","")</f>
        <v/>
      </c>
      <c r="M30" s="34" t="str">
        <f>CONCATENATE(RecipeTab[[#This Row],[Дата вступления в силу рецепта]],RecipeTab[[#This Row],[Наименование продукции]])</f>
        <v>44562Конц.угольн. КС Г32349 Р-з Березовский</v>
      </c>
      <c r="N30" s="34" t="str">
        <f>IF(COUNTIF(RecipeTab[Column1],RecipeTab[[#This Row],[Column1]])&gt;1,"Дубль Дата+Продукт","")</f>
        <v/>
      </c>
      <c r="O30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1" spans="1:15">
      <c r="A31" s="29">
        <v>44562</v>
      </c>
      <c r="B31" s="5" t="s">
        <v>140</v>
      </c>
      <c r="C31" s="23" t="str">
        <f>VLOOKUP($B31,ProductsTab[[Наименование продукции]:[Уникальный идентификатор шахтогруппы]],3,FALSE)</f>
        <v>ГОСУ</v>
      </c>
      <c r="D31" s="5" t="s">
        <v>436</v>
      </c>
      <c r="E31" s="22">
        <v>37</v>
      </c>
      <c r="F31" s="22">
        <v>5.9</v>
      </c>
      <c r="G31" s="22">
        <v>9.6999999999999993</v>
      </c>
      <c r="H31" s="22">
        <v>16.7</v>
      </c>
      <c r="I31" s="22">
        <v>0.35</v>
      </c>
      <c r="J31" s="31">
        <v>0</v>
      </c>
      <c r="K31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1" s="34" t="str">
        <f>IF(AND(RecipeTab[[#This Row],[Наименование продукции]]="",RecipeTab[[#This Row],[Наименование продукции]]=0),"Продукт не указан","")</f>
        <v/>
      </c>
      <c r="M31" s="34" t="str">
        <f>CONCATENATE(RecipeTab[[#This Row],[Дата вступления в силу рецепта]],RecipeTab[[#This Row],[Наименование продукции]])</f>
        <v>44562КОНЦЕНТРАТ УГОЛЬНЫЙ ОС,КС СИБИРЬ</v>
      </c>
      <c r="N31" s="34" t="str">
        <f>IF(COUNTIF(RecipeTab[Column1],RecipeTab[[#This Row],[Column1]])&gt;1,"Дубль Дата+Продукт","")</f>
        <v/>
      </c>
      <c r="O31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2" spans="1:15">
      <c r="A32" s="29">
        <v>44562</v>
      </c>
      <c r="B32" s="5" t="s">
        <v>141</v>
      </c>
      <c r="C32" s="23" t="str">
        <f>VLOOKUP($B32,ProductsTab[[Наименование продукции]:[Уникальный идентификатор шахтогруппы]],3,FALSE)</f>
        <v>ГОСУ</v>
      </c>
      <c r="D32" s="5" t="s">
        <v>437</v>
      </c>
      <c r="E32" s="22">
        <v>18.8</v>
      </c>
      <c r="F32" s="22">
        <v>6.5</v>
      </c>
      <c r="G32" s="22">
        <v>11.2</v>
      </c>
      <c r="H32" s="22">
        <v>19.100000000000001</v>
      </c>
      <c r="I32" s="22">
        <v>0.26</v>
      </c>
      <c r="J32" s="31">
        <v>0</v>
      </c>
      <c r="K32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2" s="34" t="str">
        <f>IF(AND(RecipeTab[[#This Row],[Наименование продукции]]="",RecipeTab[[#This Row],[Наименование продукции]]=0),"Продукт не указан","")</f>
        <v/>
      </c>
      <c r="M32" s="34" t="str">
        <f>CONCATENATE(RecipeTab[[#This Row],[Дата вступления в силу рецепта]],RecipeTab[[#This Row],[Наименование продукции]])</f>
        <v>44562УГОЛЬ К9 КОКС Г25543 ОФ НЕРЮНГРИНСКАЯ</v>
      </c>
      <c r="N32" s="34" t="str">
        <f>IF(COUNTIF(RecipeTab[Column1],RecipeTab[[#This Row],[Column1]])&gt;1,"Дубль Дата+Продукт","")</f>
        <v/>
      </c>
      <c r="O32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3" spans="1:15">
      <c r="A33" s="29">
        <v>44562</v>
      </c>
      <c r="B33" s="5" t="s">
        <v>142</v>
      </c>
      <c r="C33" s="23" t="str">
        <f>VLOOKUP($B33,ProductsTab[[Наименование продукции]:[Уникальный идентификатор шахтогруппы]],3,FALSE)</f>
        <v>ГОСУ</v>
      </c>
      <c r="D33" s="5" t="s">
        <v>438</v>
      </c>
      <c r="E33" s="22">
        <v>55.6</v>
      </c>
      <c r="F33" s="22">
        <v>6.4</v>
      </c>
      <c r="G33" s="22">
        <v>8.6999999999999993</v>
      </c>
      <c r="H33" s="22">
        <v>21.2</v>
      </c>
      <c r="I33" s="22">
        <v>0.28999999999999998</v>
      </c>
      <c r="J33" s="31">
        <v>0</v>
      </c>
      <c r="K33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3" s="34" t="str">
        <f>IF(AND(RecipeTab[[#This Row],[Наименование продукции]]="",RecipeTab[[#This Row],[Наименование продукции]]=0),"Продукт не указан","")</f>
        <v/>
      </c>
      <c r="M33" s="34" t="str">
        <f>CONCATENATE(RecipeTab[[#This Row],[Дата вступления в силу рецепта]],RecipeTab[[#This Row],[Наименование продукции]])</f>
        <v>44562Конц.угольн. ОС Г25543 ОФ Междуреченская</v>
      </c>
      <c r="N33" s="34" t="str">
        <f>IF(COUNTIF(RecipeTab[Column1],RecipeTab[[#This Row],[Column1]])&gt;1,"Дубль Дата+Продукт","")</f>
        <v/>
      </c>
      <c r="O33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4" spans="1:15">
      <c r="A34" s="29">
        <v>44562</v>
      </c>
      <c r="B34" s="5" t="s">
        <v>143</v>
      </c>
      <c r="C34" s="23" t="str">
        <f>VLOOKUP($B34,ProductsTab[[Наименование продукции]:[Уникальный идентификатор шахтогруппы]],3,FALSE)</f>
        <v>ГОСУ</v>
      </c>
      <c r="D34" s="5" t="s">
        <v>439</v>
      </c>
      <c r="E34" s="22">
        <v>63.3</v>
      </c>
      <c r="F34" s="22">
        <v>8.3000000000000007</v>
      </c>
      <c r="G34" s="22">
        <v>8.3000000000000007</v>
      </c>
      <c r="H34" s="22">
        <v>21.7</v>
      </c>
      <c r="I34" s="22">
        <v>0.55000000000000004</v>
      </c>
      <c r="J34" s="31">
        <v>0</v>
      </c>
      <c r="K34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4" s="34" t="str">
        <f>IF(AND(RecipeTab[[#This Row],[Наименование продукции]]="",RecipeTab[[#This Row],[Наименование продукции]]=0),"Продукт не указан","")</f>
        <v/>
      </c>
      <c r="M34" s="34" t="str">
        <f>CONCATENATE(RecipeTab[[#This Row],[Дата вступления в силу рецепта]],RecipeTab[[#This Row],[Наименование продукции]])</f>
        <v>44562Конц.угольн. ОС Г25543 ОФ Распадская</v>
      </c>
      <c r="N34" s="34" t="str">
        <f>IF(COUNTIF(RecipeTab[Column1],RecipeTab[[#This Row],[Column1]])&gt;1,"Дубль Дата+Продукт","")</f>
        <v/>
      </c>
      <c r="O34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5" spans="1:15">
      <c r="A35" s="29">
        <v>44562</v>
      </c>
      <c r="B35" s="5" t="s">
        <v>144</v>
      </c>
      <c r="C35" s="23" t="str">
        <f>VLOOKUP($B35,ProductsTab[[Наименование продукции]:[Уникальный идентификатор шахтогруппы]],3,FALSE)</f>
        <v>ГОСУ</v>
      </c>
      <c r="D35" s="5" t="s">
        <v>440</v>
      </c>
      <c r="E35" s="22">
        <v>52.9</v>
      </c>
      <c r="F35" s="22">
        <v>8.8000000000000007</v>
      </c>
      <c r="G35" s="22">
        <v>7.2</v>
      </c>
      <c r="H35" s="22">
        <v>19.2</v>
      </c>
      <c r="I35" s="22">
        <v>0.46</v>
      </c>
      <c r="J35" s="31">
        <v>0</v>
      </c>
      <c r="K35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5" s="34" t="str">
        <f>IF(AND(RecipeTab[[#This Row],[Наименование продукции]]="",RecipeTab[[#This Row],[Наименование продукции]]=0),"Продукт не указан","")</f>
        <v/>
      </c>
      <c r="M35" s="34" t="str">
        <f>CONCATENATE(RecipeTab[[#This Row],[Дата вступления в силу рецепта]],RecipeTab[[#This Row],[Наименование продукции]])</f>
        <v>44562Конц.угольн.КС Шахта №12 Г25543</v>
      </c>
      <c r="N35" s="34" t="str">
        <f>IF(COUNTIF(RecipeTab[Column1],RecipeTab[[#This Row],[Column1]])&gt;1,"Дубль Дата+Продукт","")</f>
        <v/>
      </c>
      <c r="O35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6" spans="1:15">
      <c r="A36" s="29">
        <v>44562</v>
      </c>
      <c r="B36" s="5" t="s">
        <v>145</v>
      </c>
      <c r="C36" s="23" t="str">
        <f>VLOOKUP($B36,ProductsTab[[Наименование продукции]:[Уникальный идентификатор шахтогруппы]],3,FALSE)</f>
        <v>ГОСУ</v>
      </c>
      <c r="D36" s="5" t="s">
        <v>441</v>
      </c>
      <c r="E36" s="22">
        <v>65</v>
      </c>
      <c r="F36" s="22">
        <v>7.7</v>
      </c>
      <c r="G36" s="22">
        <v>8.4</v>
      </c>
      <c r="H36" s="22">
        <v>19.100000000000001</v>
      </c>
      <c r="I36" s="22">
        <v>0.42</v>
      </c>
      <c r="J36" s="31">
        <v>0</v>
      </c>
      <c r="K36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6" s="34" t="str">
        <f>IF(AND(RecipeTab[[#This Row],[Наименование продукции]]="",RecipeTab[[#This Row],[Наименование продукции]]=0),"Продукт не указан","")</f>
        <v/>
      </c>
      <c r="M36" s="34" t="str">
        <f>CONCATENATE(RecipeTab[[#This Row],[Дата вступления в силу рецепта]],RecipeTab[[#This Row],[Наименование продукции]])</f>
        <v>44562КОНЦЕНТРАТ УГОЛЬНЫЙ ОС ЦОФ БЕРЕЗОВСКАЯ</v>
      </c>
      <c r="N36" s="34" t="str">
        <f>IF(COUNTIF(RecipeTab[Column1],RecipeTab[[#This Row],[Column1]])&gt;1,"Дубль Дата+Продукт","")</f>
        <v/>
      </c>
      <c r="O36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7" spans="1:15">
      <c r="A37" s="29">
        <v>44562</v>
      </c>
      <c r="B37" s="5" t="s">
        <v>146</v>
      </c>
      <c r="C37" s="23" t="str">
        <f>VLOOKUP($B37,ProductsTab[[Наименование продукции]:[Уникальный идентификатор шахтогруппы]],3,FALSE)</f>
        <v>УПС</v>
      </c>
      <c r="D37" s="5" t="s">
        <v>442</v>
      </c>
      <c r="E37" s="22">
        <v>43.9</v>
      </c>
      <c r="F37" s="22">
        <v>10.1</v>
      </c>
      <c r="G37" s="22">
        <v>9.1</v>
      </c>
      <c r="H37" s="22">
        <v>15.7</v>
      </c>
      <c r="I37" s="22">
        <v>0.34</v>
      </c>
      <c r="J37" s="31">
        <v>0</v>
      </c>
      <c r="K37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7" s="34" t="str">
        <f>IF(AND(RecipeTab[[#This Row],[Наименование продукции]]="",RecipeTab[[#This Row],[Наименование продукции]]=0),"Продукт не указан","")</f>
        <v/>
      </c>
      <c r="M37" s="34" t="str">
        <f>CONCATENATE(RecipeTab[[#This Row],[Дата вступления в силу рецепта]],RecipeTab[[#This Row],[Наименование продукции]])</f>
        <v>44562Конц.угольн. КС Г25543 Ш.Алардинская</v>
      </c>
      <c r="N37" s="34" t="str">
        <f>IF(COUNTIF(RecipeTab[Column1],RecipeTab[[#This Row],[Column1]])&gt;1,"Дубль Дата+Продукт","")</f>
        <v/>
      </c>
      <c r="O37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8" spans="1:15">
      <c r="A38" s="29">
        <v>44562</v>
      </c>
      <c r="B38" s="5" t="s">
        <v>147</v>
      </c>
      <c r="C38" s="23" t="str">
        <f>VLOOKUP($B38,ProductsTab[[Наименование продукции]:[Уникальный идентификатор шахтогруппы]],3,FALSE)</f>
        <v>ГКОУ</v>
      </c>
      <c r="D38" s="5" t="s">
        <v>147</v>
      </c>
      <c r="E38" s="22">
        <v>28.8</v>
      </c>
      <c r="F38" s="22">
        <v>7.5</v>
      </c>
      <c r="G38" s="22">
        <v>8.5</v>
      </c>
      <c r="H38" s="22">
        <v>23.2</v>
      </c>
      <c r="I38" s="22">
        <v>0.38</v>
      </c>
      <c r="J38" s="31">
        <v>0</v>
      </c>
      <c r="K38" s="34" t="str">
        <f>IF(AND(RecipeTab[[#This Row],[Дата вступления в силу рецепта]]="",RecipeTab[[#This Row],[Дата вступления в силу рецепта]]=0),"Дата не заполнена","")</f>
        <v/>
      </c>
      <c r="L38" s="34" t="str">
        <f>IF(AND(RecipeTab[[#This Row],[Наименование продукции]]="",RecipeTab[[#This Row],[Наименование продукции]]=0),"Продукт не указан","")</f>
        <v/>
      </c>
      <c r="M38" s="34" t="str">
        <f>CONCATENATE(RecipeTab[[#This Row],[Дата вступления в силу рецепта]],RecipeTab[[#This Row],[Наименование продукции]])</f>
        <v>44562Карагандинская КО</v>
      </c>
      <c r="N38" s="34" t="str">
        <f>IF(COUNTIF(RecipeTab[Column1],RecipeTab[[#This Row],[Column1]])&gt;1,"Дубль Дата+Продукт","")</f>
        <v/>
      </c>
      <c r="O38" s="34" t="str">
        <f>IF(RecipeTab[[#This Row],[Проверка даты]]&lt;&gt;"","Ошибка даты",IF(RecipeTab[[#This Row],[Проверка продукции]]&lt;&gt;"","Ошибка продукта",""))</f>
        <v/>
      </c>
    </row>
    <row r="39" spans="1:15">
      <c r="A39" s="4"/>
    </row>
    <row r="40" spans="1:15">
      <c r="A40" s="4"/>
    </row>
    <row r="41" spans="1:15">
      <c r="A41" s="4"/>
    </row>
    <row r="42" spans="1:15">
      <c r="A42" s="4"/>
    </row>
    <row r="43" spans="1:15">
      <c r="A43" s="4"/>
    </row>
    <row r="44" spans="1:15">
      <c r="A44" s="4"/>
    </row>
    <row r="45" spans="1:15">
      <c r="A45" s="4"/>
    </row>
    <row r="46" spans="1:15">
      <c r="A46" s="4"/>
    </row>
    <row r="47" spans="1:15">
      <c r="A47" s="4"/>
    </row>
    <row r="48" spans="1:1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</sheetData>
  <phoneticPr fontId="71" type="noConversion"/>
  <conditionalFormatting sqref="A2:A195">
    <cfRule type="expression" dxfId="28" priority="46">
      <formula>SEARCH("Дата не заполнена",$K2)=1</formula>
    </cfRule>
  </conditionalFormatting>
  <conditionalFormatting sqref="B2:B195">
    <cfRule type="expression" dxfId="27" priority="45">
      <formula>SEARCH("Продукт не указан",$L2)=1</formula>
    </cfRule>
  </conditionalFormatting>
  <conditionalFormatting sqref="A2:B187">
    <cfRule type="expression" dxfId="26" priority="40">
      <formula>SEARCH("Дубль Дата+Продукт",$N2)=1</formula>
    </cfRule>
  </conditionalFormatting>
  <dataValidations xWindow="106" yWindow="562" count="7">
    <dataValidation type="date" allowBlank="1" showInputMessage="1" showErrorMessage="1" error="&quot;Дата вступления в силу рецепта&quot; должна быть в формате &quot;Число&quot;-&quot;Месяц&quot;-&quot;Год&quot; или &quot;Число&quot;/&quot;Месяц&quot;/&quot;Год&quot;" prompt="Формат даты: Число-Месяц-Год" sqref="A2:A38" xr:uid="{8B7BA88C-5ADD-43FF-BB9C-33559054C218}">
      <formula1>44197</formula1>
      <formula2>47484</formula2>
    </dataValidation>
    <dataValidation type="decimal" allowBlank="1" showInputMessage="1" showErrorMessage="1" error="Значение должно быть положительным целым или десятичным числом от 1 до 100" sqref="E2:E38" xr:uid="{34CB07EA-FF36-46C3-B9BD-4C677A938BD0}">
      <formula1>1</formula1>
      <formula2>100</formula2>
    </dataValidation>
    <dataValidation type="decimal" allowBlank="1" showInputMessage="1" showErrorMessage="1" error="Значение должно быть положительным целым или десятичным числом от 0 до 15" sqref="F2:F38" xr:uid="{A78CDDD6-BDFC-4EC9-9B75-683A3C01FE61}">
      <formula1>0</formula1>
      <formula2>15</formula2>
    </dataValidation>
    <dataValidation type="decimal" allowBlank="1" showInputMessage="1" showErrorMessage="1" error="Значение должно быть положительным целым или десятичным числом от 1 до 20" sqref="G2:G38" xr:uid="{66057410-3560-49EB-85C7-5207BE0782E8}">
      <formula1>1</formula1>
      <formula2>20</formula2>
    </dataValidation>
    <dataValidation type="decimal" allowBlank="1" showInputMessage="1" showErrorMessage="1" error="Значение должно быть положительным целым или десятичным числом от 1 до 50" sqref="H2:H38" xr:uid="{A3C12FBB-27BD-4BC5-97CE-9A3E9A66662E}">
      <formula1>1</formula1>
      <formula2>50</formula2>
    </dataValidation>
    <dataValidation type="decimal" allowBlank="1" showInputMessage="1" showErrorMessage="1" error="Значение должно быть положительным целым или десятичным числом от 0 до 5" sqref="I2:I38" xr:uid="{97D2EC9B-E5BE-4A88-9A04-E6E2F9AD14F8}">
      <formula1>0</formula1>
      <formula2>5</formula2>
    </dataValidation>
    <dataValidation type="decimal" allowBlank="1" showInputMessage="1" showErrorMessage="1" error="Значение должно быть положительным целым или десятичным числом от 0 до 1" sqref="J2:J38" xr:uid="{9C303E6A-7B6D-49F4-972B-D8035325E5BC}">
      <formula1>0</formula1>
      <formula2>1</formula2>
    </dataValidation>
  </dataValidations>
  <pageMargins left="0.7" right="0.7" top="0.75" bottom="0.75" header="0.3" footer="0.3"/>
  <pageSetup paperSize="9" scale="52" orientation="portrait" r:id="rId1"/>
  <colBreaks count="1" manualBreakCount="1">
    <brk id="10" max="50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DAE7-68BD-4231-94C4-4E8DBC22D7BD}">
  <sheetPr codeName="Sheet3"/>
  <dimension ref="A1:M148"/>
  <sheetViews>
    <sheetView topLeftCell="A50" workbookViewId="0">
      <selection activeCell="B56" sqref="B56"/>
    </sheetView>
  </sheetViews>
  <sheetFormatPr defaultRowHeight="14.5"/>
  <cols>
    <col min="1" max="1" width="34.7265625" bestFit="1" customWidth="1"/>
    <col min="2" max="2" width="42.81640625" bestFit="1" customWidth="1"/>
    <col min="3" max="3" width="36.453125" bestFit="1" customWidth="1"/>
    <col min="4" max="4" width="41.08984375" bestFit="1" customWidth="1"/>
    <col min="5" max="5" width="25.453125" bestFit="1" customWidth="1"/>
    <col min="6" max="6" width="21" bestFit="1" customWidth="1"/>
    <col min="7" max="7" width="14.90625" bestFit="1" customWidth="1"/>
    <col min="8" max="8" width="44" bestFit="1" customWidth="1"/>
    <col min="9" max="9" width="68.81640625" bestFit="1" customWidth="1"/>
    <col min="10" max="10" width="58.08984375" bestFit="1" customWidth="1"/>
    <col min="11" max="11" width="37.453125" bestFit="1" customWidth="1"/>
    <col min="12" max="12" width="35.7265625" bestFit="1" customWidth="1"/>
    <col min="13" max="13" width="31.7265625" bestFit="1" customWidth="1"/>
  </cols>
  <sheetData>
    <row r="1" spans="1:13">
      <c r="A1" t="s">
        <v>172</v>
      </c>
      <c r="B1" t="s">
        <v>102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106</v>
      </c>
      <c r="J1" t="s">
        <v>179</v>
      </c>
      <c r="K1" t="s">
        <v>180</v>
      </c>
      <c r="L1" t="s">
        <v>181</v>
      </c>
      <c r="M1" t="s">
        <v>182</v>
      </c>
    </row>
    <row r="2" spans="1:13">
      <c r="A2" t="s">
        <v>183</v>
      </c>
      <c r="B2" s="30" t="s">
        <v>183</v>
      </c>
      <c r="C2" s="30" t="s">
        <v>184</v>
      </c>
      <c r="D2" s="30"/>
      <c r="E2" s="30"/>
      <c r="F2" s="30"/>
      <c r="I2" s="30" t="s">
        <v>185</v>
      </c>
      <c r="J2" s="30" t="s">
        <v>186</v>
      </c>
      <c r="K2" s="30" t="s">
        <v>187</v>
      </c>
      <c r="L2" t="s">
        <v>187</v>
      </c>
      <c r="M2" s="30" t="s">
        <v>187</v>
      </c>
    </row>
    <row r="3" spans="1:13">
      <c r="A3" t="s">
        <v>188</v>
      </c>
      <c r="B3" s="30" t="s">
        <v>188</v>
      </c>
      <c r="C3" s="30" t="s">
        <v>184</v>
      </c>
      <c r="D3" s="30"/>
      <c r="E3" s="30"/>
      <c r="F3" s="30"/>
      <c r="I3" s="30" t="s">
        <v>189</v>
      </c>
      <c r="J3" s="30" t="s">
        <v>186</v>
      </c>
      <c r="K3" s="30" t="s">
        <v>187</v>
      </c>
      <c r="L3" t="s">
        <v>187</v>
      </c>
      <c r="M3" s="30" t="s">
        <v>187</v>
      </c>
    </row>
    <row r="4" spans="1:13">
      <c r="A4" t="s">
        <v>190</v>
      </c>
      <c r="B4" s="30" t="s">
        <v>190</v>
      </c>
      <c r="C4" s="30" t="s">
        <v>191</v>
      </c>
      <c r="D4" s="30"/>
      <c r="E4" s="30"/>
      <c r="F4" s="30"/>
      <c r="I4" s="30" t="s">
        <v>192</v>
      </c>
      <c r="J4" s="30" t="s">
        <v>186</v>
      </c>
      <c r="K4" s="30" t="s">
        <v>187</v>
      </c>
      <c r="L4" t="s">
        <v>187</v>
      </c>
      <c r="M4" s="30" t="s">
        <v>187</v>
      </c>
    </row>
    <row r="5" spans="1:13">
      <c r="A5" t="s">
        <v>193</v>
      </c>
      <c r="B5" s="30" t="s">
        <v>193</v>
      </c>
      <c r="C5" s="30" t="s">
        <v>191</v>
      </c>
      <c r="D5" s="30"/>
      <c r="E5" s="30"/>
      <c r="F5" s="30"/>
      <c r="I5" s="30" t="s">
        <v>194</v>
      </c>
      <c r="J5" s="30" t="s">
        <v>186</v>
      </c>
      <c r="K5" s="30" t="s">
        <v>187</v>
      </c>
      <c r="L5" t="s">
        <v>187</v>
      </c>
      <c r="M5" s="30" t="s">
        <v>187</v>
      </c>
    </row>
    <row r="6" spans="1:13">
      <c r="A6" t="s">
        <v>195</v>
      </c>
      <c r="B6" s="30" t="s">
        <v>195</v>
      </c>
      <c r="C6" s="30" t="s">
        <v>195</v>
      </c>
      <c r="D6" s="30"/>
      <c r="E6" s="30"/>
      <c r="F6" s="30"/>
      <c r="I6" s="30" t="s">
        <v>196</v>
      </c>
      <c r="J6" s="30" t="s">
        <v>186</v>
      </c>
      <c r="K6" s="30" t="s">
        <v>187</v>
      </c>
      <c r="L6" t="s">
        <v>187</v>
      </c>
      <c r="M6" s="30" t="s">
        <v>187</v>
      </c>
    </row>
    <row r="7" spans="1:13">
      <c r="A7" t="s">
        <v>197</v>
      </c>
      <c r="B7" s="30" t="s">
        <v>197</v>
      </c>
      <c r="C7" s="30" t="s">
        <v>197</v>
      </c>
      <c r="D7" s="30"/>
      <c r="E7" s="30"/>
      <c r="F7" s="30"/>
      <c r="I7" s="30" t="s">
        <v>198</v>
      </c>
      <c r="J7" s="30" t="s">
        <v>186</v>
      </c>
      <c r="K7" s="30" t="s">
        <v>187</v>
      </c>
      <c r="L7" t="s">
        <v>187</v>
      </c>
      <c r="M7" s="30" t="s">
        <v>187</v>
      </c>
    </row>
    <row r="8" spans="1:13">
      <c r="A8" t="s">
        <v>184</v>
      </c>
      <c r="B8" s="30" t="s">
        <v>184</v>
      </c>
      <c r="C8" s="30"/>
      <c r="D8" s="30"/>
      <c r="E8" s="30"/>
      <c r="F8" s="30"/>
      <c r="I8" s="30" t="s">
        <v>199</v>
      </c>
      <c r="J8" s="30" t="s">
        <v>187</v>
      </c>
      <c r="K8" s="30" t="s">
        <v>187</v>
      </c>
      <c r="L8" t="s">
        <v>187</v>
      </c>
      <c r="M8" s="30" t="s">
        <v>200</v>
      </c>
    </row>
    <row r="9" spans="1:13">
      <c r="A9" t="s">
        <v>191</v>
      </c>
      <c r="B9" s="30" t="s">
        <v>191</v>
      </c>
      <c r="C9" s="30"/>
      <c r="D9" s="30"/>
      <c r="E9" s="30"/>
      <c r="F9" s="30"/>
      <c r="I9" s="30" t="s">
        <v>201</v>
      </c>
      <c r="J9" s="30" t="s">
        <v>187</v>
      </c>
      <c r="K9" s="30" t="s">
        <v>187</v>
      </c>
      <c r="L9" t="s">
        <v>187</v>
      </c>
      <c r="M9" s="30" t="s">
        <v>200</v>
      </c>
    </row>
    <row r="10" spans="1:13">
      <c r="A10" t="s">
        <v>195</v>
      </c>
      <c r="B10" s="30" t="s">
        <v>195</v>
      </c>
      <c r="C10" s="30"/>
      <c r="D10" s="30"/>
      <c r="E10" s="30"/>
      <c r="F10" s="30"/>
      <c r="I10" s="30" t="s">
        <v>196</v>
      </c>
      <c r="J10" s="30" t="s">
        <v>186</v>
      </c>
      <c r="K10" s="30" t="s">
        <v>187</v>
      </c>
      <c r="L10" t="s">
        <v>187</v>
      </c>
      <c r="M10" s="30" t="s">
        <v>200</v>
      </c>
    </row>
    <row r="11" spans="1:13">
      <c r="A11" t="s">
        <v>197</v>
      </c>
      <c r="B11" s="30" t="s">
        <v>197</v>
      </c>
      <c r="C11" s="30"/>
      <c r="D11" s="30"/>
      <c r="E11" s="30"/>
      <c r="F11" s="30"/>
      <c r="I11" s="30" t="s">
        <v>198</v>
      </c>
      <c r="J11" s="30" t="s">
        <v>186</v>
      </c>
      <c r="K11" s="30" t="s">
        <v>187</v>
      </c>
      <c r="L11" t="s">
        <v>187</v>
      </c>
      <c r="M11" s="30" t="s">
        <v>200</v>
      </c>
    </row>
    <row r="12" spans="1:13">
      <c r="B12" s="30" t="s">
        <v>202</v>
      </c>
      <c r="C12" s="30"/>
      <c r="D12" s="30"/>
      <c r="E12" s="30"/>
      <c r="F12" s="30" t="s">
        <v>203</v>
      </c>
      <c r="I12" s="30" t="s">
        <v>202</v>
      </c>
      <c r="J12" s="30" t="s">
        <v>187</v>
      </c>
      <c r="K12" s="30" t="s">
        <v>204</v>
      </c>
      <c r="L12" t="s">
        <v>187</v>
      </c>
      <c r="M12" s="30" t="s">
        <v>200</v>
      </c>
    </row>
    <row r="13" spans="1:13">
      <c r="B13" s="30" t="s">
        <v>205</v>
      </c>
      <c r="C13" s="30"/>
      <c r="D13" s="30"/>
      <c r="E13" s="30"/>
      <c r="F13" s="30" t="s">
        <v>203</v>
      </c>
      <c r="I13" s="30" t="s">
        <v>205</v>
      </c>
      <c r="J13" s="30" t="s">
        <v>187</v>
      </c>
      <c r="K13" s="30" t="s">
        <v>204</v>
      </c>
      <c r="L13" t="s">
        <v>187</v>
      </c>
      <c r="M13" s="30" t="s">
        <v>200</v>
      </c>
    </row>
    <row r="14" spans="1:13">
      <c r="B14" s="30" t="s">
        <v>206</v>
      </c>
      <c r="C14" s="30"/>
      <c r="D14" s="30"/>
      <c r="E14" s="30"/>
      <c r="F14" s="30" t="s">
        <v>203</v>
      </c>
      <c r="I14" s="30" t="s">
        <v>206</v>
      </c>
      <c r="J14" s="30" t="s">
        <v>187</v>
      </c>
      <c r="K14" s="30" t="s">
        <v>204</v>
      </c>
      <c r="L14" t="s">
        <v>187</v>
      </c>
      <c r="M14" s="30" t="s">
        <v>200</v>
      </c>
    </row>
    <row r="15" spans="1:13">
      <c r="B15" s="30" t="s">
        <v>207</v>
      </c>
      <c r="C15" s="30"/>
      <c r="D15" s="30"/>
      <c r="E15" s="30"/>
      <c r="F15" s="30" t="s">
        <v>203</v>
      </c>
      <c r="I15" s="30" t="s">
        <v>207</v>
      </c>
      <c r="J15" s="30" t="s">
        <v>187</v>
      </c>
      <c r="K15" s="30" t="s">
        <v>204</v>
      </c>
      <c r="L15" t="s">
        <v>187</v>
      </c>
      <c r="M15" s="30" t="s">
        <v>200</v>
      </c>
    </row>
    <row r="16" spans="1:13">
      <c r="B16" s="30" t="s">
        <v>208</v>
      </c>
      <c r="C16" s="30"/>
      <c r="D16" s="30"/>
      <c r="E16" s="30"/>
      <c r="F16" s="30" t="s">
        <v>203</v>
      </c>
      <c r="I16" s="30" t="s">
        <v>208</v>
      </c>
      <c r="J16" s="30" t="s">
        <v>187</v>
      </c>
      <c r="K16" s="30" t="s">
        <v>204</v>
      </c>
      <c r="L16" t="s">
        <v>187</v>
      </c>
      <c r="M16" s="30" t="s">
        <v>200</v>
      </c>
    </row>
    <row r="17" spans="2:13">
      <c r="B17" s="30" t="s">
        <v>209</v>
      </c>
      <c r="C17" s="30"/>
      <c r="D17" s="30"/>
      <c r="E17" s="30"/>
      <c r="F17" s="30" t="s">
        <v>203</v>
      </c>
      <c r="I17" s="30" t="s">
        <v>209</v>
      </c>
      <c r="J17" s="30" t="s">
        <v>187</v>
      </c>
      <c r="K17" s="30" t="s">
        <v>204</v>
      </c>
      <c r="L17" t="s">
        <v>187</v>
      </c>
      <c r="M17" s="30" t="s">
        <v>200</v>
      </c>
    </row>
    <row r="18" spans="2:13">
      <c r="B18" s="30" t="s">
        <v>210</v>
      </c>
      <c r="C18" s="30"/>
      <c r="D18" s="30"/>
      <c r="E18" s="30"/>
      <c r="F18" s="30" t="s">
        <v>203</v>
      </c>
      <c r="I18" s="30" t="s">
        <v>210</v>
      </c>
      <c r="J18" s="30" t="s">
        <v>187</v>
      </c>
      <c r="K18" s="30" t="s">
        <v>204</v>
      </c>
      <c r="L18" t="s">
        <v>187</v>
      </c>
      <c r="M18" s="30" t="s">
        <v>200</v>
      </c>
    </row>
    <row r="19" spans="2:13">
      <c r="B19" s="30" t="s">
        <v>211</v>
      </c>
      <c r="C19" s="30"/>
      <c r="D19" s="30"/>
      <c r="E19" s="30"/>
      <c r="F19" s="30" t="s">
        <v>203</v>
      </c>
      <c r="I19" s="30" t="s">
        <v>211</v>
      </c>
      <c r="J19" s="30" t="s">
        <v>187</v>
      </c>
      <c r="K19" s="30" t="s">
        <v>204</v>
      </c>
      <c r="L19" t="s">
        <v>187</v>
      </c>
      <c r="M19" s="30" t="s">
        <v>200</v>
      </c>
    </row>
    <row r="20" spans="2:13">
      <c r="B20" s="30" t="s">
        <v>212</v>
      </c>
      <c r="C20" s="30"/>
      <c r="D20" s="30"/>
      <c r="E20" s="30"/>
      <c r="F20" s="30" t="s">
        <v>203</v>
      </c>
      <c r="I20" s="30" t="s">
        <v>212</v>
      </c>
      <c r="J20" s="30" t="s">
        <v>187</v>
      </c>
      <c r="K20" s="30" t="s">
        <v>204</v>
      </c>
      <c r="L20" t="s">
        <v>187</v>
      </c>
      <c r="M20" s="30" t="s">
        <v>200</v>
      </c>
    </row>
    <row r="21" spans="2:13">
      <c r="B21" s="30" t="s">
        <v>213</v>
      </c>
      <c r="C21" s="30"/>
      <c r="D21" s="30"/>
      <c r="E21" s="30"/>
      <c r="F21" s="30" t="s">
        <v>203</v>
      </c>
      <c r="I21" s="30" t="s">
        <v>213</v>
      </c>
      <c r="J21" s="30" t="s">
        <v>187</v>
      </c>
      <c r="K21" s="30" t="s">
        <v>204</v>
      </c>
      <c r="L21" t="s">
        <v>187</v>
      </c>
      <c r="M21" s="30" t="s">
        <v>200</v>
      </c>
    </row>
    <row r="22" spans="2:13">
      <c r="B22" s="30" t="s">
        <v>214</v>
      </c>
      <c r="C22" s="30"/>
      <c r="D22" s="30"/>
      <c r="E22" s="30"/>
      <c r="F22" s="30" t="s">
        <v>203</v>
      </c>
      <c r="I22" s="30" t="s">
        <v>214</v>
      </c>
      <c r="J22" s="30" t="s">
        <v>187</v>
      </c>
      <c r="K22" s="30" t="s">
        <v>204</v>
      </c>
      <c r="L22" t="s">
        <v>187</v>
      </c>
      <c r="M22" s="30" t="s">
        <v>200</v>
      </c>
    </row>
    <row r="23" spans="2:13">
      <c r="B23" s="30" t="s">
        <v>215</v>
      </c>
      <c r="C23" s="30"/>
      <c r="D23" s="30"/>
      <c r="E23" s="30"/>
      <c r="F23" s="30" t="s">
        <v>203</v>
      </c>
      <c r="I23" s="30" t="s">
        <v>215</v>
      </c>
      <c r="J23" s="30" t="s">
        <v>187</v>
      </c>
      <c r="K23" s="30" t="s">
        <v>204</v>
      </c>
      <c r="L23" t="s">
        <v>187</v>
      </c>
      <c r="M23" s="30" t="s">
        <v>200</v>
      </c>
    </row>
    <row r="24" spans="2:13">
      <c r="B24" s="30" t="s">
        <v>216</v>
      </c>
      <c r="C24" s="30"/>
      <c r="D24" s="30"/>
      <c r="E24" s="30"/>
      <c r="F24" s="30" t="s">
        <v>203</v>
      </c>
      <c r="I24" s="30" t="s">
        <v>216</v>
      </c>
      <c r="J24" s="30" t="s">
        <v>187</v>
      </c>
      <c r="K24" s="30" t="s">
        <v>204</v>
      </c>
      <c r="L24" t="s">
        <v>187</v>
      </c>
      <c r="M24" s="30" t="s">
        <v>200</v>
      </c>
    </row>
    <row r="25" spans="2:13">
      <c r="B25" s="30" t="s">
        <v>217</v>
      </c>
      <c r="C25" s="30"/>
      <c r="D25" s="30"/>
      <c r="E25" s="30"/>
      <c r="F25" s="30" t="s">
        <v>203</v>
      </c>
      <c r="I25" s="30" t="s">
        <v>217</v>
      </c>
      <c r="J25" s="30" t="s">
        <v>187</v>
      </c>
      <c r="K25" s="30" t="s">
        <v>204</v>
      </c>
      <c r="L25" t="s">
        <v>187</v>
      </c>
      <c r="M25" s="30" t="s">
        <v>200</v>
      </c>
    </row>
    <row r="26" spans="2:13">
      <c r="B26" s="30" t="s">
        <v>218</v>
      </c>
      <c r="C26" s="30"/>
      <c r="D26" s="30"/>
      <c r="E26" s="30"/>
      <c r="F26" s="30" t="s">
        <v>203</v>
      </c>
      <c r="I26" s="30" t="s">
        <v>218</v>
      </c>
      <c r="J26" s="30" t="s">
        <v>187</v>
      </c>
      <c r="K26" s="30" t="s">
        <v>204</v>
      </c>
      <c r="L26" t="s">
        <v>187</v>
      </c>
      <c r="M26" s="30" t="s">
        <v>200</v>
      </c>
    </row>
    <row r="27" spans="2:13">
      <c r="B27" s="30" t="s">
        <v>219</v>
      </c>
      <c r="C27" s="30"/>
      <c r="D27" s="30"/>
      <c r="E27" s="30"/>
      <c r="F27" s="30" t="s">
        <v>203</v>
      </c>
      <c r="I27" s="30" t="s">
        <v>219</v>
      </c>
      <c r="J27" s="30" t="s">
        <v>187</v>
      </c>
      <c r="K27" s="30" t="s">
        <v>204</v>
      </c>
      <c r="L27" t="s">
        <v>187</v>
      </c>
      <c r="M27" s="30" t="s">
        <v>200</v>
      </c>
    </row>
    <row r="28" spans="2:13">
      <c r="B28" s="30" t="s">
        <v>220</v>
      </c>
      <c r="C28" s="30"/>
      <c r="D28" s="30"/>
      <c r="E28" s="30"/>
      <c r="F28" s="30" t="s">
        <v>203</v>
      </c>
      <c r="I28" s="30" t="s">
        <v>220</v>
      </c>
      <c r="J28" s="30" t="s">
        <v>187</v>
      </c>
      <c r="K28" s="30" t="s">
        <v>204</v>
      </c>
      <c r="L28" t="s">
        <v>187</v>
      </c>
      <c r="M28" s="30" t="s">
        <v>200</v>
      </c>
    </row>
    <row r="29" spans="2:13">
      <c r="B29" s="30" t="s">
        <v>221</v>
      </c>
      <c r="C29" s="30"/>
      <c r="D29" s="30"/>
      <c r="E29" s="30"/>
      <c r="F29" s="30" t="s">
        <v>203</v>
      </c>
      <c r="I29" s="30" t="s">
        <v>221</v>
      </c>
      <c r="J29" s="30" t="s">
        <v>187</v>
      </c>
      <c r="K29" s="30" t="s">
        <v>204</v>
      </c>
      <c r="L29" t="s">
        <v>187</v>
      </c>
      <c r="M29" s="30" t="s">
        <v>200</v>
      </c>
    </row>
    <row r="30" spans="2:13">
      <c r="B30" s="30" t="s">
        <v>222</v>
      </c>
      <c r="C30" s="30"/>
      <c r="D30" s="30"/>
      <c r="E30" s="30"/>
      <c r="F30" s="30" t="s">
        <v>203</v>
      </c>
      <c r="I30" s="30" t="s">
        <v>222</v>
      </c>
      <c r="J30" s="30" t="s">
        <v>187</v>
      </c>
      <c r="K30" s="30" t="s">
        <v>204</v>
      </c>
      <c r="L30" t="s">
        <v>187</v>
      </c>
      <c r="M30" s="30" t="s">
        <v>200</v>
      </c>
    </row>
    <row r="31" spans="2:13">
      <c r="B31" s="30" t="s">
        <v>223</v>
      </c>
      <c r="C31" s="30"/>
      <c r="D31" s="30"/>
      <c r="E31" s="30"/>
      <c r="F31" s="30" t="s">
        <v>203</v>
      </c>
      <c r="I31" s="30" t="s">
        <v>223</v>
      </c>
      <c r="J31" s="30" t="s">
        <v>187</v>
      </c>
      <c r="K31" s="30" t="s">
        <v>204</v>
      </c>
      <c r="L31" t="s">
        <v>187</v>
      </c>
      <c r="M31" s="30" t="s">
        <v>200</v>
      </c>
    </row>
    <row r="32" spans="2:13">
      <c r="B32" s="30" t="s">
        <v>224</v>
      </c>
      <c r="C32" s="30"/>
      <c r="D32" s="30"/>
      <c r="E32" s="30"/>
      <c r="F32" s="30" t="s">
        <v>203</v>
      </c>
      <c r="I32" s="30" t="s">
        <v>224</v>
      </c>
      <c r="J32" s="30" t="s">
        <v>187</v>
      </c>
      <c r="K32" s="30" t="s">
        <v>204</v>
      </c>
      <c r="L32" t="s">
        <v>187</v>
      </c>
      <c r="M32" s="30" t="s">
        <v>200</v>
      </c>
    </row>
    <row r="33" spans="1:13">
      <c r="B33" s="30" t="s">
        <v>225</v>
      </c>
      <c r="C33" s="30"/>
      <c r="D33" s="30"/>
      <c r="E33" s="30"/>
      <c r="F33" s="30" t="s">
        <v>203</v>
      </c>
      <c r="I33" s="30" t="s">
        <v>225</v>
      </c>
      <c r="J33" s="30" t="s">
        <v>187</v>
      </c>
      <c r="K33" s="30" t="s">
        <v>204</v>
      </c>
      <c r="L33" t="s">
        <v>187</v>
      </c>
      <c r="M33" s="30" t="s">
        <v>200</v>
      </c>
    </row>
    <row r="34" spans="1:13">
      <c r="A34">
        <v>1139746</v>
      </c>
      <c r="B34" s="30" t="s">
        <v>61</v>
      </c>
      <c r="C34" s="30" t="s">
        <v>65</v>
      </c>
      <c r="D34" s="30" t="s">
        <v>65</v>
      </c>
      <c r="E34" s="30"/>
      <c r="F34" s="30"/>
      <c r="I34" s="30" t="s">
        <v>226</v>
      </c>
      <c r="J34" s="30" t="s">
        <v>187</v>
      </c>
      <c r="K34" s="30" t="s">
        <v>187</v>
      </c>
      <c r="L34" t="s">
        <v>187</v>
      </c>
      <c r="M34" s="30" t="s">
        <v>187</v>
      </c>
    </row>
    <row r="35" spans="1:13">
      <c r="A35">
        <v>2068172</v>
      </c>
      <c r="B35" s="30" t="s">
        <v>109</v>
      </c>
      <c r="C35" s="30" t="s">
        <v>65</v>
      </c>
      <c r="D35" s="30" t="s">
        <v>65</v>
      </c>
      <c r="E35" s="30"/>
      <c r="F35" s="30"/>
      <c r="I35" s="30" t="s">
        <v>227</v>
      </c>
      <c r="J35" s="30" t="s">
        <v>187</v>
      </c>
      <c r="K35" s="30" t="s">
        <v>187</v>
      </c>
      <c r="L35" t="s">
        <v>187</v>
      </c>
      <c r="M35" s="30" t="s">
        <v>187</v>
      </c>
    </row>
    <row r="36" spans="1:13">
      <c r="A36">
        <v>1996369</v>
      </c>
      <c r="B36" s="30" t="s">
        <v>110</v>
      </c>
      <c r="C36" s="30" t="s">
        <v>65</v>
      </c>
      <c r="D36" s="30" t="s">
        <v>65</v>
      </c>
      <c r="E36" s="30"/>
      <c r="F36" s="30"/>
      <c r="I36" s="30" t="s">
        <v>228</v>
      </c>
      <c r="J36" s="30" t="s">
        <v>187</v>
      </c>
      <c r="K36" s="30" t="s">
        <v>187</v>
      </c>
      <c r="L36" t="s">
        <v>187</v>
      </c>
      <c r="M36" s="30" t="s">
        <v>187</v>
      </c>
    </row>
    <row r="37" spans="1:13">
      <c r="A37">
        <v>1778583</v>
      </c>
      <c r="B37" s="30" t="s">
        <v>111</v>
      </c>
      <c r="C37" s="30" t="s">
        <v>65</v>
      </c>
      <c r="D37" s="30" t="s">
        <v>65</v>
      </c>
      <c r="E37" s="30"/>
      <c r="F37" s="30"/>
      <c r="I37" s="30" t="s">
        <v>229</v>
      </c>
      <c r="J37" s="30" t="s">
        <v>187</v>
      </c>
      <c r="K37" s="30" t="s">
        <v>187</v>
      </c>
      <c r="L37" t="s">
        <v>187</v>
      </c>
      <c r="M37" s="30" t="s">
        <v>187</v>
      </c>
    </row>
    <row r="38" spans="1:13">
      <c r="A38">
        <v>1802972</v>
      </c>
      <c r="B38" s="30" t="s">
        <v>112</v>
      </c>
      <c r="C38" s="30" t="s">
        <v>65</v>
      </c>
      <c r="D38" s="30" t="s">
        <v>65</v>
      </c>
      <c r="E38" s="30"/>
      <c r="F38" s="30"/>
      <c r="I38" s="30" t="s">
        <v>230</v>
      </c>
      <c r="J38" s="30" t="s">
        <v>187</v>
      </c>
      <c r="K38" s="30" t="s">
        <v>187</v>
      </c>
      <c r="L38" t="s">
        <v>187</v>
      </c>
      <c r="M38" s="30" t="s">
        <v>187</v>
      </c>
    </row>
    <row r="39" spans="1:13">
      <c r="A39">
        <v>1802973</v>
      </c>
      <c r="B39" s="30" t="s">
        <v>113</v>
      </c>
      <c r="C39" s="30" t="s">
        <v>65</v>
      </c>
      <c r="D39" s="30" t="s">
        <v>65</v>
      </c>
      <c r="E39" s="30"/>
      <c r="F39" s="30"/>
      <c r="I39" s="30" t="s">
        <v>231</v>
      </c>
      <c r="J39" s="30" t="s">
        <v>187</v>
      </c>
      <c r="K39" s="30" t="s">
        <v>187</v>
      </c>
      <c r="L39" t="s">
        <v>187</v>
      </c>
      <c r="M39" s="30" t="s">
        <v>187</v>
      </c>
    </row>
    <row r="40" spans="1:13">
      <c r="A40">
        <v>1900607</v>
      </c>
      <c r="B40" s="30" t="s">
        <v>114</v>
      </c>
      <c r="C40" s="30" t="s">
        <v>65</v>
      </c>
      <c r="D40" s="30" t="s">
        <v>65</v>
      </c>
      <c r="E40" s="30"/>
      <c r="F40" s="30"/>
      <c r="I40" s="30" t="s">
        <v>232</v>
      </c>
      <c r="J40" s="30" t="s">
        <v>187</v>
      </c>
      <c r="K40" s="30" t="s">
        <v>187</v>
      </c>
      <c r="L40" t="s">
        <v>187</v>
      </c>
      <c r="M40" s="30" t="s">
        <v>187</v>
      </c>
    </row>
    <row r="41" spans="1:13">
      <c r="A41">
        <v>1760512</v>
      </c>
      <c r="B41" s="30" t="s">
        <v>115</v>
      </c>
      <c r="C41" s="30" t="s">
        <v>233</v>
      </c>
      <c r="D41" s="30" t="s">
        <v>233</v>
      </c>
      <c r="E41" s="30"/>
      <c r="F41" s="30"/>
      <c r="I41" s="30" t="s">
        <v>234</v>
      </c>
      <c r="J41" s="30" t="s">
        <v>187</v>
      </c>
      <c r="K41" s="30" t="s">
        <v>187</v>
      </c>
      <c r="L41" t="s">
        <v>187</v>
      </c>
      <c r="M41" s="30" t="s">
        <v>187</v>
      </c>
    </row>
    <row r="42" spans="1:13">
      <c r="A42">
        <v>1210726</v>
      </c>
      <c r="B42" s="30" t="s">
        <v>235</v>
      </c>
      <c r="C42" s="30" t="s">
        <v>233</v>
      </c>
      <c r="D42" s="30" t="s">
        <v>233</v>
      </c>
      <c r="E42" s="30"/>
      <c r="F42" s="30"/>
      <c r="I42" s="30" t="s">
        <v>236</v>
      </c>
      <c r="J42" s="30" t="s">
        <v>187</v>
      </c>
      <c r="K42" s="30" t="s">
        <v>187</v>
      </c>
      <c r="L42" t="s">
        <v>187</v>
      </c>
      <c r="M42" s="30" t="s">
        <v>187</v>
      </c>
    </row>
    <row r="43" spans="1:13">
      <c r="A43">
        <v>2074881</v>
      </c>
      <c r="B43" s="30" t="s">
        <v>116</v>
      </c>
      <c r="C43" s="30" t="s">
        <v>233</v>
      </c>
      <c r="D43" s="30" t="s">
        <v>233</v>
      </c>
      <c r="E43" s="30"/>
      <c r="F43" s="30"/>
      <c r="I43" s="30" t="s">
        <v>237</v>
      </c>
      <c r="J43" s="30" t="s">
        <v>187</v>
      </c>
      <c r="K43" s="30" t="s">
        <v>187</v>
      </c>
      <c r="L43" t="s">
        <v>187</v>
      </c>
      <c r="M43" s="30" t="s">
        <v>187</v>
      </c>
    </row>
    <row r="44" spans="1:13">
      <c r="A44">
        <v>1277608</v>
      </c>
      <c r="B44" s="30" t="s">
        <v>117</v>
      </c>
      <c r="C44" s="30" t="s">
        <v>233</v>
      </c>
      <c r="D44" s="30" t="s">
        <v>233</v>
      </c>
      <c r="E44" s="30"/>
      <c r="F44" s="30"/>
      <c r="I44" s="30" t="s">
        <v>238</v>
      </c>
      <c r="J44" s="30" t="s">
        <v>187</v>
      </c>
      <c r="K44" s="30" t="s">
        <v>187</v>
      </c>
      <c r="L44" t="s">
        <v>187</v>
      </c>
      <c r="M44" s="30" t="s">
        <v>187</v>
      </c>
    </row>
    <row r="45" spans="1:13">
      <c r="A45">
        <v>1685633</v>
      </c>
      <c r="B45" s="30" t="s">
        <v>118</v>
      </c>
      <c r="C45" s="30" t="s">
        <v>233</v>
      </c>
      <c r="D45" s="30" t="s">
        <v>233</v>
      </c>
      <c r="E45" s="30"/>
      <c r="F45" s="30"/>
      <c r="I45" s="30" t="s">
        <v>239</v>
      </c>
      <c r="J45" s="30" t="s">
        <v>187</v>
      </c>
      <c r="K45" s="30" t="s">
        <v>187</v>
      </c>
      <c r="L45" t="s">
        <v>187</v>
      </c>
      <c r="M45" s="30" t="s">
        <v>187</v>
      </c>
    </row>
    <row r="46" spans="1:13">
      <c r="A46">
        <v>2076685</v>
      </c>
      <c r="B46" s="30" t="s">
        <v>119</v>
      </c>
      <c r="C46" s="30" t="s">
        <v>233</v>
      </c>
      <c r="D46" s="30" t="s">
        <v>233</v>
      </c>
      <c r="E46" s="30"/>
      <c r="F46" s="30"/>
      <c r="I46" s="30" t="s">
        <v>240</v>
      </c>
      <c r="J46" s="30" t="s">
        <v>187</v>
      </c>
      <c r="K46" s="30" t="s">
        <v>187</v>
      </c>
      <c r="L46" t="s">
        <v>187</v>
      </c>
      <c r="M46" s="30" t="s">
        <v>187</v>
      </c>
    </row>
    <row r="47" spans="1:13">
      <c r="A47">
        <v>2039211</v>
      </c>
      <c r="B47" s="30" t="s">
        <v>241</v>
      </c>
      <c r="C47" s="30" t="s">
        <v>233</v>
      </c>
      <c r="D47" s="30" t="s">
        <v>233</v>
      </c>
      <c r="E47" s="30"/>
      <c r="F47" s="30"/>
      <c r="I47" s="30" t="s">
        <v>242</v>
      </c>
      <c r="J47" s="30" t="s">
        <v>187</v>
      </c>
      <c r="K47" s="30" t="s">
        <v>187</v>
      </c>
      <c r="L47" t="s">
        <v>187</v>
      </c>
      <c r="M47" s="30" t="s">
        <v>187</v>
      </c>
    </row>
    <row r="48" spans="1:13">
      <c r="A48">
        <v>2051868</v>
      </c>
      <c r="B48" s="30" t="s">
        <v>120</v>
      </c>
      <c r="C48" s="30" t="s">
        <v>233</v>
      </c>
      <c r="D48" s="30" t="s">
        <v>233</v>
      </c>
      <c r="E48" s="30"/>
      <c r="F48" s="30"/>
      <c r="I48" s="30" t="s">
        <v>243</v>
      </c>
      <c r="J48" s="30" t="s">
        <v>187</v>
      </c>
      <c r="K48" s="30" t="s">
        <v>187</v>
      </c>
      <c r="L48" t="s">
        <v>187</v>
      </c>
      <c r="M48" s="30" t="s">
        <v>187</v>
      </c>
    </row>
    <row r="49" spans="1:13">
      <c r="A49">
        <v>1188721</v>
      </c>
      <c r="B49" s="30" t="s">
        <v>244</v>
      </c>
      <c r="C49" s="30" t="s">
        <v>233</v>
      </c>
      <c r="D49" s="30" t="s">
        <v>233</v>
      </c>
      <c r="E49" s="30"/>
      <c r="F49" s="30"/>
      <c r="I49" s="30" t="s">
        <v>245</v>
      </c>
      <c r="J49" s="30" t="s">
        <v>187</v>
      </c>
      <c r="K49" s="30" t="s">
        <v>187</v>
      </c>
      <c r="L49" t="s">
        <v>187</v>
      </c>
      <c r="M49" s="30" t="s">
        <v>187</v>
      </c>
    </row>
    <row r="50" spans="1:13">
      <c r="A50">
        <v>2083364</v>
      </c>
      <c r="B50" s="30" t="s">
        <v>121</v>
      </c>
      <c r="C50" s="30" t="s">
        <v>233</v>
      </c>
      <c r="D50" s="30" t="s">
        <v>233</v>
      </c>
      <c r="E50" s="30"/>
      <c r="F50" s="30"/>
      <c r="I50" s="30" t="s">
        <v>246</v>
      </c>
      <c r="J50" s="30" t="s">
        <v>187</v>
      </c>
      <c r="K50" s="30" t="s">
        <v>187</v>
      </c>
      <c r="L50" t="s">
        <v>187</v>
      </c>
      <c r="M50" s="30" t="s">
        <v>187</v>
      </c>
    </row>
    <row r="51" spans="1:13">
      <c r="A51">
        <v>1747841</v>
      </c>
      <c r="B51" s="30" t="s">
        <v>150</v>
      </c>
      <c r="C51" s="30" t="s">
        <v>233</v>
      </c>
      <c r="D51" s="30" t="s">
        <v>233</v>
      </c>
      <c r="E51" s="30"/>
      <c r="F51" s="30"/>
      <c r="I51" s="30" t="s">
        <v>247</v>
      </c>
      <c r="J51" s="30" t="s">
        <v>187</v>
      </c>
      <c r="K51" s="30" t="s">
        <v>187</v>
      </c>
      <c r="L51" t="s">
        <v>187</v>
      </c>
      <c r="M51" s="30" t="s">
        <v>187</v>
      </c>
    </row>
    <row r="52" spans="1:13">
      <c r="A52">
        <v>1268909</v>
      </c>
      <c r="B52" s="30" t="s">
        <v>122</v>
      </c>
      <c r="C52" s="30" t="s">
        <v>248</v>
      </c>
      <c r="D52" s="30" t="s">
        <v>248</v>
      </c>
      <c r="E52" s="30"/>
      <c r="F52" s="30"/>
      <c r="I52" s="30" t="s">
        <v>249</v>
      </c>
      <c r="J52" s="30" t="s">
        <v>187</v>
      </c>
      <c r="K52" s="30" t="s">
        <v>187</v>
      </c>
      <c r="L52" t="s">
        <v>187</v>
      </c>
      <c r="M52" s="30" t="s">
        <v>187</v>
      </c>
    </row>
    <row r="53" spans="1:13">
      <c r="A53">
        <v>2010582</v>
      </c>
      <c r="B53" s="30" t="s">
        <v>123</v>
      </c>
      <c r="C53" s="30" t="s">
        <v>248</v>
      </c>
      <c r="D53" s="30" t="s">
        <v>248</v>
      </c>
      <c r="E53" s="30"/>
      <c r="F53" s="30"/>
      <c r="I53" s="30" t="s">
        <v>250</v>
      </c>
      <c r="J53" s="30" t="s">
        <v>187</v>
      </c>
      <c r="K53" s="30" t="s">
        <v>187</v>
      </c>
      <c r="L53" t="s">
        <v>187</v>
      </c>
      <c r="M53" s="30" t="s">
        <v>187</v>
      </c>
    </row>
    <row r="54" spans="1:13">
      <c r="A54">
        <v>2083339</v>
      </c>
      <c r="B54" s="30" t="s">
        <v>125</v>
      </c>
      <c r="C54" s="30" t="s">
        <v>248</v>
      </c>
      <c r="D54" s="30" t="s">
        <v>248</v>
      </c>
      <c r="E54" s="30"/>
      <c r="F54" s="30"/>
      <c r="I54" s="30" t="s">
        <v>251</v>
      </c>
      <c r="J54" s="30" t="s">
        <v>187</v>
      </c>
      <c r="K54" s="30" t="s">
        <v>187</v>
      </c>
      <c r="L54" t="s">
        <v>187</v>
      </c>
      <c r="M54" s="30" t="s">
        <v>187</v>
      </c>
    </row>
    <row r="55" spans="1:13">
      <c r="A55">
        <v>2067391</v>
      </c>
      <c r="B55" s="30" t="s">
        <v>124</v>
      </c>
      <c r="C55" s="30" t="s">
        <v>248</v>
      </c>
      <c r="D55" s="30" t="s">
        <v>248</v>
      </c>
      <c r="E55" s="30"/>
      <c r="F55" s="30"/>
      <c r="I55" s="30" t="s">
        <v>252</v>
      </c>
      <c r="J55" s="30" t="s">
        <v>187</v>
      </c>
      <c r="K55" s="30" t="s">
        <v>187</v>
      </c>
      <c r="L55" t="s">
        <v>187</v>
      </c>
      <c r="M55" s="30" t="s">
        <v>187</v>
      </c>
    </row>
    <row r="56" spans="1:13">
      <c r="A56">
        <v>1139745</v>
      </c>
      <c r="B56" s="30" t="s">
        <v>126</v>
      </c>
      <c r="C56" s="30" t="s">
        <v>253</v>
      </c>
      <c r="D56" s="30" t="s">
        <v>253</v>
      </c>
      <c r="E56" s="30"/>
      <c r="F56" s="30"/>
      <c r="I56" s="30" t="s">
        <v>254</v>
      </c>
      <c r="J56" s="30" t="s">
        <v>187</v>
      </c>
      <c r="K56" s="30" t="s">
        <v>187</v>
      </c>
      <c r="L56" t="s">
        <v>187</v>
      </c>
      <c r="M56" s="30" t="s">
        <v>187</v>
      </c>
    </row>
    <row r="57" spans="1:13">
      <c r="A57">
        <v>1880153</v>
      </c>
      <c r="B57" s="30" t="s">
        <v>127</v>
      </c>
      <c r="C57" s="30" t="s">
        <v>255</v>
      </c>
      <c r="D57" s="30" t="s">
        <v>255</v>
      </c>
      <c r="E57" s="30"/>
      <c r="F57" s="30"/>
      <c r="I57" s="30" t="s">
        <v>256</v>
      </c>
      <c r="J57" s="30" t="s">
        <v>187</v>
      </c>
      <c r="K57" s="30" t="s">
        <v>187</v>
      </c>
      <c r="L57" t="s">
        <v>187</v>
      </c>
      <c r="M57" s="30" t="s">
        <v>187</v>
      </c>
    </row>
    <row r="58" spans="1:13">
      <c r="A58">
        <v>1139639</v>
      </c>
      <c r="B58" s="30" t="s">
        <v>128</v>
      </c>
      <c r="C58" s="30" t="s">
        <v>255</v>
      </c>
      <c r="D58" s="30" t="s">
        <v>255</v>
      </c>
      <c r="E58" s="30"/>
      <c r="F58" s="30"/>
      <c r="I58" s="30" t="s">
        <v>257</v>
      </c>
      <c r="J58" s="30" t="s">
        <v>187</v>
      </c>
      <c r="K58" s="30" t="s">
        <v>187</v>
      </c>
      <c r="L58" t="s">
        <v>187</v>
      </c>
      <c r="M58" s="30" t="s">
        <v>187</v>
      </c>
    </row>
    <row r="59" spans="1:13">
      <c r="A59">
        <v>1896825</v>
      </c>
      <c r="B59" s="30" t="s">
        <v>130</v>
      </c>
      <c r="C59" s="30" t="s">
        <v>255</v>
      </c>
      <c r="D59" s="30" t="s">
        <v>255</v>
      </c>
      <c r="E59" s="30"/>
      <c r="F59" s="30"/>
      <c r="I59" s="30" t="s">
        <v>258</v>
      </c>
      <c r="J59" s="30" t="s">
        <v>187</v>
      </c>
      <c r="K59" s="30" t="s">
        <v>187</v>
      </c>
      <c r="L59" t="s">
        <v>187</v>
      </c>
      <c r="M59" s="30" t="s">
        <v>187</v>
      </c>
    </row>
    <row r="60" spans="1:13">
      <c r="A60" t="s">
        <v>147</v>
      </c>
      <c r="B60" s="30" t="s">
        <v>147</v>
      </c>
      <c r="C60" s="30" t="s">
        <v>255</v>
      </c>
      <c r="D60" s="30" t="s">
        <v>255</v>
      </c>
      <c r="E60" s="30"/>
      <c r="F60" s="30"/>
      <c r="I60" s="30" t="s">
        <v>259</v>
      </c>
      <c r="J60" s="30" t="s">
        <v>187</v>
      </c>
      <c r="K60" s="30" t="s">
        <v>187</v>
      </c>
      <c r="L60" t="s">
        <v>187</v>
      </c>
      <c r="M60" s="30" t="s">
        <v>187</v>
      </c>
    </row>
    <row r="61" spans="1:13">
      <c r="A61">
        <v>1714544</v>
      </c>
      <c r="B61" s="30" t="s">
        <v>131</v>
      </c>
      <c r="C61" s="30" t="s">
        <v>260</v>
      </c>
      <c r="D61" s="30" t="s">
        <v>260</v>
      </c>
      <c r="E61" s="30"/>
      <c r="F61" s="30"/>
      <c r="I61" s="30" t="s">
        <v>261</v>
      </c>
      <c r="J61" s="30" t="s">
        <v>187</v>
      </c>
      <c r="K61" s="30" t="s">
        <v>187</v>
      </c>
      <c r="L61" t="s">
        <v>187</v>
      </c>
      <c r="M61" s="30" t="s">
        <v>187</v>
      </c>
    </row>
    <row r="62" spans="1:13">
      <c r="A62">
        <v>1344701</v>
      </c>
      <c r="B62" s="30" t="s">
        <v>132</v>
      </c>
      <c r="C62" s="30" t="s">
        <v>260</v>
      </c>
      <c r="D62" s="30" t="s">
        <v>260</v>
      </c>
      <c r="E62" s="30"/>
      <c r="F62" s="30"/>
      <c r="I62" s="30" t="s">
        <v>262</v>
      </c>
      <c r="J62" s="30" t="s">
        <v>187</v>
      </c>
      <c r="K62" s="30" t="s">
        <v>187</v>
      </c>
      <c r="L62" t="s">
        <v>187</v>
      </c>
      <c r="M62" s="30" t="s">
        <v>187</v>
      </c>
    </row>
    <row r="63" spans="1:13">
      <c r="A63">
        <v>1103775</v>
      </c>
      <c r="B63" s="30" t="s">
        <v>134</v>
      </c>
      <c r="C63" s="30" t="s">
        <v>260</v>
      </c>
      <c r="D63" s="30" t="s">
        <v>260</v>
      </c>
      <c r="E63" s="30"/>
      <c r="F63" s="30"/>
      <c r="I63" s="30" t="s">
        <v>263</v>
      </c>
      <c r="J63" s="30" t="s">
        <v>187</v>
      </c>
      <c r="K63" s="30" t="s">
        <v>187</v>
      </c>
      <c r="L63" t="s">
        <v>187</v>
      </c>
      <c r="M63" s="30" t="s">
        <v>187</v>
      </c>
    </row>
    <row r="64" spans="1:13">
      <c r="A64">
        <v>1880154</v>
      </c>
      <c r="B64" s="30" t="s">
        <v>129</v>
      </c>
      <c r="C64" s="30" t="s">
        <v>260</v>
      </c>
      <c r="D64" s="30" t="s">
        <v>260</v>
      </c>
      <c r="E64" s="30"/>
      <c r="F64" s="30"/>
      <c r="I64" s="30" t="s">
        <v>264</v>
      </c>
      <c r="J64" s="30" t="s">
        <v>187</v>
      </c>
      <c r="K64" s="30" t="s">
        <v>187</v>
      </c>
      <c r="L64" t="s">
        <v>187</v>
      </c>
      <c r="M64" s="30" t="s">
        <v>187</v>
      </c>
    </row>
    <row r="65" spans="1:13">
      <c r="A65">
        <v>1133791</v>
      </c>
      <c r="B65" s="30" t="s">
        <v>148</v>
      </c>
      <c r="C65" s="30" t="s">
        <v>260</v>
      </c>
      <c r="D65" s="30" t="s">
        <v>260</v>
      </c>
      <c r="E65" s="30"/>
      <c r="F65" s="30"/>
      <c r="I65" s="30" t="s">
        <v>265</v>
      </c>
      <c r="J65" s="30" t="s">
        <v>187</v>
      </c>
      <c r="K65" s="30" t="s">
        <v>187</v>
      </c>
      <c r="L65" t="s">
        <v>187</v>
      </c>
      <c r="M65" s="30" t="s">
        <v>187</v>
      </c>
    </row>
    <row r="66" spans="1:13">
      <c r="A66">
        <v>1131482</v>
      </c>
      <c r="B66" s="30" t="s">
        <v>136</v>
      </c>
      <c r="C66" s="30" t="s">
        <v>266</v>
      </c>
      <c r="D66" s="30" t="s">
        <v>266</v>
      </c>
      <c r="E66" s="30" t="s">
        <v>203</v>
      </c>
      <c r="F66" s="30"/>
      <c r="I66" s="30" t="s">
        <v>267</v>
      </c>
      <c r="J66" s="30" t="s">
        <v>187</v>
      </c>
      <c r="K66" s="30" t="s">
        <v>187</v>
      </c>
      <c r="L66" t="s">
        <v>187</v>
      </c>
      <c r="M66" s="30" t="s">
        <v>187</v>
      </c>
    </row>
    <row r="67" spans="1:13">
      <c r="A67">
        <v>1607211</v>
      </c>
      <c r="B67" s="30" t="s">
        <v>138</v>
      </c>
      <c r="C67" s="30" t="s">
        <v>266</v>
      </c>
      <c r="D67" s="30" t="s">
        <v>266</v>
      </c>
      <c r="E67" s="30"/>
      <c r="F67" s="30"/>
      <c r="I67" s="30" t="s">
        <v>268</v>
      </c>
      <c r="J67" s="30" t="s">
        <v>187</v>
      </c>
      <c r="K67" s="30" t="s">
        <v>187</v>
      </c>
      <c r="L67" t="s">
        <v>187</v>
      </c>
      <c r="M67" s="30" t="s">
        <v>187</v>
      </c>
    </row>
    <row r="68" spans="1:13">
      <c r="A68">
        <v>1317548</v>
      </c>
      <c r="B68" s="30" t="s">
        <v>151</v>
      </c>
      <c r="C68" s="30" t="s">
        <v>266</v>
      </c>
      <c r="D68" s="30" t="s">
        <v>266</v>
      </c>
      <c r="E68" s="30"/>
      <c r="F68" s="30"/>
      <c r="I68" s="30" t="s">
        <v>269</v>
      </c>
      <c r="J68" s="30" t="s">
        <v>187</v>
      </c>
      <c r="K68" s="30" t="s">
        <v>187</v>
      </c>
      <c r="L68" t="s">
        <v>187</v>
      </c>
      <c r="M68" s="30" t="s">
        <v>187</v>
      </c>
    </row>
    <row r="69" spans="1:13">
      <c r="A69">
        <v>2066592</v>
      </c>
      <c r="B69" s="30" t="s">
        <v>139</v>
      </c>
      <c r="C69" s="30" t="s">
        <v>266</v>
      </c>
      <c r="D69" s="30" t="s">
        <v>266</v>
      </c>
      <c r="E69" s="30"/>
      <c r="F69" s="30"/>
      <c r="I69" s="30" t="s">
        <v>270</v>
      </c>
      <c r="J69" s="30" t="s">
        <v>187</v>
      </c>
      <c r="K69" s="30" t="s">
        <v>187</v>
      </c>
      <c r="L69" t="s">
        <v>187</v>
      </c>
      <c r="M69" s="30" t="s">
        <v>187</v>
      </c>
    </row>
    <row r="70" spans="1:13">
      <c r="A70">
        <v>1131485</v>
      </c>
      <c r="B70" s="30" t="s">
        <v>140</v>
      </c>
      <c r="C70" s="30" t="s">
        <v>266</v>
      </c>
      <c r="D70" s="30" t="s">
        <v>266</v>
      </c>
      <c r="E70" s="30"/>
      <c r="F70" s="30"/>
      <c r="I70" s="30" t="s">
        <v>271</v>
      </c>
      <c r="J70" s="30" t="s">
        <v>187</v>
      </c>
      <c r="K70" s="30" t="s">
        <v>187</v>
      </c>
      <c r="L70" t="s">
        <v>187</v>
      </c>
      <c r="M70" s="30" t="s">
        <v>187</v>
      </c>
    </row>
    <row r="71" spans="1:13">
      <c r="A71">
        <v>1646137</v>
      </c>
      <c r="B71" s="30" t="s">
        <v>141</v>
      </c>
      <c r="C71" s="30" t="s">
        <v>266</v>
      </c>
      <c r="D71" s="30" t="s">
        <v>266</v>
      </c>
      <c r="E71" s="30" t="s">
        <v>203</v>
      </c>
      <c r="F71" s="30"/>
      <c r="I71" s="30" t="s">
        <v>272</v>
      </c>
      <c r="J71" s="30" t="s">
        <v>187</v>
      </c>
      <c r="K71" s="30" t="s">
        <v>187</v>
      </c>
      <c r="L71" t="s">
        <v>187</v>
      </c>
      <c r="M71" s="30" t="s">
        <v>187</v>
      </c>
    </row>
    <row r="72" spans="1:13">
      <c r="A72">
        <v>1131481</v>
      </c>
      <c r="B72" s="30" t="s">
        <v>142</v>
      </c>
      <c r="C72" s="30" t="s">
        <v>266</v>
      </c>
      <c r="D72" s="30" t="s">
        <v>266</v>
      </c>
      <c r="E72" s="30" t="s">
        <v>203</v>
      </c>
      <c r="F72" s="30"/>
      <c r="I72" s="30" t="s">
        <v>273</v>
      </c>
      <c r="J72" s="30" t="s">
        <v>187</v>
      </c>
      <c r="K72" s="30" t="s">
        <v>187</v>
      </c>
      <c r="L72" t="s">
        <v>187</v>
      </c>
      <c r="M72" s="30" t="s">
        <v>187</v>
      </c>
    </row>
    <row r="73" spans="1:13">
      <c r="A73">
        <v>1788090</v>
      </c>
      <c r="B73" s="30" t="s">
        <v>143</v>
      </c>
      <c r="C73" s="30" t="s">
        <v>266</v>
      </c>
      <c r="D73" s="30" t="s">
        <v>266</v>
      </c>
      <c r="E73" s="30"/>
      <c r="F73" s="30"/>
      <c r="I73" s="30" t="s">
        <v>274</v>
      </c>
      <c r="J73" s="30" t="s">
        <v>187</v>
      </c>
      <c r="K73" s="30" t="s">
        <v>187</v>
      </c>
      <c r="L73" t="s">
        <v>187</v>
      </c>
      <c r="M73" s="30" t="s">
        <v>187</v>
      </c>
    </row>
    <row r="74" spans="1:13">
      <c r="A74">
        <v>1858059</v>
      </c>
      <c r="B74" s="30" t="s">
        <v>144</v>
      </c>
      <c r="C74" s="30" t="s">
        <v>266</v>
      </c>
      <c r="D74" s="30" t="s">
        <v>266</v>
      </c>
      <c r="E74" s="30"/>
      <c r="F74" s="30"/>
      <c r="I74" s="30" t="s">
        <v>275</v>
      </c>
      <c r="J74" s="30" t="s">
        <v>187</v>
      </c>
      <c r="K74" s="30" t="s">
        <v>187</v>
      </c>
      <c r="L74" t="s">
        <v>187</v>
      </c>
      <c r="M74" s="30" t="s">
        <v>187</v>
      </c>
    </row>
    <row r="75" spans="1:13">
      <c r="A75">
        <v>1702163</v>
      </c>
      <c r="B75" s="30" t="s">
        <v>145</v>
      </c>
      <c r="C75" s="30" t="s">
        <v>266</v>
      </c>
      <c r="D75" s="30" t="s">
        <v>266</v>
      </c>
      <c r="E75" s="30"/>
      <c r="F75" s="30"/>
      <c r="I75" s="30" t="s">
        <v>276</v>
      </c>
      <c r="J75" s="30" t="s">
        <v>187</v>
      </c>
      <c r="K75" s="30" t="s">
        <v>187</v>
      </c>
      <c r="L75" t="s">
        <v>187</v>
      </c>
      <c r="M75" s="30" t="s">
        <v>187</v>
      </c>
    </row>
    <row r="76" spans="1:13">
      <c r="A76">
        <v>1610285</v>
      </c>
      <c r="B76" s="30" t="s">
        <v>277</v>
      </c>
      <c r="C76" s="30" t="s">
        <v>266</v>
      </c>
      <c r="D76" s="30" t="s">
        <v>266</v>
      </c>
      <c r="E76" s="30"/>
      <c r="F76" s="30"/>
      <c r="I76" s="30" t="s">
        <v>278</v>
      </c>
      <c r="J76" s="30" t="s">
        <v>187</v>
      </c>
      <c r="K76" s="30" t="s">
        <v>187</v>
      </c>
      <c r="L76" t="s">
        <v>187</v>
      </c>
      <c r="M76" s="30" t="s">
        <v>187</v>
      </c>
    </row>
    <row r="77" spans="1:13">
      <c r="A77">
        <v>1195942</v>
      </c>
      <c r="B77" s="30" t="s">
        <v>279</v>
      </c>
      <c r="C77" s="30" t="s">
        <v>266</v>
      </c>
      <c r="D77" s="30" t="s">
        <v>266</v>
      </c>
      <c r="E77" s="30"/>
      <c r="F77" s="30"/>
      <c r="I77" s="30" t="s">
        <v>280</v>
      </c>
      <c r="J77" s="30" t="s">
        <v>187</v>
      </c>
      <c r="K77" s="30" t="s">
        <v>187</v>
      </c>
      <c r="L77" t="s">
        <v>187</v>
      </c>
      <c r="M77" s="30" t="s">
        <v>187</v>
      </c>
    </row>
    <row r="78" spans="1:13">
      <c r="A78">
        <v>1190017</v>
      </c>
      <c r="B78" s="30" t="s">
        <v>149</v>
      </c>
      <c r="C78" s="30" t="s">
        <v>281</v>
      </c>
      <c r="D78" s="30" t="s">
        <v>281</v>
      </c>
      <c r="E78" s="30"/>
      <c r="F78" s="30"/>
      <c r="I78" s="30" t="s">
        <v>282</v>
      </c>
      <c r="J78" s="30" t="s">
        <v>187</v>
      </c>
      <c r="K78" s="30" t="s">
        <v>187</v>
      </c>
      <c r="L78" t="s">
        <v>187</v>
      </c>
      <c r="M78" s="30" t="s">
        <v>187</v>
      </c>
    </row>
    <row r="79" spans="1:13">
      <c r="A79">
        <v>1614518</v>
      </c>
      <c r="B79" s="30" t="s">
        <v>146</v>
      </c>
      <c r="C79" s="30" t="s">
        <v>281</v>
      </c>
      <c r="D79" s="30" t="s">
        <v>281</v>
      </c>
      <c r="E79" s="30"/>
      <c r="F79" s="30"/>
      <c r="I79" s="30" t="s">
        <v>283</v>
      </c>
      <c r="J79" s="30" t="s">
        <v>187</v>
      </c>
      <c r="K79" s="30" t="s">
        <v>187</v>
      </c>
      <c r="L79" t="s">
        <v>187</v>
      </c>
      <c r="M79" s="30" t="s">
        <v>187</v>
      </c>
    </row>
    <row r="80" spans="1:13">
      <c r="A80">
        <v>1867768</v>
      </c>
      <c r="B80" s="30" t="s">
        <v>284</v>
      </c>
      <c r="C80" s="30" t="s">
        <v>285</v>
      </c>
      <c r="D80" s="30"/>
      <c r="E80" s="30"/>
      <c r="F80" s="30"/>
      <c r="I80" s="30" t="s">
        <v>286</v>
      </c>
      <c r="J80" s="30" t="s">
        <v>187</v>
      </c>
      <c r="K80" s="30" t="s">
        <v>187</v>
      </c>
      <c r="L80" t="s">
        <v>187</v>
      </c>
      <c r="M80" s="30" t="s">
        <v>187</v>
      </c>
    </row>
    <row r="81" spans="1:13">
      <c r="A81">
        <v>1306088</v>
      </c>
      <c r="B81" s="30" t="s">
        <v>287</v>
      </c>
      <c r="C81" s="30"/>
      <c r="D81" s="30"/>
      <c r="E81" s="30"/>
      <c r="F81" s="30"/>
      <c r="I81" s="30" t="s">
        <v>288</v>
      </c>
      <c r="J81" s="30" t="s">
        <v>187</v>
      </c>
      <c r="K81" s="30" t="s">
        <v>187</v>
      </c>
      <c r="L81" t="s">
        <v>187</v>
      </c>
      <c r="M81" s="30" t="s">
        <v>200</v>
      </c>
    </row>
    <row r="82" spans="1:13">
      <c r="A82" t="s">
        <v>289</v>
      </c>
      <c r="B82" s="30" t="s">
        <v>290</v>
      </c>
      <c r="C82" s="30" t="s">
        <v>285</v>
      </c>
      <c r="D82" s="30"/>
      <c r="E82" s="30"/>
      <c r="F82" s="30"/>
      <c r="I82" s="30" t="s">
        <v>291</v>
      </c>
      <c r="J82" s="30" t="s">
        <v>187</v>
      </c>
      <c r="K82" s="30" t="s">
        <v>187</v>
      </c>
      <c r="L82" t="s">
        <v>187</v>
      </c>
      <c r="M82" s="30" t="s">
        <v>187</v>
      </c>
    </row>
    <row r="83" spans="1:13">
      <c r="B83" s="30" t="s">
        <v>292</v>
      </c>
      <c r="C83" s="30" t="s">
        <v>285</v>
      </c>
      <c r="D83" s="30"/>
      <c r="E83" s="30"/>
      <c r="F83" s="30"/>
      <c r="I83" s="30" t="s">
        <v>292</v>
      </c>
      <c r="J83" s="30" t="s">
        <v>187</v>
      </c>
      <c r="K83" s="30" t="s">
        <v>204</v>
      </c>
      <c r="L83" t="s">
        <v>187</v>
      </c>
      <c r="M83" s="30" t="s">
        <v>187</v>
      </c>
    </row>
    <row r="84" spans="1:13">
      <c r="B84" s="30" t="s">
        <v>293</v>
      </c>
      <c r="C84" s="30" t="s">
        <v>285</v>
      </c>
      <c r="D84" s="30"/>
      <c r="E84" s="30"/>
      <c r="F84" s="30"/>
      <c r="I84" s="30" t="s">
        <v>293</v>
      </c>
      <c r="J84" s="30" t="s">
        <v>187</v>
      </c>
      <c r="K84" s="30" t="s">
        <v>204</v>
      </c>
      <c r="L84" t="s">
        <v>187</v>
      </c>
      <c r="M84" s="30" t="s">
        <v>187</v>
      </c>
    </row>
    <row r="85" spans="1:13">
      <c r="B85" s="30" t="s">
        <v>294</v>
      </c>
      <c r="C85" s="30" t="s">
        <v>285</v>
      </c>
      <c r="D85" s="30"/>
      <c r="E85" s="30"/>
      <c r="F85" s="30"/>
      <c r="I85" s="30" t="s">
        <v>294</v>
      </c>
      <c r="J85" s="30" t="s">
        <v>187</v>
      </c>
      <c r="K85" s="30" t="s">
        <v>204</v>
      </c>
      <c r="L85" t="s">
        <v>187</v>
      </c>
      <c r="M85" s="30" t="s">
        <v>187</v>
      </c>
    </row>
    <row r="86" spans="1:13">
      <c r="B86" s="30" t="s">
        <v>295</v>
      </c>
      <c r="C86" s="30" t="s">
        <v>285</v>
      </c>
      <c r="D86" s="30"/>
      <c r="E86" s="30"/>
      <c r="F86" s="30"/>
      <c r="I86" s="30" t="s">
        <v>295</v>
      </c>
      <c r="J86" s="30" t="s">
        <v>187</v>
      </c>
      <c r="K86" s="30" t="s">
        <v>204</v>
      </c>
      <c r="L86" t="s">
        <v>187</v>
      </c>
      <c r="M86" s="30" t="s">
        <v>187</v>
      </c>
    </row>
    <row r="87" spans="1:13">
      <c r="A87" t="s">
        <v>296</v>
      </c>
      <c r="B87" s="30" t="s">
        <v>297</v>
      </c>
      <c r="C87" s="30" t="s">
        <v>285</v>
      </c>
      <c r="D87" s="30"/>
      <c r="E87" s="30"/>
      <c r="F87" s="30"/>
      <c r="I87" s="30" t="s">
        <v>298</v>
      </c>
      <c r="J87" s="30" t="s">
        <v>187</v>
      </c>
      <c r="K87" s="30" t="s">
        <v>187</v>
      </c>
      <c r="L87" t="s">
        <v>187</v>
      </c>
      <c r="M87" s="30" t="s">
        <v>187</v>
      </c>
    </row>
    <row r="88" spans="1:13">
      <c r="A88">
        <v>1122521</v>
      </c>
      <c r="B88" s="30" t="s">
        <v>299</v>
      </c>
      <c r="C88" s="30"/>
      <c r="D88" s="30"/>
      <c r="E88" s="30"/>
      <c r="F88" s="30"/>
      <c r="I88" s="30"/>
      <c r="J88" s="30"/>
      <c r="K88" s="30"/>
      <c r="M88" s="30"/>
    </row>
    <row r="89" spans="1:13">
      <c r="A89">
        <v>1276057</v>
      </c>
      <c r="B89" s="30" t="s">
        <v>300</v>
      </c>
      <c r="C89" s="30" t="s">
        <v>301</v>
      </c>
      <c r="D89" s="30"/>
      <c r="E89" s="30"/>
      <c r="F89" s="30"/>
      <c r="I89" s="30" t="s">
        <v>302</v>
      </c>
      <c r="J89" s="30" t="s">
        <v>187</v>
      </c>
      <c r="K89" s="30" t="s">
        <v>187</v>
      </c>
      <c r="L89" t="s">
        <v>187</v>
      </c>
      <c r="M89" s="30" t="s">
        <v>187</v>
      </c>
    </row>
    <row r="90" spans="1:13">
      <c r="B90" s="30" t="s">
        <v>303</v>
      </c>
      <c r="C90" s="30" t="s">
        <v>301</v>
      </c>
      <c r="D90" s="30"/>
      <c r="E90" s="30"/>
      <c r="F90" s="30"/>
      <c r="I90" s="30" t="s">
        <v>303</v>
      </c>
      <c r="J90" s="30" t="s">
        <v>187</v>
      </c>
      <c r="K90" s="30" t="s">
        <v>204</v>
      </c>
      <c r="L90" t="s">
        <v>187</v>
      </c>
      <c r="M90" s="30" t="s">
        <v>187</v>
      </c>
    </row>
    <row r="91" spans="1:13">
      <c r="B91" s="30" t="s">
        <v>304</v>
      </c>
      <c r="C91" s="30" t="s">
        <v>301</v>
      </c>
      <c r="D91" s="30"/>
      <c r="E91" s="30"/>
      <c r="F91" s="30"/>
      <c r="I91" s="30" t="s">
        <v>304</v>
      </c>
      <c r="J91" s="30" t="s">
        <v>187</v>
      </c>
      <c r="K91" s="30" t="s">
        <v>204</v>
      </c>
      <c r="L91" t="s">
        <v>187</v>
      </c>
      <c r="M91" s="30" t="s">
        <v>187</v>
      </c>
    </row>
    <row r="92" spans="1:13">
      <c r="B92" s="30" t="s">
        <v>305</v>
      </c>
      <c r="C92" s="30" t="s">
        <v>301</v>
      </c>
      <c r="D92" s="30"/>
      <c r="E92" s="30"/>
      <c r="F92" s="30"/>
      <c r="I92" s="30" t="s">
        <v>305</v>
      </c>
      <c r="J92" s="30" t="s">
        <v>187</v>
      </c>
      <c r="K92" s="30" t="s">
        <v>204</v>
      </c>
      <c r="L92" t="s">
        <v>187</v>
      </c>
      <c r="M92" s="30" t="s">
        <v>187</v>
      </c>
    </row>
    <row r="93" spans="1:13">
      <c r="B93" s="30" t="s">
        <v>306</v>
      </c>
      <c r="C93" s="30" t="s">
        <v>301</v>
      </c>
      <c r="D93" s="30"/>
      <c r="E93" s="30"/>
      <c r="F93" s="30"/>
      <c r="I93" s="30" t="s">
        <v>306</v>
      </c>
      <c r="J93" s="30" t="s">
        <v>187</v>
      </c>
      <c r="K93" s="30" t="s">
        <v>204</v>
      </c>
      <c r="L93" t="s">
        <v>187</v>
      </c>
      <c r="M93" s="30" t="s">
        <v>187</v>
      </c>
    </row>
    <row r="94" spans="1:13">
      <c r="A94">
        <v>1729439</v>
      </c>
      <c r="B94" s="30" t="s">
        <v>307</v>
      </c>
      <c r="C94" s="30" t="s">
        <v>308</v>
      </c>
      <c r="D94" s="30"/>
      <c r="E94" s="30"/>
      <c r="F94" s="30"/>
      <c r="I94" s="30" t="s">
        <v>309</v>
      </c>
      <c r="J94" s="30" t="s">
        <v>187</v>
      </c>
      <c r="K94" s="30" t="s">
        <v>187</v>
      </c>
      <c r="L94" t="s">
        <v>187</v>
      </c>
      <c r="M94" s="30" t="s">
        <v>187</v>
      </c>
    </row>
    <row r="95" spans="1:13">
      <c r="B95" s="30" t="s">
        <v>310</v>
      </c>
      <c r="C95" s="30" t="s">
        <v>308</v>
      </c>
      <c r="D95" s="30"/>
      <c r="E95" s="30"/>
      <c r="F95" s="30"/>
      <c r="I95" s="30" t="s">
        <v>310</v>
      </c>
      <c r="J95" s="30" t="s">
        <v>187</v>
      </c>
      <c r="K95" s="30" t="s">
        <v>204</v>
      </c>
      <c r="L95" t="s">
        <v>187</v>
      </c>
      <c r="M95" s="30" t="s">
        <v>187</v>
      </c>
    </row>
    <row r="96" spans="1:13">
      <c r="B96" s="30" t="s">
        <v>311</v>
      </c>
      <c r="C96" s="30" t="s">
        <v>308</v>
      </c>
      <c r="D96" s="30"/>
      <c r="E96" s="30"/>
      <c r="F96" s="30"/>
      <c r="I96" s="30" t="s">
        <v>311</v>
      </c>
      <c r="J96" s="30" t="s">
        <v>187</v>
      </c>
      <c r="K96" s="30" t="s">
        <v>204</v>
      </c>
      <c r="L96" t="s">
        <v>187</v>
      </c>
      <c r="M96" s="30" t="s">
        <v>187</v>
      </c>
    </row>
    <row r="97" spans="1:13">
      <c r="A97">
        <v>1258318</v>
      </c>
      <c r="B97" s="30" t="s">
        <v>312</v>
      </c>
      <c r="C97" s="30" t="s">
        <v>312</v>
      </c>
      <c r="D97" s="30"/>
      <c r="E97" s="30"/>
      <c r="F97" s="30"/>
      <c r="I97" s="30" t="s">
        <v>313</v>
      </c>
      <c r="J97" s="30" t="s">
        <v>187</v>
      </c>
      <c r="K97" s="30" t="s">
        <v>187</v>
      </c>
      <c r="L97" t="s">
        <v>187</v>
      </c>
      <c r="M97" s="30" t="s">
        <v>187</v>
      </c>
    </row>
    <row r="98" spans="1:13">
      <c r="B98" s="30" t="s">
        <v>314</v>
      </c>
      <c r="C98" s="30"/>
      <c r="D98" s="30"/>
      <c r="E98" s="30"/>
      <c r="F98" s="30"/>
      <c r="I98" s="30" t="s">
        <v>314</v>
      </c>
      <c r="J98" s="30" t="s">
        <v>187</v>
      </c>
      <c r="K98" s="30" t="s">
        <v>204</v>
      </c>
      <c r="L98" t="s">
        <v>187</v>
      </c>
      <c r="M98" s="30" t="s">
        <v>200</v>
      </c>
    </row>
    <row r="99" spans="1:13">
      <c r="B99" s="30" t="s">
        <v>315</v>
      </c>
      <c r="C99" s="30"/>
      <c r="D99" s="30"/>
      <c r="E99" s="30"/>
      <c r="F99" s="30"/>
      <c r="I99" s="30" t="s">
        <v>315</v>
      </c>
      <c r="J99" s="30" t="s">
        <v>187</v>
      </c>
      <c r="K99" s="30" t="s">
        <v>204</v>
      </c>
      <c r="L99" t="s">
        <v>187</v>
      </c>
      <c r="M99" s="30" t="s">
        <v>200</v>
      </c>
    </row>
    <row r="100" spans="1:13">
      <c r="B100" s="30" t="s">
        <v>316</v>
      </c>
      <c r="C100" s="30"/>
      <c r="D100" s="30"/>
      <c r="E100" s="30"/>
      <c r="F100" s="30"/>
      <c r="I100" s="30" t="s">
        <v>316</v>
      </c>
      <c r="J100" s="30" t="s">
        <v>187</v>
      </c>
      <c r="K100" s="30" t="s">
        <v>204</v>
      </c>
      <c r="L100" t="s">
        <v>187</v>
      </c>
      <c r="M100" s="30" t="s">
        <v>200</v>
      </c>
    </row>
    <row r="101" spans="1:13">
      <c r="A101" t="s">
        <v>183</v>
      </c>
      <c r="B101" s="30" t="s">
        <v>183</v>
      </c>
      <c r="C101" s="30" t="s">
        <v>184</v>
      </c>
      <c r="D101" s="30"/>
      <c r="E101" s="30"/>
      <c r="F101" s="30"/>
      <c r="I101" s="30" t="s">
        <v>185</v>
      </c>
      <c r="J101" s="30" t="s">
        <v>186</v>
      </c>
      <c r="K101" s="30" t="s">
        <v>187</v>
      </c>
      <c r="L101" t="s">
        <v>187</v>
      </c>
      <c r="M101" s="30" t="s">
        <v>187</v>
      </c>
    </row>
    <row r="102" spans="1:13">
      <c r="A102" t="s">
        <v>188</v>
      </c>
      <c r="B102" s="30" t="s">
        <v>188</v>
      </c>
      <c r="C102" s="30" t="s">
        <v>184</v>
      </c>
      <c r="D102" s="30"/>
      <c r="E102" s="30"/>
      <c r="F102" s="30"/>
      <c r="I102" s="30" t="s">
        <v>189</v>
      </c>
      <c r="J102" s="30" t="s">
        <v>186</v>
      </c>
      <c r="K102" s="30" t="s">
        <v>187</v>
      </c>
      <c r="L102" t="s">
        <v>187</v>
      </c>
      <c r="M102" s="30" t="s">
        <v>187</v>
      </c>
    </row>
    <row r="103" spans="1:13">
      <c r="A103" t="s">
        <v>190</v>
      </c>
      <c r="B103" s="30" t="s">
        <v>190</v>
      </c>
      <c r="C103" s="30" t="s">
        <v>191</v>
      </c>
      <c r="D103" s="30"/>
      <c r="E103" s="30"/>
      <c r="F103" s="30"/>
      <c r="I103" s="30" t="s">
        <v>192</v>
      </c>
      <c r="J103" s="30" t="s">
        <v>186</v>
      </c>
      <c r="K103" s="30" t="s">
        <v>187</v>
      </c>
      <c r="L103" t="s">
        <v>187</v>
      </c>
      <c r="M103" s="30" t="s">
        <v>187</v>
      </c>
    </row>
    <row r="104" spans="1:13">
      <c r="A104" t="s">
        <v>193</v>
      </c>
      <c r="B104" s="30" t="s">
        <v>193</v>
      </c>
      <c r="C104" s="30" t="s">
        <v>191</v>
      </c>
      <c r="D104" s="30"/>
      <c r="E104" s="30"/>
      <c r="F104" s="30"/>
      <c r="I104" s="30" t="s">
        <v>194</v>
      </c>
      <c r="J104" s="30" t="s">
        <v>186</v>
      </c>
      <c r="K104" s="30" t="s">
        <v>187</v>
      </c>
      <c r="L104" t="s">
        <v>187</v>
      </c>
      <c r="M104" s="30" t="s">
        <v>187</v>
      </c>
    </row>
    <row r="105" spans="1:13">
      <c r="A105" t="s">
        <v>195</v>
      </c>
      <c r="B105" s="30" t="s">
        <v>195</v>
      </c>
      <c r="C105" s="30" t="s">
        <v>195</v>
      </c>
      <c r="D105" s="30"/>
      <c r="E105" s="30"/>
      <c r="F105" s="30"/>
      <c r="I105" s="30" t="s">
        <v>196</v>
      </c>
      <c r="J105" s="30" t="s">
        <v>186</v>
      </c>
      <c r="K105" s="30" t="s">
        <v>187</v>
      </c>
      <c r="L105" t="s">
        <v>187</v>
      </c>
      <c r="M105" s="30" t="s">
        <v>187</v>
      </c>
    </row>
    <row r="106" spans="1:13">
      <c r="A106" t="s">
        <v>197</v>
      </c>
      <c r="B106" s="30" t="s">
        <v>197</v>
      </c>
      <c r="C106" s="30" t="s">
        <v>197</v>
      </c>
      <c r="D106" s="30"/>
      <c r="E106" s="30"/>
      <c r="F106" s="30"/>
      <c r="I106" s="30" t="s">
        <v>198</v>
      </c>
      <c r="J106" s="30" t="s">
        <v>186</v>
      </c>
      <c r="K106" s="30" t="s">
        <v>187</v>
      </c>
      <c r="L106" t="s">
        <v>187</v>
      </c>
      <c r="M106" s="30" t="s">
        <v>187</v>
      </c>
    </row>
    <row r="107" spans="1:13">
      <c r="A107" t="s">
        <v>317</v>
      </c>
      <c r="B107" s="30" t="s">
        <v>317</v>
      </c>
      <c r="C107" s="30" t="s">
        <v>318</v>
      </c>
      <c r="D107" s="30"/>
      <c r="E107" s="30"/>
      <c r="F107" s="30"/>
      <c r="I107" s="30" t="s">
        <v>319</v>
      </c>
      <c r="J107" s="30" t="s">
        <v>187</v>
      </c>
      <c r="K107" s="30" t="s">
        <v>187</v>
      </c>
      <c r="L107" t="s">
        <v>187</v>
      </c>
      <c r="M107" s="30" t="s">
        <v>187</v>
      </c>
    </row>
    <row r="108" spans="1:13">
      <c r="A108" t="s">
        <v>320</v>
      </c>
      <c r="B108" s="30" t="s">
        <v>320</v>
      </c>
      <c r="C108" s="30" t="s">
        <v>318</v>
      </c>
      <c r="D108" s="30"/>
      <c r="E108" s="30"/>
      <c r="F108" s="30"/>
      <c r="I108" s="30" t="s">
        <v>321</v>
      </c>
      <c r="J108" s="30" t="s">
        <v>187</v>
      </c>
      <c r="K108" s="30" t="s">
        <v>187</v>
      </c>
      <c r="L108" t="s">
        <v>187</v>
      </c>
      <c r="M108" s="30" t="s">
        <v>187</v>
      </c>
    </row>
    <row r="109" spans="1:13">
      <c r="A109" t="s">
        <v>322</v>
      </c>
      <c r="B109" s="30" t="s">
        <v>322</v>
      </c>
      <c r="C109" s="30" t="s">
        <v>318</v>
      </c>
      <c r="D109" s="30"/>
      <c r="E109" s="30"/>
      <c r="F109" s="30"/>
      <c r="I109" s="30" t="s">
        <v>323</v>
      </c>
      <c r="J109" s="30" t="s">
        <v>187</v>
      </c>
      <c r="K109" s="30" t="s">
        <v>187</v>
      </c>
      <c r="L109" t="s">
        <v>187</v>
      </c>
      <c r="M109" s="30" t="s">
        <v>187</v>
      </c>
    </row>
    <row r="110" spans="1:13">
      <c r="A110" t="s">
        <v>324</v>
      </c>
      <c r="B110" s="30" t="s">
        <v>324</v>
      </c>
      <c r="C110" s="30" t="s">
        <v>318</v>
      </c>
      <c r="D110" s="30"/>
      <c r="E110" s="30"/>
      <c r="F110" s="30"/>
      <c r="I110" s="30" t="s">
        <v>325</v>
      </c>
      <c r="J110" s="30" t="s">
        <v>187</v>
      </c>
      <c r="K110" s="30" t="s">
        <v>187</v>
      </c>
      <c r="L110" t="s">
        <v>187</v>
      </c>
      <c r="M110" s="30" t="s">
        <v>187</v>
      </c>
    </row>
    <row r="111" spans="1:13">
      <c r="A111" t="s">
        <v>326</v>
      </c>
      <c r="B111" s="30" t="s">
        <v>326</v>
      </c>
      <c r="C111" s="30" t="s">
        <v>318</v>
      </c>
      <c r="D111" s="30"/>
      <c r="E111" s="30"/>
      <c r="F111" s="30"/>
      <c r="I111" s="30" t="s">
        <v>327</v>
      </c>
      <c r="J111" s="30" t="s">
        <v>187</v>
      </c>
      <c r="K111" s="30" t="s">
        <v>187</v>
      </c>
      <c r="L111" t="s">
        <v>187</v>
      </c>
      <c r="M111" s="30" t="s">
        <v>187</v>
      </c>
    </row>
    <row r="112" spans="1:13">
      <c r="A112" t="s">
        <v>328</v>
      </c>
      <c r="B112" s="30" t="s">
        <v>328</v>
      </c>
      <c r="C112" s="30" t="s">
        <v>329</v>
      </c>
      <c r="D112" s="30"/>
      <c r="E112" s="30"/>
      <c r="F112" s="30"/>
      <c r="I112" s="30" t="s">
        <v>330</v>
      </c>
      <c r="J112" s="30" t="s">
        <v>187</v>
      </c>
      <c r="K112" s="30" t="s">
        <v>187</v>
      </c>
      <c r="L112" t="s">
        <v>187</v>
      </c>
      <c r="M112" s="30" t="s">
        <v>187</v>
      </c>
    </row>
    <row r="113" spans="1:13">
      <c r="A113" t="s">
        <v>331</v>
      </c>
      <c r="B113" s="30" t="s">
        <v>331</v>
      </c>
      <c r="C113" s="30" t="s">
        <v>332</v>
      </c>
      <c r="D113" s="30"/>
      <c r="E113" s="30"/>
      <c r="F113" s="30"/>
      <c r="I113" s="30" t="s">
        <v>333</v>
      </c>
      <c r="J113" s="30" t="s">
        <v>187</v>
      </c>
      <c r="K113" s="30" t="s">
        <v>187</v>
      </c>
      <c r="L113" t="s">
        <v>187</v>
      </c>
      <c r="M113" s="30" t="s">
        <v>187</v>
      </c>
    </row>
    <row r="114" spans="1:13">
      <c r="A114" t="s">
        <v>334</v>
      </c>
      <c r="B114" s="30" t="s">
        <v>334</v>
      </c>
      <c r="C114" s="30" t="s">
        <v>332</v>
      </c>
      <c r="D114" s="30"/>
      <c r="E114" s="30"/>
      <c r="F114" s="30"/>
      <c r="I114" s="30" t="s">
        <v>335</v>
      </c>
      <c r="J114" s="30" t="s">
        <v>187</v>
      </c>
      <c r="K114" s="30" t="s">
        <v>187</v>
      </c>
      <c r="L114" t="s">
        <v>187</v>
      </c>
      <c r="M114" s="30" t="s">
        <v>187</v>
      </c>
    </row>
    <row r="115" spans="1:13">
      <c r="A115" t="s">
        <v>336</v>
      </c>
      <c r="B115" s="30" t="s">
        <v>336</v>
      </c>
      <c r="C115" s="30" t="s">
        <v>332</v>
      </c>
      <c r="D115" s="30"/>
      <c r="E115" s="30"/>
      <c r="F115" s="30"/>
      <c r="I115" s="30" t="s">
        <v>337</v>
      </c>
      <c r="J115" s="30" t="s">
        <v>187</v>
      </c>
      <c r="K115" s="30" t="s">
        <v>187</v>
      </c>
      <c r="L115" t="s">
        <v>187</v>
      </c>
      <c r="M115" s="30" t="s">
        <v>187</v>
      </c>
    </row>
    <row r="116" spans="1:13">
      <c r="A116" t="s">
        <v>338</v>
      </c>
      <c r="B116" s="30" t="s">
        <v>338</v>
      </c>
      <c r="C116" s="30" t="s">
        <v>339</v>
      </c>
      <c r="D116" s="30"/>
      <c r="E116" s="30"/>
      <c r="F116" s="30"/>
      <c r="I116" s="30" t="s">
        <v>340</v>
      </c>
      <c r="J116" s="30" t="s">
        <v>187</v>
      </c>
      <c r="K116" s="30" t="s">
        <v>187</v>
      </c>
      <c r="L116" t="s">
        <v>187</v>
      </c>
      <c r="M116" s="30" t="s">
        <v>187</v>
      </c>
    </row>
    <row r="117" spans="1:13">
      <c r="A117" t="s">
        <v>341</v>
      </c>
      <c r="B117" s="30" t="s">
        <v>341</v>
      </c>
      <c r="C117" s="30" t="s">
        <v>339</v>
      </c>
      <c r="D117" s="30"/>
      <c r="E117" s="30"/>
      <c r="F117" s="30"/>
      <c r="I117" s="30" t="s">
        <v>342</v>
      </c>
      <c r="J117" s="30" t="s">
        <v>187</v>
      </c>
      <c r="K117" s="30" t="s">
        <v>187</v>
      </c>
      <c r="L117" t="s">
        <v>187</v>
      </c>
      <c r="M117" s="30" t="s">
        <v>187</v>
      </c>
    </row>
    <row r="118" spans="1:13">
      <c r="A118" t="s">
        <v>343</v>
      </c>
      <c r="B118" s="30" t="s">
        <v>343</v>
      </c>
      <c r="C118" s="30" t="s">
        <v>339</v>
      </c>
      <c r="D118" s="30"/>
      <c r="E118" s="30"/>
      <c r="F118" s="30"/>
      <c r="I118" s="30" t="s">
        <v>344</v>
      </c>
      <c r="J118" s="30" t="s">
        <v>187</v>
      </c>
      <c r="K118" s="30" t="s">
        <v>187</v>
      </c>
      <c r="L118" t="s">
        <v>187</v>
      </c>
      <c r="M118" s="30" t="s">
        <v>187</v>
      </c>
    </row>
    <row r="119" spans="1:13">
      <c r="A119" t="s">
        <v>345</v>
      </c>
      <c r="B119" s="30" t="s">
        <v>345</v>
      </c>
      <c r="C119" s="30" t="s">
        <v>339</v>
      </c>
      <c r="D119" s="30"/>
      <c r="E119" s="30"/>
      <c r="F119" s="30"/>
      <c r="I119" s="30" t="s">
        <v>346</v>
      </c>
      <c r="J119" s="30" t="s">
        <v>187</v>
      </c>
      <c r="K119" s="30" t="s">
        <v>187</v>
      </c>
      <c r="L119" t="s">
        <v>187</v>
      </c>
      <c r="M119" s="30" t="s">
        <v>187</v>
      </c>
    </row>
    <row r="120" spans="1:13">
      <c r="A120" t="s">
        <v>347</v>
      </c>
      <c r="B120" s="30" t="s">
        <v>347</v>
      </c>
      <c r="C120" s="30" t="s">
        <v>339</v>
      </c>
      <c r="D120" s="30"/>
      <c r="E120" s="30"/>
      <c r="F120" s="30"/>
      <c r="I120" s="30" t="s">
        <v>348</v>
      </c>
      <c r="J120" s="30" t="s">
        <v>187</v>
      </c>
      <c r="K120" s="30" t="s">
        <v>187</v>
      </c>
      <c r="L120" t="s">
        <v>187</v>
      </c>
      <c r="M120" s="30" t="s">
        <v>187</v>
      </c>
    </row>
    <row r="121" spans="1:13">
      <c r="A121" t="s">
        <v>349</v>
      </c>
      <c r="B121" s="30" t="s">
        <v>349</v>
      </c>
      <c r="C121" s="30" t="s">
        <v>339</v>
      </c>
      <c r="D121" s="30"/>
      <c r="E121" s="30"/>
      <c r="F121" s="30"/>
      <c r="I121" s="30" t="s">
        <v>350</v>
      </c>
      <c r="J121" s="30" t="s">
        <v>187</v>
      </c>
      <c r="K121" s="30" t="s">
        <v>187</v>
      </c>
      <c r="L121" t="s">
        <v>187</v>
      </c>
      <c r="M121" s="30" t="s">
        <v>187</v>
      </c>
    </row>
    <row r="122" spans="1:13">
      <c r="A122" t="s">
        <v>351</v>
      </c>
      <c r="B122" s="30" t="s">
        <v>351</v>
      </c>
      <c r="C122" s="30" t="s">
        <v>339</v>
      </c>
      <c r="D122" s="30"/>
      <c r="E122" s="30"/>
      <c r="F122" s="30"/>
      <c r="I122" s="30" t="s">
        <v>352</v>
      </c>
      <c r="J122" s="30" t="s">
        <v>187</v>
      </c>
      <c r="K122" s="30" t="s">
        <v>187</v>
      </c>
      <c r="L122" t="s">
        <v>187</v>
      </c>
      <c r="M122" s="30" t="s">
        <v>187</v>
      </c>
    </row>
    <row r="123" spans="1:13">
      <c r="A123" t="s">
        <v>353</v>
      </c>
      <c r="B123" s="30" t="s">
        <v>353</v>
      </c>
      <c r="C123" s="30" t="s">
        <v>339</v>
      </c>
      <c r="D123" s="30"/>
      <c r="E123" s="30"/>
      <c r="F123" s="30"/>
      <c r="I123" s="30" t="s">
        <v>354</v>
      </c>
      <c r="J123" s="30" t="s">
        <v>187</v>
      </c>
      <c r="K123" s="30" t="s">
        <v>187</v>
      </c>
      <c r="L123" t="s">
        <v>187</v>
      </c>
      <c r="M123" s="30" t="s">
        <v>187</v>
      </c>
    </row>
    <row r="124" spans="1:13">
      <c r="A124" t="s">
        <v>355</v>
      </c>
      <c r="B124" s="30" t="s">
        <v>355</v>
      </c>
      <c r="C124" s="30" t="s">
        <v>339</v>
      </c>
      <c r="D124" s="30"/>
      <c r="E124" s="30"/>
      <c r="F124" s="30"/>
      <c r="I124" s="30" t="s">
        <v>356</v>
      </c>
      <c r="J124" s="30" t="s">
        <v>187</v>
      </c>
      <c r="K124" s="30" t="s">
        <v>187</v>
      </c>
      <c r="L124" t="s">
        <v>187</v>
      </c>
      <c r="M124" s="30" t="s">
        <v>187</v>
      </c>
    </row>
    <row r="125" spans="1:13">
      <c r="A125" t="s">
        <v>357</v>
      </c>
      <c r="B125" s="30" t="s">
        <v>357</v>
      </c>
      <c r="C125" s="30" t="s">
        <v>339</v>
      </c>
      <c r="D125" s="30"/>
      <c r="E125" s="30"/>
      <c r="F125" s="30"/>
      <c r="I125" s="30" t="s">
        <v>358</v>
      </c>
      <c r="J125" s="30" t="s">
        <v>187</v>
      </c>
      <c r="K125" s="30" t="s">
        <v>187</v>
      </c>
      <c r="L125" t="s">
        <v>187</v>
      </c>
      <c r="M125" s="30" t="s">
        <v>187</v>
      </c>
    </row>
    <row r="126" spans="1:13">
      <c r="A126" t="s">
        <v>359</v>
      </c>
      <c r="B126" s="30" t="s">
        <v>359</v>
      </c>
      <c r="C126" s="30" t="s">
        <v>360</v>
      </c>
      <c r="D126" s="30"/>
      <c r="E126" s="30"/>
      <c r="F126" s="30"/>
      <c r="I126" s="30" t="s">
        <v>361</v>
      </c>
      <c r="J126" s="30" t="s">
        <v>187</v>
      </c>
      <c r="K126" s="30" t="s">
        <v>187</v>
      </c>
      <c r="L126" t="s">
        <v>187</v>
      </c>
      <c r="M126" s="30" t="s">
        <v>187</v>
      </c>
    </row>
    <row r="127" spans="1:13">
      <c r="A127" t="s">
        <v>362</v>
      </c>
      <c r="B127" s="30" t="s">
        <v>362</v>
      </c>
      <c r="C127" s="30" t="s">
        <v>360</v>
      </c>
      <c r="D127" s="30"/>
      <c r="E127" s="30"/>
      <c r="F127" s="30"/>
      <c r="I127" s="30" t="s">
        <v>363</v>
      </c>
      <c r="J127" s="30" t="s">
        <v>187</v>
      </c>
      <c r="K127" s="30" t="s">
        <v>187</v>
      </c>
      <c r="L127" t="s">
        <v>187</v>
      </c>
      <c r="M127" s="30" t="s">
        <v>187</v>
      </c>
    </row>
    <row r="128" spans="1:13">
      <c r="A128" t="s">
        <v>364</v>
      </c>
      <c r="B128" s="30" t="s">
        <v>364</v>
      </c>
      <c r="C128" s="30" t="s">
        <v>360</v>
      </c>
      <c r="D128" s="30"/>
      <c r="E128" s="30"/>
      <c r="F128" s="30"/>
      <c r="I128" s="30" t="s">
        <v>365</v>
      </c>
      <c r="J128" s="30" t="s">
        <v>187</v>
      </c>
      <c r="K128" s="30" t="s">
        <v>187</v>
      </c>
      <c r="L128" t="s">
        <v>187</v>
      </c>
      <c r="M128" s="30" t="s">
        <v>187</v>
      </c>
    </row>
    <row r="129" spans="1:13">
      <c r="A129" t="s">
        <v>366</v>
      </c>
      <c r="B129" s="30" t="s">
        <v>366</v>
      </c>
      <c r="C129" s="30" t="s">
        <v>360</v>
      </c>
      <c r="D129" s="30"/>
      <c r="E129" s="30"/>
      <c r="F129" s="30"/>
      <c r="I129" s="30" t="s">
        <v>367</v>
      </c>
      <c r="J129" s="30" t="s">
        <v>187</v>
      </c>
      <c r="K129" s="30" t="s">
        <v>187</v>
      </c>
      <c r="L129" t="s">
        <v>187</v>
      </c>
      <c r="M129" s="30" t="s">
        <v>187</v>
      </c>
    </row>
    <row r="130" spans="1:13">
      <c r="A130" t="s">
        <v>369</v>
      </c>
      <c r="B130" s="30" t="s">
        <v>369</v>
      </c>
      <c r="C130" s="30" t="s">
        <v>370</v>
      </c>
      <c r="D130" s="30"/>
      <c r="E130" s="30"/>
      <c r="F130" s="30"/>
      <c r="I130" s="30" t="s">
        <v>371</v>
      </c>
      <c r="J130" s="30" t="s">
        <v>187</v>
      </c>
      <c r="K130" s="30" t="s">
        <v>187</v>
      </c>
      <c r="L130" t="s">
        <v>187</v>
      </c>
      <c r="M130" s="30" t="s">
        <v>187</v>
      </c>
    </row>
    <row r="131" spans="1:13">
      <c r="A131" t="s">
        <v>372</v>
      </c>
      <c r="B131" s="30" t="s">
        <v>372</v>
      </c>
      <c r="C131" s="30" t="s">
        <v>370</v>
      </c>
      <c r="D131" s="30"/>
      <c r="E131" s="30"/>
      <c r="F131" s="30"/>
      <c r="I131" s="30" t="s">
        <v>373</v>
      </c>
      <c r="J131" s="30" t="s">
        <v>187</v>
      </c>
      <c r="K131" s="30" t="s">
        <v>187</v>
      </c>
      <c r="L131" t="s">
        <v>187</v>
      </c>
      <c r="M131" s="30" t="s">
        <v>187</v>
      </c>
    </row>
    <row r="132" spans="1:13">
      <c r="A132" t="s">
        <v>374</v>
      </c>
      <c r="B132" s="30" t="s">
        <v>374</v>
      </c>
      <c r="C132" s="30" t="s">
        <v>370</v>
      </c>
      <c r="D132" s="30"/>
      <c r="E132" s="30"/>
      <c r="F132" s="30"/>
      <c r="I132" s="30" t="s">
        <v>375</v>
      </c>
      <c r="J132" s="30" t="s">
        <v>187</v>
      </c>
      <c r="K132" s="30" t="s">
        <v>187</v>
      </c>
      <c r="L132" t="s">
        <v>187</v>
      </c>
      <c r="M132" s="30" t="s">
        <v>187</v>
      </c>
    </row>
    <row r="133" spans="1:13">
      <c r="A133" t="s">
        <v>376</v>
      </c>
      <c r="B133" s="30" t="s">
        <v>376</v>
      </c>
      <c r="C133" s="30" t="s">
        <v>370</v>
      </c>
      <c r="D133" s="30"/>
      <c r="E133" s="30"/>
      <c r="F133" s="30"/>
      <c r="I133" s="30" t="s">
        <v>377</v>
      </c>
      <c r="J133" s="30" t="s">
        <v>187</v>
      </c>
      <c r="K133" s="30" t="s">
        <v>187</v>
      </c>
      <c r="L133" t="s">
        <v>187</v>
      </c>
      <c r="M133" s="30" t="s">
        <v>187</v>
      </c>
    </row>
    <row r="134" spans="1:13">
      <c r="A134" t="s">
        <v>378</v>
      </c>
      <c r="B134" s="30" t="s">
        <v>378</v>
      </c>
      <c r="C134" s="30" t="s">
        <v>370</v>
      </c>
      <c r="D134" s="30"/>
      <c r="E134" s="30"/>
      <c r="F134" s="30"/>
      <c r="I134" s="30" t="s">
        <v>379</v>
      </c>
      <c r="J134" s="30" t="s">
        <v>187</v>
      </c>
      <c r="K134" s="30" t="s">
        <v>187</v>
      </c>
      <c r="L134" t="s">
        <v>187</v>
      </c>
      <c r="M134" s="30" t="s">
        <v>187</v>
      </c>
    </row>
    <row r="135" spans="1:13">
      <c r="A135" t="s">
        <v>380</v>
      </c>
      <c r="B135" s="30" t="s">
        <v>380</v>
      </c>
      <c r="C135" s="30" t="s">
        <v>370</v>
      </c>
      <c r="D135" s="30"/>
      <c r="E135" s="30"/>
      <c r="F135" s="30"/>
      <c r="I135" s="30" t="s">
        <v>381</v>
      </c>
      <c r="J135" s="30" t="s">
        <v>187</v>
      </c>
      <c r="K135" s="30" t="s">
        <v>187</v>
      </c>
      <c r="L135" t="s">
        <v>187</v>
      </c>
      <c r="M135" s="30" t="s">
        <v>187</v>
      </c>
    </row>
    <row r="136" spans="1:13">
      <c r="A136" t="s">
        <v>382</v>
      </c>
      <c r="B136" s="30" t="s">
        <v>382</v>
      </c>
      <c r="C136" s="30" t="s">
        <v>370</v>
      </c>
      <c r="D136" s="30"/>
      <c r="E136" s="30"/>
      <c r="F136" s="30"/>
      <c r="I136" s="30" t="s">
        <v>383</v>
      </c>
      <c r="J136" s="30" t="s">
        <v>187</v>
      </c>
      <c r="K136" s="30" t="s">
        <v>187</v>
      </c>
      <c r="L136" t="s">
        <v>187</v>
      </c>
      <c r="M136" s="30" t="s">
        <v>187</v>
      </c>
    </row>
    <row r="137" spans="1:13">
      <c r="A137" t="s">
        <v>384</v>
      </c>
      <c r="B137" s="30" t="s">
        <v>384</v>
      </c>
      <c r="C137" s="30" t="s">
        <v>370</v>
      </c>
      <c r="D137" s="30"/>
      <c r="E137" s="30"/>
      <c r="F137" s="30"/>
      <c r="I137" s="30" t="s">
        <v>385</v>
      </c>
      <c r="J137" s="30" t="s">
        <v>187</v>
      </c>
      <c r="K137" s="30" t="s">
        <v>187</v>
      </c>
      <c r="L137" t="s">
        <v>187</v>
      </c>
      <c r="M137" s="30" t="s">
        <v>187</v>
      </c>
    </row>
    <row r="138" spans="1:13">
      <c r="A138" t="s">
        <v>386</v>
      </c>
      <c r="B138" s="30" t="s">
        <v>386</v>
      </c>
      <c r="C138" s="30" t="s">
        <v>387</v>
      </c>
      <c r="D138" s="30"/>
      <c r="E138" s="30"/>
      <c r="F138" s="30"/>
      <c r="I138" s="30" t="s">
        <v>388</v>
      </c>
      <c r="J138" s="30" t="s">
        <v>187</v>
      </c>
      <c r="K138" s="30" t="s">
        <v>187</v>
      </c>
      <c r="L138" t="s">
        <v>187</v>
      </c>
      <c r="M138" s="30" t="s">
        <v>187</v>
      </c>
    </row>
    <row r="139" spans="1:13">
      <c r="A139" t="s">
        <v>389</v>
      </c>
      <c r="B139" s="30" t="s">
        <v>389</v>
      </c>
      <c r="C139" s="30" t="s">
        <v>387</v>
      </c>
      <c r="D139" s="30"/>
      <c r="E139" s="30"/>
      <c r="F139" s="30"/>
      <c r="I139" s="30" t="s">
        <v>390</v>
      </c>
      <c r="J139" s="30" t="s">
        <v>187</v>
      </c>
      <c r="K139" s="30" t="s">
        <v>187</v>
      </c>
      <c r="L139" t="s">
        <v>187</v>
      </c>
      <c r="M139" s="30" t="s">
        <v>187</v>
      </c>
    </row>
    <row r="140" spans="1:13">
      <c r="A140" t="s">
        <v>391</v>
      </c>
      <c r="B140" s="30" t="s">
        <v>391</v>
      </c>
      <c r="C140" s="30" t="s">
        <v>387</v>
      </c>
      <c r="D140" s="30"/>
      <c r="E140" s="30"/>
      <c r="F140" s="30"/>
      <c r="I140" s="30" t="s">
        <v>392</v>
      </c>
      <c r="J140" s="30" t="s">
        <v>187</v>
      </c>
      <c r="K140" s="30" t="s">
        <v>187</v>
      </c>
      <c r="L140" t="s">
        <v>187</v>
      </c>
      <c r="M140" s="30" t="s">
        <v>187</v>
      </c>
    </row>
    <row r="141" spans="1:13">
      <c r="A141" t="s">
        <v>393</v>
      </c>
      <c r="B141" s="30" t="s">
        <v>393</v>
      </c>
      <c r="C141" s="30" t="s">
        <v>387</v>
      </c>
      <c r="D141" s="30"/>
      <c r="E141" s="30"/>
      <c r="F141" s="30"/>
      <c r="I141" s="30" t="s">
        <v>394</v>
      </c>
      <c r="J141" s="30" t="s">
        <v>187</v>
      </c>
      <c r="K141" s="30" t="s">
        <v>187</v>
      </c>
      <c r="L141" t="s">
        <v>187</v>
      </c>
      <c r="M141" s="30" t="s">
        <v>187</v>
      </c>
    </row>
    <row r="142" spans="1:13">
      <c r="A142" t="s">
        <v>395</v>
      </c>
      <c r="B142" s="30" t="s">
        <v>395</v>
      </c>
      <c r="C142" s="30" t="s">
        <v>387</v>
      </c>
      <c r="D142" s="30"/>
      <c r="E142" s="30"/>
      <c r="F142" s="30"/>
      <c r="I142" s="30" t="s">
        <v>396</v>
      </c>
      <c r="J142" s="30" t="s">
        <v>187</v>
      </c>
      <c r="K142" s="30" t="s">
        <v>187</v>
      </c>
      <c r="L142" t="s">
        <v>187</v>
      </c>
      <c r="M142" s="30" t="s">
        <v>187</v>
      </c>
    </row>
    <row r="143" spans="1:13">
      <c r="A143" t="s">
        <v>397</v>
      </c>
      <c r="B143" s="30" t="s">
        <v>397</v>
      </c>
      <c r="C143" s="30" t="s">
        <v>387</v>
      </c>
      <c r="D143" s="30"/>
      <c r="E143" s="30"/>
      <c r="F143" s="30"/>
      <c r="I143" s="30" t="s">
        <v>398</v>
      </c>
      <c r="J143" s="30" t="s">
        <v>187</v>
      </c>
      <c r="K143" s="30" t="s">
        <v>187</v>
      </c>
      <c r="L143" t="s">
        <v>187</v>
      </c>
      <c r="M143" s="30" t="s">
        <v>187</v>
      </c>
    </row>
    <row r="144" spans="1:13">
      <c r="A144" t="s">
        <v>399</v>
      </c>
      <c r="B144" s="30" t="s">
        <v>399</v>
      </c>
      <c r="C144" s="30" t="s">
        <v>387</v>
      </c>
      <c r="D144" s="30"/>
      <c r="E144" s="30"/>
      <c r="F144" s="30"/>
      <c r="I144" s="30" t="s">
        <v>400</v>
      </c>
      <c r="J144" s="30" t="s">
        <v>187</v>
      </c>
      <c r="K144" s="30" t="s">
        <v>187</v>
      </c>
      <c r="L144" t="s">
        <v>187</v>
      </c>
      <c r="M144" s="30" t="s">
        <v>187</v>
      </c>
    </row>
    <row r="145" spans="1:13">
      <c r="A145" t="s">
        <v>401</v>
      </c>
      <c r="B145" s="30" t="s">
        <v>401</v>
      </c>
      <c r="C145" s="30" t="s">
        <v>387</v>
      </c>
      <c r="D145" s="30"/>
      <c r="E145" s="30"/>
      <c r="F145" s="30"/>
      <c r="I145" s="30" t="s">
        <v>402</v>
      </c>
      <c r="J145" s="30" t="s">
        <v>187</v>
      </c>
      <c r="K145" s="30" t="s">
        <v>187</v>
      </c>
      <c r="L145" t="s">
        <v>187</v>
      </c>
      <c r="M145" s="30" t="s">
        <v>187</v>
      </c>
    </row>
    <row r="146" spans="1:13">
      <c r="A146" t="s">
        <v>403</v>
      </c>
      <c r="B146" s="30" t="s">
        <v>403</v>
      </c>
      <c r="C146" s="30" t="s">
        <v>404</v>
      </c>
      <c r="D146" s="30"/>
      <c r="E146" s="30"/>
      <c r="F146" s="30"/>
      <c r="I146" s="30" t="s">
        <v>405</v>
      </c>
      <c r="J146" s="30" t="s">
        <v>187</v>
      </c>
      <c r="K146" s="30" t="s">
        <v>187</v>
      </c>
      <c r="L146" t="s">
        <v>187</v>
      </c>
      <c r="M146" s="30" t="s">
        <v>187</v>
      </c>
    </row>
    <row r="147" spans="1:13">
      <c r="A147" t="s">
        <v>406</v>
      </c>
      <c r="B147" s="30" t="s">
        <v>406</v>
      </c>
      <c r="C147" s="30" t="s">
        <v>404</v>
      </c>
      <c r="D147" s="30"/>
      <c r="E147" s="30"/>
      <c r="F147" s="30"/>
      <c r="I147" s="30" t="s">
        <v>407</v>
      </c>
      <c r="J147" s="30" t="s">
        <v>187</v>
      </c>
      <c r="K147" s="30" t="s">
        <v>187</v>
      </c>
      <c r="L147" t="s">
        <v>187</v>
      </c>
      <c r="M147" s="30" t="s">
        <v>187</v>
      </c>
    </row>
    <row r="148" spans="1:13">
      <c r="A148" t="s">
        <v>408</v>
      </c>
      <c r="B148" s="30" t="s">
        <v>408</v>
      </c>
      <c r="C148" s="30" t="s">
        <v>409</v>
      </c>
      <c r="D148" s="30"/>
      <c r="E148" s="30"/>
      <c r="F148" s="30"/>
      <c r="I148" s="30" t="s">
        <v>410</v>
      </c>
      <c r="J148" s="30" t="s">
        <v>187</v>
      </c>
      <c r="K148" s="30" t="s">
        <v>187</v>
      </c>
      <c r="L148" t="s">
        <v>187</v>
      </c>
      <c r="M148" s="30" t="s">
        <v>187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10"/>
  <sheetViews>
    <sheetView zoomScaleNormal="100" workbookViewId="0">
      <pane ySplit="1" topLeftCell="A2" activePane="bottomLeft" state="frozen"/>
      <selection pane="bottomLeft" activeCell="D19" sqref="D19"/>
    </sheetView>
  </sheetViews>
  <sheetFormatPr defaultColWidth="8.7265625" defaultRowHeight="12"/>
  <cols>
    <col min="1" max="1" width="23.54296875" style="3" bestFit="1" customWidth="1"/>
    <col min="2" max="2" width="22.54296875" style="3" bestFit="1" customWidth="1"/>
    <col min="3" max="16384" width="8.7265625" style="3"/>
  </cols>
  <sheetData>
    <row r="1" spans="1:3" ht="14.5">
      <c r="A1" t="s">
        <v>152</v>
      </c>
      <c r="B1" t="s">
        <v>153</v>
      </c>
      <c r="C1" t="s">
        <v>154</v>
      </c>
    </row>
    <row r="2" spans="1:3" ht="14.5">
      <c r="A2" t="s">
        <v>103</v>
      </c>
      <c r="B2" t="s">
        <v>155</v>
      </c>
      <c r="C2">
        <v>0.15</v>
      </c>
    </row>
    <row r="3" spans="1:3" ht="14.5">
      <c r="A3" t="s">
        <v>71</v>
      </c>
      <c r="B3" t="s">
        <v>156</v>
      </c>
      <c r="C3">
        <v>0.15</v>
      </c>
    </row>
    <row r="4" spans="1:3" ht="14.5">
      <c r="A4" t="s">
        <v>73</v>
      </c>
      <c r="B4" t="s">
        <v>157</v>
      </c>
      <c r="C4">
        <v>0.25</v>
      </c>
    </row>
    <row r="5" spans="1:3" ht="14.5">
      <c r="A5" t="s">
        <v>75</v>
      </c>
      <c r="B5" t="s">
        <v>158</v>
      </c>
      <c r="C5">
        <v>0.15</v>
      </c>
    </row>
    <row r="6" spans="1:3" ht="14.5">
      <c r="A6" t="s">
        <v>77</v>
      </c>
      <c r="B6" t="s">
        <v>159</v>
      </c>
      <c r="C6">
        <v>0.15</v>
      </c>
    </row>
    <row r="7" spans="1:3" ht="14.5">
      <c r="A7" t="s">
        <v>79</v>
      </c>
      <c r="B7" t="s">
        <v>160</v>
      </c>
      <c r="C7">
        <v>0.15</v>
      </c>
    </row>
    <row r="8" spans="1:3" ht="14.5">
      <c r="A8" t="s">
        <v>54</v>
      </c>
      <c r="B8" t="s">
        <v>161</v>
      </c>
      <c r="C8"/>
    </row>
    <row r="9" spans="1:3" ht="14.5">
      <c r="A9"/>
      <c r="B9" t="s">
        <v>162</v>
      </c>
      <c r="C9">
        <v>1</v>
      </c>
    </row>
    <row r="10" spans="1:3" ht="14.5">
      <c r="A10"/>
      <c r="B10" t="s">
        <v>163</v>
      </c>
      <c r="C10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"/>
  <dimension ref="A1:B7"/>
  <sheetViews>
    <sheetView workbookViewId="0">
      <selection sqref="A1:B7"/>
    </sheetView>
  </sheetViews>
  <sheetFormatPr defaultColWidth="8.7265625" defaultRowHeight="12"/>
  <cols>
    <col min="1" max="1" width="17.7265625" style="3" bestFit="1" customWidth="1"/>
    <col min="2" max="2" width="8.54296875" style="3" bestFit="1" customWidth="1"/>
    <col min="3" max="16384" width="8.7265625" style="3"/>
  </cols>
  <sheetData>
    <row r="1" spans="1:2" ht="14.5">
      <c r="A1" t="s">
        <v>164</v>
      </c>
      <c r="B1" t="s">
        <v>165</v>
      </c>
    </row>
    <row r="2" spans="1:2" ht="14.5">
      <c r="A2" t="s">
        <v>166</v>
      </c>
      <c r="B2" t="s">
        <v>157</v>
      </c>
    </row>
    <row r="3" spans="1:2" ht="14.5">
      <c r="A3" t="s">
        <v>167</v>
      </c>
      <c r="B3" t="s">
        <v>158</v>
      </c>
    </row>
    <row r="4" spans="1:2" ht="14.5">
      <c r="A4" t="s">
        <v>168</v>
      </c>
      <c r="B4" t="s">
        <v>159</v>
      </c>
    </row>
    <row r="5" spans="1:2" ht="14.5">
      <c r="A5" t="s">
        <v>169</v>
      </c>
      <c r="B5" t="s">
        <v>160</v>
      </c>
    </row>
    <row r="6" spans="1:2" ht="14.5">
      <c r="A6" t="s">
        <v>170</v>
      </c>
      <c r="B6" t="s">
        <v>155</v>
      </c>
    </row>
    <row r="7" spans="1:2" ht="14.5">
      <c r="A7" t="s">
        <v>171</v>
      </c>
      <c r="B7" t="s">
        <v>156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8 6 b 9 2 d 7 7 - 7 f 2 a - 4 6 4 8 - b 0 e d - 7 d d 3 1 8 9 7 0 e 7 f "   x m l n s = " h t t p : / / s c h e m a s . m i c r o s o f t . c o m / D a t a M a s h u p " > A A A A A F Q F A A B Q S w M E F A A C A A g A T 3 p 5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3 p 5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9 6 e V Q c W s s p V w I A A E Q F A A A T A B w A R m 9 y b X V s Y X M v U 2 V j d G l v b j E u b S C i G A A o o B Q A A A A A A A A A A A A A A A A A A A A A A A A A A A C l U 0 1 v 2 k A Q v S P x H 1 b u h a i u D V J P j T i R H q p e I k G V Q x Q h Y 7 Y F x d j I u 6 6 I E B K h S Z u K t q n U H q J I K f 3 4 A 5 A E 1 Y E A f 2 H 2 H 3 V 2 n a o 0 B q q 2 l i y v P f P e z H s z Z t T m V c 8 l + e i Z W U 8 m k g l W s X x a J p u + V w 5 s z g p W i W S J Q 3 k y Q f D K e 4 F v U / z y s G F T x 9 j y / N 2 S 5 + 2 m t m j J y H k u p y 5 n K a 3 C e Z 0 9 M E 1 G n 1 O f c c s x F G v d q 7 r c s L 2 a y a q c M j O f 2 3 x S Z 9 y n V s 3 M R 2 U 3 P D u o S R I z c 5 / A F x j A V L Q J X E I f J j A R X X F o p j N F + A h j c U z g G q Y Y G s I Y Q t H G 8 7 l K C 8 W x m U 4 X 4 R M M x G s I 4 c q E H p w W 4 Q z 5 T o r Q U 6 m X 4 g W M R E d 0 j Y b D G t q a T t z A c X T C / Y C u 6 Z H Y O Q + K e D t S d 2 R A c / s R p 7 W s N p e h 6 Y + r b j m r q U R t p 7 W 9 Y X F r 5 4 b p j p a r W O 4 z F F j Y q 1 M N e V S a U f A t l z 3 1 / F r O c 4 K a K 4 M s F S u r N 5 s a n C i l E 9 F B f Q e o a g R 9 P C t 3 Z n O K X m I o 1 F A H U h H L 3 W v p B M F n a E y I d i H B L 5 t g u A L K a Y O v x k Z I 7 K Y j J y D e i H 3 s a Q p X B C 5 E G w l n S N 6 N 0 3 1 T c O x e Y u R I J S J c K k 4 c 4 f F Q v q y m 7 W H 2 P q b 1 4 V w N f Q T h P S S T P Y 3 F O / F K t Y + b E U d + V g s 0 j J Q p M R O 5 c G r B 3 s M H 6 M U h X 7 H A 7 H f z s H L M 9 V P s 6 a 0 4 k I q U u U o h g e 9 Y S N k p u k R Z N s I 2 + w S / X M B 0 L v z T W r y v b 3 N H + 5 J Z 4 M P N j z D E 5 0 i y y v Y G i g R 9 X r p E d / 9 r R W J F l 8 5 T B v + F c L K o O z m h P + / + b a 6 / 3 9 v W W j J R d R f + y e s / A F B L A Q I t A B Q A A g A I A E 9 6 e V T L M s S X p A A A A P U A A A A S A A A A A A A A A A A A A A A A A A A A A A B D b 2 5 m a W c v U G F j a 2 F n Z S 5 4 b W x Q S w E C L Q A U A A I A C A B P e n l U U 3 I 4 L J s A A A D h A A A A E w A A A A A A A A A A A A A A A A D w A A A A W 0 N v b n R l b n R f V H l w Z X N d L n h t b F B L A Q I t A B Q A A g A I A E 9 6 e V Q c W s s p V w I A A E Q F A A A T A A A A A A A A A A A A A A A A A N g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W A A A A A A A A P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1 R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z V G F i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j Q t N C 1 0 L 3 R g t C 4 0 Y T Q u N C 6 0 L D R g t C + 0 Y A g 0 L / R g N C + 0 L T R g 9 C 6 0 Y b Q u N C 4 J n F 1 b 3 Q 7 L C Z x d W 9 0 O 9 C d 0 L D Q u N C 8 0 L X Q v d C + 0 L L Q s N C 9 0 L j Q t S D Q v 9 G A 0 L 7 Q t N G D 0 L r R h t C 4 0 L g m c X V v d D s s J n F 1 b 3 Q 7 0 J 3 Q s N C 4 0 L z Q t d C 9 0 L 7 Q s t C w 0 L 3 Q u N C 1 I N G A 0 L 7 Q t N C 4 0 Y L Q t d C 7 0 Y z R g d C 6 0 L 7 Q u S D Q s 9 G A 0 Y P Q v 9 C / 0 Y s m c X V v d D s s J n F 1 b 3 Q 7 0 K P Q v d C 4 0 L r Q s N C 7 0 Y z Q v d G L 0 L k g 0 L j Q t N C 1 0 L 3 R g t C 4 0 Y T Q u N C 6 0 L D R g t C + 0 Y A g 0 Y j Q s N G F 0 Y L Q v t C z 0 Y D R g 9 C / 0 L / R i y Z x d W 9 0 O y w m c X V v d D v Q n 9 C + 0 Y H R g t C w 0 L L R i d C 4 0 L r Q u C 3 Q u N G B 0 L r Q u 9 G O 0 Y f Q t d C 9 0 L j R j y Z x d W 9 0 O y w m c X V v d D v Q o N C 1 0 L v Q t d C y 0 L D Q v d G C 0 L X Q v S D Q t N C 7 0 Y 8 g 0 J D Q k 9 C f J n F 1 b 3 Q 7 L C Z x d W 9 0 O 9 C i 0 L j Q v y D Q v 9 G A 0 L 7 Q t N G D 0 L r R g t C w J n F 1 b 3 Q 7 L C Z x d W 9 0 O 9 C a 0 L 7 R j d G E 0 Y T Q u N G G 0 L j Q t d C 9 0 Y I g 0 L f Q s N C 8 0 L X Q v d G L I N C 6 0 L 7 Q u t G B 0 L A g 0 L X Q s 9 C + I N C 3 0 L D Q v N C 1 0 L 3 Q u N G C 0 L X Q u 9 C 1 0 L w m c X V v d D s s J n F 1 b 3 Q 7 Q 2 9 s d W 1 u M S Z x d W 9 0 O y w m c X V v d D v Q n 9 G A 0 L 7 Q s t C 1 0 Y D Q u t C w I N C 0 0 Y P Q s d C 7 0 L X Q u S D Q m N C 0 0 L X Q v d G C 0 L j R h N C 4 0 L r Q s N G C 0 L 7 R g C v Q n d C w 0 L j Q v N C 1 0 L 3 Q v t C y 0 L D Q v d C 4 0 L U g 0 L / R g N C + 0 L T R g 9 C 6 0 Y b Q u N C 4 J n F 1 b 3 Q 7 L C Z x d W 9 0 O 9 C f 0 Y D Q v t C y 0 L X R g N C 6 0 L A g 0 L j Q t N C 1 0 L 3 R g t C 4 0 Y T Q u N C 6 0 L D R g t C + 0 Y D Q s C D Q v 9 G A 0 L 7 Q t N G D 0 L r R h t C 4 0 L g m c X V v d D s s J n F 1 b 3 Q 7 0 J / R g N C + 0 L L Q t d G A 0 L r Q s C D Q v d C w 0 L j Q v N C 1 0 L 3 Q v t C y 0 L D Q v d C 4 0 Y 8 g 0 L / R g N C + 0 L T R g 9 C 6 0 Y b Q u N C 4 J n F 1 b 3 Q 7 L C Z x d W 9 0 O 9 C f 0 Y D Q v t C y 0 L X R g N C 6 0 L A g 0 Y D Q v t C 0 0 L j R g t C 1 0 L v R j N G B 0 L r Q v t C 5 I N C z 0 Y D R g 9 C / 0 L / R i y Z x d W 9 0 O 1 0 i I C 8 + P E V u d H J 5 I F R 5 c G U 9 I k Z p b G x D b 2 x 1 b W 5 U e X B l c y I g V m F s d W U 9 I n N B Q V l H Q m d Z R 0 F B Q U d C Z 1 l B Q m c 9 P S I g L z 4 8 R W 5 0 c n k g V H l w Z T 0 i R m l s b E x h c 3 R V c G R h d G V k I i B W Y W x 1 Z T 0 i Z D I w M j I t M D M t M j V U M T I 6 M T g 6 M z A u M j Q 2 N T E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y I g L z 4 8 R W 5 0 c n k g V H l w Z T 0 i Q W R k Z W R U b 0 R h d G F N b 2 R l b C I g V m F s d W U 9 I m w w I i A v P j x F b n R y e S B U e X B l P S J R d W V y e U l E I i B W Y W x 1 Z T 0 i c 2 N l N D Q 0 Y T k w L W Q 0 N 2 I t N D N l O S 0 5 Z j R h L T M x M T I y Z j B j Z m M 0 N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V G F i L 0 N o Y W 5 n Z W Q g V H l w Z S 5 7 0 J j Q t N C 1 0 L 3 R g t C 4 0 Y T Q u N C 6 0 L D R g t C + 0 Y A g 0 L / R g N C + 0 L T R g 9 C 6 0 Y b Q u N C 4 L D B 9 J n F 1 b 3 Q 7 L C Z x d W 9 0 O 1 N l Y 3 R p b 2 4 x L 1 B y b 2 R 1 Y 3 R z V G F i L 0 N o Y W 5 n Z W Q g V H l w Z S 5 7 0 J 3 Q s N C 4 0 L z Q t d C 9 0 L 7 Q s t C w 0 L 3 Q u N C 1 I N C / 0 Y D Q v t C 0 0 Y P Q u t G G 0 L j Q u C w x f S Z x d W 9 0 O y w m c X V v d D t T Z W N 0 a W 9 u M S 9 Q c m 9 k d W N 0 c 1 R h Y i 9 D a G F u Z 2 V k I F R 5 c G U u e 9 C d 0 L D Q u N C 8 0 L X Q v d C + 0 L L Q s N C 9 0 L j Q t S D R g N C + 0 L T Q u N G C 0 L X Q u 9 G M 0 Y H Q u t C + 0 L k g 0 L P R g N G D 0 L / Q v 9 G L L D J 9 J n F 1 b 3 Q 7 L C Z x d W 9 0 O 1 N l Y 3 R p b 2 4 x L 1 B y b 2 R 1 Y 3 R z V G F i L 0 N o Y W 5 n Z W Q g V H l w Z S 5 7 0 K P Q v d C 4 0 L r Q s N C 7 0 Y z Q v d G L 0 L k g 0 L j Q t N C 1 0 L 3 R g t C 4 0 Y T Q u N C 6 0 L D R g t C + 0 Y A g 0 Y j Q s N G F 0 Y L Q v t C z 0 Y D R g 9 C / 0 L / R i y w z f S Z x d W 9 0 O y w m c X V v d D t T Z W N 0 a W 9 u M S 9 Q c m 9 k d W N 0 c 1 R h Y i 9 D a G F u Z 2 V k I F R 5 c G U u e 9 C f 0 L 7 R g d G C 0 L D Q s t G J 0 L j Q u t C 4 L d C 4 0 Y H Q u t C 7 0 Y 7 R h 9 C 1 0 L 3 Q u N G P L D R 9 J n F 1 b 3 Q 7 L C Z x d W 9 0 O 1 N l Y 3 R p b 2 4 x L 1 B y b 2 R 1 Y 3 R z V G F i L 0 N o Y W 5 n Z W Q g V H l w Z S 5 7 0 K D Q t d C 7 0 L X Q s t C w 0 L 3 R g t C 1 0 L 0 g 0 L T Q u 9 G P I N C Q 0 J P Q n y w 1 f S Z x d W 9 0 O y w m c X V v d D t T Z W N 0 a W 9 u M S 9 Q c m 9 k d W N 0 c 1 R h Y i 9 D a G F u Z 2 V k I F R 5 c G U u e 9 C i 0 L j Q v y D Q v 9 G A 0 L 7 Q t N G D 0 L r R g t C w L D Z 9 J n F 1 b 3 Q 7 L C Z x d W 9 0 O 1 N l Y 3 R p b 2 4 x L 1 B y b 2 R 1 Y 3 R z V G F i L 0 N o Y W 5 n Z W Q g V H l w Z S 5 7 0 J r Q v t G N 0 Y T R h N C 4 0 Y b Q u N C 1 0 L 3 R g i D Q t 9 C w 0 L z Q t d C 9 0 Y s g 0 L r Q v t C 6 0 Y H Q s C D Q t d C z 0 L 4 g 0 L f Q s N C 8 0 L X Q v d C 4 0 Y L Q t d C 7 0 L X Q v C w 3 f S Z x d W 9 0 O y w m c X V v d D t T Z W N 0 a W 9 u M S 9 Q c m 9 k d W N 0 c 1 R h Y i 9 D a G F u Z 2 V k I F R 5 c G U u e 0 N v b H V t b j E s O H 0 m c X V v d D s s J n F 1 b 3 Q 7 U 2 V j d G l v b j E v U H J v Z H V j d H N U Y W I v Q 2 h h b m d l Z C B U e X B l L n v Q n 9 G A 0 L 7 Q s t C 1 0 Y D Q u t C w I N C 0 0 Y P Q s d C 7 0 L X Q u S D Q m N C 0 0 L X Q v d G C 0 L j R h N C 4 0 L r Q s N G C 0 L 7 R g C v Q n d C w 0 L j Q v N C 1 0 L 3 Q v t C y 0 L D Q v d C 4 0 L U g 0 L / R g N C + 0 L T R g 9 C 6 0 Y b Q u N C 4 L D l 9 J n F 1 b 3 Q 7 L C Z x d W 9 0 O 1 N l Y 3 R p b 2 4 x L 1 B y b 2 R 1 Y 3 R z V G F i L 0 N o Y W 5 n Z W Q g V H l w Z S 5 7 0 J / R g N C + 0 L L Q t d G A 0 L r Q s C D Q u N C 0 0 L X Q v d G C 0 L j R h N C 4 0 L r Q s N G C 0 L 7 R g N C w I N C / 0 Y D Q v t C 0 0 Y P Q u t G G 0 L j Q u C w x M H 0 m c X V v d D s s J n F 1 b 3 Q 7 U 2 V j d G l v b j E v U H J v Z H V j d H N U Y W I v Q 2 h h b m d l Z C B U e X B l L n v Q n 9 G A 0 L 7 Q s t C 1 0 Y D Q u t C w I N C 9 0 L D Q u N C 8 0 L X Q v d C + 0 L L Q s N C 9 0 L j R j y D Q v 9 G A 0 L 7 Q t N G D 0 L r R h t C 4 0 L g s M T F 9 J n F 1 b 3 Q 7 L C Z x d W 9 0 O 1 N l Y 3 R p b 2 4 x L 1 B y b 2 R 1 Y 3 R z V G F i L 0 N o Y W 5 n Z W Q g V H l w Z S 5 7 0 J / R g N C + 0 L L Q t d G A 0 L r Q s C D R g N C + 0 L T Q u N G C 0 L X Q u 9 G M 0 Y H Q u t C + 0 L k g 0 L P R g N G D 0 L / Q v 9 G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H J v Z H V j d H N U Y W I v Q 2 h h b m d l Z C B U e X B l L n v Q m N C 0 0 L X Q v d G C 0 L j R h N C 4 0 L r Q s N G C 0 L 7 R g C D Q v 9 G A 0 L 7 Q t N G D 0 L r R h t C 4 0 L g s M H 0 m c X V v d D s s J n F 1 b 3 Q 7 U 2 V j d G l v b j E v U H J v Z H V j d H N U Y W I v Q 2 h h b m d l Z C B U e X B l L n v Q n d C w 0 L j Q v N C 1 0 L 3 Q v t C y 0 L D Q v d C 4 0 L U g 0 L / R g N C + 0 L T R g 9 C 6 0 Y b Q u N C 4 L D F 9 J n F 1 b 3 Q 7 L C Z x d W 9 0 O 1 N l Y 3 R p b 2 4 x L 1 B y b 2 R 1 Y 3 R z V G F i L 0 N o Y W 5 n Z W Q g V H l w Z S 5 7 0 J 3 Q s N C 4 0 L z Q t d C 9 0 L 7 Q s t C w 0 L 3 Q u N C 1 I N G A 0 L 7 Q t N C 4 0 Y L Q t d C 7 0 Y z R g d C 6 0 L 7 Q u S D Q s 9 G A 0 Y P Q v 9 C / 0 Y s s M n 0 m c X V v d D s s J n F 1 b 3 Q 7 U 2 V j d G l v b j E v U H J v Z H V j d H N U Y W I v Q 2 h h b m d l Z C B U e X B l L n v Q o 9 C 9 0 L j Q u t C w 0 L v R j N C 9 0 Y v Q u S D Q u N C 0 0 L X Q v d G C 0 L j R h N C 4 0 L r Q s N G C 0 L 7 R g C D R i N C w 0 Y X R g t C + 0 L P R g N G D 0 L / Q v 9 G L L D N 9 J n F 1 b 3 Q 7 L C Z x d W 9 0 O 1 N l Y 3 R p b 2 4 x L 1 B y b 2 R 1 Y 3 R z V G F i L 0 N o Y W 5 n Z W Q g V H l w Z S 5 7 0 J / Q v t G B 0 Y L Q s N C y 0 Y n Q u N C 6 0 L g t 0 L j R g d C 6 0 L v R j t G H 0 L X Q v d C 4 0 Y 8 s N H 0 m c X V v d D s s J n F 1 b 3 Q 7 U 2 V j d G l v b j E v U H J v Z H V j d H N U Y W I v Q 2 h h b m d l Z C B U e X B l L n v Q o N C 1 0 L v Q t d C y 0 L D Q v d G C 0 L X Q v S D Q t N C 7 0 Y 8 g 0 J D Q k 9 C f L D V 9 J n F 1 b 3 Q 7 L C Z x d W 9 0 O 1 N l Y 3 R p b 2 4 x L 1 B y b 2 R 1 Y 3 R z V G F i L 0 N o Y W 5 n Z W Q g V H l w Z S 5 7 0 K L Q u N C / I N C / 0 Y D Q v t C 0 0 Y P Q u t G C 0 L A s N n 0 m c X V v d D s s J n F 1 b 3 Q 7 U 2 V j d G l v b j E v U H J v Z H V j d H N U Y W I v Q 2 h h b m d l Z C B U e X B l L n v Q m t C + 0 Y 3 R h N G E 0 L j R h t C 4 0 L X Q v d G C I N C 3 0 L D Q v N C 1 0 L 3 R i y D Q u t C + 0 L r R g d C w I N C 1 0 L P Q v i D Q t 9 C w 0 L z Q t d C 9 0 L j R g t C 1 0 L v Q t d C 8 L D d 9 J n F 1 b 3 Q 7 L C Z x d W 9 0 O 1 N l Y 3 R p b 2 4 x L 1 B y b 2 R 1 Y 3 R z V G F i L 0 N o Y W 5 n Z W Q g V H l w Z S 5 7 Q 2 9 s d W 1 u M S w 4 f S Z x d W 9 0 O y w m c X V v d D t T Z W N 0 a W 9 u M S 9 Q c m 9 k d W N 0 c 1 R h Y i 9 D a G F u Z 2 V k I F R 5 c G U u e 9 C f 0 Y D Q v t C y 0 L X R g N C 6 0 L A g 0 L T R g 9 C x 0 L v Q t d C 5 I N C Y 0 L T Q t d C 9 0 Y L Q u N G E 0 L j Q u t C w 0 Y L Q v t G A K 9 C d 0 L D Q u N C 8 0 L X Q v d C + 0 L L Q s N C 9 0 L j Q t S D Q v 9 G A 0 L 7 Q t N G D 0 L r R h t C 4 0 L g s O X 0 m c X V v d D s s J n F 1 b 3 Q 7 U 2 V j d G l v b j E v U H J v Z H V j d H N U Y W I v Q 2 h h b m d l Z C B U e X B l L n v Q n 9 G A 0 L 7 Q s t C 1 0 Y D Q u t C w I N C 4 0 L T Q t d C 9 0 Y L Q u N G E 0 L j Q u t C w 0 Y L Q v t G A 0 L A g 0 L / R g N C + 0 L T R g 9 C 6 0 Y b Q u N C 4 L D E w f S Z x d W 9 0 O y w m c X V v d D t T Z W N 0 a W 9 u M S 9 Q c m 9 k d W N 0 c 1 R h Y i 9 D a G F u Z 2 V k I F R 5 c G U u e 9 C f 0 Y D Q v t C y 0 L X R g N C 6 0 L A g 0 L 3 Q s N C 4 0 L z Q t d C 9 0 L 7 Q s t C w 0 L 3 Q u N G P I N C / 0 Y D Q v t C 0 0 Y P Q u t G G 0 L j Q u C w x M X 0 m c X V v d D s s J n F 1 b 3 Q 7 U 2 V j d G l v b j E v U H J v Z H V j d H N U Y W I v Q 2 h h b m d l Z C B U e X B l L n v Q n 9 G A 0 L 7 Q s t C 1 0 Y D Q u t C w I N G A 0 L 7 Q t N C 4 0 Y L Q t d C 7 0 Y z R g d C 6 0 L 7 Q u S D Q s 9 G A 0 Y P Q v 9 C / 0 Y s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1 R h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R h Y i 9 Q c m 9 k d W N 0 c 1 R h Y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V G F i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z W M 6 T j j G 9 A i g F k 1 j n B o s Q A A A A A A g A A A A A A A 2 Y A A M A A A A A Q A A A A k w m 7 E n O x q T 0 g i + k G F d S Q 0 g A A A A A E g A A A o A A A A B A A A A D O M F h z 2 V H g L V N x f 7 q N e M w o U A A A A K o n y l o t C S 0 m w a s d z z w / + V A z r u r G a O M g i B 4 0 6 T N o S E n A b i L l 8 x c K M r t M H k q 9 o Q k z m s n Y L Z Z O P 1 g W n k 8 b 6 8 L i + T / g 6 b j B 6 e q r f v o Z H 4 J m o 5 6 h F A A A A I b K U f w C Z w x P C b k s T o 7 f o q t F 7 j O 3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Props1.xml><?xml version="1.0" encoding="utf-8"?>
<ds:datastoreItem xmlns:ds="http://schemas.openxmlformats.org/officeDocument/2006/customXml" ds:itemID="{24B21CD7-B870-4DC8-9C51-FA73466FD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E10FA-4727-4A33-85CA-AD00DA96E46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F5C9FAC-732E-4719-B341-C437B2539C1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fafb11f6-3a50-4f86-aa84-45c693e00339"/>
    <ds:schemaRef ds:uri="http://schemas.openxmlformats.org/package/2006/metadata/core-properties"/>
    <ds:schemaRef ds:uri="7f334991-f8d5-4800-9a0a-600d9647cf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Инструкция</vt:lpstr>
      <vt:lpstr>Прогноз качества УК</vt:lpstr>
      <vt:lpstr>Продукты</vt:lpstr>
      <vt:lpstr>Характеристики</vt:lpstr>
      <vt:lpstr>Ингредиенты</vt:lpstr>
      <vt:lpstr>Инструкция!Print_Area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Mironova, Anna</cp:lastModifiedBy>
  <cp:revision/>
  <dcterms:created xsi:type="dcterms:W3CDTF">2020-11-26T06:54:02Z</dcterms:created>
  <dcterms:modified xsi:type="dcterms:W3CDTF">2022-04-07T11:43:09Z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