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agre\Documents\Research\campusCovid\"/>
    </mc:Choice>
  </mc:AlternateContent>
  <xr:revisionPtr revIDLastSave="0" documentId="8_{0BA7C079-AA25-4E28-8995-F5002F2469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 Interface" sheetId="11" r:id="rId1"/>
    <sheet name="Sensitivity Analyses" sheetId="12" r:id="rId2"/>
    <sheet name="Calculations" sheetId="4" r:id="rId3"/>
  </sheets>
  <definedNames>
    <definedName name="beta">Calculations!$C$39</definedName>
    <definedName name="cost">Calculations!$H$21</definedName>
    <definedName name="delta">Calculations!$C$40</definedName>
    <definedName name="mu">Calculations!$C$42</definedName>
    <definedName name="pool">Calculations!#REF!</definedName>
    <definedName name="rho">Calculations!$C$37</definedName>
    <definedName name="sensitivity">Calculations!$H$19</definedName>
    <definedName name="shocks">Calculations!$H$12</definedName>
    <definedName name="sigma">Calculations!$C$38</definedName>
    <definedName name="specificity">Calculations!$H$20</definedName>
    <definedName name="theta">Calculations!$C$41</definedName>
    <definedName name="Unvaxfrequency" localSheetId="2">Calculations!$C$48</definedName>
    <definedName name="Vaxfrequency">Calculations!$C$49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" i="4" l="1"/>
  <c r="C49" i="4"/>
  <c r="L30" i="4" l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66" i="4"/>
  <c r="AE65" i="4"/>
  <c r="AD65" i="4"/>
  <c r="X30" i="4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6" i="4" s="1"/>
  <c r="X67" i="4" s="1"/>
  <c r="AD66" i="4" l="1"/>
  <c r="X68" i="4"/>
  <c r="AD67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BC5" i="4"/>
  <c r="BC8" i="4" s="1"/>
  <c r="BB5" i="4"/>
  <c r="BB8" i="4" s="1"/>
  <c r="X69" i="4" l="1"/>
  <c r="AD68" i="4"/>
  <c r="BC9" i="4"/>
  <c r="BB9" i="4"/>
  <c r="H15" i="4"/>
  <c r="X70" i="4" l="1"/>
  <c r="AD69" i="4"/>
  <c r="H17" i="4"/>
  <c r="X71" i="4" l="1"/>
  <c r="AD70" i="4"/>
  <c r="X72" i="4" l="1"/>
  <c r="AD71" i="4"/>
  <c r="AX15" i="4"/>
  <c r="X73" i="4" l="1"/>
  <c r="AD72" i="4"/>
  <c r="O30" i="4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X74" i="4" l="1"/>
  <c r="AD73" i="4"/>
  <c r="H4" i="4"/>
  <c r="X75" i="4" l="1"/>
  <c r="AD74" i="4"/>
  <c r="O65" i="4"/>
  <c r="X76" i="4" l="1"/>
  <c r="AD75" i="4"/>
  <c r="O66" i="4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O194" i="4" s="1"/>
  <c r="O195" i="4" s="1"/>
  <c r="O196" i="4" s="1"/>
  <c r="O197" i="4" s="1"/>
  <c r="O198" i="4" s="1"/>
  <c r="O199" i="4" s="1"/>
  <c r="O200" i="4" s="1"/>
  <c r="O201" i="4" s="1"/>
  <c r="O202" i="4" s="1"/>
  <c r="O203" i="4" s="1"/>
  <c r="O204" i="4" s="1"/>
  <c r="O205" i="4" s="1"/>
  <c r="O206" i="4" s="1"/>
  <c r="O207" i="4" s="1"/>
  <c r="O208" i="4" s="1"/>
  <c r="O209" i="4" s="1"/>
  <c r="O210" i="4" s="1"/>
  <c r="O211" i="4" s="1"/>
  <c r="O212" i="4" s="1"/>
  <c r="O213" i="4" s="1"/>
  <c r="O214" i="4" s="1"/>
  <c r="O215" i="4" s="1"/>
  <c r="O216" i="4" s="1"/>
  <c r="O217" i="4" s="1"/>
  <c r="O218" i="4" s="1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O241" i="4" s="1"/>
  <c r="O242" i="4" s="1"/>
  <c r="O243" i="4" s="1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O266" i="4" s="1"/>
  <c r="O267" i="4" s="1"/>
  <c r="O268" i="4" s="1"/>
  <c r="O269" i="4" s="1"/>
  <c r="O270" i="4" s="1"/>
  <c r="O271" i="4" s="1"/>
  <c r="O272" i="4" s="1"/>
  <c r="O273" i="4" s="1"/>
  <c r="O274" i="4" s="1"/>
  <c r="O275" i="4" s="1"/>
  <c r="O276" i="4" s="1"/>
  <c r="O277" i="4" s="1"/>
  <c r="O278" i="4" s="1"/>
  <c r="O279" i="4" s="1"/>
  <c r="O280" i="4" s="1"/>
  <c r="O281" i="4" s="1"/>
  <c r="O282" i="4" s="1"/>
  <c r="O283" i="4" s="1"/>
  <c r="O284" i="4" s="1"/>
  <c r="O285" i="4" s="1"/>
  <c r="O286" i="4" s="1"/>
  <c r="O287" i="4" s="1"/>
  <c r="O288" i="4" s="1"/>
  <c r="O289" i="4" s="1"/>
  <c r="O290" i="4" s="1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O313" i="4" s="1"/>
  <c r="O314" i="4" s="1"/>
  <c r="O315" i="4" s="1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O338" i="4" s="1"/>
  <c r="O339" i="4" s="1"/>
  <c r="O340" i="4" s="1"/>
  <c r="O341" i="4" s="1"/>
  <c r="O342" i="4" s="1"/>
  <c r="O343" i="4" s="1"/>
  <c r="O344" i="4" s="1"/>
  <c r="O345" i="4" s="1"/>
  <c r="O346" i="4" s="1"/>
  <c r="O347" i="4" s="1"/>
  <c r="O348" i="4" s="1"/>
  <c r="O349" i="4" s="1"/>
  <c r="O350" i="4" s="1"/>
  <c r="O351" i="4" s="1"/>
  <c r="O352" i="4" s="1"/>
  <c r="O353" i="4" s="1"/>
  <c r="O354" i="4" s="1"/>
  <c r="O355" i="4" s="1"/>
  <c r="O356" i="4" s="1"/>
  <c r="O357" i="4" s="1"/>
  <c r="O358" i="4" s="1"/>
  <c r="O359" i="4" s="1"/>
  <c r="O360" i="4" s="1"/>
  <c r="O361" i="4" s="1"/>
  <c r="O362" i="4" s="1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375" i="4" s="1"/>
  <c r="O376" i="4" s="1"/>
  <c r="O377" i="4" s="1"/>
  <c r="O378" i="4" s="1"/>
  <c r="O379" i="4" s="1"/>
  <c r="O380" i="4" s="1"/>
  <c r="O381" i="4" s="1"/>
  <c r="O382" i="4" s="1"/>
  <c r="O383" i="4" s="1"/>
  <c r="O384" i="4" s="1"/>
  <c r="O385" i="4" s="1"/>
  <c r="O386" i="4" s="1"/>
  <c r="O387" i="4" s="1"/>
  <c r="O388" i="4" s="1"/>
  <c r="O389" i="4" s="1"/>
  <c r="O390" i="4" s="1"/>
  <c r="O391" i="4" s="1"/>
  <c r="O392" i="4" s="1"/>
  <c r="O393" i="4" s="1"/>
  <c r="O394" i="4" s="1"/>
  <c r="O395" i="4" s="1"/>
  <c r="O396" i="4" s="1"/>
  <c r="O397" i="4" s="1"/>
  <c r="O398" i="4" s="1"/>
  <c r="O399" i="4" s="1"/>
  <c r="O400" i="4" s="1"/>
  <c r="O401" i="4" s="1"/>
  <c r="O402" i="4" s="1"/>
  <c r="O403" i="4" s="1"/>
  <c r="O404" i="4" s="1"/>
  <c r="O405" i="4" s="1"/>
  <c r="O406" i="4" s="1"/>
  <c r="O407" i="4" s="1"/>
  <c r="O408" i="4" s="1"/>
  <c r="O409" i="4" s="1"/>
  <c r="O410" i="4" s="1"/>
  <c r="O411" i="4" s="1"/>
  <c r="O412" i="4" s="1"/>
  <c r="O413" i="4" s="1"/>
  <c r="O414" i="4" s="1"/>
  <c r="O415" i="4" s="1"/>
  <c r="O416" i="4" s="1"/>
  <c r="O417" i="4" s="1"/>
  <c r="O418" i="4" s="1"/>
  <c r="O419" i="4" s="1"/>
  <c r="O420" i="4" s="1"/>
  <c r="O421" i="4" s="1"/>
  <c r="O422" i="4" s="1"/>
  <c r="O423" i="4" s="1"/>
  <c r="O424" i="4" s="1"/>
  <c r="O425" i="4" s="1"/>
  <c r="O426" i="4" s="1"/>
  <c r="O427" i="4" s="1"/>
  <c r="O428" i="4" s="1"/>
  <c r="O429" i="4" s="1"/>
  <c r="O430" i="4" s="1"/>
  <c r="O431" i="4" s="1"/>
  <c r="O432" i="4" s="1"/>
  <c r="O433" i="4" s="1"/>
  <c r="O434" i="4" s="1"/>
  <c r="O435" i="4" s="1"/>
  <c r="O436" i="4" s="1"/>
  <c r="O437" i="4" s="1"/>
  <c r="O438" i="4" s="1"/>
  <c r="O439" i="4" s="1"/>
  <c r="O440" i="4" s="1"/>
  <c r="O441" i="4" s="1"/>
  <c r="O442" i="4" s="1"/>
  <c r="O443" i="4" s="1"/>
  <c r="O444" i="4" s="1"/>
  <c r="O445" i="4" s="1"/>
  <c r="O446" i="4" s="1"/>
  <c r="O447" i="4" s="1"/>
  <c r="O448" i="4" s="1"/>
  <c r="O449" i="4" s="1"/>
  <c r="O450" i="4" s="1"/>
  <c r="O451" i="4" s="1"/>
  <c r="O452" i="4" s="1"/>
  <c r="O453" i="4" s="1"/>
  <c r="O454" i="4" s="1"/>
  <c r="O455" i="4" s="1"/>
  <c r="O456" i="4" s="1"/>
  <c r="O457" i="4" s="1"/>
  <c r="O458" i="4" s="1"/>
  <c r="O459" i="4" s="1"/>
  <c r="O460" i="4" s="1"/>
  <c r="U65" i="4"/>
  <c r="H12" i="4"/>
  <c r="H11" i="4"/>
  <c r="H6" i="4"/>
  <c r="X77" i="4" l="1"/>
  <c r="AD76" i="4"/>
  <c r="U67" i="4"/>
  <c r="U66" i="4"/>
  <c r="U68" i="4"/>
  <c r="H5" i="4"/>
  <c r="H14" i="4"/>
  <c r="X78" i="4" l="1"/>
  <c r="AD77" i="4"/>
  <c r="U69" i="4"/>
  <c r="X79" i="4" l="1"/>
  <c r="AD78" i="4"/>
  <c r="U70" i="4"/>
  <c r="AO13" i="4"/>
  <c r="AZ15" i="4" s="1"/>
  <c r="AG13" i="4"/>
  <c r="X80" i="4" l="1"/>
  <c r="AD79" i="4"/>
  <c r="BC13" i="4"/>
  <c r="BB13" i="4"/>
  <c r="U71" i="4"/>
  <c r="AI13" i="4"/>
  <c r="X81" i="4" l="1"/>
  <c r="AD80" i="4"/>
  <c r="AY15" i="4"/>
  <c r="U72" i="4"/>
  <c r="AL13" i="4"/>
  <c r="AW15" i="4" s="1"/>
  <c r="AH14" i="4"/>
  <c r="X82" i="4" l="1"/>
  <c r="AD81" i="4"/>
  <c r="U73" i="4"/>
  <c r="AH15" i="4"/>
  <c r="AG14" i="4"/>
  <c r="AU13" i="4"/>
  <c r="C37" i="4"/>
  <c r="C41" i="4"/>
  <c r="C42" i="4"/>
  <c r="AP15" i="4" s="1"/>
  <c r="X83" i="4" l="1"/>
  <c r="AD82" i="4"/>
  <c r="BC14" i="4"/>
  <c r="BE14" i="4"/>
  <c r="BB14" i="4"/>
  <c r="BF14" i="4" s="1"/>
  <c r="U74" i="4"/>
  <c r="AR14" i="4"/>
  <c r="AX16" i="4" s="1"/>
  <c r="AS15" i="4"/>
  <c r="AH16" i="4"/>
  <c r="AG15" i="4"/>
  <c r="C40" i="4"/>
  <c r="C38" i="4"/>
  <c r="X84" i="4" l="1"/>
  <c r="AD83" i="4"/>
  <c r="BC15" i="4"/>
  <c r="BE15" i="4"/>
  <c r="BB15" i="4"/>
  <c r="BK14" i="4"/>
  <c r="BJ14" i="4"/>
  <c r="U75" i="4"/>
  <c r="AS16" i="4"/>
  <c r="AJ15" i="4"/>
  <c r="AN15" i="4"/>
  <c r="AG16" i="4"/>
  <c r="AH17" i="4"/>
  <c r="AL14" i="4"/>
  <c r="AW16" i="4" s="1"/>
  <c r="AM14" i="4"/>
  <c r="AT14" i="4"/>
  <c r="C39" i="4"/>
  <c r="X85" i="4" l="1"/>
  <c r="AD84" i="4"/>
  <c r="BC16" i="4"/>
  <c r="BE16" i="4"/>
  <c r="BB16" i="4"/>
  <c r="BH14" i="4"/>
  <c r="BI14" i="4"/>
  <c r="U76" i="4"/>
  <c r="AG17" i="4"/>
  <c r="AH18" i="4"/>
  <c r="AT15" i="4"/>
  <c r="AM15" i="4"/>
  <c r="X86" i="4" l="1"/>
  <c r="AD85" i="4"/>
  <c r="BC17" i="4"/>
  <c r="BE17" i="4"/>
  <c r="BB17" i="4"/>
  <c r="U77" i="4"/>
  <c r="BN14" i="4"/>
  <c r="BM14" i="4"/>
  <c r="AN16" i="4"/>
  <c r="AG18" i="4"/>
  <c r="AH19" i="4"/>
  <c r="AT16" i="4"/>
  <c r="X87" i="4" l="1"/>
  <c r="AD86" i="4"/>
  <c r="BC18" i="4"/>
  <c r="BE18" i="4"/>
  <c r="BB18" i="4"/>
  <c r="U78" i="4"/>
  <c r="BS14" i="4"/>
  <c r="BP14" i="4"/>
  <c r="BV14" i="4" s="1"/>
  <c r="BO14" i="4"/>
  <c r="BU14" i="4" s="1"/>
  <c r="AG19" i="4"/>
  <c r="AH20" i="4"/>
  <c r="X88" i="4" l="1"/>
  <c r="AD87" i="4"/>
  <c r="BC19" i="4"/>
  <c r="BE19" i="4"/>
  <c r="BB19" i="4"/>
  <c r="AI14" i="4"/>
  <c r="U79" i="4"/>
  <c r="AK14" i="4"/>
  <c r="BT14" i="4"/>
  <c r="AQ14" i="4"/>
  <c r="AR15" i="4" s="1"/>
  <c r="AX17" i="4" s="1"/>
  <c r="AO14" i="4"/>
  <c r="AG20" i="4"/>
  <c r="AH21" i="4"/>
  <c r="X89" i="4" l="1"/>
  <c r="AD88" i="4"/>
  <c r="BC20" i="4"/>
  <c r="BE20" i="4"/>
  <c r="BB20" i="4"/>
  <c r="BI15" i="4"/>
  <c r="BN15" i="4" s="1"/>
  <c r="BH15" i="4"/>
  <c r="BM15" i="4" s="1"/>
  <c r="BF15" i="4"/>
  <c r="BK15" i="4" s="1"/>
  <c r="AZ16" i="4"/>
  <c r="AP16" i="4" s="1"/>
  <c r="AY16" i="4"/>
  <c r="AJ16" i="4" s="1"/>
  <c r="AS17" i="4"/>
  <c r="U80" i="4"/>
  <c r="AL15" i="4"/>
  <c r="BW14" i="4"/>
  <c r="AU14" i="4"/>
  <c r="AG21" i="4"/>
  <c r="AH22" i="4"/>
  <c r="X90" i="4" l="1"/>
  <c r="AD89" i="4"/>
  <c r="BC21" i="4"/>
  <c r="BE21" i="4"/>
  <c r="BB21" i="4"/>
  <c r="BJ15" i="4"/>
  <c r="AM16" i="4"/>
  <c r="AW17" i="4"/>
  <c r="AN17" i="4" s="1"/>
  <c r="BS15" i="4"/>
  <c r="U81" i="4"/>
  <c r="BP15" i="4"/>
  <c r="BV15" i="4" s="1"/>
  <c r="AG22" i="4"/>
  <c r="AH23" i="4"/>
  <c r="X91" i="4" l="1"/>
  <c r="AD90" i="4"/>
  <c r="BC22" i="4"/>
  <c r="BE22" i="4"/>
  <c r="BB22" i="4"/>
  <c r="AT17" i="4"/>
  <c r="AO15" i="4"/>
  <c r="U82" i="4"/>
  <c r="AQ15" i="4"/>
  <c r="AG23" i="4"/>
  <c r="AH24" i="4"/>
  <c r="X92" i="4" l="1"/>
  <c r="AD91" i="4"/>
  <c r="BC23" i="4"/>
  <c r="BE23" i="4"/>
  <c r="BB23" i="4"/>
  <c r="AZ17" i="4"/>
  <c r="AP17" i="4" s="1"/>
  <c r="U83" i="4"/>
  <c r="AR16" i="4"/>
  <c r="AX18" i="4" s="1"/>
  <c r="AG24" i="4"/>
  <c r="AH25" i="4"/>
  <c r="X93" i="4" l="1"/>
  <c r="AD92" i="4"/>
  <c r="BC24" i="4"/>
  <c r="BE24" i="4"/>
  <c r="BB24" i="4"/>
  <c r="U84" i="4"/>
  <c r="AS18" i="4"/>
  <c r="AG25" i="4"/>
  <c r="AH26" i="4"/>
  <c r="X94" i="4" l="1"/>
  <c r="AD93" i="4"/>
  <c r="BC25" i="4"/>
  <c r="BE25" i="4"/>
  <c r="BB25" i="4"/>
  <c r="U85" i="4"/>
  <c r="AG26" i="4"/>
  <c r="AH27" i="4"/>
  <c r="X95" i="4" l="1"/>
  <c r="AD94" i="4"/>
  <c r="BC26" i="4"/>
  <c r="BE26" i="4"/>
  <c r="BB26" i="4"/>
  <c r="U86" i="4"/>
  <c r="AG27" i="4"/>
  <c r="AH28" i="4"/>
  <c r="X96" i="4" l="1"/>
  <c r="AD95" i="4"/>
  <c r="BC27" i="4"/>
  <c r="BE27" i="4"/>
  <c r="BB27" i="4"/>
  <c r="U87" i="4"/>
  <c r="AG28" i="4"/>
  <c r="AH29" i="4"/>
  <c r="X97" i="4" l="1"/>
  <c r="AD96" i="4"/>
  <c r="BC28" i="4"/>
  <c r="BE28" i="4"/>
  <c r="BB28" i="4"/>
  <c r="U88" i="4"/>
  <c r="AG29" i="4"/>
  <c r="AH30" i="4"/>
  <c r="X98" i="4" l="1"/>
  <c r="AD97" i="4"/>
  <c r="BC29" i="4"/>
  <c r="BE29" i="4"/>
  <c r="BB29" i="4"/>
  <c r="U89" i="4"/>
  <c r="AG30" i="4"/>
  <c r="AH31" i="4"/>
  <c r="X99" i="4" l="1"/>
  <c r="AD98" i="4"/>
  <c r="BC30" i="4"/>
  <c r="BE30" i="4"/>
  <c r="BB30" i="4"/>
  <c r="U90" i="4"/>
  <c r="AG31" i="4"/>
  <c r="AH32" i="4"/>
  <c r="X100" i="4" l="1"/>
  <c r="AD99" i="4"/>
  <c r="BC31" i="4"/>
  <c r="BE31" i="4"/>
  <c r="BB31" i="4"/>
  <c r="U91" i="4"/>
  <c r="AG32" i="4"/>
  <c r="AH33" i="4"/>
  <c r="X101" i="4" l="1"/>
  <c r="AD100" i="4"/>
  <c r="BC32" i="4"/>
  <c r="BE32" i="4"/>
  <c r="BB32" i="4"/>
  <c r="U92" i="4"/>
  <c r="AG33" i="4"/>
  <c r="AH34" i="4"/>
  <c r="X102" i="4" l="1"/>
  <c r="AD101" i="4"/>
  <c r="BC33" i="4"/>
  <c r="BE33" i="4"/>
  <c r="BB33" i="4"/>
  <c r="U93" i="4"/>
  <c r="AG34" i="4"/>
  <c r="AH35" i="4"/>
  <c r="X103" i="4" l="1"/>
  <c r="AD102" i="4"/>
  <c r="BC34" i="4"/>
  <c r="BE34" i="4"/>
  <c r="BB34" i="4"/>
  <c r="U94" i="4"/>
  <c r="AG35" i="4"/>
  <c r="AH36" i="4"/>
  <c r="X104" i="4" l="1"/>
  <c r="AD103" i="4"/>
  <c r="BC35" i="4"/>
  <c r="BE35" i="4"/>
  <c r="BB35" i="4"/>
  <c r="U95" i="4"/>
  <c r="AG36" i="4"/>
  <c r="AH37" i="4"/>
  <c r="X105" i="4" l="1"/>
  <c r="AD104" i="4"/>
  <c r="BC36" i="4"/>
  <c r="BE36" i="4"/>
  <c r="BB36" i="4"/>
  <c r="U96" i="4"/>
  <c r="AG37" i="4"/>
  <c r="AH38" i="4"/>
  <c r="X106" i="4" l="1"/>
  <c r="AD105" i="4"/>
  <c r="BC37" i="4"/>
  <c r="BE37" i="4"/>
  <c r="BB37" i="4"/>
  <c r="U97" i="4"/>
  <c r="AG38" i="4"/>
  <c r="AH39" i="4"/>
  <c r="X107" i="4" l="1"/>
  <c r="AD106" i="4"/>
  <c r="BC38" i="4"/>
  <c r="BE38" i="4"/>
  <c r="BB38" i="4"/>
  <c r="U98" i="4"/>
  <c r="AG39" i="4"/>
  <c r="AH40" i="4"/>
  <c r="X108" i="4" l="1"/>
  <c r="AD107" i="4"/>
  <c r="BC39" i="4"/>
  <c r="BE39" i="4"/>
  <c r="BB39" i="4"/>
  <c r="U99" i="4"/>
  <c r="AG40" i="4"/>
  <c r="AH41" i="4"/>
  <c r="X109" i="4" l="1"/>
  <c r="AD108" i="4"/>
  <c r="BC40" i="4"/>
  <c r="BE40" i="4"/>
  <c r="BB40" i="4"/>
  <c r="U100" i="4"/>
  <c r="AG41" i="4"/>
  <c r="AH42" i="4"/>
  <c r="X110" i="4" l="1"/>
  <c r="AD109" i="4"/>
  <c r="BC41" i="4"/>
  <c r="BE41" i="4"/>
  <c r="BB41" i="4"/>
  <c r="U101" i="4"/>
  <c r="AG42" i="4"/>
  <c r="AH43" i="4"/>
  <c r="X111" i="4" l="1"/>
  <c r="AD110" i="4"/>
  <c r="BC42" i="4"/>
  <c r="BE42" i="4"/>
  <c r="BB42" i="4"/>
  <c r="U102" i="4"/>
  <c r="AG43" i="4"/>
  <c r="AH44" i="4"/>
  <c r="X112" i="4" l="1"/>
  <c r="AD111" i="4"/>
  <c r="BC43" i="4"/>
  <c r="BE43" i="4"/>
  <c r="BB43" i="4"/>
  <c r="U103" i="4"/>
  <c r="AG44" i="4"/>
  <c r="AH45" i="4"/>
  <c r="AH46" i="4" s="1"/>
  <c r="X113" i="4" l="1"/>
  <c r="AD112" i="4"/>
  <c r="BC44" i="4"/>
  <c r="BE44" i="4"/>
  <c r="BB44" i="4"/>
  <c r="U104" i="4"/>
  <c r="AG46" i="4"/>
  <c r="AG45" i="4"/>
  <c r="X114" i="4" l="1"/>
  <c r="AD113" i="4"/>
  <c r="BC45" i="4"/>
  <c r="BE45" i="4"/>
  <c r="BB45" i="4"/>
  <c r="BC46" i="4"/>
  <c r="BE46" i="4"/>
  <c r="BB46" i="4"/>
  <c r="U105" i="4"/>
  <c r="AH47" i="4"/>
  <c r="X115" i="4" l="1"/>
  <c r="AD114" i="4"/>
  <c r="U106" i="4"/>
  <c r="AG47" i="4"/>
  <c r="AH48" i="4"/>
  <c r="X116" i="4" l="1"/>
  <c r="AD115" i="4"/>
  <c r="BC47" i="4"/>
  <c r="BE47" i="4"/>
  <c r="BB47" i="4"/>
  <c r="U107" i="4"/>
  <c r="AG48" i="4"/>
  <c r="AH49" i="4"/>
  <c r="X117" i="4" l="1"/>
  <c r="AD116" i="4"/>
  <c r="BC48" i="4"/>
  <c r="BE48" i="4"/>
  <c r="BB48" i="4"/>
  <c r="U108" i="4"/>
  <c r="AG49" i="4"/>
  <c r="AH50" i="4"/>
  <c r="X118" i="4" l="1"/>
  <c r="AD117" i="4"/>
  <c r="BC49" i="4"/>
  <c r="BE49" i="4"/>
  <c r="BB49" i="4"/>
  <c r="U109" i="4"/>
  <c r="AG50" i="4"/>
  <c r="AH51" i="4"/>
  <c r="X119" i="4" l="1"/>
  <c r="AD118" i="4"/>
  <c r="BC50" i="4"/>
  <c r="BE50" i="4"/>
  <c r="BB50" i="4"/>
  <c r="U110" i="4"/>
  <c r="AG51" i="4"/>
  <c r="AH52" i="4"/>
  <c r="X120" i="4" l="1"/>
  <c r="AD119" i="4"/>
  <c r="BC51" i="4"/>
  <c r="BE51" i="4"/>
  <c r="BB51" i="4"/>
  <c r="U111" i="4"/>
  <c r="AG52" i="4"/>
  <c r="AH53" i="4"/>
  <c r="X121" i="4" l="1"/>
  <c r="AD120" i="4"/>
  <c r="BC52" i="4"/>
  <c r="BE52" i="4"/>
  <c r="BB52" i="4"/>
  <c r="U112" i="4"/>
  <c r="AG53" i="4"/>
  <c r="AH54" i="4"/>
  <c r="X122" i="4" l="1"/>
  <c r="AD121" i="4"/>
  <c r="BC53" i="4"/>
  <c r="BE53" i="4"/>
  <c r="BB53" i="4"/>
  <c r="U113" i="4"/>
  <c r="AG54" i="4"/>
  <c r="AH55" i="4"/>
  <c r="X123" i="4" l="1"/>
  <c r="AD122" i="4"/>
  <c r="BC54" i="4"/>
  <c r="BE54" i="4"/>
  <c r="BB54" i="4"/>
  <c r="U114" i="4"/>
  <c r="AG55" i="4"/>
  <c r="AH56" i="4"/>
  <c r="X124" i="4" l="1"/>
  <c r="AD123" i="4"/>
  <c r="BC55" i="4"/>
  <c r="BE55" i="4"/>
  <c r="BB55" i="4"/>
  <c r="U115" i="4"/>
  <c r="AG56" i="4"/>
  <c r="AH57" i="4"/>
  <c r="X125" i="4" l="1"/>
  <c r="AD124" i="4"/>
  <c r="BC56" i="4"/>
  <c r="BE56" i="4"/>
  <c r="BB56" i="4"/>
  <c r="U116" i="4"/>
  <c r="AG57" i="4"/>
  <c r="AH58" i="4"/>
  <c r="X126" i="4" l="1"/>
  <c r="AD125" i="4"/>
  <c r="BC57" i="4"/>
  <c r="BE57" i="4"/>
  <c r="BB57" i="4"/>
  <c r="U117" i="4"/>
  <c r="AG58" i="4"/>
  <c r="AH59" i="4"/>
  <c r="X127" i="4" l="1"/>
  <c r="AD126" i="4"/>
  <c r="BC58" i="4"/>
  <c r="BE58" i="4"/>
  <c r="BB58" i="4"/>
  <c r="U118" i="4"/>
  <c r="AG59" i="4"/>
  <c r="AH60" i="4"/>
  <c r="X128" i="4" l="1"/>
  <c r="AD127" i="4"/>
  <c r="BC59" i="4"/>
  <c r="BE59" i="4"/>
  <c r="BB59" i="4"/>
  <c r="U119" i="4"/>
  <c r="AG60" i="4"/>
  <c r="AH61" i="4"/>
  <c r="X129" i="4" l="1"/>
  <c r="AD128" i="4"/>
  <c r="BC60" i="4"/>
  <c r="BE60" i="4"/>
  <c r="BB60" i="4"/>
  <c r="U120" i="4"/>
  <c r="AG61" i="4"/>
  <c r="AH62" i="4"/>
  <c r="X130" i="4" l="1"/>
  <c r="AD129" i="4"/>
  <c r="BC61" i="4"/>
  <c r="BE61" i="4"/>
  <c r="BB61" i="4"/>
  <c r="U121" i="4"/>
  <c r="AG62" i="4"/>
  <c r="AH63" i="4"/>
  <c r="X131" i="4" l="1"/>
  <c r="AD130" i="4"/>
  <c r="BC62" i="4"/>
  <c r="BE62" i="4"/>
  <c r="BB62" i="4"/>
  <c r="U122" i="4"/>
  <c r="AG63" i="4"/>
  <c r="AH64" i="4"/>
  <c r="X132" i="4" l="1"/>
  <c r="AD131" i="4"/>
  <c r="BC63" i="4"/>
  <c r="BE63" i="4"/>
  <c r="BB63" i="4"/>
  <c r="U123" i="4"/>
  <c r="AG64" i="4"/>
  <c r="AH65" i="4"/>
  <c r="X133" i="4" l="1"/>
  <c r="AD132" i="4"/>
  <c r="BC64" i="4"/>
  <c r="BE64" i="4"/>
  <c r="BB64" i="4"/>
  <c r="U124" i="4"/>
  <c r="AG65" i="4"/>
  <c r="AH66" i="4"/>
  <c r="X134" i="4" l="1"/>
  <c r="AD133" i="4"/>
  <c r="BC65" i="4"/>
  <c r="BE65" i="4"/>
  <c r="BB65" i="4"/>
  <c r="U125" i="4"/>
  <c r="AG66" i="4"/>
  <c r="AH67" i="4"/>
  <c r="X135" i="4" l="1"/>
  <c r="AD134" i="4"/>
  <c r="BC66" i="4"/>
  <c r="BE66" i="4"/>
  <c r="BB66" i="4"/>
  <c r="U126" i="4"/>
  <c r="AG67" i="4"/>
  <c r="AH68" i="4"/>
  <c r="X136" i="4" l="1"/>
  <c r="AD135" i="4"/>
  <c r="BC67" i="4"/>
  <c r="BE67" i="4"/>
  <c r="BB67" i="4"/>
  <c r="U127" i="4"/>
  <c r="AG68" i="4"/>
  <c r="AH69" i="4"/>
  <c r="X137" i="4" l="1"/>
  <c r="AD136" i="4"/>
  <c r="BC68" i="4"/>
  <c r="BE68" i="4"/>
  <c r="BB68" i="4"/>
  <c r="U128" i="4"/>
  <c r="AG69" i="4"/>
  <c r="AH70" i="4"/>
  <c r="X138" i="4" l="1"/>
  <c r="AD137" i="4"/>
  <c r="BC69" i="4"/>
  <c r="BE69" i="4"/>
  <c r="BB69" i="4"/>
  <c r="U129" i="4"/>
  <c r="AG70" i="4"/>
  <c r="AH71" i="4"/>
  <c r="X139" i="4" l="1"/>
  <c r="AD138" i="4"/>
  <c r="BC70" i="4"/>
  <c r="BE70" i="4"/>
  <c r="BB70" i="4"/>
  <c r="U130" i="4"/>
  <c r="AG71" i="4"/>
  <c r="AH72" i="4"/>
  <c r="X140" i="4" l="1"/>
  <c r="AD139" i="4"/>
  <c r="BC71" i="4"/>
  <c r="BE71" i="4"/>
  <c r="BB71" i="4"/>
  <c r="U131" i="4"/>
  <c r="AG72" i="4"/>
  <c r="AH73" i="4"/>
  <c r="X141" i="4" l="1"/>
  <c r="AD140" i="4"/>
  <c r="BC72" i="4"/>
  <c r="BE72" i="4"/>
  <c r="BB72" i="4"/>
  <c r="U132" i="4"/>
  <c r="AG73" i="4"/>
  <c r="AH74" i="4"/>
  <c r="X142" i="4" l="1"/>
  <c r="AD141" i="4"/>
  <c r="BC73" i="4"/>
  <c r="BE73" i="4"/>
  <c r="BB73" i="4"/>
  <c r="U133" i="4"/>
  <c r="AG74" i="4"/>
  <c r="AH75" i="4"/>
  <c r="X143" i="4" l="1"/>
  <c r="AD142" i="4"/>
  <c r="BC74" i="4"/>
  <c r="BE74" i="4"/>
  <c r="BB74" i="4"/>
  <c r="U134" i="4"/>
  <c r="AG75" i="4"/>
  <c r="AH76" i="4"/>
  <c r="X144" i="4" l="1"/>
  <c r="AD143" i="4"/>
  <c r="BC75" i="4"/>
  <c r="BE75" i="4"/>
  <c r="BB75" i="4"/>
  <c r="U135" i="4"/>
  <c r="AG76" i="4"/>
  <c r="AH77" i="4"/>
  <c r="X145" i="4" l="1"/>
  <c r="AD144" i="4"/>
  <c r="BC76" i="4"/>
  <c r="BE76" i="4"/>
  <c r="BB76" i="4"/>
  <c r="U136" i="4"/>
  <c r="AG77" i="4"/>
  <c r="AH78" i="4"/>
  <c r="X146" i="4" l="1"/>
  <c r="AD145" i="4"/>
  <c r="BC77" i="4"/>
  <c r="BE77" i="4"/>
  <c r="BB77" i="4"/>
  <c r="U137" i="4"/>
  <c r="AG78" i="4"/>
  <c r="AH79" i="4"/>
  <c r="X147" i="4" l="1"/>
  <c r="AD146" i="4"/>
  <c r="BC78" i="4"/>
  <c r="BE78" i="4"/>
  <c r="BB78" i="4"/>
  <c r="U138" i="4"/>
  <c r="AG79" i="4"/>
  <c r="AH80" i="4"/>
  <c r="X148" i="4" l="1"/>
  <c r="AD147" i="4"/>
  <c r="BC79" i="4"/>
  <c r="BE79" i="4"/>
  <c r="BB79" i="4"/>
  <c r="U139" i="4"/>
  <c r="AG80" i="4"/>
  <c r="AH81" i="4"/>
  <c r="X149" i="4" l="1"/>
  <c r="AD148" i="4"/>
  <c r="BC80" i="4"/>
  <c r="BE80" i="4"/>
  <c r="BB80" i="4"/>
  <c r="U140" i="4"/>
  <c r="AG81" i="4"/>
  <c r="AH82" i="4"/>
  <c r="X150" i="4" l="1"/>
  <c r="AD149" i="4"/>
  <c r="BC81" i="4"/>
  <c r="BE81" i="4"/>
  <c r="BB81" i="4"/>
  <c r="U141" i="4"/>
  <c r="AG82" i="4"/>
  <c r="AH83" i="4"/>
  <c r="X151" i="4" l="1"/>
  <c r="AD150" i="4"/>
  <c r="BC82" i="4"/>
  <c r="BE82" i="4"/>
  <c r="BB82" i="4"/>
  <c r="U142" i="4"/>
  <c r="AG83" i="4"/>
  <c r="AH84" i="4"/>
  <c r="X152" i="4" l="1"/>
  <c r="AD151" i="4"/>
  <c r="BC83" i="4"/>
  <c r="BE83" i="4"/>
  <c r="BB83" i="4"/>
  <c r="U143" i="4"/>
  <c r="AG84" i="4"/>
  <c r="AH85" i="4"/>
  <c r="X153" i="4" l="1"/>
  <c r="AD152" i="4"/>
  <c r="BC84" i="4"/>
  <c r="BE84" i="4"/>
  <c r="BB84" i="4"/>
  <c r="U144" i="4"/>
  <c r="AG85" i="4"/>
  <c r="AH86" i="4"/>
  <c r="X154" i="4" l="1"/>
  <c r="AD153" i="4"/>
  <c r="BC85" i="4"/>
  <c r="BE85" i="4"/>
  <c r="BB85" i="4"/>
  <c r="U145" i="4"/>
  <c r="AG86" i="4"/>
  <c r="AH87" i="4"/>
  <c r="X155" i="4" l="1"/>
  <c r="AD154" i="4"/>
  <c r="BC86" i="4"/>
  <c r="BE86" i="4"/>
  <c r="BB86" i="4"/>
  <c r="U146" i="4"/>
  <c r="AG87" i="4"/>
  <c r="AH88" i="4"/>
  <c r="X156" i="4" l="1"/>
  <c r="AD155" i="4"/>
  <c r="BC87" i="4"/>
  <c r="BE87" i="4"/>
  <c r="BB87" i="4"/>
  <c r="U147" i="4"/>
  <c r="AG88" i="4"/>
  <c r="AH89" i="4"/>
  <c r="X157" i="4" l="1"/>
  <c r="AD156" i="4"/>
  <c r="BC88" i="4"/>
  <c r="BE88" i="4"/>
  <c r="BB88" i="4"/>
  <c r="U148" i="4"/>
  <c r="AG89" i="4"/>
  <c r="AH90" i="4"/>
  <c r="X158" i="4" l="1"/>
  <c r="AD157" i="4"/>
  <c r="BC89" i="4"/>
  <c r="BE89" i="4"/>
  <c r="BB89" i="4"/>
  <c r="U149" i="4"/>
  <c r="AG90" i="4"/>
  <c r="AH91" i="4"/>
  <c r="X159" i="4" l="1"/>
  <c r="AD158" i="4"/>
  <c r="BC90" i="4"/>
  <c r="BE90" i="4"/>
  <c r="BB90" i="4"/>
  <c r="U150" i="4"/>
  <c r="AG91" i="4"/>
  <c r="AH92" i="4"/>
  <c r="X160" i="4" l="1"/>
  <c r="AD159" i="4"/>
  <c r="BC91" i="4"/>
  <c r="BE91" i="4"/>
  <c r="BB91" i="4"/>
  <c r="U151" i="4"/>
  <c r="AG92" i="4"/>
  <c r="AH93" i="4"/>
  <c r="X161" i="4" l="1"/>
  <c r="AD160" i="4"/>
  <c r="BC92" i="4"/>
  <c r="BE92" i="4"/>
  <c r="BB92" i="4"/>
  <c r="U152" i="4"/>
  <c r="AG93" i="4"/>
  <c r="AH94" i="4"/>
  <c r="X162" i="4" l="1"/>
  <c r="AD161" i="4"/>
  <c r="BC93" i="4"/>
  <c r="BE93" i="4"/>
  <c r="BB93" i="4"/>
  <c r="U153" i="4"/>
  <c r="AG94" i="4"/>
  <c r="AH95" i="4"/>
  <c r="X163" i="4" l="1"/>
  <c r="AD162" i="4"/>
  <c r="BC94" i="4"/>
  <c r="BE94" i="4"/>
  <c r="BB94" i="4"/>
  <c r="U154" i="4"/>
  <c r="AG95" i="4"/>
  <c r="AH96" i="4"/>
  <c r="X164" i="4" l="1"/>
  <c r="AD163" i="4"/>
  <c r="BC95" i="4"/>
  <c r="BE95" i="4"/>
  <c r="BB95" i="4"/>
  <c r="U155" i="4"/>
  <c r="AG96" i="4"/>
  <c r="AH97" i="4"/>
  <c r="X165" i="4" l="1"/>
  <c r="AD164" i="4"/>
  <c r="BC96" i="4"/>
  <c r="BE96" i="4"/>
  <c r="BB96" i="4"/>
  <c r="U156" i="4"/>
  <c r="AG97" i="4"/>
  <c r="AH98" i="4"/>
  <c r="X166" i="4" l="1"/>
  <c r="AD165" i="4"/>
  <c r="BC97" i="4"/>
  <c r="BE97" i="4"/>
  <c r="BB97" i="4"/>
  <c r="U157" i="4"/>
  <c r="AG98" i="4"/>
  <c r="AH99" i="4"/>
  <c r="X167" i="4" l="1"/>
  <c r="AD166" i="4"/>
  <c r="BC98" i="4"/>
  <c r="BE98" i="4"/>
  <c r="BB98" i="4"/>
  <c r="U158" i="4"/>
  <c r="AG99" i="4"/>
  <c r="AH100" i="4"/>
  <c r="X168" i="4" l="1"/>
  <c r="AD167" i="4"/>
  <c r="BC99" i="4"/>
  <c r="BE99" i="4"/>
  <c r="BB99" i="4"/>
  <c r="U159" i="4"/>
  <c r="AG100" i="4"/>
  <c r="AH101" i="4"/>
  <c r="X169" i="4" l="1"/>
  <c r="AD168" i="4"/>
  <c r="BC100" i="4"/>
  <c r="BE100" i="4"/>
  <c r="BB100" i="4"/>
  <c r="U160" i="4"/>
  <c r="AG101" i="4"/>
  <c r="AH102" i="4"/>
  <c r="X170" i="4" l="1"/>
  <c r="AD169" i="4"/>
  <c r="BC101" i="4"/>
  <c r="BE101" i="4"/>
  <c r="BB101" i="4"/>
  <c r="U161" i="4"/>
  <c r="AG102" i="4"/>
  <c r="AH103" i="4"/>
  <c r="X171" i="4" l="1"/>
  <c r="AD170" i="4"/>
  <c r="BC102" i="4"/>
  <c r="BE102" i="4"/>
  <c r="BB102" i="4"/>
  <c r="U162" i="4"/>
  <c r="AG103" i="4"/>
  <c r="AH104" i="4"/>
  <c r="X172" i="4" l="1"/>
  <c r="AD171" i="4"/>
  <c r="BC103" i="4"/>
  <c r="BE103" i="4"/>
  <c r="BB103" i="4"/>
  <c r="U163" i="4"/>
  <c r="AG104" i="4"/>
  <c r="AH105" i="4"/>
  <c r="X173" i="4" l="1"/>
  <c r="AD172" i="4"/>
  <c r="BC104" i="4"/>
  <c r="BE104" i="4"/>
  <c r="BB104" i="4"/>
  <c r="U164" i="4"/>
  <c r="AG105" i="4"/>
  <c r="AH106" i="4"/>
  <c r="X174" i="4" l="1"/>
  <c r="AD173" i="4"/>
  <c r="BC105" i="4"/>
  <c r="BE105" i="4"/>
  <c r="BB105" i="4"/>
  <c r="U165" i="4"/>
  <c r="AG106" i="4"/>
  <c r="AH107" i="4"/>
  <c r="X175" i="4" l="1"/>
  <c r="AD174" i="4"/>
  <c r="BC106" i="4"/>
  <c r="BE106" i="4"/>
  <c r="BB106" i="4"/>
  <c r="U166" i="4"/>
  <c r="AG107" i="4"/>
  <c r="AH108" i="4"/>
  <c r="X176" i="4" l="1"/>
  <c r="AD175" i="4"/>
  <c r="BC107" i="4"/>
  <c r="BE107" i="4"/>
  <c r="BB107" i="4"/>
  <c r="U167" i="4"/>
  <c r="AG108" i="4"/>
  <c r="AH109" i="4"/>
  <c r="X177" i="4" l="1"/>
  <c r="AD176" i="4"/>
  <c r="BC108" i="4"/>
  <c r="BE108" i="4"/>
  <c r="BB108" i="4"/>
  <c r="U168" i="4"/>
  <c r="AG109" i="4"/>
  <c r="AH110" i="4"/>
  <c r="X178" i="4" l="1"/>
  <c r="AD177" i="4"/>
  <c r="BC109" i="4"/>
  <c r="BE109" i="4"/>
  <c r="BB109" i="4"/>
  <c r="U169" i="4"/>
  <c r="AG110" i="4"/>
  <c r="AH111" i="4"/>
  <c r="X179" i="4" l="1"/>
  <c r="AD178" i="4"/>
  <c r="BC110" i="4"/>
  <c r="BE110" i="4"/>
  <c r="BB110" i="4"/>
  <c r="U170" i="4"/>
  <c r="AG111" i="4"/>
  <c r="AH112" i="4"/>
  <c r="X180" i="4" l="1"/>
  <c r="AD179" i="4"/>
  <c r="BC111" i="4"/>
  <c r="BE111" i="4"/>
  <c r="BB111" i="4"/>
  <c r="U171" i="4"/>
  <c r="AG112" i="4"/>
  <c r="AH113" i="4"/>
  <c r="X181" i="4" l="1"/>
  <c r="AD180" i="4"/>
  <c r="BC112" i="4"/>
  <c r="BE112" i="4"/>
  <c r="BB112" i="4"/>
  <c r="U172" i="4"/>
  <c r="AG113" i="4"/>
  <c r="AH114" i="4"/>
  <c r="X182" i="4" l="1"/>
  <c r="AD181" i="4"/>
  <c r="BC113" i="4"/>
  <c r="BE113" i="4"/>
  <c r="BB113" i="4"/>
  <c r="U173" i="4"/>
  <c r="AG114" i="4"/>
  <c r="AH115" i="4"/>
  <c r="X183" i="4" l="1"/>
  <c r="AD182" i="4"/>
  <c r="BC114" i="4"/>
  <c r="BE114" i="4"/>
  <c r="BB114" i="4"/>
  <c r="U174" i="4"/>
  <c r="AG115" i="4"/>
  <c r="AH116" i="4"/>
  <c r="X184" i="4" l="1"/>
  <c r="AD183" i="4"/>
  <c r="BC115" i="4"/>
  <c r="BE115" i="4"/>
  <c r="BB115" i="4"/>
  <c r="U175" i="4"/>
  <c r="AG116" i="4"/>
  <c r="AH117" i="4"/>
  <c r="X185" i="4" l="1"/>
  <c r="AD184" i="4"/>
  <c r="BC116" i="4"/>
  <c r="BE116" i="4"/>
  <c r="BB116" i="4"/>
  <c r="U176" i="4"/>
  <c r="AG117" i="4"/>
  <c r="AH118" i="4"/>
  <c r="X186" i="4" l="1"/>
  <c r="AD185" i="4"/>
  <c r="BC117" i="4"/>
  <c r="BE117" i="4"/>
  <c r="BB117" i="4"/>
  <c r="U177" i="4"/>
  <c r="AG118" i="4"/>
  <c r="AH119" i="4"/>
  <c r="X187" i="4" l="1"/>
  <c r="AD186" i="4"/>
  <c r="BC118" i="4"/>
  <c r="BE118" i="4"/>
  <c r="BB118" i="4"/>
  <c r="U178" i="4"/>
  <c r="AG119" i="4"/>
  <c r="AH120" i="4"/>
  <c r="X188" i="4" l="1"/>
  <c r="AD187" i="4"/>
  <c r="BC119" i="4"/>
  <c r="BE119" i="4"/>
  <c r="BB119" i="4"/>
  <c r="U179" i="4"/>
  <c r="AG120" i="4"/>
  <c r="AH121" i="4"/>
  <c r="X189" i="4" l="1"/>
  <c r="AD188" i="4"/>
  <c r="BC120" i="4"/>
  <c r="BE120" i="4"/>
  <c r="BB120" i="4"/>
  <c r="U180" i="4"/>
  <c r="AG121" i="4"/>
  <c r="AH122" i="4"/>
  <c r="X190" i="4" l="1"/>
  <c r="AD189" i="4"/>
  <c r="BC121" i="4"/>
  <c r="BE121" i="4"/>
  <c r="BB121" i="4"/>
  <c r="U181" i="4"/>
  <c r="AG122" i="4"/>
  <c r="AH123" i="4"/>
  <c r="X191" i="4" l="1"/>
  <c r="AD190" i="4"/>
  <c r="BC122" i="4"/>
  <c r="BE122" i="4"/>
  <c r="BB122" i="4"/>
  <c r="U182" i="4"/>
  <c r="AG123" i="4"/>
  <c r="AH124" i="4"/>
  <c r="X192" i="4" l="1"/>
  <c r="AD191" i="4"/>
  <c r="BC123" i="4"/>
  <c r="BE123" i="4"/>
  <c r="BB123" i="4"/>
  <c r="U183" i="4"/>
  <c r="AG124" i="4"/>
  <c r="AH125" i="4"/>
  <c r="X193" i="4" l="1"/>
  <c r="AD192" i="4"/>
  <c r="BC124" i="4"/>
  <c r="BE124" i="4"/>
  <c r="BB124" i="4"/>
  <c r="U184" i="4"/>
  <c r="AG125" i="4"/>
  <c r="AH126" i="4"/>
  <c r="X194" i="4" l="1"/>
  <c r="AD193" i="4"/>
  <c r="BC125" i="4"/>
  <c r="BE125" i="4"/>
  <c r="BB125" i="4"/>
  <c r="U185" i="4"/>
  <c r="AG126" i="4"/>
  <c r="AH127" i="4"/>
  <c r="X195" i="4" l="1"/>
  <c r="AD194" i="4"/>
  <c r="BC126" i="4"/>
  <c r="BE126" i="4"/>
  <c r="BB126" i="4"/>
  <c r="U186" i="4"/>
  <c r="AG127" i="4"/>
  <c r="AH128" i="4"/>
  <c r="X196" i="4" l="1"/>
  <c r="AD195" i="4"/>
  <c r="BC127" i="4"/>
  <c r="BE127" i="4"/>
  <c r="BB127" i="4"/>
  <c r="U187" i="4"/>
  <c r="AG128" i="4"/>
  <c r="AH129" i="4"/>
  <c r="X197" i="4" l="1"/>
  <c r="AD196" i="4"/>
  <c r="BC128" i="4"/>
  <c r="BE128" i="4"/>
  <c r="BB128" i="4"/>
  <c r="U188" i="4"/>
  <c r="AG129" i="4"/>
  <c r="AH130" i="4"/>
  <c r="X198" i="4" l="1"/>
  <c r="AD197" i="4"/>
  <c r="BC129" i="4"/>
  <c r="BE129" i="4"/>
  <c r="BB129" i="4"/>
  <c r="U189" i="4"/>
  <c r="AG130" i="4"/>
  <c r="AH131" i="4"/>
  <c r="X199" i="4" l="1"/>
  <c r="AD198" i="4"/>
  <c r="BC130" i="4"/>
  <c r="BE130" i="4"/>
  <c r="BB130" i="4"/>
  <c r="U190" i="4"/>
  <c r="AG131" i="4"/>
  <c r="AH132" i="4"/>
  <c r="X200" i="4" l="1"/>
  <c r="AD199" i="4"/>
  <c r="BC131" i="4"/>
  <c r="BE131" i="4"/>
  <c r="BB131" i="4"/>
  <c r="U191" i="4"/>
  <c r="AG132" i="4"/>
  <c r="AH133" i="4"/>
  <c r="X201" i="4" l="1"/>
  <c r="AD200" i="4"/>
  <c r="BC132" i="4"/>
  <c r="BE132" i="4"/>
  <c r="BB132" i="4"/>
  <c r="U192" i="4"/>
  <c r="AG133" i="4"/>
  <c r="AH134" i="4"/>
  <c r="X202" i="4" l="1"/>
  <c r="AD201" i="4"/>
  <c r="BC133" i="4"/>
  <c r="BE133" i="4"/>
  <c r="BB133" i="4"/>
  <c r="U193" i="4"/>
  <c r="AG134" i="4"/>
  <c r="AH135" i="4"/>
  <c r="X203" i="4" l="1"/>
  <c r="AD202" i="4"/>
  <c r="BC134" i="4"/>
  <c r="BE134" i="4"/>
  <c r="BB134" i="4"/>
  <c r="U194" i="4"/>
  <c r="AG135" i="4"/>
  <c r="AH136" i="4"/>
  <c r="X204" i="4" l="1"/>
  <c r="AD203" i="4"/>
  <c r="BC135" i="4"/>
  <c r="BE135" i="4"/>
  <c r="BB135" i="4"/>
  <c r="U195" i="4"/>
  <c r="AG136" i="4"/>
  <c r="AH137" i="4"/>
  <c r="X205" i="4" l="1"/>
  <c r="AD204" i="4"/>
  <c r="BC136" i="4"/>
  <c r="BE136" i="4"/>
  <c r="BB136" i="4"/>
  <c r="U196" i="4"/>
  <c r="AG137" i="4"/>
  <c r="AH138" i="4"/>
  <c r="X206" i="4" l="1"/>
  <c r="AD205" i="4"/>
  <c r="BC137" i="4"/>
  <c r="BE137" i="4"/>
  <c r="BB137" i="4"/>
  <c r="U197" i="4"/>
  <c r="AG138" i="4"/>
  <c r="AH139" i="4"/>
  <c r="X207" i="4" l="1"/>
  <c r="AD206" i="4"/>
  <c r="BC138" i="4"/>
  <c r="BE138" i="4"/>
  <c r="BB138" i="4"/>
  <c r="U198" i="4"/>
  <c r="AG139" i="4"/>
  <c r="AH140" i="4"/>
  <c r="X208" i="4" l="1"/>
  <c r="AD207" i="4"/>
  <c r="BC139" i="4"/>
  <c r="BE139" i="4"/>
  <c r="BB139" i="4"/>
  <c r="U199" i="4"/>
  <c r="AG140" i="4"/>
  <c r="AH141" i="4"/>
  <c r="X209" i="4" l="1"/>
  <c r="AD208" i="4"/>
  <c r="BC140" i="4"/>
  <c r="BE140" i="4"/>
  <c r="BB140" i="4"/>
  <c r="U200" i="4"/>
  <c r="AG141" i="4"/>
  <c r="AH142" i="4"/>
  <c r="X210" i="4" l="1"/>
  <c r="AD209" i="4"/>
  <c r="BC141" i="4"/>
  <c r="BE141" i="4"/>
  <c r="BB141" i="4"/>
  <c r="U201" i="4"/>
  <c r="AG142" i="4"/>
  <c r="AH143" i="4"/>
  <c r="X211" i="4" l="1"/>
  <c r="AD210" i="4"/>
  <c r="BC142" i="4"/>
  <c r="BE142" i="4"/>
  <c r="BB142" i="4"/>
  <c r="U202" i="4"/>
  <c r="AG143" i="4"/>
  <c r="AH144" i="4"/>
  <c r="X212" i="4" l="1"/>
  <c r="AD211" i="4"/>
  <c r="BC143" i="4"/>
  <c r="BE143" i="4"/>
  <c r="BB143" i="4"/>
  <c r="U203" i="4"/>
  <c r="AG144" i="4"/>
  <c r="AH145" i="4"/>
  <c r="X213" i="4" l="1"/>
  <c r="AD212" i="4"/>
  <c r="BC144" i="4"/>
  <c r="BE144" i="4"/>
  <c r="BB144" i="4"/>
  <c r="U204" i="4"/>
  <c r="AG145" i="4"/>
  <c r="AH146" i="4"/>
  <c r="X214" i="4" l="1"/>
  <c r="AD213" i="4"/>
  <c r="BC145" i="4"/>
  <c r="BE145" i="4"/>
  <c r="BB145" i="4"/>
  <c r="U205" i="4"/>
  <c r="AG146" i="4"/>
  <c r="AH147" i="4"/>
  <c r="X215" i="4" l="1"/>
  <c r="AD214" i="4"/>
  <c r="BC146" i="4"/>
  <c r="BE146" i="4"/>
  <c r="BB146" i="4"/>
  <c r="U206" i="4"/>
  <c r="AG147" i="4"/>
  <c r="AH148" i="4"/>
  <c r="X216" i="4" l="1"/>
  <c r="AD215" i="4"/>
  <c r="BC147" i="4"/>
  <c r="BE147" i="4"/>
  <c r="BB147" i="4"/>
  <c r="U207" i="4"/>
  <c r="AG148" i="4"/>
  <c r="AH149" i="4"/>
  <c r="X217" i="4" l="1"/>
  <c r="AD216" i="4"/>
  <c r="BC148" i="4"/>
  <c r="BE148" i="4"/>
  <c r="BB148" i="4"/>
  <c r="U208" i="4"/>
  <c r="AG149" i="4"/>
  <c r="AH150" i="4"/>
  <c r="X218" i="4" l="1"/>
  <c r="AD217" i="4"/>
  <c r="BC149" i="4"/>
  <c r="BE149" i="4"/>
  <c r="BB149" i="4"/>
  <c r="U209" i="4"/>
  <c r="AG150" i="4"/>
  <c r="AH151" i="4"/>
  <c r="X219" i="4" l="1"/>
  <c r="AD218" i="4"/>
  <c r="BC150" i="4"/>
  <c r="BE150" i="4"/>
  <c r="BB150" i="4"/>
  <c r="U210" i="4"/>
  <c r="AG151" i="4"/>
  <c r="AH152" i="4"/>
  <c r="X220" i="4" l="1"/>
  <c r="AD219" i="4"/>
  <c r="BC151" i="4"/>
  <c r="BE151" i="4"/>
  <c r="BB151" i="4"/>
  <c r="U211" i="4"/>
  <c r="AG152" i="4"/>
  <c r="AH153" i="4"/>
  <c r="X221" i="4" l="1"/>
  <c r="AD220" i="4"/>
  <c r="BC152" i="4"/>
  <c r="BE152" i="4"/>
  <c r="BB152" i="4"/>
  <c r="U212" i="4"/>
  <c r="AG153" i="4"/>
  <c r="AH154" i="4"/>
  <c r="X222" i="4" l="1"/>
  <c r="AD221" i="4"/>
  <c r="BC153" i="4"/>
  <c r="BE153" i="4"/>
  <c r="BB153" i="4"/>
  <c r="U213" i="4"/>
  <c r="AG154" i="4"/>
  <c r="AH155" i="4"/>
  <c r="X223" i="4" l="1"/>
  <c r="AD222" i="4"/>
  <c r="BC154" i="4"/>
  <c r="BE154" i="4"/>
  <c r="BB154" i="4"/>
  <c r="U214" i="4"/>
  <c r="AG155" i="4"/>
  <c r="AH156" i="4"/>
  <c r="X224" i="4" l="1"/>
  <c r="AD223" i="4"/>
  <c r="BC155" i="4"/>
  <c r="BE155" i="4"/>
  <c r="BB155" i="4"/>
  <c r="U215" i="4"/>
  <c r="AG156" i="4"/>
  <c r="AH157" i="4"/>
  <c r="X225" i="4" l="1"/>
  <c r="AD224" i="4"/>
  <c r="BC156" i="4"/>
  <c r="BE156" i="4"/>
  <c r="BB156" i="4"/>
  <c r="U216" i="4"/>
  <c r="AG157" i="4"/>
  <c r="AH158" i="4"/>
  <c r="X226" i="4" l="1"/>
  <c r="AD225" i="4"/>
  <c r="BC157" i="4"/>
  <c r="BE157" i="4"/>
  <c r="BB157" i="4"/>
  <c r="U217" i="4"/>
  <c r="AG158" i="4"/>
  <c r="AH159" i="4"/>
  <c r="X227" i="4" l="1"/>
  <c r="AD226" i="4"/>
  <c r="BC158" i="4"/>
  <c r="BE158" i="4"/>
  <c r="BB158" i="4"/>
  <c r="U218" i="4"/>
  <c r="AG159" i="4"/>
  <c r="AH160" i="4"/>
  <c r="X228" i="4" l="1"/>
  <c r="AD227" i="4"/>
  <c r="BC159" i="4"/>
  <c r="BE159" i="4"/>
  <c r="BB159" i="4"/>
  <c r="U219" i="4"/>
  <c r="AG160" i="4"/>
  <c r="AH161" i="4"/>
  <c r="X229" i="4" l="1"/>
  <c r="AD228" i="4"/>
  <c r="BC160" i="4"/>
  <c r="BE160" i="4"/>
  <c r="BB160" i="4"/>
  <c r="U220" i="4"/>
  <c r="AG161" i="4"/>
  <c r="AH162" i="4"/>
  <c r="X230" i="4" l="1"/>
  <c r="AD229" i="4"/>
  <c r="BC161" i="4"/>
  <c r="BE161" i="4"/>
  <c r="BB161" i="4"/>
  <c r="U221" i="4"/>
  <c r="AG162" i="4"/>
  <c r="AH163" i="4"/>
  <c r="X231" i="4" l="1"/>
  <c r="AD230" i="4"/>
  <c r="BC162" i="4"/>
  <c r="BE162" i="4"/>
  <c r="BB162" i="4"/>
  <c r="U222" i="4"/>
  <c r="AG163" i="4"/>
  <c r="AH164" i="4"/>
  <c r="X232" i="4" l="1"/>
  <c r="AD231" i="4"/>
  <c r="BC163" i="4"/>
  <c r="BE163" i="4"/>
  <c r="BB163" i="4"/>
  <c r="U223" i="4"/>
  <c r="AG164" i="4"/>
  <c r="AH165" i="4"/>
  <c r="X233" i="4" l="1"/>
  <c r="AD232" i="4"/>
  <c r="BC164" i="4"/>
  <c r="BE164" i="4"/>
  <c r="BB164" i="4"/>
  <c r="U224" i="4"/>
  <c r="AG165" i="4"/>
  <c r="AH166" i="4"/>
  <c r="X234" i="4" l="1"/>
  <c r="AD233" i="4"/>
  <c r="BC165" i="4"/>
  <c r="BE165" i="4"/>
  <c r="BB165" i="4"/>
  <c r="U225" i="4"/>
  <c r="AG166" i="4"/>
  <c r="AH167" i="4"/>
  <c r="X235" i="4" l="1"/>
  <c r="AD234" i="4"/>
  <c r="BC166" i="4"/>
  <c r="BE166" i="4"/>
  <c r="BB166" i="4"/>
  <c r="U226" i="4"/>
  <c r="AG167" i="4"/>
  <c r="AH168" i="4"/>
  <c r="X236" i="4" l="1"/>
  <c r="AD235" i="4"/>
  <c r="BC167" i="4"/>
  <c r="BE167" i="4"/>
  <c r="BB167" i="4"/>
  <c r="U227" i="4"/>
  <c r="AG168" i="4"/>
  <c r="AH169" i="4"/>
  <c r="X237" i="4" l="1"/>
  <c r="AD236" i="4"/>
  <c r="BC168" i="4"/>
  <c r="BE168" i="4"/>
  <c r="BB168" i="4"/>
  <c r="U228" i="4"/>
  <c r="AG169" i="4"/>
  <c r="AH170" i="4"/>
  <c r="X238" i="4" l="1"/>
  <c r="AD237" i="4"/>
  <c r="BC169" i="4"/>
  <c r="BE169" i="4"/>
  <c r="BB169" i="4"/>
  <c r="U229" i="4"/>
  <c r="AG170" i="4"/>
  <c r="AH171" i="4"/>
  <c r="X239" i="4" l="1"/>
  <c r="AD238" i="4"/>
  <c r="BC170" i="4"/>
  <c r="BE170" i="4"/>
  <c r="BB170" i="4"/>
  <c r="U230" i="4"/>
  <c r="AG171" i="4"/>
  <c r="AH172" i="4"/>
  <c r="X240" i="4" l="1"/>
  <c r="AD239" i="4"/>
  <c r="BC171" i="4"/>
  <c r="BE171" i="4"/>
  <c r="BB171" i="4"/>
  <c r="U231" i="4"/>
  <c r="AG172" i="4"/>
  <c r="AH173" i="4"/>
  <c r="X241" i="4" l="1"/>
  <c r="AD240" i="4"/>
  <c r="BC172" i="4"/>
  <c r="BE172" i="4"/>
  <c r="BB172" i="4"/>
  <c r="U232" i="4"/>
  <c r="AG173" i="4"/>
  <c r="AH174" i="4"/>
  <c r="X242" i="4" l="1"/>
  <c r="AD241" i="4"/>
  <c r="BC173" i="4"/>
  <c r="BE173" i="4"/>
  <c r="BB173" i="4"/>
  <c r="U233" i="4"/>
  <c r="AG174" i="4"/>
  <c r="AH175" i="4"/>
  <c r="X243" i="4" l="1"/>
  <c r="AD242" i="4"/>
  <c r="BC174" i="4"/>
  <c r="BE174" i="4"/>
  <c r="BB174" i="4"/>
  <c r="U234" i="4"/>
  <c r="AG175" i="4"/>
  <c r="AH176" i="4"/>
  <c r="X244" i="4" l="1"/>
  <c r="AD243" i="4"/>
  <c r="BC175" i="4"/>
  <c r="BE175" i="4"/>
  <c r="BB175" i="4"/>
  <c r="U235" i="4"/>
  <c r="AG176" i="4"/>
  <c r="AH177" i="4"/>
  <c r="X245" i="4" l="1"/>
  <c r="AD244" i="4"/>
  <c r="BC176" i="4"/>
  <c r="BE176" i="4"/>
  <c r="BB176" i="4"/>
  <c r="U236" i="4"/>
  <c r="AG177" i="4"/>
  <c r="AH178" i="4"/>
  <c r="X246" i="4" l="1"/>
  <c r="AD245" i="4"/>
  <c r="BC177" i="4"/>
  <c r="BE177" i="4"/>
  <c r="BB177" i="4"/>
  <c r="U237" i="4"/>
  <c r="AG178" i="4"/>
  <c r="AH179" i="4"/>
  <c r="X247" i="4" l="1"/>
  <c r="AD246" i="4"/>
  <c r="BC178" i="4"/>
  <c r="BE178" i="4"/>
  <c r="BB178" i="4"/>
  <c r="U238" i="4"/>
  <c r="AG179" i="4"/>
  <c r="AH180" i="4"/>
  <c r="X248" i="4" l="1"/>
  <c r="AD247" i="4"/>
  <c r="BC179" i="4"/>
  <c r="BE179" i="4"/>
  <c r="BB179" i="4"/>
  <c r="U239" i="4"/>
  <c r="AG180" i="4"/>
  <c r="AH181" i="4"/>
  <c r="X249" i="4" l="1"/>
  <c r="AD248" i="4"/>
  <c r="BC180" i="4"/>
  <c r="BE180" i="4"/>
  <c r="BB180" i="4"/>
  <c r="U240" i="4"/>
  <c r="AG181" i="4"/>
  <c r="AH182" i="4"/>
  <c r="X250" i="4" l="1"/>
  <c r="AD249" i="4"/>
  <c r="BC181" i="4"/>
  <c r="BE181" i="4"/>
  <c r="BB181" i="4"/>
  <c r="U241" i="4"/>
  <c r="AG182" i="4"/>
  <c r="AH183" i="4"/>
  <c r="X251" i="4" l="1"/>
  <c r="AD250" i="4"/>
  <c r="BC182" i="4"/>
  <c r="BE182" i="4"/>
  <c r="BB182" i="4"/>
  <c r="U242" i="4"/>
  <c r="AG183" i="4"/>
  <c r="AH184" i="4"/>
  <c r="X252" i="4" l="1"/>
  <c r="AD251" i="4"/>
  <c r="BC183" i="4"/>
  <c r="BE183" i="4"/>
  <c r="BB183" i="4"/>
  <c r="U243" i="4"/>
  <c r="AG184" i="4"/>
  <c r="AH185" i="4"/>
  <c r="X253" i="4" l="1"/>
  <c r="AD252" i="4"/>
  <c r="BC184" i="4"/>
  <c r="BE184" i="4"/>
  <c r="BB184" i="4"/>
  <c r="U244" i="4"/>
  <c r="AG185" i="4"/>
  <c r="AH186" i="4"/>
  <c r="X254" i="4" l="1"/>
  <c r="AD253" i="4"/>
  <c r="BC185" i="4"/>
  <c r="BE185" i="4"/>
  <c r="BB185" i="4"/>
  <c r="U245" i="4"/>
  <c r="AG186" i="4"/>
  <c r="AH187" i="4"/>
  <c r="X255" i="4" l="1"/>
  <c r="AD254" i="4"/>
  <c r="BC186" i="4"/>
  <c r="BE186" i="4"/>
  <c r="BB186" i="4"/>
  <c r="U246" i="4"/>
  <c r="AG187" i="4"/>
  <c r="AH188" i="4"/>
  <c r="X256" i="4" l="1"/>
  <c r="AD255" i="4"/>
  <c r="BC187" i="4"/>
  <c r="BE187" i="4"/>
  <c r="BB187" i="4"/>
  <c r="U247" i="4"/>
  <c r="AG188" i="4"/>
  <c r="AH189" i="4"/>
  <c r="X257" i="4" l="1"/>
  <c r="AD256" i="4"/>
  <c r="BC188" i="4"/>
  <c r="BE188" i="4"/>
  <c r="BB188" i="4"/>
  <c r="U248" i="4"/>
  <c r="AG189" i="4"/>
  <c r="AH190" i="4"/>
  <c r="X258" i="4" l="1"/>
  <c r="AD257" i="4"/>
  <c r="BC189" i="4"/>
  <c r="BE189" i="4"/>
  <c r="BB189" i="4"/>
  <c r="U249" i="4"/>
  <c r="AG190" i="4"/>
  <c r="AH191" i="4"/>
  <c r="X259" i="4" l="1"/>
  <c r="AD258" i="4"/>
  <c r="BC190" i="4"/>
  <c r="BE190" i="4"/>
  <c r="BB190" i="4"/>
  <c r="U250" i="4"/>
  <c r="AG191" i="4"/>
  <c r="AH192" i="4"/>
  <c r="X260" i="4" l="1"/>
  <c r="AD259" i="4"/>
  <c r="BC191" i="4"/>
  <c r="BE191" i="4"/>
  <c r="BB191" i="4"/>
  <c r="U251" i="4"/>
  <c r="AG192" i="4"/>
  <c r="AH193" i="4"/>
  <c r="X261" i="4" l="1"/>
  <c r="AD260" i="4"/>
  <c r="BC192" i="4"/>
  <c r="BE192" i="4"/>
  <c r="BB192" i="4"/>
  <c r="U252" i="4"/>
  <c r="AG193" i="4"/>
  <c r="AH194" i="4"/>
  <c r="X262" i="4" l="1"/>
  <c r="AD261" i="4"/>
  <c r="BC193" i="4"/>
  <c r="BE193" i="4"/>
  <c r="BB193" i="4"/>
  <c r="U253" i="4"/>
  <c r="AG194" i="4"/>
  <c r="AH195" i="4"/>
  <c r="X263" i="4" l="1"/>
  <c r="AD262" i="4"/>
  <c r="BC194" i="4"/>
  <c r="BE194" i="4"/>
  <c r="BB194" i="4"/>
  <c r="U254" i="4"/>
  <c r="AG195" i="4"/>
  <c r="AH196" i="4"/>
  <c r="X264" i="4" l="1"/>
  <c r="AD263" i="4"/>
  <c r="BC195" i="4"/>
  <c r="BE195" i="4"/>
  <c r="BB195" i="4"/>
  <c r="U255" i="4"/>
  <c r="AG196" i="4"/>
  <c r="AH197" i="4"/>
  <c r="X265" i="4" l="1"/>
  <c r="AD264" i="4"/>
  <c r="BC196" i="4"/>
  <c r="BE196" i="4"/>
  <c r="BB196" i="4"/>
  <c r="U256" i="4"/>
  <c r="AG197" i="4"/>
  <c r="AH198" i="4"/>
  <c r="X266" i="4" l="1"/>
  <c r="AD265" i="4"/>
  <c r="BC197" i="4"/>
  <c r="BE197" i="4"/>
  <c r="BB197" i="4"/>
  <c r="U257" i="4"/>
  <c r="AG198" i="4"/>
  <c r="AH199" i="4"/>
  <c r="X267" i="4" l="1"/>
  <c r="AD266" i="4"/>
  <c r="BC198" i="4"/>
  <c r="BE198" i="4"/>
  <c r="BB198" i="4"/>
  <c r="U258" i="4"/>
  <c r="AG199" i="4"/>
  <c r="AH200" i="4"/>
  <c r="X268" i="4" l="1"/>
  <c r="AD267" i="4"/>
  <c r="BC199" i="4"/>
  <c r="BE199" i="4"/>
  <c r="BB199" i="4"/>
  <c r="U259" i="4"/>
  <c r="AG200" i="4"/>
  <c r="AH201" i="4"/>
  <c r="X269" i="4" l="1"/>
  <c r="AD268" i="4"/>
  <c r="BC200" i="4"/>
  <c r="BE200" i="4"/>
  <c r="BB200" i="4"/>
  <c r="U260" i="4"/>
  <c r="AG201" i="4"/>
  <c r="AH202" i="4"/>
  <c r="X270" i="4" l="1"/>
  <c r="AD269" i="4"/>
  <c r="BC201" i="4"/>
  <c r="BE201" i="4"/>
  <c r="BB201" i="4"/>
  <c r="U261" i="4"/>
  <c r="AG202" i="4"/>
  <c r="AH203" i="4"/>
  <c r="X271" i="4" l="1"/>
  <c r="AD270" i="4"/>
  <c r="BC202" i="4"/>
  <c r="BE202" i="4"/>
  <c r="BB202" i="4"/>
  <c r="U262" i="4"/>
  <c r="AG203" i="4"/>
  <c r="AH204" i="4"/>
  <c r="X272" i="4" l="1"/>
  <c r="AD271" i="4"/>
  <c r="BC203" i="4"/>
  <c r="BE203" i="4"/>
  <c r="BB203" i="4"/>
  <c r="U263" i="4"/>
  <c r="AG204" i="4"/>
  <c r="AH205" i="4"/>
  <c r="X273" i="4" l="1"/>
  <c r="AD272" i="4"/>
  <c r="BC204" i="4"/>
  <c r="BE204" i="4"/>
  <c r="BB204" i="4"/>
  <c r="U264" i="4"/>
  <c r="AG205" i="4"/>
  <c r="AH206" i="4"/>
  <c r="X274" i="4" l="1"/>
  <c r="AD273" i="4"/>
  <c r="BC205" i="4"/>
  <c r="BE205" i="4"/>
  <c r="BB205" i="4"/>
  <c r="U265" i="4"/>
  <c r="AG206" i="4"/>
  <c r="AH207" i="4"/>
  <c r="X275" i="4" l="1"/>
  <c r="AD274" i="4"/>
  <c r="BC206" i="4"/>
  <c r="BE206" i="4"/>
  <c r="BB206" i="4"/>
  <c r="U266" i="4"/>
  <c r="AG207" i="4"/>
  <c r="AH208" i="4"/>
  <c r="X276" i="4" l="1"/>
  <c r="AD275" i="4"/>
  <c r="BC207" i="4"/>
  <c r="BE207" i="4"/>
  <c r="BB207" i="4"/>
  <c r="U267" i="4"/>
  <c r="AG208" i="4"/>
  <c r="AH209" i="4"/>
  <c r="X277" i="4" l="1"/>
  <c r="AD276" i="4"/>
  <c r="BC208" i="4"/>
  <c r="BE208" i="4"/>
  <c r="BB208" i="4"/>
  <c r="U268" i="4"/>
  <c r="AG209" i="4"/>
  <c r="AH210" i="4"/>
  <c r="X278" i="4" l="1"/>
  <c r="AD277" i="4"/>
  <c r="BC209" i="4"/>
  <c r="BE209" i="4"/>
  <c r="BB209" i="4"/>
  <c r="U269" i="4"/>
  <c r="AG210" i="4"/>
  <c r="AH211" i="4"/>
  <c r="X279" i="4" l="1"/>
  <c r="AD278" i="4"/>
  <c r="BC210" i="4"/>
  <c r="BE210" i="4"/>
  <c r="BB210" i="4"/>
  <c r="U270" i="4"/>
  <c r="AG211" i="4"/>
  <c r="AH212" i="4"/>
  <c r="X280" i="4" l="1"/>
  <c r="AD279" i="4"/>
  <c r="BC211" i="4"/>
  <c r="BE211" i="4"/>
  <c r="BB211" i="4"/>
  <c r="U271" i="4"/>
  <c r="AG212" i="4"/>
  <c r="AH213" i="4"/>
  <c r="X281" i="4" l="1"/>
  <c r="AD280" i="4"/>
  <c r="BC212" i="4"/>
  <c r="BE212" i="4"/>
  <c r="BB212" i="4"/>
  <c r="U272" i="4"/>
  <c r="AG213" i="4"/>
  <c r="AH214" i="4"/>
  <c r="X282" i="4" l="1"/>
  <c r="AD281" i="4"/>
  <c r="BC213" i="4"/>
  <c r="BE213" i="4"/>
  <c r="BB213" i="4"/>
  <c r="U273" i="4"/>
  <c r="AG214" i="4"/>
  <c r="AH215" i="4"/>
  <c r="X283" i="4" l="1"/>
  <c r="AD282" i="4"/>
  <c r="BC214" i="4"/>
  <c r="BE214" i="4"/>
  <c r="BB214" i="4"/>
  <c r="U274" i="4"/>
  <c r="AG215" i="4"/>
  <c r="AH216" i="4"/>
  <c r="X284" i="4" l="1"/>
  <c r="AD283" i="4"/>
  <c r="BC215" i="4"/>
  <c r="BE215" i="4"/>
  <c r="BB215" i="4"/>
  <c r="U275" i="4"/>
  <c r="AG216" i="4"/>
  <c r="AH217" i="4"/>
  <c r="X285" i="4" l="1"/>
  <c r="AD284" i="4"/>
  <c r="BC216" i="4"/>
  <c r="BE216" i="4"/>
  <c r="BB216" i="4"/>
  <c r="U276" i="4"/>
  <c r="AG217" i="4"/>
  <c r="AH218" i="4"/>
  <c r="X286" i="4" l="1"/>
  <c r="AD285" i="4"/>
  <c r="BC217" i="4"/>
  <c r="BE217" i="4"/>
  <c r="BB217" i="4"/>
  <c r="U277" i="4"/>
  <c r="AG218" i="4"/>
  <c r="AH219" i="4"/>
  <c r="X287" i="4" l="1"/>
  <c r="AD286" i="4"/>
  <c r="BC218" i="4"/>
  <c r="BE218" i="4"/>
  <c r="BB218" i="4"/>
  <c r="U278" i="4"/>
  <c r="AG219" i="4"/>
  <c r="AH220" i="4"/>
  <c r="X288" i="4" l="1"/>
  <c r="AD287" i="4"/>
  <c r="BC219" i="4"/>
  <c r="BE219" i="4"/>
  <c r="BB219" i="4"/>
  <c r="U279" i="4"/>
  <c r="AG220" i="4"/>
  <c r="AH221" i="4"/>
  <c r="X289" i="4" l="1"/>
  <c r="AD288" i="4"/>
  <c r="BC220" i="4"/>
  <c r="BE220" i="4"/>
  <c r="BB220" i="4"/>
  <c r="U280" i="4"/>
  <c r="AG221" i="4"/>
  <c r="AH222" i="4"/>
  <c r="X290" i="4" l="1"/>
  <c r="AD289" i="4"/>
  <c r="BC221" i="4"/>
  <c r="BE221" i="4"/>
  <c r="BB221" i="4"/>
  <c r="U281" i="4"/>
  <c r="AG222" i="4"/>
  <c r="AH223" i="4"/>
  <c r="X291" i="4" l="1"/>
  <c r="AD290" i="4"/>
  <c r="BC222" i="4"/>
  <c r="BE222" i="4"/>
  <c r="BB222" i="4"/>
  <c r="U282" i="4"/>
  <c r="AG223" i="4"/>
  <c r="AH224" i="4"/>
  <c r="X292" i="4" l="1"/>
  <c r="AD291" i="4"/>
  <c r="BC223" i="4"/>
  <c r="BE223" i="4"/>
  <c r="BB223" i="4"/>
  <c r="U283" i="4"/>
  <c r="AG224" i="4"/>
  <c r="AH225" i="4"/>
  <c r="X293" i="4" l="1"/>
  <c r="AD292" i="4"/>
  <c r="BC224" i="4"/>
  <c r="BE224" i="4"/>
  <c r="BB224" i="4"/>
  <c r="U284" i="4"/>
  <c r="AG225" i="4"/>
  <c r="AH226" i="4"/>
  <c r="X294" i="4" l="1"/>
  <c r="AD293" i="4"/>
  <c r="BC225" i="4"/>
  <c r="BE225" i="4"/>
  <c r="BB225" i="4"/>
  <c r="U285" i="4"/>
  <c r="AG226" i="4"/>
  <c r="AH227" i="4"/>
  <c r="X295" i="4" l="1"/>
  <c r="AD294" i="4"/>
  <c r="BC226" i="4"/>
  <c r="BE226" i="4"/>
  <c r="BB226" i="4"/>
  <c r="U286" i="4"/>
  <c r="AG227" i="4"/>
  <c r="AH228" i="4"/>
  <c r="X296" i="4" l="1"/>
  <c r="AD295" i="4"/>
  <c r="BC227" i="4"/>
  <c r="BE227" i="4"/>
  <c r="BB227" i="4"/>
  <c r="U287" i="4"/>
  <c r="AG228" i="4"/>
  <c r="AH229" i="4"/>
  <c r="X297" i="4" l="1"/>
  <c r="AD296" i="4"/>
  <c r="BC228" i="4"/>
  <c r="BE228" i="4"/>
  <c r="BB228" i="4"/>
  <c r="U288" i="4"/>
  <c r="AG229" i="4"/>
  <c r="AH230" i="4"/>
  <c r="X298" i="4" l="1"/>
  <c r="AD297" i="4"/>
  <c r="BC229" i="4"/>
  <c r="BE229" i="4"/>
  <c r="BB229" i="4"/>
  <c r="U289" i="4"/>
  <c r="AG230" i="4"/>
  <c r="AH231" i="4"/>
  <c r="X299" i="4" l="1"/>
  <c r="AD298" i="4"/>
  <c r="BC230" i="4"/>
  <c r="BE230" i="4"/>
  <c r="BB230" i="4"/>
  <c r="U290" i="4"/>
  <c r="AG231" i="4"/>
  <c r="AH232" i="4"/>
  <c r="X300" i="4" l="1"/>
  <c r="AD299" i="4"/>
  <c r="BC231" i="4"/>
  <c r="BE231" i="4"/>
  <c r="BB231" i="4"/>
  <c r="U291" i="4"/>
  <c r="AG232" i="4"/>
  <c r="AH233" i="4"/>
  <c r="X301" i="4" l="1"/>
  <c r="AD300" i="4"/>
  <c r="BC232" i="4"/>
  <c r="BE232" i="4"/>
  <c r="BB232" i="4"/>
  <c r="U292" i="4"/>
  <c r="AG233" i="4"/>
  <c r="AH234" i="4"/>
  <c r="X302" i="4" l="1"/>
  <c r="AD301" i="4"/>
  <c r="BC233" i="4"/>
  <c r="BE233" i="4"/>
  <c r="BB233" i="4"/>
  <c r="U293" i="4"/>
  <c r="AG234" i="4"/>
  <c r="AH235" i="4"/>
  <c r="X303" i="4" l="1"/>
  <c r="AD302" i="4"/>
  <c r="BC234" i="4"/>
  <c r="BE234" i="4"/>
  <c r="BB234" i="4"/>
  <c r="U294" i="4"/>
  <c r="AG235" i="4"/>
  <c r="AH236" i="4"/>
  <c r="X304" i="4" l="1"/>
  <c r="AD303" i="4"/>
  <c r="BC235" i="4"/>
  <c r="BE235" i="4"/>
  <c r="BB235" i="4"/>
  <c r="U295" i="4"/>
  <c r="AG236" i="4"/>
  <c r="AH237" i="4"/>
  <c r="X305" i="4" l="1"/>
  <c r="AD304" i="4"/>
  <c r="BC236" i="4"/>
  <c r="BE236" i="4"/>
  <c r="BB236" i="4"/>
  <c r="U296" i="4"/>
  <c r="AG237" i="4"/>
  <c r="AH238" i="4"/>
  <c r="X306" i="4" l="1"/>
  <c r="AD305" i="4"/>
  <c r="BC237" i="4"/>
  <c r="BE237" i="4"/>
  <c r="BB237" i="4"/>
  <c r="U297" i="4"/>
  <c r="AG238" i="4"/>
  <c r="AH239" i="4"/>
  <c r="X307" i="4" l="1"/>
  <c r="AD306" i="4"/>
  <c r="BC238" i="4"/>
  <c r="BE238" i="4"/>
  <c r="BB238" i="4"/>
  <c r="U298" i="4"/>
  <c r="AG239" i="4"/>
  <c r="AH240" i="4"/>
  <c r="X308" i="4" l="1"/>
  <c r="AD307" i="4"/>
  <c r="BC239" i="4"/>
  <c r="BE239" i="4"/>
  <c r="BB239" i="4"/>
  <c r="U299" i="4"/>
  <c r="AG240" i="4"/>
  <c r="AH241" i="4"/>
  <c r="X309" i="4" l="1"/>
  <c r="AD308" i="4"/>
  <c r="BC240" i="4"/>
  <c r="BE240" i="4"/>
  <c r="BB240" i="4"/>
  <c r="U300" i="4"/>
  <c r="AG241" i="4"/>
  <c r="AH242" i="4"/>
  <c r="X310" i="4" l="1"/>
  <c r="AD309" i="4"/>
  <c r="BC241" i="4"/>
  <c r="BE241" i="4"/>
  <c r="BB241" i="4"/>
  <c r="U301" i="4"/>
  <c r="AG242" i="4"/>
  <c r="AH243" i="4"/>
  <c r="X311" i="4" l="1"/>
  <c r="AD310" i="4"/>
  <c r="BC242" i="4"/>
  <c r="BE242" i="4"/>
  <c r="BB242" i="4"/>
  <c r="U302" i="4"/>
  <c r="AG243" i="4"/>
  <c r="AH244" i="4"/>
  <c r="X312" i="4" l="1"/>
  <c r="AD311" i="4"/>
  <c r="BC243" i="4"/>
  <c r="BE243" i="4"/>
  <c r="BB243" i="4"/>
  <c r="U303" i="4"/>
  <c r="AG244" i="4"/>
  <c r="AH245" i="4"/>
  <c r="X313" i="4" l="1"/>
  <c r="AD312" i="4"/>
  <c r="BC244" i="4"/>
  <c r="BE244" i="4"/>
  <c r="BB244" i="4"/>
  <c r="U304" i="4"/>
  <c r="AG245" i="4"/>
  <c r="AH246" i="4"/>
  <c r="X314" i="4" l="1"/>
  <c r="AD313" i="4"/>
  <c r="BC245" i="4"/>
  <c r="BE245" i="4"/>
  <c r="BB245" i="4"/>
  <c r="U305" i="4"/>
  <c r="AG246" i="4"/>
  <c r="AH247" i="4"/>
  <c r="X315" i="4" l="1"/>
  <c r="AD314" i="4"/>
  <c r="BC246" i="4"/>
  <c r="BE246" i="4"/>
  <c r="BB246" i="4"/>
  <c r="U306" i="4"/>
  <c r="AG247" i="4"/>
  <c r="AH248" i="4"/>
  <c r="X316" i="4" l="1"/>
  <c r="AD315" i="4"/>
  <c r="BC247" i="4"/>
  <c r="BE247" i="4"/>
  <c r="BB247" i="4"/>
  <c r="U307" i="4"/>
  <c r="AG248" i="4"/>
  <c r="AH249" i="4"/>
  <c r="X317" i="4" l="1"/>
  <c r="AD316" i="4"/>
  <c r="BC248" i="4"/>
  <c r="BE248" i="4"/>
  <c r="BB248" i="4"/>
  <c r="U308" i="4"/>
  <c r="AG249" i="4"/>
  <c r="AH250" i="4"/>
  <c r="X318" i="4" l="1"/>
  <c r="AD317" i="4"/>
  <c r="BC249" i="4"/>
  <c r="BE249" i="4"/>
  <c r="BB249" i="4"/>
  <c r="U309" i="4"/>
  <c r="AG250" i="4"/>
  <c r="AH251" i="4"/>
  <c r="AH252" i="4" s="1"/>
  <c r="X319" i="4" l="1"/>
  <c r="AD318" i="4"/>
  <c r="BC250" i="4"/>
  <c r="BE250" i="4"/>
  <c r="BB250" i="4"/>
  <c r="AG252" i="4"/>
  <c r="AH253" i="4"/>
  <c r="U310" i="4"/>
  <c r="AG251" i="4"/>
  <c r="X320" i="4" l="1"/>
  <c r="AD319" i="4"/>
  <c r="BC252" i="4"/>
  <c r="BE252" i="4"/>
  <c r="BB252" i="4"/>
  <c r="BC251" i="4"/>
  <c r="BE251" i="4"/>
  <c r="BB251" i="4"/>
  <c r="AH254" i="4"/>
  <c r="AG253" i="4"/>
  <c r="U311" i="4"/>
  <c r="X321" i="4" l="1"/>
  <c r="AD320" i="4"/>
  <c r="BC253" i="4"/>
  <c r="BE253" i="4"/>
  <c r="BB253" i="4"/>
  <c r="AG254" i="4"/>
  <c r="AH255" i="4"/>
  <c r="U312" i="4"/>
  <c r="X322" i="4" l="1"/>
  <c r="AD321" i="4"/>
  <c r="BC254" i="4"/>
  <c r="BE254" i="4"/>
  <c r="BB254" i="4"/>
  <c r="AG255" i="4"/>
  <c r="AH256" i="4"/>
  <c r="U313" i="4"/>
  <c r="X323" i="4" l="1"/>
  <c r="AD322" i="4"/>
  <c r="BC255" i="4"/>
  <c r="BE255" i="4"/>
  <c r="BB255" i="4"/>
  <c r="AG256" i="4"/>
  <c r="AH257" i="4"/>
  <c r="U314" i="4"/>
  <c r="X324" i="4" l="1"/>
  <c r="AD323" i="4"/>
  <c r="BC256" i="4"/>
  <c r="BE256" i="4"/>
  <c r="BB256" i="4"/>
  <c r="AH258" i="4"/>
  <c r="AG257" i="4"/>
  <c r="U315" i="4"/>
  <c r="X325" i="4" l="1"/>
  <c r="AD324" i="4"/>
  <c r="BC257" i="4"/>
  <c r="BE257" i="4"/>
  <c r="BB257" i="4"/>
  <c r="AG258" i="4"/>
  <c r="AH259" i="4"/>
  <c r="U316" i="4"/>
  <c r="X326" i="4" l="1"/>
  <c r="AD325" i="4"/>
  <c r="BC258" i="4"/>
  <c r="BE258" i="4"/>
  <c r="BB258" i="4"/>
  <c r="AG259" i="4"/>
  <c r="AH260" i="4"/>
  <c r="U317" i="4"/>
  <c r="X327" i="4" l="1"/>
  <c r="AD326" i="4"/>
  <c r="BC259" i="4"/>
  <c r="BE259" i="4"/>
  <c r="BB259" i="4"/>
  <c r="AH261" i="4"/>
  <c r="AG260" i="4"/>
  <c r="U318" i="4"/>
  <c r="X328" i="4" l="1"/>
  <c r="AD327" i="4"/>
  <c r="BC260" i="4"/>
  <c r="BE260" i="4"/>
  <c r="BB260" i="4"/>
  <c r="AH262" i="4"/>
  <c r="AG261" i="4"/>
  <c r="U319" i="4"/>
  <c r="X329" i="4" l="1"/>
  <c r="AD328" i="4"/>
  <c r="BC261" i="4"/>
  <c r="BE261" i="4"/>
  <c r="BB261" i="4"/>
  <c r="AG262" i="4"/>
  <c r="AH263" i="4"/>
  <c r="U320" i="4"/>
  <c r="X330" i="4" l="1"/>
  <c r="AD329" i="4"/>
  <c r="BC262" i="4"/>
  <c r="BE262" i="4"/>
  <c r="BB262" i="4"/>
  <c r="AH264" i="4"/>
  <c r="AG263" i="4"/>
  <c r="U321" i="4"/>
  <c r="X331" i="4" l="1"/>
  <c r="AD330" i="4"/>
  <c r="BC263" i="4"/>
  <c r="BE263" i="4"/>
  <c r="BB263" i="4"/>
  <c r="AG264" i="4"/>
  <c r="AH265" i="4"/>
  <c r="U322" i="4"/>
  <c r="X332" i="4" l="1"/>
  <c r="AD331" i="4"/>
  <c r="BC264" i="4"/>
  <c r="BE264" i="4"/>
  <c r="BB264" i="4"/>
  <c r="AH266" i="4"/>
  <c r="AG265" i="4"/>
  <c r="U323" i="4"/>
  <c r="X333" i="4" l="1"/>
  <c r="AD332" i="4"/>
  <c r="BC265" i="4"/>
  <c r="BE265" i="4"/>
  <c r="BB265" i="4"/>
  <c r="AH267" i="4"/>
  <c r="AG266" i="4"/>
  <c r="U324" i="4"/>
  <c r="X334" i="4" l="1"/>
  <c r="AD333" i="4"/>
  <c r="BC266" i="4"/>
  <c r="BE266" i="4"/>
  <c r="BB266" i="4"/>
  <c r="AG267" i="4"/>
  <c r="AH268" i="4"/>
  <c r="U325" i="4"/>
  <c r="X335" i="4" l="1"/>
  <c r="AD334" i="4"/>
  <c r="BC267" i="4"/>
  <c r="BE267" i="4"/>
  <c r="BB267" i="4"/>
  <c r="AH269" i="4"/>
  <c r="AG268" i="4"/>
  <c r="U326" i="4"/>
  <c r="X336" i="4" l="1"/>
  <c r="AD335" i="4"/>
  <c r="BC268" i="4"/>
  <c r="BE268" i="4"/>
  <c r="BB268" i="4"/>
  <c r="AH270" i="4"/>
  <c r="AG269" i="4"/>
  <c r="U327" i="4"/>
  <c r="X337" i="4" l="1"/>
  <c r="AD336" i="4"/>
  <c r="BC269" i="4"/>
  <c r="BE269" i="4"/>
  <c r="BB269" i="4"/>
  <c r="AG270" i="4"/>
  <c r="AH271" i="4"/>
  <c r="U328" i="4"/>
  <c r="X338" i="4" l="1"/>
  <c r="AD337" i="4"/>
  <c r="BC270" i="4"/>
  <c r="BE270" i="4"/>
  <c r="BB270" i="4"/>
  <c r="AG271" i="4"/>
  <c r="AH272" i="4"/>
  <c r="U329" i="4"/>
  <c r="X339" i="4" l="1"/>
  <c r="AD338" i="4"/>
  <c r="BC271" i="4"/>
  <c r="BE271" i="4"/>
  <c r="BB271" i="4"/>
  <c r="AG272" i="4"/>
  <c r="AH273" i="4"/>
  <c r="U330" i="4"/>
  <c r="X340" i="4" l="1"/>
  <c r="AD339" i="4"/>
  <c r="BC272" i="4"/>
  <c r="BE272" i="4"/>
  <c r="BB272" i="4"/>
  <c r="AH274" i="4"/>
  <c r="AG273" i="4"/>
  <c r="U331" i="4"/>
  <c r="X341" i="4" l="1"/>
  <c r="AD340" i="4"/>
  <c r="BC273" i="4"/>
  <c r="BE273" i="4"/>
  <c r="BB273" i="4"/>
  <c r="AH275" i="4"/>
  <c r="AG274" i="4"/>
  <c r="U332" i="4"/>
  <c r="X342" i="4" l="1"/>
  <c r="AD341" i="4"/>
  <c r="BC274" i="4"/>
  <c r="BE274" i="4"/>
  <c r="BB274" i="4"/>
  <c r="AH276" i="4"/>
  <c r="AG275" i="4"/>
  <c r="U333" i="4"/>
  <c r="X343" i="4" l="1"/>
  <c r="AD342" i="4"/>
  <c r="BC275" i="4"/>
  <c r="BE275" i="4"/>
  <c r="BB275" i="4"/>
  <c r="AG276" i="4"/>
  <c r="AH277" i="4"/>
  <c r="U334" i="4"/>
  <c r="X344" i="4" l="1"/>
  <c r="AD343" i="4"/>
  <c r="BC276" i="4"/>
  <c r="BE276" i="4"/>
  <c r="BB276" i="4"/>
  <c r="AG277" i="4"/>
  <c r="AH278" i="4"/>
  <c r="U335" i="4"/>
  <c r="X345" i="4" l="1"/>
  <c r="AD344" i="4"/>
  <c r="BC277" i="4"/>
  <c r="BE277" i="4"/>
  <c r="BB277" i="4"/>
  <c r="AG278" i="4"/>
  <c r="AH279" i="4"/>
  <c r="U336" i="4"/>
  <c r="X346" i="4" l="1"/>
  <c r="AD345" i="4"/>
  <c r="BC278" i="4"/>
  <c r="BE278" i="4"/>
  <c r="BB278" i="4"/>
  <c r="AG279" i="4"/>
  <c r="AH280" i="4"/>
  <c r="U337" i="4"/>
  <c r="X347" i="4" l="1"/>
  <c r="AD346" i="4"/>
  <c r="BC279" i="4"/>
  <c r="BE279" i="4"/>
  <c r="BB279" i="4"/>
  <c r="AH281" i="4"/>
  <c r="AG280" i="4"/>
  <c r="U338" i="4"/>
  <c r="X348" i="4" l="1"/>
  <c r="AD347" i="4"/>
  <c r="BC280" i="4"/>
  <c r="BE280" i="4"/>
  <c r="BB280" i="4"/>
  <c r="AH282" i="4"/>
  <c r="AG281" i="4"/>
  <c r="U339" i="4"/>
  <c r="X349" i="4" l="1"/>
  <c r="AD348" i="4"/>
  <c r="BC281" i="4"/>
  <c r="BE281" i="4"/>
  <c r="BB281" i="4"/>
  <c r="AH283" i="4"/>
  <c r="AG282" i="4"/>
  <c r="U340" i="4"/>
  <c r="X350" i="4" l="1"/>
  <c r="AD349" i="4"/>
  <c r="BC282" i="4"/>
  <c r="BE282" i="4"/>
  <c r="BB282" i="4"/>
  <c r="AH284" i="4"/>
  <c r="AG283" i="4"/>
  <c r="U341" i="4"/>
  <c r="X351" i="4" l="1"/>
  <c r="AD350" i="4"/>
  <c r="BC283" i="4"/>
  <c r="BE283" i="4"/>
  <c r="BB283" i="4"/>
  <c r="AH285" i="4"/>
  <c r="AG284" i="4"/>
  <c r="U342" i="4"/>
  <c r="X352" i="4" l="1"/>
  <c r="AD351" i="4"/>
  <c r="BC284" i="4"/>
  <c r="BE284" i="4"/>
  <c r="BB284" i="4"/>
  <c r="AH286" i="4"/>
  <c r="AG285" i="4"/>
  <c r="U343" i="4"/>
  <c r="X353" i="4" l="1"/>
  <c r="AD352" i="4"/>
  <c r="BC285" i="4"/>
  <c r="BE285" i="4"/>
  <c r="BB285" i="4"/>
  <c r="AG286" i="4"/>
  <c r="AH287" i="4"/>
  <c r="U344" i="4"/>
  <c r="X354" i="4" l="1"/>
  <c r="AD353" i="4"/>
  <c r="BC286" i="4"/>
  <c r="BE286" i="4"/>
  <c r="BB286" i="4"/>
  <c r="AH288" i="4"/>
  <c r="AG287" i="4"/>
  <c r="U345" i="4"/>
  <c r="X355" i="4" l="1"/>
  <c r="AD354" i="4"/>
  <c r="BC287" i="4"/>
  <c r="BE287" i="4"/>
  <c r="BB287" i="4"/>
  <c r="AH289" i="4"/>
  <c r="AG288" i="4"/>
  <c r="U346" i="4"/>
  <c r="X356" i="4" l="1"/>
  <c r="AD355" i="4"/>
  <c r="BC288" i="4"/>
  <c r="BE288" i="4"/>
  <c r="BB288" i="4"/>
  <c r="AH290" i="4"/>
  <c r="AG289" i="4"/>
  <c r="U347" i="4"/>
  <c r="X357" i="4" l="1"/>
  <c r="AD356" i="4"/>
  <c r="BC289" i="4"/>
  <c r="BE289" i="4"/>
  <c r="BB289" i="4"/>
  <c r="AG290" i="4"/>
  <c r="AH291" i="4"/>
  <c r="U348" i="4"/>
  <c r="X358" i="4" l="1"/>
  <c r="AD357" i="4"/>
  <c r="BC290" i="4"/>
  <c r="BE290" i="4"/>
  <c r="BB290" i="4"/>
  <c r="AG291" i="4"/>
  <c r="AH292" i="4"/>
  <c r="U349" i="4"/>
  <c r="X359" i="4" l="1"/>
  <c r="AD358" i="4"/>
  <c r="BC291" i="4"/>
  <c r="BE291" i="4"/>
  <c r="BB291" i="4"/>
  <c r="AH293" i="4"/>
  <c r="AG292" i="4"/>
  <c r="U350" i="4"/>
  <c r="X360" i="4" l="1"/>
  <c r="AD359" i="4"/>
  <c r="BC292" i="4"/>
  <c r="BE292" i="4"/>
  <c r="BB292" i="4"/>
  <c r="AH294" i="4"/>
  <c r="AG293" i="4"/>
  <c r="U351" i="4"/>
  <c r="X361" i="4" l="1"/>
  <c r="AD360" i="4"/>
  <c r="BC293" i="4"/>
  <c r="BE293" i="4"/>
  <c r="BB293" i="4"/>
  <c r="AH295" i="4"/>
  <c r="AG294" i="4"/>
  <c r="U352" i="4"/>
  <c r="X362" i="4" l="1"/>
  <c r="AD361" i="4"/>
  <c r="BC294" i="4"/>
  <c r="BE294" i="4"/>
  <c r="BB294" i="4"/>
  <c r="AG295" i="4"/>
  <c r="AH296" i="4"/>
  <c r="U353" i="4"/>
  <c r="X363" i="4" l="1"/>
  <c r="AD362" i="4"/>
  <c r="BC295" i="4"/>
  <c r="BE295" i="4"/>
  <c r="BB295" i="4"/>
  <c r="AH297" i="4"/>
  <c r="AG296" i="4"/>
  <c r="U354" i="4"/>
  <c r="X364" i="4" l="1"/>
  <c r="AD363" i="4"/>
  <c r="BC296" i="4"/>
  <c r="BE296" i="4"/>
  <c r="BB296" i="4"/>
  <c r="AG297" i="4"/>
  <c r="AH298" i="4"/>
  <c r="U355" i="4"/>
  <c r="X365" i="4" l="1"/>
  <c r="AD364" i="4"/>
  <c r="BC297" i="4"/>
  <c r="BE297" i="4"/>
  <c r="BB297" i="4"/>
  <c r="AH299" i="4"/>
  <c r="AG298" i="4"/>
  <c r="U356" i="4"/>
  <c r="X366" i="4" l="1"/>
  <c r="AD365" i="4"/>
  <c r="BC298" i="4"/>
  <c r="BE298" i="4"/>
  <c r="BB298" i="4"/>
  <c r="AH300" i="4"/>
  <c r="AG299" i="4"/>
  <c r="U357" i="4"/>
  <c r="X367" i="4" l="1"/>
  <c r="AD366" i="4"/>
  <c r="BC299" i="4"/>
  <c r="BE299" i="4"/>
  <c r="BB299" i="4"/>
  <c r="AG300" i="4"/>
  <c r="AH301" i="4"/>
  <c r="U358" i="4"/>
  <c r="X368" i="4" l="1"/>
  <c r="AD367" i="4"/>
  <c r="BC300" i="4"/>
  <c r="BE300" i="4"/>
  <c r="BB300" i="4"/>
  <c r="AG301" i="4"/>
  <c r="AH302" i="4"/>
  <c r="U359" i="4"/>
  <c r="X369" i="4" l="1"/>
  <c r="AD368" i="4"/>
  <c r="BC301" i="4"/>
  <c r="BE301" i="4"/>
  <c r="BB301" i="4"/>
  <c r="AG302" i="4"/>
  <c r="AH303" i="4"/>
  <c r="U360" i="4"/>
  <c r="X370" i="4" l="1"/>
  <c r="AD369" i="4"/>
  <c r="BC302" i="4"/>
  <c r="BE302" i="4"/>
  <c r="BB302" i="4"/>
  <c r="AG303" i="4"/>
  <c r="AH304" i="4"/>
  <c r="U361" i="4"/>
  <c r="X371" i="4" l="1"/>
  <c r="AD370" i="4"/>
  <c r="BC303" i="4"/>
  <c r="BE303" i="4"/>
  <c r="BB303" i="4"/>
  <c r="AG304" i="4"/>
  <c r="AH305" i="4"/>
  <c r="U362" i="4"/>
  <c r="X372" i="4" l="1"/>
  <c r="AD371" i="4"/>
  <c r="BC304" i="4"/>
  <c r="BE304" i="4"/>
  <c r="BB304" i="4"/>
  <c r="AH306" i="4"/>
  <c r="AG305" i="4"/>
  <c r="U363" i="4"/>
  <c r="X373" i="4" l="1"/>
  <c r="AD372" i="4"/>
  <c r="BC305" i="4"/>
  <c r="BE305" i="4"/>
  <c r="BB305" i="4"/>
  <c r="AH307" i="4"/>
  <c r="AG306" i="4"/>
  <c r="U364" i="4"/>
  <c r="X374" i="4" l="1"/>
  <c r="AD373" i="4"/>
  <c r="BC306" i="4"/>
  <c r="BE306" i="4"/>
  <c r="BB306" i="4"/>
  <c r="AH308" i="4"/>
  <c r="AG307" i="4"/>
  <c r="U365" i="4"/>
  <c r="X375" i="4" l="1"/>
  <c r="AD374" i="4"/>
  <c r="BC307" i="4"/>
  <c r="BE307" i="4"/>
  <c r="BB307" i="4"/>
  <c r="AG308" i="4"/>
  <c r="AH309" i="4"/>
  <c r="U366" i="4"/>
  <c r="X376" i="4" l="1"/>
  <c r="AD375" i="4"/>
  <c r="BC308" i="4"/>
  <c r="BE308" i="4"/>
  <c r="BB308" i="4"/>
  <c r="AG309" i="4"/>
  <c r="AH310" i="4"/>
  <c r="U367" i="4"/>
  <c r="X377" i="4" l="1"/>
  <c r="AD376" i="4"/>
  <c r="BC309" i="4"/>
  <c r="BE309" i="4"/>
  <c r="BB309" i="4"/>
  <c r="AG310" i="4"/>
  <c r="AH311" i="4"/>
  <c r="U368" i="4"/>
  <c r="X378" i="4" l="1"/>
  <c r="AD377" i="4"/>
  <c r="BC310" i="4"/>
  <c r="BE310" i="4"/>
  <c r="BB310" i="4"/>
  <c r="AG311" i="4"/>
  <c r="AH312" i="4"/>
  <c r="U369" i="4"/>
  <c r="X379" i="4" l="1"/>
  <c r="AD378" i="4"/>
  <c r="BC311" i="4"/>
  <c r="BE311" i="4"/>
  <c r="BB311" i="4"/>
  <c r="AH313" i="4"/>
  <c r="AG312" i="4"/>
  <c r="U370" i="4"/>
  <c r="X380" i="4" l="1"/>
  <c r="AD379" i="4"/>
  <c r="BC312" i="4"/>
  <c r="BE312" i="4"/>
  <c r="BB312" i="4"/>
  <c r="AG313" i="4"/>
  <c r="AH314" i="4"/>
  <c r="U371" i="4"/>
  <c r="X381" i="4" l="1"/>
  <c r="AD380" i="4"/>
  <c r="BC313" i="4"/>
  <c r="BE313" i="4"/>
  <c r="BB313" i="4"/>
  <c r="AG314" i="4"/>
  <c r="AH315" i="4"/>
  <c r="U372" i="4"/>
  <c r="X382" i="4" l="1"/>
  <c r="AD381" i="4"/>
  <c r="BC314" i="4"/>
  <c r="BE314" i="4"/>
  <c r="BB314" i="4"/>
  <c r="AG315" i="4"/>
  <c r="AH316" i="4"/>
  <c r="U373" i="4"/>
  <c r="X383" i="4" l="1"/>
  <c r="AD382" i="4"/>
  <c r="BC315" i="4"/>
  <c r="BE315" i="4"/>
  <c r="BB315" i="4"/>
  <c r="AH317" i="4"/>
  <c r="AG316" i="4"/>
  <c r="U374" i="4"/>
  <c r="X384" i="4" l="1"/>
  <c r="AD383" i="4"/>
  <c r="BC316" i="4"/>
  <c r="BE316" i="4"/>
  <c r="BB316" i="4"/>
  <c r="AH318" i="4"/>
  <c r="AG317" i="4"/>
  <c r="U375" i="4"/>
  <c r="X385" i="4" l="1"/>
  <c r="AD384" i="4"/>
  <c r="BC317" i="4"/>
  <c r="BE317" i="4"/>
  <c r="BB317" i="4"/>
  <c r="AH319" i="4"/>
  <c r="AG318" i="4"/>
  <c r="U376" i="4"/>
  <c r="X386" i="4" l="1"/>
  <c r="AD385" i="4"/>
  <c r="BC318" i="4"/>
  <c r="BE318" i="4"/>
  <c r="BB318" i="4"/>
  <c r="AG319" i="4"/>
  <c r="AH320" i="4"/>
  <c r="U377" i="4"/>
  <c r="X387" i="4" l="1"/>
  <c r="AD386" i="4"/>
  <c r="BC319" i="4"/>
  <c r="BE319" i="4"/>
  <c r="BB319" i="4"/>
  <c r="AH321" i="4"/>
  <c r="AG320" i="4"/>
  <c r="U378" i="4"/>
  <c r="X388" i="4" l="1"/>
  <c r="AD387" i="4"/>
  <c r="BC320" i="4"/>
  <c r="BE320" i="4"/>
  <c r="BB320" i="4"/>
  <c r="AH322" i="4"/>
  <c r="AG321" i="4"/>
  <c r="U379" i="4"/>
  <c r="X389" i="4" l="1"/>
  <c r="AD388" i="4"/>
  <c r="BC321" i="4"/>
  <c r="BE321" i="4"/>
  <c r="BB321" i="4"/>
  <c r="AH323" i="4"/>
  <c r="AG322" i="4"/>
  <c r="U380" i="4"/>
  <c r="X390" i="4" l="1"/>
  <c r="AD389" i="4"/>
  <c r="BC322" i="4"/>
  <c r="BE322" i="4"/>
  <c r="BB322" i="4"/>
  <c r="AH324" i="4"/>
  <c r="AG323" i="4"/>
  <c r="U381" i="4"/>
  <c r="X391" i="4" l="1"/>
  <c r="AD390" i="4"/>
  <c r="BC323" i="4"/>
  <c r="BE323" i="4"/>
  <c r="BB323" i="4"/>
  <c r="AH325" i="4"/>
  <c r="AG324" i="4"/>
  <c r="U382" i="4"/>
  <c r="X392" i="4" l="1"/>
  <c r="AD391" i="4"/>
  <c r="BC324" i="4"/>
  <c r="BE324" i="4"/>
  <c r="BB324" i="4"/>
  <c r="AG325" i="4"/>
  <c r="AH326" i="4"/>
  <c r="U383" i="4"/>
  <c r="X393" i="4" l="1"/>
  <c r="AD392" i="4"/>
  <c r="BC325" i="4"/>
  <c r="BE325" i="4"/>
  <c r="BB325" i="4"/>
  <c r="AH327" i="4"/>
  <c r="AG326" i="4"/>
  <c r="U384" i="4"/>
  <c r="X394" i="4" l="1"/>
  <c r="AD393" i="4"/>
  <c r="BC326" i="4"/>
  <c r="BE326" i="4"/>
  <c r="BB326" i="4"/>
  <c r="AH328" i="4"/>
  <c r="AG327" i="4"/>
  <c r="U385" i="4"/>
  <c r="X395" i="4" l="1"/>
  <c r="AD394" i="4"/>
  <c r="BC327" i="4"/>
  <c r="BE327" i="4"/>
  <c r="BB327" i="4"/>
  <c r="AH329" i="4"/>
  <c r="AG328" i="4"/>
  <c r="U386" i="4"/>
  <c r="X396" i="4" l="1"/>
  <c r="AD395" i="4"/>
  <c r="BC328" i="4"/>
  <c r="BE328" i="4"/>
  <c r="BB328" i="4"/>
  <c r="AH330" i="4"/>
  <c r="AG329" i="4"/>
  <c r="U387" i="4"/>
  <c r="X397" i="4" l="1"/>
  <c r="AD396" i="4"/>
  <c r="BC329" i="4"/>
  <c r="BE329" i="4"/>
  <c r="BB329" i="4"/>
  <c r="AH331" i="4"/>
  <c r="AG330" i="4"/>
  <c r="U388" i="4"/>
  <c r="X398" i="4" l="1"/>
  <c r="AD397" i="4"/>
  <c r="BC330" i="4"/>
  <c r="BE330" i="4"/>
  <c r="BB330" i="4"/>
  <c r="AH332" i="4"/>
  <c r="AG331" i="4"/>
  <c r="U389" i="4"/>
  <c r="X399" i="4" l="1"/>
  <c r="AD398" i="4"/>
  <c r="BC331" i="4"/>
  <c r="BE331" i="4"/>
  <c r="BB331" i="4"/>
  <c r="AG332" i="4"/>
  <c r="AH333" i="4"/>
  <c r="U390" i="4"/>
  <c r="X400" i="4" l="1"/>
  <c r="AD399" i="4"/>
  <c r="BC332" i="4"/>
  <c r="BE332" i="4"/>
  <c r="BB332" i="4"/>
  <c r="AH334" i="4"/>
  <c r="AG333" i="4"/>
  <c r="U391" i="4"/>
  <c r="X401" i="4" l="1"/>
  <c r="AD400" i="4"/>
  <c r="BC333" i="4"/>
  <c r="BE333" i="4"/>
  <c r="BB333" i="4"/>
  <c r="AG334" i="4"/>
  <c r="AH335" i="4"/>
  <c r="U392" i="4"/>
  <c r="X402" i="4" l="1"/>
  <c r="AD401" i="4"/>
  <c r="BC334" i="4"/>
  <c r="BE334" i="4"/>
  <c r="BB334" i="4"/>
  <c r="AG335" i="4"/>
  <c r="AH336" i="4"/>
  <c r="U393" i="4"/>
  <c r="X403" i="4" l="1"/>
  <c r="AD402" i="4"/>
  <c r="BC335" i="4"/>
  <c r="BE335" i="4"/>
  <c r="BB335" i="4"/>
  <c r="AG336" i="4"/>
  <c r="AH337" i="4"/>
  <c r="U394" i="4"/>
  <c r="X404" i="4" l="1"/>
  <c r="AD403" i="4"/>
  <c r="BC336" i="4"/>
  <c r="BE336" i="4"/>
  <c r="BB336" i="4"/>
  <c r="AH338" i="4"/>
  <c r="AG337" i="4"/>
  <c r="U395" i="4"/>
  <c r="X405" i="4" l="1"/>
  <c r="AD404" i="4"/>
  <c r="BC337" i="4"/>
  <c r="BE337" i="4"/>
  <c r="BB337" i="4"/>
  <c r="AH339" i="4"/>
  <c r="AG338" i="4"/>
  <c r="U396" i="4"/>
  <c r="X406" i="4" l="1"/>
  <c r="AD405" i="4"/>
  <c r="BC338" i="4"/>
  <c r="BE338" i="4"/>
  <c r="BB338" i="4"/>
  <c r="AG339" i="4"/>
  <c r="AH340" i="4"/>
  <c r="U397" i="4"/>
  <c r="X407" i="4" l="1"/>
  <c r="AD406" i="4"/>
  <c r="BC339" i="4"/>
  <c r="BE339" i="4"/>
  <c r="BB339" i="4"/>
  <c r="AG340" i="4"/>
  <c r="AH341" i="4"/>
  <c r="U398" i="4"/>
  <c r="X408" i="4" l="1"/>
  <c r="AD407" i="4"/>
  <c r="BC340" i="4"/>
  <c r="BE340" i="4"/>
  <c r="BB340" i="4"/>
  <c r="AH342" i="4"/>
  <c r="AG341" i="4"/>
  <c r="U399" i="4"/>
  <c r="X409" i="4" l="1"/>
  <c r="AD408" i="4"/>
  <c r="BC341" i="4"/>
  <c r="BE341" i="4"/>
  <c r="BB341" i="4"/>
  <c r="AG342" i="4"/>
  <c r="AH343" i="4"/>
  <c r="U400" i="4"/>
  <c r="X410" i="4" l="1"/>
  <c r="AD409" i="4"/>
  <c r="BC342" i="4"/>
  <c r="BE342" i="4"/>
  <c r="BB342" i="4"/>
  <c r="AH344" i="4"/>
  <c r="AG343" i="4"/>
  <c r="U401" i="4"/>
  <c r="X411" i="4" l="1"/>
  <c r="AD410" i="4"/>
  <c r="BC343" i="4"/>
  <c r="BE343" i="4"/>
  <c r="BB343" i="4"/>
  <c r="AG344" i="4"/>
  <c r="AH345" i="4"/>
  <c r="U402" i="4"/>
  <c r="X412" i="4" l="1"/>
  <c r="AD411" i="4"/>
  <c r="BC344" i="4"/>
  <c r="BE344" i="4"/>
  <c r="BB344" i="4"/>
  <c r="AG345" i="4"/>
  <c r="AH346" i="4"/>
  <c r="U403" i="4"/>
  <c r="X413" i="4" l="1"/>
  <c r="AD412" i="4"/>
  <c r="BC345" i="4"/>
  <c r="BE345" i="4"/>
  <c r="BB345" i="4"/>
  <c r="AG346" i="4"/>
  <c r="AH347" i="4"/>
  <c r="U404" i="4"/>
  <c r="X414" i="4" l="1"/>
  <c r="AD413" i="4"/>
  <c r="BC346" i="4"/>
  <c r="BE346" i="4"/>
  <c r="BB346" i="4"/>
  <c r="AH348" i="4"/>
  <c r="AG347" i="4"/>
  <c r="U405" i="4"/>
  <c r="X415" i="4" l="1"/>
  <c r="AD414" i="4"/>
  <c r="BC347" i="4"/>
  <c r="BE347" i="4"/>
  <c r="BB347" i="4"/>
  <c r="AH349" i="4"/>
  <c r="AG348" i="4"/>
  <c r="U406" i="4"/>
  <c r="X416" i="4" l="1"/>
  <c r="AD415" i="4"/>
  <c r="BC348" i="4"/>
  <c r="BE348" i="4"/>
  <c r="BB348" i="4"/>
  <c r="AH350" i="4"/>
  <c r="AG349" i="4"/>
  <c r="U407" i="4"/>
  <c r="X417" i="4" l="1"/>
  <c r="AD416" i="4"/>
  <c r="BC349" i="4"/>
  <c r="BE349" i="4"/>
  <c r="BB349" i="4"/>
  <c r="AG350" i="4"/>
  <c r="AH351" i="4"/>
  <c r="U408" i="4"/>
  <c r="X418" i="4" l="1"/>
  <c r="AD417" i="4"/>
  <c r="BC350" i="4"/>
  <c r="BE350" i="4"/>
  <c r="BB350" i="4"/>
  <c r="AH352" i="4"/>
  <c r="AG351" i="4"/>
  <c r="U409" i="4"/>
  <c r="X419" i="4" l="1"/>
  <c r="AD418" i="4"/>
  <c r="BC351" i="4"/>
  <c r="BE351" i="4"/>
  <c r="BB351" i="4"/>
  <c r="AH353" i="4"/>
  <c r="AG352" i="4"/>
  <c r="U410" i="4"/>
  <c r="X420" i="4" l="1"/>
  <c r="AD419" i="4"/>
  <c r="BC352" i="4"/>
  <c r="BE352" i="4"/>
  <c r="BB352" i="4"/>
  <c r="AG353" i="4"/>
  <c r="AH354" i="4"/>
  <c r="U411" i="4"/>
  <c r="X421" i="4" l="1"/>
  <c r="AD420" i="4"/>
  <c r="BC353" i="4"/>
  <c r="BE353" i="4"/>
  <c r="BB353" i="4"/>
  <c r="AH355" i="4"/>
  <c r="AG354" i="4"/>
  <c r="U412" i="4"/>
  <c r="X422" i="4" l="1"/>
  <c r="AD421" i="4"/>
  <c r="BC354" i="4"/>
  <c r="BE354" i="4"/>
  <c r="BB354" i="4"/>
  <c r="AH356" i="4"/>
  <c r="AG355" i="4"/>
  <c r="U413" i="4"/>
  <c r="X423" i="4" l="1"/>
  <c r="AD422" i="4"/>
  <c r="BC355" i="4"/>
  <c r="BE355" i="4"/>
  <c r="BB355" i="4"/>
  <c r="AH357" i="4"/>
  <c r="AG356" i="4"/>
  <c r="U414" i="4"/>
  <c r="X424" i="4" l="1"/>
  <c r="AD423" i="4"/>
  <c r="BC356" i="4"/>
  <c r="BE356" i="4"/>
  <c r="BB356" i="4"/>
  <c r="AH358" i="4"/>
  <c r="AG357" i="4"/>
  <c r="U415" i="4"/>
  <c r="X425" i="4" l="1"/>
  <c r="AD424" i="4"/>
  <c r="BC357" i="4"/>
  <c r="BE357" i="4"/>
  <c r="BB357" i="4"/>
  <c r="AG358" i="4"/>
  <c r="AH359" i="4"/>
  <c r="U416" i="4"/>
  <c r="X426" i="4" l="1"/>
  <c r="AD425" i="4"/>
  <c r="BC358" i="4"/>
  <c r="BE358" i="4"/>
  <c r="BB358" i="4"/>
  <c r="AG359" i="4"/>
  <c r="AH360" i="4"/>
  <c r="U417" i="4"/>
  <c r="X427" i="4" l="1"/>
  <c r="AD426" i="4"/>
  <c r="BC359" i="4"/>
  <c r="BE359" i="4"/>
  <c r="BB359" i="4"/>
  <c r="AH361" i="4"/>
  <c r="AG360" i="4"/>
  <c r="U418" i="4"/>
  <c r="X428" i="4" l="1"/>
  <c r="AD427" i="4"/>
  <c r="BC360" i="4"/>
  <c r="BE360" i="4"/>
  <c r="BB360" i="4"/>
  <c r="AH362" i="4"/>
  <c r="AG361" i="4"/>
  <c r="U419" i="4"/>
  <c r="X429" i="4" l="1"/>
  <c r="AD428" i="4"/>
  <c r="BC361" i="4"/>
  <c r="BE361" i="4"/>
  <c r="BB361" i="4"/>
  <c r="AH363" i="4"/>
  <c r="AG362" i="4"/>
  <c r="U420" i="4"/>
  <c r="X430" i="4" l="1"/>
  <c r="AD429" i="4"/>
  <c r="BC362" i="4"/>
  <c r="BE362" i="4"/>
  <c r="BB362" i="4"/>
  <c r="AG363" i="4"/>
  <c r="AH364" i="4"/>
  <c r="U421" i="4"/>
  <c r="X431" i="4" l="1"/>
  <c r="AD430" i="4"/>
  <c r="BC363" i="4"/>
  <c r="BE363" i="4"/>
  <c r="BB363" i="4"/>
  <c r="AH365" i="4"/>
  <c r="AG364" i="4"/>
  <c r="U422" i="4"/>
  <c r="X432" i="4" l="1"/>
  <c r="AD431" i="4"/>
  <c r="BC364" i="4"/>
  <c r="BE364" i="4"/>
  <c r="BB364" i="4"/>
  <c r="AG365" i="4"/>
  <c r="AH366" i="4"/>
  <c r="U423" i="4"/>
  <c r="X433" i="4" l="1"/>
  <c r="AD432" i="4"/>
  <c r="BC365" i="4"/>
  <c r="BE365" i="4"/>
  <c r="BB365" i="4"/>
  <c r="AH367" i="4"/>
  <c r="AG366" i="4"/>
  <c r="U424" i="4"/>
  <c r="X434" i="4" l="1"/>
  <c r="AD433" i="4"/>
  <c r="BC366" i="4"/>
  <c r="BE366" i="4"/>
  <c r="BB366" i="4"/>
  <c r="AH368" i="4"/>
  <c r="AG367" i="4"/>
  <c r="U425" i="4"/>
  <c r="X435" i="4" l="1"/>
  <c r="AD434" i="4"/>
  <c r="BC367" i="4"/>
  <c r="BE367" i="4"/>
  <c r="BB367" i="4"/>
  <c r="AG368" i="4"/>
  <c r="AH369" i="4"/>
  <c r="U426" i="4"/>
  <c r="X436" i="4" l="1"/>
  <c r="AD435" i="4"/>
  <c r="BC368" i="4"/>
  <c r="BE368" i="4"/>
  <c r="BB368" i="4"/>
  <c r="AH370" i="4"/>
  <c r="AG369" i="4"/>
  <c r="U427" i="4"/>
  <c r="X437" i="4" l="1"/>
  <c r="AD436" i="4"/>
  <c r="BC369" i="4"/>
  <c r="BE369" i="4"/>
  <c r="BB369" i="4"/>
  <c r="AH371" i="4"/>
  <c r="AG370" i="4"/>
  <c r="U428" i="4"/>
  <c r="X438" i="4" l="1"/>
  <c r="AD437" i="4"/>
  <c r="BC370" i="4"/>
  <c r="BE370" i="4"/>
  <c r="BB370" i="4"/>
  <c r="AG371" i="4"/>
  <c r="AH372" i="4"/>
  <c r="U429" i="4"/>
  <c r="X439" i="4" l="1"/>
  <c r="AD438" i="4"/>
  <c r="BC371" i="4"/>
  <c r="BE371" i="4"/>
  <c r="BB371" i="4"/>
  <c r="AH373" i="4"/>
  <c r="AG373" i="4" s="1"/>
  <c r="AG372" i="4"/>
  <c r="U430" i="4"/>
  <c r="X440" i="4" l="1"/>
  <c r="AD439" i="4"/>
  <c r="BC373" i="4"/>
  <c r="BB373" i="4"/>
  <c r="BC372" i="4"/>
  <c r="BE372" i="4"/>
  <c r="BB372" i="4"/>
  <c r="BE373" i="4"/>
  <c r="U431" i="4"/>
  <c r="X441" i="4" l="1"/>
  <c r="AD440" i="4"/>
  <c r="U432" i="4"/>
  <c r="X442" i="4" l="1"/>
  <c r="AD441" i="4"/>
  <c r="U433" i="4"/>
  <c r="X443" i="4" l="1"/>
  <c r="AD442" i="4"/>
  <c r="U434" i="4"/>
  <c r="X444" i="4" l="1"/>
  <c r="AD443" i="4"/>
  <c r="U435" i="4"/>
  <c r="X445" i="4" l="1"/>
  <c r="AD444" i="4"/>
  <c r="U436" i="4"/>
  <c r="X446" i="4" l="1"/>
  <c r="AD445" i="4"/>
  <c r="U437" i="4"/>
  <c r="X447" i="4" l="1"/>
  <c r="AD446" i="4"/>
  <c r="U438" i="4"/>
  <c r="X448" i="4" l="1"/>
  <c r="AD447" i="4"/>
  <c r="U439" i="4"/>
  <c r="X449" i="4" l="1"/>
  <c r="AD448" i="4"/>
  <c r="U440" i="4"/>
  <c r="X450" i="4" l="1"/>
  <c r="AD449" i="4"/>
  <c r="U441" i="4"/>
  <c r="X451" i="4" l="1"/>
  <c r="AD450" i="4"/>
  <c r="U442" i="4"/>
  <c r="X452" i="4" l="1"/>
  <c r="AD451" i="4"/>
  <c r="U443" i="4"/>
  <c r="X453" i="4" l="1"/>
  <c r="AD452" i="4"/>
  <c r="U444" i="4"/>
  <c r="X454" i="4" l="1"/>
  <c r="AD453" i="4"/>
  <c r="U445" i="4"/>
  <c r="X455" i="4" l="1"/>
  <c r="AD454" i="4"/>
  <c r="U446" i="4"/>
  <c r="X456" i="4" l="1"/>
  <c r="AD455" i="4"/>
  <c r="U447" i="4"/>
  <c r="X457" i="4" l="1"/>
  <c r="AD456" i="4"/>
  <c r="U448" i="4"/>
  <c r="X458" i="4" l="1"/>
  <c r="AD457" i="4"/>
  <c r="U449" i="4"/>
  <c r="X459" i="4" l="1"/>
  <c r="AD458" i="4"/>
  <c r="U450" i="4"/>
  <c r="AD459" i="4" l="1"/>
  <c r="X460" i="4"/>
  <c r="AD460" i="4" s="1"/>
  <c r="U451" i="4"/>
  <c r="U452" i="4" l="1"/>
  <c r="U453" i="4" l="1"/>
  <c r="U454" i="4" l="1"/>
  <c r="U455" i="4" l="1"/>
  <c r="U456" i="4" l="1"/>
  <c r="U457" i="4" l="1"/>
  <c r="U458" i="4" l="1"/>
  <c r="U460" i="4" l="1"/>
  <c r="U459" i="4"/>
  <c r="BO15" i="4" l="1"/>
  <c r="AI15" i="4" l="1"/>
  <c r="AK15" i="4"/>
  <c r="BT15" i="4"/>
  <c r="BW15" i="4" s="1"/>
  <c r="BU15" i="4"/>
  <c r="BI16" i="4" l="1"/>
  <c r="BN16" i="4" s="1"/>
  <c r="BH16" i="4"/>
  <c r="AY17" i="4"/>
  <c r="AJ17" i="4" s="1"/>
  <c r="BF16" i="4"/>
  <c r="AL16" i="4"/>
  <c r="AU15" i="4"/>
  <c r="AW18" i="4" l="1"/>
  <c r="AN18" i="4" s="1"/>
  <c r="BJ16" i="4"/>
  <c r="BK16" i="4"/>
  <c r="BP16" i="4" s="1"/>
  <c r="BV16" i="4" s="1"/>
  <c r="AM17" i="4"/>
  <c r="BM16" i="4"/>
  <c r="AT18" i="4" l="1"/>
  <c r="AO16" i="4"/>
  <c r="AQ16" i="4"/>
  <c r="AR17" i="4" s="1"/>
  <c r="AX19" i="4" s="1"/>
  <c r="BS16" i="4"/>
  <c r="BO16" i="4"/>
  <c r="BT16" i="4" s="1"/>
  <c r="AZ18" i="4" l="1"/>
  <c r="AP18" i="4" s="1"/>
  <c r="AI16" i="4"/>
  <c r="BW16" i="4"/>
  <c r="AK16" i="4"/>
  <c r="BU16" i="4"/>
  <c r="AS19" i="4"/>
  <c r="BI17" i="4" l="1"/>
  <c r="BN17" i="4" s="1"/>
  <c r="BH17" i="4"/>
  <c r="BM17" i="4" s="1"/>
  <c r="AY18" i="4"/>
  <c r="AJ18" i="4" s="1"/>
  <c r="BF17" i="4"/>
  <c r="AU16" i="4"/>
  <c r="AL17" i="4"/>
  <c r="AW19" i="4" l="1"/>
  <c r="AN19" i="4" s="1"/>
  <c r="BJ17" i="4"/>
  <c r="BO17" i="4" s="1"/>
  <c r="AK17" i="4" s="1"/>
  <c r="AL18" i="4" s="1"/>
  <c r="AW20" i="4" s="1"/>
  <c r="BK17" i="4"/>
  <c r="BP17" i="4" s="1"/>
  <c r="BV17" i="4" s="1"/>
  <c r="BS17" i="4"/>
  <c r="AM18" i="4"/>
  <c r="AO17" i="4" l="1"/>
  <c r="AI17" i="4"/>
  <c r="AM19" i="4"/>
  <c r="BU17" i="4"/>
  <c r="BT17" i="4"/>
  <c r="BW17" i="4" s="1"/>
  <c r="AT19" i="4"/>
  <c r="AQ17" i="4"/>
  <c r="AR18" i="4" s="1"/>
  <c r="AX20" i="4" s="1"/>
  <c r="AN20" i="4"/>
  <c r="AZ19" i="4" l="1"/>
  <c r="AP19" i="4" s="1"/>
  <c r="BI18" i="4"/>
  <c r="BN18" i="4" s="1"/>
  <c r="BH18" i="4"/>
  <c r="AY19" i="4"/>
  <c r="AJ19" i="4" s="1"/>
  <c r="BF18" i="4"/>
  <c r="AS20" i="4"/>
  <c r="AU17" i="4"/>
  <c r="AT20" i="4"/>
  <c r="BJ18" i="4" l="1"/>
  <c r="BK18" i="4"/>
  <c r="BP18" i="4" s="1"/>
  <c r="BV18" i="4" s="1"/>
  <c r="BM18" i="4"/>
  <c r="AO18" i="4" l="1"/>
  <c r="BS18" i="4"/>
  <c r="AQ18" i="4"/>
  <c r="AR19" i="4" s="1"/>
  <c r="AX21" i="4" s="1"/>
  <c r="BO18" i="4"/>
  <c r="BU18" i="4" s="1"/>
  <c r="AZ20" i="4" l="1"/>
  <c r="AP20" i="4" s="1"/>
  <c r="AI18" i="4"/>
  <c r="AS21" i="4"/>
  <c r="BT18" i="4"/>
  <c r="BW18" i="4" s="1"/>
  <c r="AK18" i="4"/>
  <c r="BI19" i="4" l="1"/>
  <c r="BN19" i="4" s="1"/>
  <c r="BH19" i="4"/>
  <c r="AY20" i="4"/>
  <c r="AJ20" i="4" s="1"/>
  <c r="BF19" i="4"/>
  <c r="AU18" i="4"/>
  <c r="AL19" i="4"/>
  <c r="AW21" i="4" l="1"/>
  <c r="AN21" i="4" s="1"/>
  <c r="BJ19" i="4"/>
  <c r="BK19" i="4"/>
  <c r="BP19" i="4" s="1"/>
  <c r="BV19" i="4" s="1"/>
  <c r="BM19" i="4"/>
  <c r="AM20" i="4"/>
  <c r="AO19" i="4" l="1"/>
  <c r="AQ19" i="4"/>
  <c r="AR20" i="4" s="1"/>
  <c r="AX22" i="4" s="1"/>
  <c r="BS19" i="4"/>
  <c r="BO19" i="4"/>
  <c r="BT19" i="4" s="1"/>
  <c r="AT21" i="4"/>
  <c r="AZ21" i="4" l="1"/>
  <c r="AP21" i="4" s="1"/>
  <c r="AI19" i="4"/>
  <c r="AS22" i="4"/>
  <c r="BW19" i="4"/>
  <c r="AK19" i="4"/>
  <c r="BU19" i="4"/>
  <c r="BI20" i="4" l="1"/>
  <c r="BN20" i="4" s="1"/>
  <c r="BH20" i="4"/>
  <c r="AY21" i="4"/>
  <c r="AJ21" i="4" s="1"/>
  <c r="BF20" i="4"/>
  <c r="BK20" i="4" s="1"/>
  <c r="AL20" i="4"/>
  <c r="AU19" i="4"/>
  <c r="AW22" i="4" l="1"/>
  <c r="AN22" i="4" s="1"/>
  <c r="BJ20" i="4"/>
  <c r="BM20" i="4"/>
  <c r="AM21" i="4"/>
  <c r="BP20" i="4"/>
  <c r="BV20" i="4" s="1"/>
  <c r="AO20" i="4" l="1"/>
  <c r="BS20" i="4"/>
  <c r="BO20" i="4"/>
  <c r="BT20" i="4" s="1"/>
  <c r="AQ20" i="4"/>
  <c r="AT22" i="4"/>
  <c r="AZ22" i="4" l="1"/>
  <c r="AP22" i="4" s="1"/>
  <c r="AI20" i="4"/>
  <c r="BW20" i="4"/>
  <c r="BU20" i="4"/>
  <c r="AK20" i="4"/>
  <c r="AR21" i="4"/>
  <c r="AX23" i="4" s="1"/>
  <c r="BI21" i="4" l="1"/>
  <c r="BN21" i="4" s="1"/>
  <c r="BH21" i="4"/>
  <c r="BM21" i="4" s="1"/>
  <c r="AY22" i="4"/>
  <c r="AJ22" i="4" s="1"/>
  <c r="BF21" i="4"/>
  <c r="AU20" i="4"/>
  <c r="AL21" i="4"/>
  <c r="AS23" i="4"/>
  <c r="BJ21" i="4" l="1"/>
  <c r="BO21" i="4" s="1"/>
  <c r="BK21" i="4"/>
  <c r="BP21" i="4" s="1"/>
  <c r="BV21" i="4" s="1"/>
  <c r="AW23" i="4"/>
  <c r="AN23" i="4" s="1"/>
  <c r="BS21" i="4"/>
  <c r="AM22" i="4"/>
  <c r="AO21" i="4" l="1"/>
  <c r="AI21" i="4"/>
  <c r="BT21" i="4"/>
  <c r="BW21" i="4" s="1"/>
  <c r="AQ21" i="4"/>
  <c r="AR22" i="4" s="1"/>
  <c r="AX24" i="4" s="1"/>
  <c r="AT23" i="4"/>
  <c r="AK21" i="4"/>
  <c r="BU21" i="4"/>
  <c r="AZ23" i="4" l="1"/>
  <c r="AP23" i="4" s="1"/>
  <c r="BI22" i="4"/>
  <c r="BN22" i="4" s="1"/>
  <c r="BH22" i="4"/>
  <c r="BM22" i="4" s="1"/>
  <c r="BF22" i="4"/>
  <c r="AY23" i="4"/>
  <c r="AJ23" i="4" s="1"/>
  <c r="AS24" i="4"/>
  <c r="AU21" i="4"/>
  <c r="AL22" i="4"/>
  <c r="AW24" i="4" l="1"/>
  <c r="AN24" i="4" s="1"/>
  <c r="BJ22" i="4"/>
  <c r="BO22" i="4" s="1"/>
  <c r="BU22" i="4" s="1"/>
  <c r="BK22" i="4"/>
  <c r="BP22" i="4" s="1"/>
  <c r="BV22" i="4" s="1"/>
  <c r="BS22" i="4"/>
  <c r="AM23" i="4"/>
  <c r="AO22" i="4" l="1"/>
  <c r="AI22" i="4"/>
  <c r="AQ22" i="4"/>
  <c r="AR23" i="4" s="1"/>
  <c r="AX25" i="4" s="1"/>
  <c r="BT22" i="4"/>
  <c r="BW22" i="4" s="1"/>
  <c r="AK22" i="4"/>
  <c r="AT24" i="4"/>
  <c r="AZ24" i="4" l="1"/>
  <c r="AP24" i="4" s="1"/>
  <c r="BI23" i="4"/>
  <c r="BN23" i="4" s="1"/>
  <c r="BH23" i="4"/>
  <c r="AY24" i="4"/>
  <c r="AJ24" i="4" s="1"/>
  <c r="BF23" i="4"/>
  <c r="AL23" i="4"/>
  <c r="AU22" i="4"/>
  <c r="AS25" i="4"/>
  <c r="AW25" i="4" l="1"/>
  <c r="AN25" i="4" s="1"/>
  <c r="BJ23" i="4"/>
  <c r="BK23" i="4"/>
  <c r="BP23" i="4" s="1"/>
  <c r="AO23" i="4" s="1"/>
  <c r="BM23" i="4"/>
  <c r="AM24" i="4"/>
  <c r="AZ25" i="4" l="1"/>
  <c r="AP25" i="4" s="1"/>
  <c r="BS23" i="4"/>
  <c r="AQ23" i="4"/>
  <c r="AT25" i="4"/>
  <c r="BV23" i="4"/>
  <c r="BO23" i="4"/>
  <c r="BT23" i="4" s="1"/>
  <c r="AI23" i="4" l="1"/>
  <c r="BW23" i="4"/>
  <c r="BU23" i="4"/>
  <c r="AK23" i="4"/>
  <c r="AR24" i="4"/>
  <c r="AX26" i="4" s="1"/>
  <c r="BI24" i="4" l="1"/>
  <c r="BN24" i="4" s="1"/>
  <c r="BH24" i="4"/>
  <c r="BM24" i="4" s="1"/>
  <c r="AY25" i="4"/>
  <c r="AJ25" i="4" s="1"/>
  <c r="BF24" i="4"/>
  <c r="BK24" i="4" s="1"/>
  <c r="AS26" i="4"/>
  <c r="AU23" i="4"/>
  <c r="AL24" i="4"/>
  <c r="AW26" i="4" l="1"/>
  <c r="AN26" i="4" s="1"/>
  <c r="BJ24" i="4"/>
  <c r="BO24" i="4" s="1"/>
  <c r="BS24" i="4"/>
  <c r="BP24" i="4"/>
  <c r="AM25" i="4"/>
  <c r="AO24" i="4" l="1"/>
  <c r="AI24" i="4"/>
  <c r="AK24" i="4"/>
  <c r="AL25" i="4" s="1"/>
  <c r="BT24" i="4"/>
  <c r="BW24" i="4" s="1"/>
  <c r="BU24" i="4"/>
  <c r="AQ24" i="4"/>
  <c r="AR25" i="4" s="1"/>
  <c r="AX27" i="4" s="1"/>
  <c r="AT26" i="4"/>
  <c r="BV24" i="4"/>
  <c r="BI25" i="4" l="1"/>
  <c r="BN25" i="4" s="1"/>
  <c r="BH25" i="4"/>
  <c r="BF25" i="4"/>
  <c r="AZ26" i="4"/>
  <c r="AP26" i="4" s="1"/>
  <c r="AY26" i="4"/>
  <c r="AJ26" i="4" s="1"/>
  <c r="AM26" i="4"/>
  <c r="AW27" i="4"/>
  <c r="AN27" i="4" s="1"/>
  <c r="AU24" i="4"/>
  <c r="AS27" i="4"/>
  <c r="AT27" i="4" l="1"/>
  <c r="BJ25" i="4"/>
  <c r="BK25" i="4"/>
  <c r="BP25" i="4" s="1"/>
  <c r="BV25" i="4" s="1"/>
  <c r="BM25" i="4"/>
  <c r="AO25" i="4" l="1"/>
  <c r="BS25" i="4"/>
  <c r="BO25" i="4"/>
  <c r="BU25" i="4" s="1"/>
  <c r="AQ25" i="4"/>
  <c r="AZ27" i="4" l="1"/>
  <c r="AP27" i="4" s="1"/>
  <c r="AI25" i="4"/>
  <c r="AR26" i="4"/>
  <c r="AX28" i="4" s="1"/>
  <c r="AK25" i="4"/>
  <c r="BT25" i="4"/>
  <c r="BW25" i="4" s="1"/>
  <c r="BI26" i="4" l="1"/>
  <c r="BN26" i="4" s="1"/>
  <c r="BH26" i="4"/>
  <c r="BM26" i="4" s="1"/>
  <c r="AY27" i="4"/>
  <c r="AJ27" i="4" s="1"/>
  <c r="BF26" i="4"/>
  <c r="AL26" i="4"/>
  <c r="AU25" i="4"/>
  <c r="AS28" i="4"/>
  <c r="AW28" i="4" l="1"/>
  <c r="AN28" i="4" s="1"/>
  <c r="BJ26" i="4"/>
  <c r="BO26" i="4" s="1"/>
  <c r="BK26" i="4"/>
  <c r="BP26" i="4" s="1"/>
  <c r="BV26" i="4" s="1"/>
  <c r="BS26" i="4"/>
  <c r="AM27" i="4"/>
  <c r="AO26" i="4" l="1"/>
  <c r="AI26" i="4"/>
  <c r="AQ26" i="4"/>
  <c r="AR27" i="4" s="1"/>
  <c r="AX29" i="4" s="1"/>
  <c r="BU26" i="4"/>
  <c r="AK26" i="4"/>
  <c r="BT26" i="4"/>
  <c r="BW26" i="4" s="1"/>
  <c r="AT28" i="4"/>
  <c r="AZ28" i="4" l="1"/>
  <c r="AP28" i="4" s="1"/>
  <c r="BI27" i="4"/>
  <c r="BN27" i="4" s="1"/>
  <c r="BF27" i="4"/>
  <c r="BH27" i="4"/>
  <c r="AY28" i="4"/>
  <c r="AJ28" i="4" s="1"/>
  <c r="AL27" i="4"/>
  <c r="AU26" i="4"/>
  <c r="AS29" i="4"/>
  <c r="AW29" i="4" l="1"/>
  <c r="AN29" i="4" s="1"/>
  <c r="BJ27" i="4"/>
  <c r="BK27" i="4"/>
  <c r="BP27" i="4" s="1"/>
  <c r="AQ27" i="4" s="1"/>
  <c r="AR28" i="4" s="1"/>
  <c r="AX30" i="4" s="1"/>
  <c r="BM27" i="4"/>
  <c r="AM28" i="4"/>
  <c r="AO27" i="4" l="1"/>
  <c r="AS30" i="4"/>
  <c r="BS27" i="4"/>
  <c r="BV27" i="4"/>
  <c r="AT29" i="4"/>
  <c r="BO27" i="4"/>
  <c r="AZ29" i="4" l="1"/>
  <c r="AP29" i="4" s="1"/>
  <c r="AI27" i="4"/>
  <c r="BU27" i="4"/>
  <c r="BT27" i="4"/>
  <c r="BW27" i="4" s="1"/>
  <c r="AK27" i="4"/>
  <c r="BI28" i="4" l="1"/>
  <c r="BN28" i="4" s="1"/>
  <c r="BF28" i="4"/>
  <c r="BK28" i="4" s="1"/>
  <c r="BH28" i="4"/>
  <c r="AY29" i="4"/>
  <c r="AJ29" i="4" s="1"/>
  <c r="AL28" i="4"/>
  <c r="AU27" i="4"/>
  <c r="AW30" i="4" l="1"/>
  <c r="AN30" i="4" s="1"/>
  <c r="BP28" i="4"/>
  <c r="BV28" i="4" s="1"/>
  <c r="BJ28" i="4"/>
  <c r="BM28" i="4"/>
  <c r="AM29" i="4"/>
  <c r="AO28" i="4" l="1"/>
  <c r="BS28" i="4"/>
  <c r="AQ28" i="4"/>
  <c r="AR29" i="4" s="1"/>
  <c r="AX31" i="4" s="1"/>
  <c r="AT30" i="4"/>
  <c r="BO28" i="4"/>
  <c r="BT28" i="4" s="1"/>
  <c r="AZ30" i="4" l="1"/>
  <c r="AP30" i="4" s="1"/>
  <c r="AI28" i="4"/>
  <c r="BW28" i="4"/>
  <c r="AK28" i="4"/>
  <c r="BU28" i="4"/>
  <c r="AS31" i="4"/>
  <c r="BI29" i="4" l="1"/>
  <c r="BN29" i="4" s="1"/>
  <c r="BH29" i="4"/>
  <c r="BM29" i="4" s="1"/>
  <c r="AY30" i="4"/>
  <c r="AJ30" i="4" s="1"/>
  <c r="BF29" i="4"/>
  <c r="AU28" i="4"/>
  <c r="AL29" i="4"/>
  <c r="AW31" i="4" l="1"/>
  <c r="AN31" i="4" s="1"/>
  <c r="BJ29" i="4"/>
  <c r="BO29" i="4" s="1"/>
  <c r="AI29" i="4" s="1"/>
  <c r="BK29" i="4"/>
  <c r="BP29" i="4" s="1"/>
  <c r="BV29" i="4" s="1"/>
  <c r="BS29" i="4"/>
  <c r="AM30" i="4"/>
  <c r="AO29" i="4" l="1"/>
  <c r="AY31" i="4"/>
  <c r="AJ31" i="4" s="1"/>
  <c r="BT29" i="4"/>
  <c r="BW29" i="4" s="1"/>
  <c r="AQ29" i="4"/>
  <c r="AR30" i="4" s="1"/>
  <c r="AX32" i="4" s="1"/>
  <c r="BU29" i="4"/>
  <c r="AK29" i="4"/>
  <c r="AT31" i="4"/>
  <c r="AZ31" i="4" l="1"/>
  <c r="AP31" i="4" s="1"/>
  <c r="BI30" i="4"/>
  <c r="BN30" i="4" s="1"/>
  <c r="BH30" i="4"/>
  <c r="BF30" i="4"/>
  <c r="AU29" i="4"/>
  <c r="AS32" i="4"/>
  <c r="AL30" i="4"/>
  <c r="AW32" i="4" l="1"/>
  <c r="AN32" i="4" s="1"/>
  <c r="BJ30" i="4"/>
  <c r="BK30" i="4"/>
  <c r="BP30" i="4" s="1"/>
  <c r="BM30" i="4"/>
  <c r="AM31" i="4"/>
  <c r="AO30" i="4" l="1"/>
  <c r="BS30" i="4"/>
  <c r="BV30" i="4"/>
  <c r="AQ30" i="4"/>
  <c r="AR31" i="4" s="1"/>
  <c r="AX33" i="4" s="1"/>
  <c r="BO30" i="4"/>
  <c r="BT30" i="4" s="1"/>
  <c r="AT32" i="4"/>
  <c r="AZ32" i="4" l="1"/>
  <c r="AP32" i="4" s="1"/>
  <c r="AI30" i="4"/>
  <c r="AS33" i="4"/>
  <c r="BW30" i="4"/>
  <c r="AK30" i="4"/>
  <c r="BU30" i="4"/>
  <c r="BI31" i="4" l="1"/>
  <c r="BN31" i="4" s="1"/>
  <c r="BH31" i="4"/>
  <c r="AY32" i="4"/>
  <c r="AJ32" i="4" s="1"/>
  <c r="BF31" i="4"/>
  <c r="AU30" i="4"/>
  <c r="AL31" i="4"/>
  <c r="AW33" i="4" l="1"/>
  <c r="AN33" i="4" s="1"/>
  <c r="BJ31" i="4"/>
  <c r="BK31" i="4"/>
  <c r="BP31" i="4" s="1"/>
  <c r="AO31" i="4" s="1"/>
  <c r="BM31" i="4"/>
  <c r="AM32" i="4"/>
  <c r="AZ33" i="4" l="1"/>
  <c r="AP33" i="4" s="1"/>
  <c r="BS31" i="4"/>
  <c r="AT33" i="4"/>
  <c r="BV31" i="4"/>
  <c r="BO31" i="4"/>
  <c r="BT31" i="4" s="1"/>
  <c r="AQ31" i="4"/>
  <c r="AI31" i="4" l="1"/>
  <c r="BW31" i="4"/>
  <c r="BU31" i="4"/>
  <c r="AK31" i="4"/>
  <c r="AR32" i="4"/>
  <c r="AX34" i="4" s="1"/>
  <c r="BI32" i="4" l="1"/>
  <c r="BN32" i="4" s="1"/>
  <c r="BH32" i="4"/>
  <c r="AY33" i="4"/>
  <c r="AJ33" i="4" s="1"/>
  <c r="BF32" i="4"/>
  <c r="AS34" i="4"/>
  <c r="AL32" i="4"/>
  <c r="AU31" i="4"/>
  <c r="AW34" i="4" l="1"/>
  <c r="AN34" i="4" s="1"/>
  <c r="BJ32" i="4"/>
  <c r="BK32" i="4"/>
  <c r="BP32" i="4" s="1"/>
  <c r="BV32" i="4" s="1"/>
  <c r="BM32" i="4"/>
  <c r="AM33" i="4"/>
  <c r="AO32" i="4" l="1"/>
  <c r="BS32" i="4"/>
  <c r="AQ32" i="4"/>
  <c r="AR33" i="4" s="1"/>
  <c r="AX35" i="4" s="1"/>
  <c r="AT34" i="4"/>
  <c r="BO32" i="4"/>
  <c r="BT32" i="4" s="1"/>
  <c r="AZ34" i="4" l="1"/>
  <c r="AP34" i="4" s="1"/>
  <c r="AI32" i="4"/>
  <c r="AS35" i="4"/>
  <c r="BW32" i="4"/>
  <c r="BU32" i="4"/>
  <c r="AK32" i="4"/>
  <c r="BI33" i="4" l="1"/>
  <c r="BN33" i="4" s="1"/>
  <c r="BH33" i="4"/>
  <c r="AY34" i="4"/>
  <c r="AJ34" i="4" s="1"/>
  <c r="BF33" i="4"/>
  <c r="AL33" i="4"/>
  <c r="AU32" i="4"/>
  <c r="AW35" i="4" l="1"/>
  <c r="AN35" i="4" s="1"/>
  <c r="BJ33" i="4"/>
  <c r="BK33" i="4"/>
  <c r="BP33" i="4" s="1"/>
  <c r="BV33" i="4" s="1"/>
  <c r="AM34" i="4"/>
  <c r="BM33" i="4"/>
  <c r="AO33" i="4" l="1"/>
  <c r="AQ33" i="4"/>
  <c r="AR34" i="4" s="1"/>
  <c r="AX36" i="4" s="1"/>
  <c r="BS33" i="4"/>
  <c r="BO33" i="4"/>
  <c r="BT33" i="4" s="1"/>
  <c r="AT35" i="4"/>
  <c r="AZ35" i="4" l="1"/>
  <c r="AP35" i="4" s="1"/>
  <c r="AI33" i="4"/>
  <c r="AS36" i="4"/>
  <c r="BW33" i="4"/>
  <c r="AK33" i="4"/>
  <c r="BU33" i="4"/>
  <c r="BH34" i="4" l="1"/>
  <c r="BM34" i="4" s="1"/>
  <c r="BI34" i="4"/>
  <c r="BN34" i="4" s="1"/>
  <c r="AY35" i="4"/>
  <c r="AJ35" i="4" s="1"/>
  <c r="BF34" i="4"/>
  <c r="AL34" i="4"/>
  <c r="AU33" i="4"/>
  <c r="BJ34" i="4" l="1"/>
  <c r="BO34" i="4" s="1"/>
  <c r="BK34" i="4"/>
  <c r="BP34" i="4" s="1"/>
  <c r="AQ34" i="4" s="1"/>
  <c r="AR35" i="4" s="1"/>
  <c r="AX37" i="4" s="1"/>
  <c r="AW36" i="4"/>
  <c r="AN36" i="4" s="1"/>
  <c r="BS34" i="4"/>
  <c r="AM35" i="4"/>
  <c r="AO34" i="4" l="1"/>
  <c r="AI34" i="4"/>
  <c r="AS37" i="4"/>
  <c r="BT34" i="4"/>
  <c r="BW34" i="4" s="1"/>
  <c r="BV34" i="4"/>
  <c r="AT36" i="4"/>
  <c r="AK34" i="4"/>
  <c r="BU34" i="4"/>
  <c r="AZ36" i="4" l="1"/>
  <c r="AP36" i="4" s="1"/>
  <c r="BI35" i="4"/>
  <c r="BN35" i="4" s="1"/>
  <c r="BH35" i="4"/>
  <c r="BM35" i="4" s="1"/>
  <c r="BF35" i="4"/>
  <c r="AY36" i="4"/>
  <c r="AJ36" i="4" s="1"/>
  <c r="AU34" i="4"/>
  <c r="AL35" i="4"/>
  <c r="AW37" i="4" l="1"/>
  <c r="AN37" i="4" s="1"/>
  <c r="BJ35" i="4"/>
  <c r="BO35" i="4" s="1"/>
  <c r="AK35" i="4" s="1"/>
  <c r="AL36" i="4" s="1"/>
  <c r="AW38" i="4" s="1"/>
  <c r="BK35" i="4"/>
  <c r="BP35" i="4" s="1"/>
  <c r="AM36" i="4"/>
  <c r="BS35" i="4"/>
  <c r="AO35" i="4" l="1"/>
  <c r="AI35" i="4"/>
  <c r="BT35" i="4"/>
  <c r="BW35" i="4" s="1"/>
  <c r="BU35" i="4"/>
  <c r="BV35" i="4"/>
  <c r="AQ35" i="4"/>
  <c r="AT37" i="4"/>
  <c r="AN38" i="4"/>
  <c r="AM37" i="4"/>
  <c r="BI36" i="4" l="1"/>
  <c r="BN36" i="4" s="1"/>
  <c r="BH36" i="4"/>
  <c r="BM36" i="4" s="1"/>
  <c r="AY37" i="4"/>
  <c r="AJ37" i="4" s="1"/>
  <c r="BF36" i="4"/>
  <c r="BK36" i="4" s="1"/>
  <c r="AZ37" i="4"/>
  <c r="AP37" i="4" s="1"/>
  <c r="AU35" i="4"/>
  <c r="AR36" i="4"/>
  <c r="AT38" i="4"/>
  <c r="AX38" i="4" l="1"/>
  <c r="AS38" i="4" s="1"/>
  <c r="BP36" i="4"/>
  <c r="BV36" i="4" s="1"/>
  <c r="BJ36" i="4"/>
  <c r="BO36" i="4" s="1"/>
  <c r="BS36" i="4"/>
  <c r="AO36" i="4" l="1"/>
  <c r="AI36" i="4"/>
  <c r="BT36" i="4"/>
  <c r="BW36" i="4" s="1"/>
  <c r="AQ36" i="4"/>
  <c r="AR37" i="4" s="1"/>
  <c r="AX39" i="4" s="1"/>
  <c r="BU36" i="4"/>
  <c r="AK36" i="4"/>
  <c r="AZ38" i="4" l="1"/>
  <c r="AP38" i="4" s="1"/>
  <c r="BI37" i="4"/>
  <c r="BN37" i="4" s="1"/>
  <c r="BH37" i="4"/>
  <c r="BM37" i="4" s="1"/>
  <c r="AY38" i="4"/>
  <c r="AJ38" i="4" s="1"/>
  <c r="BF37" i="4"/>
  <c r="AS39" i="4"/>
  <c r="AL37" i="4"/>
  <c r="AU36" i="4"/>
  <c r="AW39" i="4" l="1"/>
  <c r="AN39" i="4" s="1"/>
  <c r="BJ37" i="4"/>
  <c r="BO37" i="4" s="1"/>
  <c r="BU37" i="4" s="1"/>
  <c r="BK37" i="4"/>
  <c r="BP37" i="4" s="1"/>
  <c r="BS37" i="4"/>
  <c r="AM38" i="4"/>
  <c r="AO37" i="4" l="1"/>
  <c r="AI37" i="4"/>
  <c r="AT39" i="4"/>
  <c r="AQ37" i="4"/>
  <c r="BT37" i="4"/>
  <c r="BW37" i="4" s="1"/>
  <c r="AK37" i="4"/>
  <c r="BV37" i="4"/>
  <c r="BI38" i="4" l="1"/>
  <c r="BN38" i="4" s="1"/>
  <c r="BH38" i="4"/>
  <c r="BM38" i="4" s="1"/>
  <c r="BF38" i="4"/>
  <c r="BK38" i="4" s="1"/>
  <c r="AY39" i="4"/>
  <c r="AJ39" i="4" s="1"/>
  <c r="AZ39" i="4"/>
  <c r="AP39" i="4" s="1"/>
  <c r="AU37" i="4"/>
  <c r="AR38" i="4"/>
  <c r="AX40" i="4" s="1"/>
  <c r="AL38" i="4"/>
  <c r="AW40" i="4" l="1"/>
  <c r="AN40" i="4" s="1"/>
  <c r="BJ38" i="4"/>
  <c r="BO38" i="4" s="1"/>
  <c r="AI38" i="4" s="1"/>
  <c r="BS38" i="4"/>
  <c r="AM39" i="4"/>
  <c r="BP38" i="4"/>
  <c r="BV38" i="4" s="1"/>
  <c r="AS40" i="4"/>
  <c r="AO38" i="4" l="1"/>
  <c r="AY40" i="4"/>
  <c r="AJ40" i="4" s="1"/>
  <c r="BT38" i="4"/>
  <c r="BW38" i="4" s="1"/>
  <c r="BU38" i="4"/>
  <c r="AK38" i="4"/>
  <c r="AT40" i="4"/>
  <c r="AQ38" i="4"/>
  <c r="AZ40" i="4" l="1"/>
  <c r="AP40" i="4" s="1"/>
  <c r="BI39" i="4"/>
  <c r="BN39" i="4" s="1"/>
  <c r="BH39" i="4"/>
  <c r="BM39" i="4" s="1"/>
  <c r="BF39" i="4"/>
  <c r="AU38" i="4"/>
  <c r="AR39" i="4"/>
  <c r="AX41" i="4" s="1"/>
  <c r="AL39" i="4"/>
  <c r="AW41" i="4" l="1"/>
  <c r="AN41" i="4" s="1"/>
  <c r="BJ39" i="4"/>
  <c r="BK39" i="4"/>
  <c r="BP39" i="4" s="1"/>
  <c r="BS39" i="4"/>
  <c r="AM40" i="4"/>
  <c r="AS41" i="4"/>
  <c r="AO39" i="4" l="1"/>
  <c r="BV39" i="4"/>
  <c r="AQ39" i="4"/>
  <c r="AR40" i="4" s="1"/>
  <c r="AX42" i="4" s="1"/>
  <c r="BO39" i="4"/>
  <c r="AT41" i="4"/>
  <c r="AZ41" i="4" l="1"/>
  <c r="AP41" i="4" s="1"/>
  <c r="AI39" i="4"/>
  <c r="AS42" i="4"/>
  <c r="AK39" i="4"/>
  <c r="AL40" i="4" s="1"/>
  <c r="BT39" i="4"/>
  <c r="BW39" i="4" s="1"/>
  <c r="BU39" i="4"/>
  <c r="AW42" i="4" l="1"/>
  <c r="AN42" i="4" s="1"/>
  <c r="BI40" i="4"/>
  <c r="BN40" i="4" s="1"/>
  <c r="BH40" i="4"/>
  <c r="BM40" i="4" s="1"/>
  <c r="AY41" i="4"/>
  <c r="AJ41" i="4" s="1"/>
  <c r="BF40" i="4"/>
  <c r="AU39" i="4"/>
  <c r="AM41" i="4"/>
  <c r="BJ40" i="4" l="1"/>
  <c r="BO40" i="4" s="1"/>
  <c r="BK40" i="4"/>
  <c r="BP40" i="4" s="1"/>
  <c r="BS40" i="4"/>
  <c r="AT42" i="4"/>
  <c r="AO40" i="4" l="1"/>
  <c r="AI40" i="4"/>
  <c r="BU40" i="4"/>
  <c r="BV40" i="4"/>
  <c r="AQ40" i="4"/>
  <c r="AR41" i="4" s="1"/>
  <c r="AX43" i="4" s="1"/>
  <c r="AK40" i="4"/>
  <c r="BT40" i="4"/>
  <c r="BW40" i="4" s="1"/>
  <c r="AZ42" i="4" l="1"/>
  <c r="AP42" i="4" s="1"/>
  <c r="BI41" i="4"/>
  <c r="BN41" i="4" s="1"/>
  <c r="BH41" i="4"/>
  <c r="BF41" i="4"/>
  <c r="AY42" i="4"/>
  <c r="AJ42" i="4" s="1"/>
  <c r="AS43" i="4"/>
  <c r="AL41" i="4"/>
  <c r="AU40" i="4"/>
  <c r="AW43" i="4" l="1"/>
  <c r="AN43" i="4" s="1"/>
  <c r="BJ41" i="4"/>
  <c r="BK41" i="4"/>
  <c r="BP41" i="4" s="1"/>
  <c r="BM41" i="4"/>
  <c r="AM42" i="4"/>
  <c r="AQ41" i="4" l="1"/>
  <c r="AR42" i="4" s="1"/>
  <c r="AX44" i="4" s="1"/>
  <c r="AS44" i="4" s="1"/>
  <c r="AO41" i="4"/>
  <c r="BS41" i="4"/>
  <c r="BV41" i="4"/>
  <c r="AT43" i="4"/>
  <c r="BO41" i="4"/>
  <c r="BT41" i="4" s="1"/>
  <c r="AZ43" i="4" l="1"/>
  <c r="AP43" i="4" s="1"/>
  <c r="AI41" i="4"/>
  <c r="BW41" i="4"/>
  <c r="AK41" i="4"/>
  <c r="BU41" i="4"/>
  <c r="BI42" i="4" l="1"/>
  <c r="BN42" i="4" s="1"/>
  <c r="BF42" i="4"/>
  <c r="BH42" i="4"/>
  <c r="BM42" i="4" s="1"/>
  <c r="AY43" i="4"/>
  <c r="AJ43" i="4" s="1"/>
  <c r="AL42" i="4"/>
  <c r="AU41" i="4"/>
  <c r="BJ42" i="4" l="1"/>
  <c r="BO42" i="4" s="1"/>
  <c r="BK42" i="4"/>
  <c r="BP42" i="4" s="1"/>
  <c r="AM43" i="4"/>
  <c r="AW44" i="4"/>
  <c r="AN44" i="4" s="1"/>
  <c r="BS42" i="4"/>
  <c r="AT44" i="4" l="1"/>
  <c r="AO42" i="4"/>
  <c r="AI42" i="4"/>
  <c r="BT42" i="4"/>
  <c r="BW42" i="4" s="1"/>
  <c r="BV42" i="4"/>
  <c r="AQ42" i="4"/>
  <c r="AR43" i="4" s="1"/>
  <c r="AX45" i="4" s="1"/>
  <c r="BU42" i="4"/>
  <c r="AK42" i="4"/>
  <c r="BI43" i="4" l="1"/>
  <c r="BN43" i="4" s="1"/>
  <c r="BH43" i="4"/>
  <c r="BF43" i="4"/>
  <c r="AZ44" i="4"/>
  <c r="AP44" i="4" s="1"/>
  <c r="AY44" i="4"/>
  <c r="AJ44" i="4" s="1"/>
  <c r="AS45" i="4"/>
  <c r="AU42" i="4"/>
  <c r="AL43" i="4"/>
  <c r="AW45" i="4" l="1"/>
  <c r="AN45" i="4" s="1"/>
  <c r="BJ43" i="4"/>
  <c r="BK43" i="4"/>
  <c r="BP43" i="4" s="1"/>
  <c r="BM43" i="4"/>
  <c r="AM44" i="4"/>
  <c r="AO43" i="4" l="1"/>
  <c r="BV43" i="4"/>
  <c r="AQ43" i="4"/>
  <c r="AR44" i="4" s="1"/>
  <c r="AX46" i="4" s="1"/>
  <c r="BS43" i="4"/>
  <c r="BO43" i="4"/>
  <c r="AK43" i="4" s="1"/>
  <c r="AT45" i="4"/>
  <c r="AZ45" i="4" l="1"/>
  <c r="AP45" i="4" s="1"/>
  <c r="AI43" i="4"/>
  <c r="BH44" i="4" s="1"/>
  <c r="AS46" i="4"/>
  <c r="BU43" i="4"/>
  <c r="BT43" i="4"/>
  <c r="BW43" i="4" s="1"/>
  <c r="AL44" i="4"/>
  <c r="AW46" i="4" l="1"/>
  <c r="AN46" i="4" s="1"/>
  <c r="BI44" i="4"/>
  <c r="BN44" i="4" s="1"/>
  <c r="AY45" i="4"/>
  <c r="AJ45" i="4" s="1"/>
  <c r="BF44" i="4"/>
  <c r="BK44" i="4" s="1"/>
  <c r="AU43" i="4"/>
  <c r="BM44" i="4"/>
  <c r="AM45" i="4"/>
  <c r="BP44" i="4" l="1"/>
  <c r="BV44" i="4" s="1"/>
  <c r="BJ44" i="4"/>
  <c r="BO44" i="4" s="1"/>
  <c r="BS44" i="4"/>
  <c r="AT46" i="4"/>
  <c r="AO44" i="4" l="1"/>
  <c r="AI44" i="4"/>
  <c r="AQ44" i="4"/>
  <c r="AR45" i="4" s="1"/>
  <c r="AX47" i="4" s="1"/>
  <c r="BT44" i="4"/>
  <c r="BW44" i="4" s="1"/>
  <c r="AK44" i="4"/>
  <c r="AL45" i="4" s="1"/>
  <c r="BU44" i="4"/>
  <c r="AW47" i="4" l="1"/>
  <c r="AN47" i="4" s="1"/>
  <c r="BI45" i="4"/>
  <c r="BN45" i="4" s="1"/>
  <c r="BH45" i="4"/>
  <c r="BM45" i="4" s="1"/>
  <c r="BF45" i="4"/>
  <c r="AZ46" i="4"/>
  <c r="AP46" i="4" s="1"/>
  <c r="AY46" i="4"/>
  <c r="AJ46" i="4" s="1"/>
  <c r="AS47" i="4"/>
  <c r="AU44" i="4"/>
  <c r="AM46" i="4"/>
  <c r="AT47" i="4" l="1"/>
  <c r="BJ45" i="4"/>
  <c r="BO45" i="4" s="1"/>
  <c r="AI45" i="4" s="1"/>
  <c r="BK45" i="4"/>
  <c r="BP45" i="4" s="1"/>
  <c r="AO45" i="4" s="1"/>
  <c r="BS45" i="4"/>
  <c r="BF46" i="4" l="1"/>
  <c r="AZ47" i="4"/>
  <c r="AP47" i="4" s="1"/>
  <c r="AY47" i="4"/>
  <c r="AJ47" i="4" s="1"/>
  <c r="AQ45" i="4"/>
  <c r="AR46" i="4" s="1"/>
  <c r="AX48" i="4" s="1"/>
  <c r="AK45" i="4"/>
  <c r="AL46" i="4" s="1"/>
  <c r="BU45" i="4"/>
  <c r="BV45" i="4"/>
  <c r="BT45" i="4"/>
  <c r="BW45" i="4" s="1"/>
  <c r="AW48" i="4" l="1"/>
  <c r="AN48" i="4" s="1"/>
  <c r="BJ46" i="4"/>
  <c r="BK46" i="4"/>
  <c r="BI46" i="4"/>
  <c r="BN46" i="4" s="1"/>
  <c r="BH46" i="4"/>
  <c r="BM46" i="4" s="1"/>
  <c r="AS48" i="4"/>
  <c r="AU45" i="4"/>
  <c r="AM47" i="4"/>
  <c r="AT48" i="4" l="1"/>
  <c r="BP46" i="4"/>
  <c r="AQ46" i="4" s="1"/>
  <c r="AR47" i="4" s="1"/>
  <c r="AX49" i="4" s="1"/>
  <c r="BO46" i="4"/>
  <c r="BS46" i="4"/>
  <c r="AO46" i="4" l="1"/>
  <c r="AI46" i="4"/>
  <c r="AS49" i="4"/>
  <c r="AK46" i="4"/>
  <c r="AL47" i="4" s="1"/>
  <c r="BU46" i="4"/>
  <c r="BV46" i="4"/>
  <c r="BT46" i="4"/>
  <c r="BW46" i="4" s="1"/>
  <c r="AW49" i="4" l="1"/>
  <c r="AN49" i="4" s="1"/>
  <c r="BI47" i="4"/>
  <c r="BN47" i="4" s="1"/>
  <c r="BF47" i="4"/>
  <c r="BH47" i="4"/>
  <c r="BM47" i="4" s="1"/>
  <c r="AZ48" i="4"/>
  <c r="AP48" i="4" s="1"/>
  <c r="AY48" i="4"/>
  <c r="AJ48" i="4" s="1"/>
  <c r="AU46" i="4"/>
  <c r="AM48" i="4"/>
  <c r="BJ47" i="4" l="1"/>
  <c r="BO47" i="4" s="1"/>
  <c r="BK47" i="4"/>
  <c r="BP47" i="4" s="1"/>
  <c r="AO47" i="4" s="1"/>
  <c r="BS47" i="4"/>
  <c r="AT49" i="4"/>
  <c r="AI47" i="4" l="1"/>
  <c r="AQ47" i="4"/>
  <c r="AR48" i="4" s="1"/>
  <c r="AX50" i="4" s="1"/>
  <c r="AZ49" i="4"/>
  <c r="BT47" i="4"/>
  <c r="BW47" i="4" s="1"/>
  <c r="BV47" i="4"/>
  <c r="BU47" i="4"/>
  <c r="AK47" i="4"/>
  <c r="BI48" i="4" l="1"/>
  <c r="BN48" i="4" s="1"/>
  <c r="BF48" i="4"/>
  <c r="BH48" i="4"/>
  <c r="BM48" i="4" s="1"/>
  <c r="AY49" i="4"/>
  <c r="AJ49" i="4" s="1"/>
  <c r="AP49" i="4"/>
  <c r="AS50" i="4"/>
  <c r="AL48" i="4"/>
  <c r="AU47" i="4"/>
  <c r="BJ48" i="4" l="1"/>
  <c r="BO48" i="4" s="1"/>
  <c r="BU48" i="4" s="1"/>
  <c r="BK48" i="4"/>
  <c r="BP48" i="4" s="1"/>
  <c r="AQ48" i="4" s="1"/>
  <c r="AW50" i="4"/>
  <c r="AN50" i="4" s="1"/>
  <c r="AM49" i="4"/>
  <c r="BS48" i="4"/>
  <c r="AT50" i="4" l="1"/>
  <c r="AO48" i="4"/>
  <c r="AI48" i="4"/>
  <c r="BV48" i="4"/>
  <c r="AK48" i="4"/>
  <c r="AL49" i="4" s="1"/>
  <c r="AW51" i="4" s="1"/>
  <c r="BT48" i="4"/>
  <c r="BW48" i="4" s="1"/>
  <c r="AR49" i="4"/>
  <c r="AX51" i="4" s="1"/>
  <c r="AZ50" i="4" l="1"/>
  <c r="AP50" i="4" s="1"/>
  <c r="BI49" i="4"/>
  <c r="BN49" i="4" s="1"/>
  <c r="BH49" i="4"/>
  <c r="BM49" i="4" s="1"/>
  <c r="AY50" i="4"/>
  <c r="AJ50" i="4" s="1"/>
  <c r="BF49" i="4"/>
  <c r="AS51" i="4"/>
  <c r="AU48" i="4"/>
  <c r="AM50" i="4"/>
  <c r="AN51" i="4"/>
  <c r="AT51" i="4" l="1"/>
  <c r="BJ49" i="4"/>
  <c r="BO49" i="4" s="1"/>
  <c r="BK49" i="4"/>
  <c r="BP49" i="4" s="1"/>
  <c r="AO49" i="4" s="1"/>
  <c r="BS49" i="4"/>
  <c r="AZ51" i="4" l="1"/>
  <c r="AP51" i="4" s="1"/>
  <c r="AI49" i="4"/>
  <c r="BU49" i="4"/>
  <c r="AQ49" i="4"/>
  <c r="AR50" i="4" s="1"/>
  <c r="AX52" i="4" s="1"/>
  <c r="BV49" i="4"/>
  <c r="AK49" i="4"/>
  <c r="AL50" i="4" s="1"/>
  <c r="BT49" i="4"/>
  <c r="BW49" i="4" s="1"/>
  <c r="BI50" i="4" l="1"/>
  <c r="BN50" i="4" s="1"/>
  <c r="BH50" i="4"/>
  <c r="BM50" i="4" s="1"/>
  <c r="AY51" i="4"/>
  <c r="AJ51" i="4" s="1"/>
  <c r="BF50" i="4"/>
  <c r="BK50" i="4" s="1"/>
  <c r="AW52" i="4"/>
  <c r="AN52" i="4" s="1"/>
  <c r="AM51" i="4"/>
  <c r="AU49" i="4"/>
  <c r="AS52" i="4"/>
  <c r="BP50" i="4" l="1"/>
  <c r="BV50" i="4" s="1"/>
  <c r="BJ50" i="4"/>
  <c r="BO50" i="4" s="1"/>
  <c r="AT52" i="4"/>
  <c r="BS50" i="4"/>
  <c r="AO50" i="4" l="1"/>
  <c r="AI50" i="4"/>
  <c r="AK50" i="4"/>
  <c r="AL51" i="4" s="1"/>
  <c r="AQ50" i="4"/>
  <c r="AR51" i="4" s="1"/>
  <c r="AX53" i="4" s="1"/>
  <c r="BU50" i="4"/>
  <c r="BT50" i="4"/>
  <c r="BW50" i="4" s="1"/>
  <c r="AW53" i="4" l="1"/>
  <c r="AN53" i="4" s="1"/>
  <c r="AZ52" i="4"/>
  <c r="AP52" i="4" s="1"/>
  <c r="BI51" i="4"/>
  <c r="BN51" i="4" s="1"/>
  <c r="BH51" i="4"/>
  <c r="BM51" i="4" s="1"/>
  <c r="BF51" i="4"/>
  <c r="AY52" i="4"/>
  <c r="AJ52" i="4" s="1"/>
  <c r="AS53" i="4"/>
  <c r="AU50" i="4"/>
  <c r="AM52" i="4"/>
  <c r="BJ51" i="4" l="1"/>
  <c r="BO51" i="4" s="1"/>
  <c r="BK51" i="4"/>
  <c r="BP51" i="4" s="1"/>
  <c r="BS51" i="4"/>
  <c r="AT53" i="4"/>
  <c r="AQ51" i="4" l="1"/>
  <c r="AR52" i="4" s="1"/>
  <c r="AX54" i="4" s="1"/>
  <c r="AS54" i="4" s="1"/>
  <c r="AO51" i="4"/>
  <c r="AI51" i="4"/>
  <c r="AK51" i="4"/>
  <c r="AL52" i="4" s="1"/>
  <c r="BU51" i="4"/>
  <c r="BT51" i="4"/>
  <c r="BW51" i="4" s="1"/>
  <c r="BV51" i="4"/>
  <c r="AW54" i="4" l="1"/>
  <c r="AN54" i="4" s="1"/>
  <c r="BI52" i="4"/>
  <c r="BN52" i="4" s="1"/>
  <c r="BF52" i="4"/>
  <c r="BH52" i="4"/>
  <c r="BM52" i="4" s="1"/>
  <c r="AZ53" i="4"/>
  <c r="AP53" i="4" s="1"/>
  <c r="AY53" i="4"/>
  <c r="AJ53" i="4" s="1"/>
  <c r="AU51" i="4"/>
  <c r="AM53" i="4"/>
  <c r="BJ52" i="4" l="1"/>
  <c r="BO52" i="4" s="1"/>
  <c r="BK52" i="4"/>
  <c r="BP52" i="4" s="1"/>
  <c r="BS52" i="4"/>
  <c r="AT54" i="4"/>
  <c r="AO52" i="4" l="1"/>
  <c r="AI52" i="4"/>
  <c r="BT52" i="4"/>
  <c r="BW52" i="4" s="1"/>
  <c r="AQ52" i="4"/>
  <c r="AR53" i="4" s="1"/>
  <c r="AX55" i="4" s="1"/>
  <c r="BV52" i="4"/>
  <c r="BU52" i="4"/>
  <c r="AK52" i="4"/>
  <c r="BI53" i="4" l="1"/>
  <c r="BN53" i="4" s="1"/>
  <c r="BF53" i="4"/>
  <c r="BH53" i="4"/>
  <c r="BM53" i="4" s="1"/>
  <c r="AZ54" i="4"/>
  <c r="AP54" i="4" s="1"/>
  <c r="AY54" i="4"/>
  <c r="AJ54" i="4" s="1"/>
  <c r="AU52" i="4"/>
  <c r="AL53" i="4"/>
  <c r="AS55" i="4"/>
  <c r="BJ53" i="4" l="1"/>
  <c r="BO53" i="4" s="1"/>
  <c r="BU53" i="4" s="1"/>
  <c r="BK53" i="4"/>
  <c r="BP53" i="4" s="1"/>
  <c r="BV53" i="4" s="1"/>
  <c r="AM54" i="4"/>
  <c r="AW55" i="4"/>
  <c r="AN55" i="4" s="1"/>
  <c r="BS53" i="4"/>
  <c r="AT55" i="4" l="1"/>
  <c r="AO53" i="4"/>
  <c r="AI53" i="4"/>
  <c r="AK53" i="4"/>
  <c r="AL54" i="4" s="1"/>
  <c r="AW56" i="4" s="1"/>
  <c r="AQ53" i="4"/>
  <c r="BT53" i="4"/>
  <c r="BW53" i="4" s="1"/>
  <c r="AZ55" i="4" l="1"/>
  <c r="AP55" i="4" s="1"/>
  <c r="BI54" i="4"/>
  <c r="BN54" i="4" s="1"/>
  <c r="BH54" i="4"/>
  <c r="BM54" i="4" s="1"/>
  <c r="BF54" i="4"/>
  <c r="AY55" i="4"/>
  <c r="AJ55" i="4" s="1"/>
  <c r="AR54" i="4"/>
  <c r="AX56" i="4" s="1"/>
  <c r="AU53" i="4"/>
  <c r="AM55" i="4"/>
  <c r="AN56" i="4"/>
  <c r="BJ54" i="4" l="1"/>
  <c r="BO54" i="4" s="1"/>
  <c r="BK54" i="4"/>
  <c r="BP54" i="4" s="1"/>
  <c r="AO54" i="4" s="1"/>
  <c r="AS56" i="4"/>
  <c r="BS54" i="4"/>
  <c r="AT56" i="4"/>
  <c r="AZ56" i="4" l="1"/>
  <c r="AP56" i="4" s="1"/>
  <c r="AI54" i="4"/>
  <c r="AQ54" i="4"/>
  <c r="AR55" i="4" s="1"/>
  <c r="AX57" i="4" s="1"/>
  <c r="BT54" i="4"/>
  <c r="BW54" i="4" s="1"/>
  <c r="BV54" i="4"/>
  <c r="BU54" i="4"/>
  <c r="AK54" i="4"/>
  <c r="BI55" i="4" l="1"/>
  <c r="BN55" i="4" s="1"/>
  <c r="BF55" i="4"/>
  <c r="BH55" i="4"/>
  <c r="BM55" i="4" s="1"/>
  <c r="AY56" i="4"/>
  <c r="AJ56" i="4" s="1"/>
  <c r="AS57" i="4"/>
  <c r="AU54" i="4"/>
  <c r="AL55" i="4"/>
  <c r="AW57" i="4" l="1"/>
  <c r="AN57" i="4" s="1"/>
  <c r="BJ55" i="4"/>
  <c r="BO55" i="4" s="1"/>
  <c r="BK55" i="4"/>
  <c r="BP55" i="4" s="1"/>
  <c r="BS55" i="4"/>
  <c r="AM56" i="4"/>
  <c r="AO55" i="4" l="1"/>
  <c r="AI55" i="4"/>
  <c r="BV55" i="4"/>
  <c r="AQ55" i="4"/>
  <c r="AR56" i="4" s="1"/>
  <c r="AX58" i="4" s="1"/>
  <c r="AT57" i="4"/>
  <c r="BU55" i="4"/>
  <c r="AK55" i="4"/>
  <c r="BT55" i="4"/>
  <c r="BW55" i="4" s="1"/>
  <c r="BI56" i="4" l="1"/>
  <c r="BH56" i="4"/>
  <c r="BM56" i="4" s="1"/>
  <c r="BF56" i="4"/>
  <c r="AZ57" i="4"/>
  <c r="AP57" i="4" s="1"/>
  <c r="AY57" i="4"/>
  <c r="AJ57" i="4" s="1"/>
  <c r="AU55" i="4"/>
  <c r="AL56" i="4"/>
  <c r="AS58" i="4"/>
  <c r="AW58" i="4" l="1"/>
  <c r="AN58" i="4" s="1"/>
  <c r="BJ56" i="4"/>
  <c r="BO56" i="4" s="1"/>
  <c r="AI56" i="4" s="1"/>
  <c r="BK56" i="4"/>
  <c r="BN56" i="4"/>
  <c r="AM57" i="4"/>
  <c r="AY58" i="4" l="1"/>
  <c r="AJ58" i="4" s="1"/>
  <c r="BS56" i="4"/>
  <c r="AK56" i="4"/>
  <c r="AL57" i="4" s="1"/>
  <c r="BU56" i="4"/>
  <c r="AT58" i="4"/>
  <c r="BP56" i="4"/>
  <c r="AO56" i="4" s="1"/>
  <c r="BF57" i="4" l="1"/>
  <c r="AZ58" i="4"/>
  <c r="AP58" i="4" s="1"/>
  <c r="AM58" i="4"/>
  <c r="AW59" i="4"/>
  <c r="AN59" i="4" s="1"/>
  <c r="AQ56" i="4"/>
  <c r="BI57" i="4" s="1"/>
  <c r="BV56" i="4"/>
  <c r="BT56" i="4"/>
  <c r="BW56" i="4" s="1"/>
  <c r="AT59" i="4" l="1"/>
  <c r="BJ57" i="4"/>
  <c r="BK57" i="4"/>
  <c r="BN57" i="4"/>
  <c r="BH57" i="4"/>
  <c r="BM57" i="4" s="1"/>
  <c r="AU56" i="4"/>
  <c r="AR57" i="4"/>
  <c r="AX59" i="4" l="1"/>
  <c r="AS59" i="4" s="1"/>
  <c r="BP57" i="4"/>
  <c r="AO57" i="4" s="1"/>
  <c r="AZ59" i="4" s="1"/>
  <c r="AP59" i="4" s="1"/>
  <c r="BS57" i="4"/>
  <c r="BO57" i="4"/>
  <c r="BT57" i="4" l="1"/>
  <c r="BW57" i="4" s="1"/>
  <c r="AQ57" i="4"/>
  <c r="AR58" i="4" s="1"/>
  <c r="AX60" i="4" s="1"/>
  <c r="AS60" i="4" s="1"/>
  <c r="BV57" i="4"/>
  <c r="AI57" i="4"/>
  <c r="AK57" i="4"/>
  <c r="BU57" i="4"/>
  <c r="BI58" i="4" l="1"/>
  <c r="BN58" i="4" s="1"/>
  <c r="BH58" i="4"/>
  <c r="BM58" i="4" s="1"/>
  <c r="AY59" i="4"/>
  <c r="AJ59" i="4" s="1"/>
  <c r="BF58" i="4"/>
  <c r="AL58" i="4"/>
  <c r="AU57" i="4"/>
  <c r="BJ58" i="4" l="1"/>
  <c r="BO58" i="4" s="1"/>
  <c r="AK58" i="4" s="1"/>
  <c r="BK58" i="4"/>
  <c r="BP58" i="4" s="1"/>
  <c r="AQ58" i="4" s="1"/>
  <c r="AR59" i="4" s="1"/>
  <c r="AX61" i="4" s="1"/>
  <c r="AW60" i="4"/>
  <c r="AN60" i="4" s="1"/>
  <c r="BS58" i="4"/>
  <c r="AM59" i="4"/>
  <c r="AT60" i="4" l="1"/>
  <c r="AO58" i="4"/>
  <c r="AI58" i="4"/>
  <c r="BV58" i="4"/>
  <c r="AL59" i="4"/>
  <c r="AW61" i="4" s="1"/>
  <c r="BT58" i="4"/>
  <c r="BU58" i="4"/>
  <c r="AS61" i="4"/>
  <c r="BH59" i="4" l="1"/>
  <c r="BM59" i="4" s="1"/>
  <c r="AZ60" i="4"/>
  <c r="AP60" i="4" s="1"/>
  <c r="BI59" i="4"/>
  <c r="BN59" i="4" s="1"/>
  <c r="AY60" i="4"/>
  <c r="AJ60" i="4" s="1"/>
  <c r="BF59" i="4"/>
  <c r="BK59" i="4" s="1"/>
  <c r="AU58" i="4"/>
  <c r="AN61" i="4"/>
  <c r="AM60" i="4"/>
  <c r="BW58" i="4"/>
  <c r="BP59" i="4" l="1"/>
  <c r="AO59" i="4" s="1"/>
  <c r="BJ59" i="4"/>
  <c r="BO59" i="4" s="1"/>
  <c r="AK59" i="4" s="1"/>
  <c r="BS59" i="4"/>
  <c r="AT61" i="4"/>
  <c r="AZ61" i="4" l="1"/>
  <c r="AI59" i="4"/>
  <c r="BV59" i="4"/>
  <c r="AQ59" i="4"/>
  <c r="AR60" i="4" s="1"/>
  <c r="AX62" i="4" s="1"/>
  <c r="AL60" i="4"/>
  <c r="BT59" i="4"/>
  <c r="BU59" i="4"/>
  <c r="AW62" i="4" l="1"/>
  <c r="AN62" i="4" s="1"/>
  <c r="BI60" i="4"/>
  <c r="BN60" i="4" s="1"/>
  <c r="BH60" i="4"/>
  <c r="BM60" i="4" s="1"/>
  <c r="AY61" i="4"/>
  <c r="AJ61" i="4" s="1"/>
  <c r="BF60" i="4"/>
  <c r="AS62" i="4"/>
  <c r="AP61" i="4"/>
  <c r="AU59" i="4"/>
  <c r="AM61" i="4"/>
  <c r="BW59" i="4"/>
  <c r="BJ60" i="4" l="1"/>
  <c r="BO60" i="4" s="1"/>
  <c r="AI60" i="4" s="1"/>
  <c r="BK60" i="4"/>
  <c r="BP60" i="4" s="1"/>
  <c r="BS60" i="4"/>
  <c r="AT62" i="4"/>
  <c r="AO60" i="4" l="1"/>
  <c r="AY62" i="4"/>
  <c r="BV60" i="4"/>
  <c r="AQ60" i="4"/>
  <c r="AR61" i="4" s="1"/>
  <c r="AX63" i="4" s="1"/>
  <c r="BT60" i="4"/>
  <c r="BW60" i="4" s="1"/>
  <c r="AK60" i="4"/>
  <c r="BU60" i="4"/>
  <c r="BF61" i="4" l="1"/>
  <c r="BI61" i="4"/>
  <c r="BN61" i="4" s="1"/>
  <c r="BH61" i="4"/>
  <c r="BM61" i="4" s="1"/>
  <c r="AZ62" i="4"/>
  <c r="AP62" i="4" s="1"/>
  <c r="AJ62" i="4"/>
  <c r="AL61" i="4"/>
  <c r="AU60" i="4"/>
  <c r="AS63" i="4"/>
  <c r="AW63" i="4" l="1"/>
  <c r="AN63" i="4" s="1"/>
  <c r="BJ61" i="4"/>
  <c r="BO61" i="4" s="1"/>
  <c r="BK61" i="4"/>
  <c r="BP61" i="4" s="1"/>
  <c r="AO61" i="4" s="1"/>
  <c r="BS61" i="4"/>
  <c r="AM62" i="4"/>
  <c r="AT63" i="4" l="1"/>
  <c r="AZ63" i="4"/>
  <c r="AI61" i="4"/>
  <c r="BT61" i="4"/>
  <c r="BW61" i="4" s="1"/>
  <c r="AQ61" i="4"/>
  <c r="AR62" i="4" s="1"/>
  <c r="AX64" i="4" s="1"/>
  <c r="BV61" i="4"/>
  <c r="AK61" i="4"/>
  <c r="BU61" i="4"/>
  <c r="BI62" i="4" l="1"/>
  <c r="BN62" i="4" s="1"/>
  <c r="BH62" i="4"/>
  <c r="BM62" i="4" s="1"/>
  <c r="AY63" i="4"/>
  <c r="AJ63" i="4" s="1"/>
  <c r="BF62" i="4"/>
  <c r="BK62" i="4" s="1"/>
  <c r="AS64" i="4"/>
  <c r="AP63" i="4"/>
  <c r="AU61" i="4"/>
  <c r="AL62" i="4"/>
  <c r="BJ62" i="4" l="1"/>
  <c r="BO62" i="4" s="1"/>
  <c r="AW64" i="4"/>
  <c r="AN64" i="4" s="1"/>
  <c r="BS62" i="4"/>
  <c r="BP62" i="4"/>
  <c r="AM63" i="4"/>
  <c r="AT64" i="4" l="1"/>
  <c r="AO62" i="4"/>
  <c r="AI62" i="4"/>
  <c r="AQ62" i="4"/>
  <c r="AR63" i="4" s="1"/>
  <c r="AX65" i="4" s="1"/>
  <c r="BV62" i="4"/>
  <c r="BT62" i="4"/>
  <c r="BW62" i="4" s="1"/>
  <c r="BU62" i="4"/>
  <c r="AK62" i="4"/>
  <c r="BI63" i="4" l="1"/>
  <c r="BN63" i="4" s="1"/>
  <c r="BH63" i="4"/>
  <c r="BM63" i="4" s="1"/>
  <c r="BF63" i="4"/>
  <c r="AZ64" i="4"/>
  <c r="AP64" i="4" s="1"/>
  <c r="AY64" i="4"/>
  <c r="AJ64" i="4" s="1"/>
  <c r="AS65" i="4"/>
  <c r="AU62" i="4"/>
  <c r="AL63" i="4"/>
  <c r="AW65" i="4" l="1"/>
  <c r="AN65" i="4" s="1"/>
  <c r="BJ63" i="4"/>
  <c r="BO63" i="4" s="1"/>
  <c r="BU63" i="4" s="1"/>
  <c r="BK63" i="4"/>
  <c r="BP63" i="4" s="1"/>
  <c r="BS63" i="4"/>
  <c r="AM64" i="4"/>
  <c r="BV63" i="4" l="1"/>
  <c r="AO63" i="4"/>
  <c r="AI63" i="4"/>
  <c r="AK63" i="4"/>
  <c r="AL64" i="4" s="1"/>
  <c r="AW66" i="4" s="1"/>
  <c r="BT63" i="4"/>
  <c r="BW63" i="4" s="1"/>
  <c r="AQ63" i="4"/>
  <c r="AR64" i="4" s="1"/>
  <c r="AX66" i="4" s="1"/>
  <c r="AT65" i="4"/>
  <c r="AZ65" i="4" l="1"/>
  <c r="AP65" i="4" s="1"/>
  <c r="BI64" i="4"/>
  <c r="BN64" i="4" s="1"/>
  <c r="BH64" i="4"/>
  <c r="AY65" i="4"/>
  <c r="AJ65" i="4" s="1"/>
  <c r="BF64" i="4"/>
  <c r="AS66" i="4"/>
  <c r="AN66" i="4"/>
  <c r="AM65" i="4"/>
  <c r="AU63" i="4"/>
  <c r="BJ64" i="4" l="1"/>
  <c r="BK64" i="4"/>
  <c r="BP64" i="4" s="1"/>
  <c r="AT66" i="4"/>
  <c r="BM64" i="4"/>
  <c r="AO64" i="4" l="1"/>
  <c r="BS64" i="4"/>
  <c r="BO64" i="4"/>
  <c r="BT64" i="4" s="1"/>
  <c r="AQ64" i="4"/>
  <c r="AR65" i="4" s="1"/>
  <c r="AX67" i="4" s="1"/>
  <c r="BV64" i="4"/>
  <c r="AZ66" i="4" l="1"/>
  <c r="AP66" i="4" s="1"/>
  <c r="AI64" i="4"/>
  <c r="BW64" i="4"/>
  <c r="AK64" i="4"/>
  <c r="BU64" i="4"/>
  <c r="AS67" i="4"/>
  <c r="BI65" i="4" l="1"/>
  <c r="BN65" i="4" s="1"/>
  <c r="BH65" i="4"/>
  <c r="AY66" i="4"/>
  <c r="AJ66" i="4" s="1"/>
  <c r="BF65" i="4"/>
  <c r="BK65" i="4" s="1"/>
  <c r="AU64" i="4"/>
  <c r="AL65" i="4"/>
  <c r="AW67" i="4" l="1"/>
  <c r="AN67" i="4" s="1"/>
  <c r="BP65" i="4"/>
  <c r="BV65" i="4" s="1"/>
  <c r="BJ65" i="4"/>
  <c r="AM66" i="4"/>
  <c r="BM65" i="4"/>
  <c r="AT67" i="4" l="1"/>
  <c r="AO65" i="4"/>
  <c r="BO65" i="4"/>
  <c r="AI65" i="4" s="1"/>
  <c r="AQ65" i="4"/>
  <c r="AR66" i="4" s="1"/>
  <c r="AX68" i="4" s="1"/>
  <c r="BS65" i="4"/>
  <c r="AZ67" i="4" l="1"/>
  <c r="AP67" i="4" s="1"/>
  <c r="BF66" i="4"/>
  <c r="AY67" i="4"/>
  <c r="AJ67" i="4" s="1"/>
  <c r="AS68" i="4"/>
  <c r="AK65" i="4"/>
  <c r="AL66" i="4" s="1"/>
  <c r="BU65" i="4"/>
  <c r="BT65" i="4"/>
  <c r="BW65" i="4" s="1"/>
  <c r="AW68" i="4" l="1"/>
  <c r="AN68" i="4" s="1"/>
  <c r="BJ66" i="4"/>
  <c r="BK66" i="4"/>
  <c r="BI66" i="4"/>
  <c r="BN66" i="4" s="1"/>
  <c r="BH66" i="4"/>
  <c r="BM66" i="4" s="1"/>
  <c r="AM67" i="4"/>
  <c r="AU65" i="4"/>
  <c r="BS66" i="4" l="1"/>
  <c r="BP66" i="4"/>
  <c r="BV66" i="4" s="1"/>
  <c r="AT68" i="4"/>
  <c r="BO66" i="4"/>
  <c r="AO66" i="4" l="1"/>
  <c r="AI66" i="4"/>
  <c r="AQ66" i="4"/>
  <c r="AR67" i="4" s="1"/>
  <c r="AX69" i="4" s="1"/>
  <c r="BT66" i="4"/>
  <c r="BW66" i="4" s="1"/>
  <c r="BU66" i="4"/>
  <c r="AK66" i="4"/>
  <c r="AZ68" i="4" l="1"/>
  <c r="AP68" i="4" s="1"/>
  <c r="BI67" i="4"/>
  <c r="BN67" i="4" s="1"/>
  <c r="BH67" i="4"/>
  <c r="BM67" i="4" s="1"/>
  <c r="BF67" i="4"/>
  <c r="BK67" i="4" s="1"/>
  <c r="AY68" i="4"/>
  <c r="AJ68" i="4" s="1"/>
  <c r="AS69" i="4"/>
  <c r="AL67" i="4"/>
  <c r="AU66" i="4"/>
  <c r="AW69" i="4" l="1"/>
  <c r="AN69" i="4" s="1"/>
  <c r="BP67" i="4"/>
  <c r="BJ67" i="4"/>
  <c r="BO67" i="4" s="1"/>
  <c r="AM68" i="4"/>
  <c r="BS67" i="4"/>
  <c r="AO67" i="4" l="1"/>
  <c r="AI67" i="4"/>
  <c r="AQ67" i="4"/>
  <c r="AR68" i="4" s="1"/>
  <c r="AX70" i="4" s="1"/>
  <c r="BV67" i="4"/>
  <c r="AT69" i="4"/>
  <c r="AK67" i="4"/>
  <c r="BT67" i="4"/>
  <c r="BW67" i="4" s="1"/>
  <c r="BU67" i="4"/>
  <c r="BI68" i="4" l="1"/>
  <c r="BN68" i="4" s="1"/>
  <c r="BH68" i="4"/>
  <c r="BM68" i="4" s="1"/>
  <c r="BF68" i="4"/>
  <c r="BK68" i="4" s="1"/>
  <c r="AZ69" i="4"/>
  <c r="AP69" i="4" s="1"/>
  <c r="AY69" i="4"/>
  <c r="AJ69" i="4" s="1"/>
  <c r="AS70" i="4"/>
  <c r="AU67" i="4"/>
  <c r="AL68" i="4"/>
  <c r="AW70" i="4" l="1"/>
  <c r="AN70" i="4" s="1"/>
  <c r="BJ68" i="4"/>
  <c r="BO68" i="4" s="1"/>
  <c r="BP68" i="4"/>
  <c r="BV68" i="4" s="1"/>
  <c r="BS68" i="4"/>
  <c r="AM69" i="4"/>
  <c r="AO68" i="4" l="1"/>
  <c r="AI68" i="4"/>
  <c r="AQ68" i="4"/>
  <c r="AR69" i="4" s="1"/>
  <c r="AX71" i="4" s="1"/>
  <c r="BT68" i="4"/>
  <c r="BW68" i="4" s="1"/>
  <c r="BU68" i="4"/>
  <c r="AK68" i="4"/>
  <c r="AT70" i="4"/>
  <c r="AZ70" i="4" l="1"/>
  <c r="AP70" i="4" s="1"/>
  <c r="BI69" i="4"/>
  <c r="BN69" i="4" s="1"/>
  <c r="BF69" i="4"/>
  <c r="BH69" i="4"/>
  <c r="BM69" i="4" s="1"/>
  <c r="AY70" i="4"/>
  <c r="AJ70" i="4" s="1"/>
  <c r="AS71" i="4"/>
  <c r="AU68" i="4"/>
  <c r="AL69" i="4"/>
  <c r="AW71" i="4" l="1"/>
  <c r="AN71" i="4" s="1"/>
  <c r="BJ69" i="4"/>
  <c r="BO69" i="4" s="1"/>
  <c r="BK69" i="4"/>
  <c r="BP69" i="4" s="1"/>
  <c r="AQ69" i="4" s="1"/>
  <c r="AR70" i="4" s="1"/>
  <c r="AX72" i="4" s="1"/>
  <c r="AM70" i="4"/>
  <c r="BS69" i="4"/>
  <c r="AO69" i="4" l="1"/>
  <c r="AI69" i="4"/>
  <c r="AS72" i="4"/>
  <c r="AK69" i="4"/>
  <c r="AL70" i="4" s="1"/>
  <c r="BU69" i="4"/>
  <c r="BV69" i="4"/>
  <c r="BT69" i="4"/>
  <c r="BW69" i="4" s="1"/>
  <c r="AT71" i="4"/>
  <c r="AZ71" i="4" l="1"/>
  <c r="AP71" i="4" s="1"/>
  <c r="BI70" i="4"/>
  <c r="BN70" i="4" s="1"/>
  <c r="BH70" i="4"/>
  <c r="BM70" i="4" s="1"/>
  <c r="BF70" i="4"/>
  <c r="BK70" i="4" s="1"/>
  <c r="AY71" i="4"/>
  <c r="AJ71" i="4" s="1"/>
  <c r="AW72" i="4"/>
  <c r="AN72" i="4" s="1"/>
  <c r="AM71" i="4"/>
  <c r="AU69" i="4"/>
  <c r="AT72" i="4" l="1"/>
  <c r="BJ70" i="4"/>
  <c r="BO70" i="4" s="1"/>
  <c r="BS70" i="4"/>
  <c r="BP70" i="4"/>
  <c r="AO70" i="4" l="1"/>
  <c r="AI70" i="4"/>
  <c r="AQ70" i="4"/>
  <c r="AR71" i="4" s="1"/>
  <c r="AX73" i="4" s="1"/>
  <c r="BT70" i="4"/>
  <c r="BW70" i="4" s="1"/>
  <c r="AK70" i="4"/>
  <c r="AL71" i="4" s="1"/>
  <c r="BV70" i="4"/>
  <c r="BU70" i="4"/>
  <c r="AW73" i="4" l="1"/>
  <c r="AN73" i="4" s="1"/>
  <c r="BI71" i="4"/>
  <c r="BN71" i="4" s="1"/>
  <c r="BH71" i="4"/>
  <c r="BM71" i="4" s="1"/>
  <c r="BF71" i="4"/>
  <c r="AZ72" i="4"/>
  <c r="AP72" i="4" s="1"/>
  <c r="AY72" i="4"/>
  <c r="AJ72" i="4" s="1"/>
  <c r="AS73" i="4"/>
  <c r="AU70" i="4"/>
  <c r="AM72" i="4"/>
  <c r="BJ71" i="4" l="1"/>
  <c r="BO71" i="4" s="1"/>
  <c r="BK71" i="4"/>
  <c r="BP71" i="4" s="1"/>
  <c r="BS71" i="4"/>
  <c r="AT73" i="4"/>
  <c r="AQ71" i="4" l="1"/>
  <c r="AR72" i="4" s="1"/>
  <c r="AX74" i="4" s="1"/>
  <c r="AS74" i="4" s="1"/>
  <c r="AO71" i="4"/>
  <c r="AI71" i="4"/>
  <c r="BT71" i="4"/>
  <c r="BW71" i="4" s="1"/>
  <c r="BV71" i="4"/>
  <c r="AK71" i="4"/>
  <c r="AL72" i="4" s="1"/>
  <c r="BU71" i="4"/>
  <c r="AW74" i="4" l="1"/>
  <c r="AN74" i="4" s="1"/>
  <c r="AZ73" i="4"/>
  <c r="AP73" i="4" s="1"/>
  <c r="BI72" i="4"/>
  <c r="BN72" i="4" s="1"/>
  <c r="BH72" i="4"/>
  <c r="BM72" i="4" s="1"/>
  <c r="BF72" i="4"/>
  <c r="BK72" i="4" s="1"/>
  <c r="AY73" i="4"/>
  <c r="AJ73" i="4" s="1"/>
  <c r="AU71" i="4"/>
  <c r="AM73" i="4"/>
  <c r="BP72" i="4" l="1"/>
  <c r="BV72" i="4" s="1"/>
  <c r="BJ72" i="4"/>
  <c r="BO72" i="4" s="1"/>
  <c r="BS72" i="4"/>
  <c r="AT74" i="4"/>
  <c r="AO72" i="4" l="1"/>
  <c r="AI72" i="4"/>
  <c r="AQ72" i="4"/>
  <c r="AR73" i="4" s="1"/>
  <c r="AX75" i="4" s="1"/>
  <c r="AK72" i="4"/>
  <c r="BT72" i="4"/>
  <c r="BW72" i="4" s="1"/>
  <c r="BU72" i="4"/>
  <c r="AZ74" i="4" l="1"/>
  <c r="AP74" i="4" s="1"/>
  <c r="BI73" i="4"/>
  <c r="BN73" i="4" s="1"/>
  <c r="BH73" i="4"/>
  <c r="AY74" i="4"/>
  <c r="AJ74" i="4" s="1"/>
  <c r="BF73" i="4"/>
  <c r="AS75" i="4"/>
  <c r="AL73" i="4"/>
  <c r="AU72" i="4"/>
  <c r="AW75" i="4" l="1"/>
  <c r="AN75" i="4" s="1"/>
  <c r="BJ73" i="4"/>
  <c r="BK73" i="4"/>
  <c r="BP73" i="4" s="1"/>
  <c r="BV73" i="4" s="1"/>
  <c r="AM74" i="4"/>
  <c r="BM73" i="4"/>
  <c r="AO73" i="4" l="1"/>
  <c r="BS73" i="4"/>
  <c r="AT75" i="4"/>
  <c r="AQ73" i="4"/>
  <c r="AR74" i="4" s="1"/>
  <c r="AX76" i="4" s="1"/>
  <c r="BO73" i="4"/>
  <c r="BT73" i="4" s="1"/>
  <c r="AZ75" i="4" l="1"/>
  <c r="AP75" i="4" s="1"/>
  <c r="AI73" i="4"/>
  <c r="BW73" i="4"/>
  <c r="AK73" i="4"/>
  <c r="AS76" i="4"/>
  <c r="BU73" i="4"/>
  <c r="BI74" i="4" l="1"/>
  <c r="BN74" i="4" s="1"/>
  <c r="BH74" i="4"/>
  <c r="BM74" i="4" s="1"/>
  <c r="AY75" i="4"/>
  <c r="AJ75" i="4" s="1"/>
  <c r="BF74" i="4"/>
  <c r="AU73" i="4"/>
  <c r="AL74" i="4"/>
  <c r="AW76" i="4" l="1"/>
  <c r="AN76" i="4" s="1"/>
  <c r="BJ74" i="4"/>
  <c r="BO74" i="4" s="1"/>
  <c r="BK74" i="4"/>
  <c r="BP74" i="4" s="1"/>
  <c r="AQ74" i="4" s="1"/>
  <c r="AR75" i="4" s="1"/>
  <c r="AX77" i="4" s="1"/>
  <c r="AM75" i="4"/>
  <c r="BS74" i="4"/>
  <c r="AO74" i="4" l="1"/>
  <c r="AI74" i="4"/>
  <c r="BV74" i="4"/>
  <c r="AT76" i="4"/>
  <c r="BT74" i="4"/>
  <c r="BW74" i="4" s="1"/>
  <c r="BU74" i="4"/>
  <c r="AS77" i="4"/>
  <c r="AK74" i="4"/>
  <c r="BI75" i="4" l="1"/>
  <c r="BN75" i="4" s="1"/>
  <c r="BH75" i="4"/>
  <c r="BF75" i="4"/>
  <c r="AZ76" i="4"/>
  <c r="AP76" i="4" s="1"/>
  <c r="AY76" i="4"/>
  <c r="AJ76" i="4" s="1"/>
  <c r="AU74" i="4"/>
  <c r="AL75" i="4"/>
  <c r="AW77" i="4" l="1"/>
  <c r="AN77" i="4" s="1"/>
  <c r="BJ75" i="4"/>
  <c r="BK75" i="4"/>
  <c r="BP75" i="4" s="1"/>
  <c r="BM75" i="4"/>
  <c r="AM76" i="4"/>
  <c r="AO75" i="4" l="1"/>
  <c r="BV75" i="4"/>
  <c r="BS75" i="4"/>
  <c r="AQ75" i="4"/>
  <c r="AR76" i="4" s="1"/>
  <c r="AX78" i="4" s="1"/>
  <c r="BO75" i="4"/>
  <c r="BT75" i="4" s="1"/>
  <c r="AT77" i="4"/>
  <c r="AZ77" i="4" l="1"/>
  <c r="AP77" i="4" s="1"/>
  <c r="AI75" i="4"/>
  <c r="BW75" i="4"/>
  <c r="AK75" i="4"/>
  <c r="AL76" i="4" s="1"/>
  <c r="BU75" i="4"/>
  <c r="AS78" i="4"/>
  <c r="AW78" i="4" l="1"/>
  <c r="AN78" i="4" s="1"/>
  <c r="BI76" i="4"/>
  <c r="BN76" i="4" s="1"/>
  <c r="BH76" i="4"/>
  <c r="BM76" i="4" s="1"/>
  <c r="AY77" i="4"/>
  <c r="AJ77" i="4" s="1"/>
  <c r="BF76" i="4"/>
  <c r="BK76" i="4" s="1"/>
  <c r="AU75" i="4"/>
  <c r="AM77" i="4"/>
  <c r="BP76" i="4" l="1"/>
  <c r="BV76" i="4" s="1"/>
  <c r="BJ76" i="4"/>
  <c r="BO76" i="4" s="1"/>
  <c r="BS76" i="4"/>
  <c r="AT78" i="4"/>
  <c r="AO76" i="4" l="1"/>
  <c r="AI76" i="4"/>
  <c r="AQ76" i="4"/>
  <c r="AR77" i="4" s="1"/>
  <c r="AX79" i="4" s="1"/>
  <c r="BT76" i="4"/>
  <c r="BW76" i="4" s="1"/>
  <c r="BU76" i="4"/>
  <c r="AK76" i="4"/>
  <c r="AZ78" i="4" l="1"/>
  <c r="AP78" i="4" s="1"/>
  <c r="BI77" i="4"/>
  <c r="BN77" i="4" s="1"/>
  <c r="BH77" i="4"/>
  <c r="BF77" i="4"/>
  <c r="AY78" i="4"/>
  <c r="AJ78" i="4" s="1"/>
  <c r="AL77" i="4"/>
  <c r="AS79" i="4"/>
  <c r="AU76" i="4"/>
  <c r="AW79" i="4" l="1"/>
  <c r="AN79" i="4" s="1"/>
  <c r="BJ77" i="4"/>
  <c r="BK77" i="4"/>
  <c r="BP77" i="4" s="1"/>
  <c r="BV77" i="4" s="1"/>
  <c r="AM78" i="4"/>
  <c r="BM77" i="4"/>
  <c r="AO77" i="4" l="1"/>
  <c r="BS77" i="4"/>
  <c r="AQ77" i="4"/>
  <c r="AR78" i="4" s="1"/>
  <c r="AX80" i="4" s="1"/>
  <c r="BO77" i="4"/>
  <c r="BT77" i="4" s="1"/>
  <c r="AT79" i="4"/>
  <c r="AZ79" i="4" l="1"/>
  <c r="AP79" i="4" s="1"/>
  <c r="AI77" i="4"/>
  <c r="AS80" i="4"/>
  <c r="BW77" i="4"/>
  <c r="AK77" i="4"/>
  <c r="BU77" i="4"/>
  <c r="BI78" i="4" l="1"/>
  <c r="BN78" i="4" s="1"/>
  <c r="BF78" i="4"/>
  <c r="BK78" i="4" s="1"/>
  <c r="BH78" i="4"/>
  <c r="BM78" i="4" s="1"/>
  <c r="AY79" i="4"/>
  <c r="AJ79" i="4" s="1"/>
  <c r="AU77" i="4"/>
  <c r="AL78" i="4"/>
  <c r="BJ78" i="4" l="1"/>
  <c r="BO78" i="4" s="1"/>
  <c r="AW80" i="4"/>
  <c r="AN80" i="4" s="1"/>
  <c r="BS78" i="4"/>
  <c r="BP78" i="4"/>
  <c r="BV78" i="4" s="1"/>
  <c r="AM79" i="4"/>
  <c r="AT80" i="4" l="1"/>
  <c r="AO78" i="4"/>
  <c r="AI78" i="4"/>
  <c r="AQ78" i="4"/>
  <c r="AR79" i="4" s="1"/>
  <c r="AX81" i="4" s="1"/>
  <c r="BT78" i="4"/>
  <c r="BW78" i="4" s="1"/>
  <c r="BU78" i="4"/>
  <c r="AK78" i="4"/>
  <c r="AZ80" i="4" l="1"/>
  <c r="AP80" i="4" s="1"/>
  <c r="BI79" i="4"/>
  <c r="BN79" i="4" s="1"/>
  <c r="BH79" i="4"/>
  <c r="BF79" i="4"/>
  <c r="AY80" i="4"/>
  <c r="AJ80" i="4" s="1"/>
  <c r="AL79" i="4"/>
  <c r="AS81" i="4"/>
  <c r="AU78" i="4"/>
  <c r="AW81" i="4" l="1"/>
  <c r="AN81" i="4" s="1"/>
  <c r="BJ79" i="4"/>
  <c r="BK79" i="4"/>
  <c r="BP79" i="4" s="1"/>
  <c r="BV79" i="4" s="1"/>
  <c r="BM79" i="4"/>
  <c r="AM80" i="4"/>
  <c r="AO79" i="4" l="1"/>
  <c r="BS79" i="4"/>
  <c r="AQ79" i="4"/>
  <c r="AR80" i="4" s="1"/>
  <c r="AX82" i="4" s="1"/>
  <c r="AT81" i="4"/>
  <c r="BO79" i="4"/>
  <c r="AK79" i="4" s="1"/>
  <c r="AZ81" i="4" l="1"/>
  <c r="AP81" i="4" s="1"/>
  <c r="AI79" i="4"/>
  <c r="BI80" i="4" s="1"/>
  <c r="AS82" i="4"/>
  <c r="AL80" i="4"/>
  <c r="BU79" i="4"/>
  <c r="BT79" i="4"/>
  <c r="AW82" i="4" l="1"/>
  <c r="AN82" i="4" s="1"/>
  <c r="BF80" i="4"/>
  <c r="BH80" i="4"/>
  <c r="BM80" i="4" s="1"/>
  <c r="AY81" i="4"/>
  <c r="AJ81" i="4" s="1"/>
  <c r="AU79" i="4"/>
  <c r="BN80" i="4"/>
  <c r="BW79" i="4"/>
  <c r="AM81" i="4"/>
  <c r="BJ80" i="4" l="1"/>
  <c r="BO80" i="4" s="1"/>
  <c r="BK80" i="4"/>
  <c r="BP80" i="4" s="1"/>
  <c r="BV80" i="4" s="1"/>
  <c r="BS80" i="4"/>
  <c r="AT82" i="4"/>
  <c r="AO80" i="4" l="1"/>
  <c r="AI80" i="4"/>
  <c r="AQ80" i="4"/>
  <c r="AR81" i="4" s="1"/>
  <c r="AX83" i="4" s="1"/>
  <c r="BT80" i="4"/>
  <c r="BW80" i="4" s="1"/>
  <c r="AK80" i="4"/>
  <c r="BU80" i="4"/>
  <c r="BH81" i="4" l="1"/>
  <c r="BM81" i="4" s="1"/>
  <c r="AZ82" i="4"/>
  <c r="AP82" i="4" s="1"/>
  <c r="BI81" i="4"/>
  <c r="BN81" i="4" s="1"/>
  <c r="BF81" i="4"/>
  <c r="AY82" i="4"/>
  <c r="AJ82" i="4" s="1"/>
  <c r="AS83" i="4"/>
  <c r="AL81" i="4"/>
  <c r="AU80" i="4"/>
  <c r="AW83" i="4" l="1"/>
  <c r="AN83" i="4" s="1"/>
  <c r="BJ81" i="4"/>
  <c r="BO81" i="4" s="1"/>
  <c r="BU81" i="4" s="1"/>
  <c r="BK81" i="4"/>
  <c r="BP81" i="4" s="1"/>
  <c r="BV81" i="4" s="1"/>
  <c r="BS81" i="4"/>
  <c r="AM82" i="4"/>
  <c r="AO81" i="4" l="1"/>
  <c r="AI81" i="4"/>
  <c r="AK81" i="4"/>
  <c r="AL82" i="4" s="1"/>
  <c r="AT83" i="4"/>
  <c r="AQ81" i="4"/>
  <c r="AR82" i="4" s="1"/>
  <c r="AX84" i="4" s="1"/>
  <c r="BT81" i="4"/>
  <c r="AZ83" i="4" l="1"/>
  <c r="AP83" i="4" s="1"/>
  <c r="BI82" i="4"/>
  <c r="BH82" i="4"/>
  <c r="BM82" i="4" s="1"/>
  <c r="AY83" i="4"/>
  <c r="AJ83" i="4" s="1"/>
  <c r="BF82" i="4"/>
  <c r="BK82" i="4" s="1"/>
  <c r="AW84" i="4"/>
  <c r="AN84" i="4" s="1"/>
  <c r="AM83" i="4"/>
  <c r="AS84" i="4"/>
  <c r="AU81" i="4"/>
  <c r="BW81" i="4"/>
  <c r="AT84" i="4" l="1"/>
  <c r="BJ82" i="4"/>
  <c r="BO82" i="4" s="1"/>
  <c r="BN82" i="4"/>
  <c r="AI82" i="4" l="1"/>
  <c r="BS82" i="4"/>
  <c r="BP82" i="4"/>
  <c r="AQ82" i="4" s="1"/>
  <c r="AK82" i="4"/>
  <c r="BU82" i="4"/>
  <c r="AO82" i="4" l="1"/>
  <c r="AY84" i="4"/>
  <c r="AJ84" i="4" s="1"/>
  <c r="AR83" i="4"/>
  <c r="AX85" i="4" s="1"/>
  <c r="BT82" i="4"/>
  <c r="BW82" i="4" s="1"/>
  <c r="BV82" i="4"/>
  <c r="AL83" i="4"/>
  <c r="AW85" i="4" l="1"/>
  <c r="AN85" i="4" s="1"/>
  <c r="AZ84" i="4"/>
  <c r="AP84" i="4" s="1"/>
  <c r="BI83" i="4"/>
  <c r="BN83" i="4" s="1"/>
  <c r="BH83" i="4"/>
  <c r="BM83" i="4" s="1"/>
  <c r="BF83" i="4"/>
  <c r="AU82" i="4"/>
  <c r="AM84" i="4"/>
  <c r="AS85" i="4"/>
  <c r="BJ83" i="4" l="1"/>
  <c r="BO83" i="4" s="1"/>
  <c r="BK83" i="4"/>
  <c r="BP83" i="4" s="1"/>
  <c r="AO83" i="4" s="1"/>
  <c r="BS83" i="4"/>
  <c r="AT85" i="4"/>
  <c r="AZ85" i="4" l="1"/>
  <c r="AI83" i="4"/>
  <c r="AQ83" i="4"/>
  <c r="BV83" i="4"/>
  <c r="BT83" i="4"/>
  <c r="BW83" i="4" s="1"/>
  <c r="BU83" i="4"/>
  <c r="AK83" i="4"/>
  <c r="BI84" i="4" l="1"/>
  <c r="BN84" i="4" s="1"/>
  <c r="BF84" i="4"/>
  <c r="BH84" i="4"/>
  <c r="AY85" i="4"/>
  <c r="AJ85" i="4" s="1"/>
  <c r="AL84" i="4"/>
  <c r="AR84" i="4"/>
  <c r="AX86" i="4" s="1"/>
  <c r="AU83" i="4"/>
  <c r="AP85" i="4"/>
  <c r="AW86" i="4" l="1"/>
  <c r="AN86" i="4" s="1"/>
  <c r="BJ84" i="4"/>
  <c r="BK84" i="4"/>
  <c r="BP84" i="4" s="1"/>
  <c r="BM84" i="4"/>
  <c r="AS86" i="4"/>
  <c r="AM85" i="4"/>
  <c r="AO84" i="4" l="1"/>
  <c r="BS84" i="4"/>
  <c r="BV84" i="4"/>
  <c r="AQ84" i="4"/>
  <c r="AT86" i="4"/>
  <c r="BO84" i="4"/>
  <c r="BU84" i="4" s="1"/>
  <c r="AZ86" i="4" l="1"/>
  <c r="AP86" i="4" s="1"/>
  <c r="AI84" i="4"/>
  <c r="AR85" i="4"/>
  <c r="AX87" i="4" s="1"/>
  <c r="AK84" i="4"/>
  <c r="BT84" i="4"/>
  <c r="BI85" i="4" l="1"/>
  <c r="BN85" i="4" s="1"/>
  <c r="BH85" i="4"/>
  <c r="AY86" i="4"/>
  <c r="AJ86" i="4" s="1"/>
  <c r="BF85" i="4"/>
  <c r="AL85" i="4"/>
  <c r="AU84" i="4"/>
  <c r="AS87" i="4"/>
  <c r="BW84" i="4"/>
  <c r="AW87" i="4" l="1"/>
  <c r="AN87" i="4" s="1"/>
  <c r="BJ85" i="4"/>
  <c r="BK85" i="4"/>
  <c r="BP85" i="4" s="1"/>
  <c r="AM86" i="4"/>
  <c r="BM85" i="4"/>
  <c r="AO85" i="4" l="1"/>
  <c r="BS85" i="4"/>
  <c r="BV85" i="4"/>
  <c r="AQ85" i="4"/>
  <c r="AR86" i="4" s="1"/>
  <c r="AX88" i="4" s="1"/>
  <c r="BO85" i="4"/>
  <c r="BT85" i="4" s="1"/>
  <c r="AT87" i="4"/>
  <c r="AZ87" i="4" l="1"/>
  <c r="AP87" i="4" s="1"/>
  <c r="AI85" i="4"/>
  <c r="BW85" i="4"/>
  <c r="AK85" i="4"/>
  <c r="AL86" i="4" s="1"/>
  <c r="AS88" i="4"/>
  <c r="BU85" i="4"/>
  <c r="AW88" i="4" l="1"/>
  <c r="AN88" i="4" s="1"/>
  <c r="BI86" i="4"/>
  <c r="BN86" i="4" s="1"/>
  <c r="BH86" i="4"/>
  <c r="BM86" i="4" s="1"/>
  <c r="AY87" i="4"/>
  <c r="AJ87" i="4" s="1"/>
  <c r="BF86" i="4"/>
  <c r="AU85" i="4"/>
  <c r="AM87" i="4"/>
  <c r="BJ86" i="4" l="1"/>
  <c r="BO86" i="4" s="1"/>
  <c r="BK86" i="4"/>
  <c r="BP86" i="4" s="1"/>
  <c r="BV86" i="4" s="1"/>
  <c r="BS86" i="4"/>
  <c r="AT88" i="4"/>
  <c r="AO86" i="4" l="1"/>
  <c r="AI86" i="4"/>
  <c r="AQ86" i="4"/>
  <c r="AR87" i="4" s="1"/>
  <c r="AX89" i="4" s="1"/>
  <c r="BU86" i="4"/>
  <c r="BT86" i="4"/>
  <c r="AK86" i="4"/>
  <c r="BI87" i="4" l="1"/>
  <c r="BN87" i="4" s="1"/>
  <c r="BH87" i="4"/>
  <c r="BM87" i="4" s="1"/>
  <c r="BF87" i="4"/>
  <c r="BK87" i="4" s="1"/>
  <c r="AZ88" i="4"/>
  <c r="AP88" i="4" s="1"/>
  <c r="AY88" i="4"/>
  <c r="AJ88" i="4" s="1"/>
  <c r="AU86" i="4"/>
  <c r="AS89" i="4"/>
  <c r="BW86" i="4"/>
  <c r="AL87" i="4"/>
  <c r="AW89" i="4" l="1"/>
  <c r="AN89" i="4" s="1"/>
  <c r="BP87" i="4"/>
  <c r="BJ87" i="4"/>
  <c r="BO87" i="4" s="1"/>
  <c r="BS87" i="4"/>
  <c r="AM88" i="4"/>
  <c r="AO87" i="4" l="1"/>
  <c r="AI87" i="4"/>
  <c r="BV87" i="4"/>
  <c r="AQ87" i="4"/>
  <c r="AR88" i="4" s="1"/>
  <c r="AX90" i="4" s="1"/>
  <c r="BU87" i="4"/>
  <c r="AK87" i="4"/>
  <c r="BT87" i="4"/>
  <c r="BW87" i="4" s="1"/>
  <c r="AT89" i="4"/>
  <c r="BI88" i="4" l="1"/>
  <c r="BN88" i="4" s="1"/>
  <c r="BH88" i="4"/>
  <c r="BM88" i="4" s="1"/>
  <c r="BF88" i="4"/>
  <c r="AZ89" i="4"/>
  <c r="AP89" i="4" s="1"/>
  <c r="AY89" i="4"/>
  <c r="AJ89" i="4" s="1"/>
  <c r="AU87" i="4"/>
  <c r="AL88" i="4"/>
  <c r="AS90" i="4"/>
  <c r="AW90" i="4" l="1"/>
  <c r="AN90" i="4" s="1"/>
  <c r="BJ88" i="4"/>
  <c r="BO88" i="4" s="1"/>
  <c r="BU88" i="4" s="1"/>
  <c r="BK88" i="4"/>
  <c r="BP88" i="4" s="1"/>
  <c r="BS88" i="4"/>
  <c r="AM89" i="4"/>
  <c r="AO88" i="4" l="1"/>
  <c r="AI88" i="4"/>
  <c r="AK88" i="4"/>
  <c r="AL89" i="4" s="1"/>
  <c r="AW91" i="4" s="1"/>
  <c r="BV88" i="4"/>
  <c r="BT88" i="4"/>
  <c r="BW88" i="4" s="1"/>
  <c r="AQ88" i="4"/>
  <c r="AT90" i="4"/>
  <c r="BI89" i="4" l="1"/>
  <c r="BN89" i="4" s="1"/>
  <c r="BH89" i="4"/>
  <c r="BM89" i="4" s="1"/>
  <c r="AY90" i="4"/>
  <c r="AJ90" i="4" s="1"/>
  <c r="BF89" i="4"/>
  <c r="BK89" i="4" s="1"/>
  <c r="AZ90" i="4"/>
  <c r="AP90" i="4" s="1"/>
  <c r="AU88" i="4"/>
  <c r="AN91" i="4"/>
  <c r="AM90" i="4"/>
  <c r="AR89" i="4"/>
  <c r="AX91" i="4" s="1"/>
  <c r="BP89" i="4" l="1"/>
  <c r="BV89" i="4" s="1"/>
  <c r="BJ89" i="4"/>
  <c r="BO89" i="4" s="1"/>
  <c r="AS91" i="4"/>
  <c r="BS89" i="4"/>
  <c r="AT91" i="4"/>
  <c r="AO89" i="4" l="1"/>
  <c r="AI89" i="4"/>
  <c r="AQ89" i="4"/>
  <c r="AR90" i="4" s="1"/>
  <c r="AX92" i="4" s="1"/>
  <c r="BT89" i="4"/>
  <c r="BW89" i="4" s="1"/>
  <c r="BU89" i="4"/>
  <c r="AK89" i="4"/>
  <c r="AZ91" i="4" l="1"/>
  <c r="AP91" i="4" s="1"/>
  <c r="BI90" i="4"/>
  <c r="BN90" i="4" s="1"/>
  <c r="BH90" i="4"/>
  <c r="BM90" i="4" s="1"/>
  <c r="BF90" i="4"/>
  <c r="AY91" i="4"/>
  <c r="AJ91" i="4" s="1"/>
  <c r="AS92" i="4"/>
  <c r="AU89" i="4"/>
  <c r="AL90" i="4"/>
  <c r="AW92" i="4" l="1"/>
  <c r="AN92" i="4" s="1"/>
  <c r="BJ90" i="4"/>
  <c r="BO90" i="4" s="1"/>
  <c r="BK90" i="4"/>
  <c r="BP90" i="4" s="1"/>
  <c r="AQ90" i="4" s="1"/>
  <c r="AR91" i="4" s="1"/>
  <c r="AX93" i="4" s="1"/>
  <c r="BS90" i="4"/>
  <c r="AM91" i="4"/>
  <c r="AO90" i="4" l="1"/>
  <c r="AK90" i="4"/>
  <c r="AL91" i="4" s="1"/>
  <c r="AW93" i="4" s="1"/>
  <c r="AN93" i="4" s="1"/>
  <c r="AI90" i="4"/>
  <c r="BU90" i="4"/>
  <c r="BT90" i="4"/>
  <c r="BW90" i="4" s="1"/>
  <c r="AT92" i="4"/>
  <c r="AS93" i="4"/>
  <c r="BV90" i="4"/>
  <c r="AZ92" i="4" l="1"/>
  <c r="AP92" i="4" s="1"/>
  <c r="BI91" i="4"/>
  <c r="BN91" i="4" s="1"/>
  <c r="BH91" i="4"/>
  <c r="AY92" i="4"/>
  <c r="AJ92" i="4" s="1"/>
  <c r="BF91" i="4"/>
  <c r="AM92" i="4"/>
  <c r="AU90" i="4"/>
  <c r="AT93" i="4" l="1"/>
  <c r="BJ91" i="4"/>
  <c r="BK91" i="4"/>
  <c r="BP91" i="4" s="1"/>
  <c r="BM91" i="4"/>
  <c r="AO91" i="4" l="1"/>
  <c r="BS91" i="4"/>
  <c r="AQ91" i="4"/>
  <c r="AR92" i="4" s="1"/>
  <c r="AX94" i="4" s="1"/>
  <c r="BV91" i="4"/>
  <c r="BO91" i="4"/>
  <c r="BT91" i="4" s="1"/>
  <c r="AZ93" i="4" l="1"/>
  <c r="AP93" i="4" s="1"/>
  <c r="AI91" i="4"/>
  <c r="BU91" i="4"/>
  <c r="AK91" i="4"/>
  <c r="BW91" i="4"/>
  <c r="AS94" i="4"/>
  <c r="BI92" i="4" l="1"/>
  <c r="BN92" i="4" s="1"/>
  <c r="BH92" i="4"/>
  <c r="BM92" i="4" s="1"/>
  <c r="AY93" i="4"/>
  <c r="AJ93" i="4" s="1"/>
  <c r="BF92" i="4"/>
  <c r="BK92" i="4" s="1"/>
  <c r="AL92" i="4"/>
  <c r="AU91" i="4"/>
  <c r="BP92" i="4" l="1"/>
  <c r="BJ92" i="4"/>
  <c r="BO92" i="4" s="1"/>
  <c r="AW94" i="4"/>
  <c r="AN94" i="4" s="1"/>
  <c r="AM93" i="4"/>
  <c r="BS92" i="4"/>
  <c r="AO92" i="4" l="1"/>
  <c r="AI92" i="4"/>
  <c r="AT94" i="4"/>
  <c r="AQ92" i="4"/>
  <c r="AR93" i="4" s="1"/>
  <c r="AX95" i="4" s="1"/>
  <c r="BV92" i="4"/>
  <c r="BT92" i="4"/>
  <c r="AK92" i="4"/>
  <c r="BU92" i="4"/>
  <c r="BI93" i="4" l="1"/>
  <c r="BN93" i="4" s="1"/>
  <c r="BH93" i="4"/>
  <c r="BF93" i="4"/>
  <c r="BK93" i="4" s="1"/>
  <c r="AZ94" i="4"/>
  <c r="AP94" i="4" s="1"/>
  <c r="AY94" i="4"/>
  <c r="AJ94" i="4" s="1"/>
  <c r="BW92" i="4"/>
  <c r="AS95" i="4"/>
  <c r="AL93" i="4"/>
  <c r="AU92" i="4"/>
  <c r="AW95" i="4" l="1"/>
  <c r="AN95" i="4" s="1"/>
  <c r="BP93" i="4"/>
  <c r="AO93" i="4" s="1"/>
  <c r="BJ93" i="4"/>
  <c r="AM94" i="4"/>
  <c r="BM93" i="4"/>
  <c r="AZ95" i="4" l="1"/>
  <c r="AP95" i="4" s="1"/>
  <c r="BS93" i="4"/>
  <c r="AQ93" i="4"/>
  <c r="AR94" i="4" s="1"/>
  <c r="AX96" i="4" s="1"/>
  <c r="BV93" i="4"/>
  <c r="BO93" i="4"/>
  <c r="BT93" i="4" s="1"/>
  <c r="AT95" i="4"/>
  <c r="AI93" i="4" l="1"/>
  <c r="BW93" i="4"/>
  <c r="BU93" i="4"/>
  <c r="AK93" i="4"/>
  <c r="AS96" i="4"/>
  <c r="BI94" i="4" l="1"/>
  <c r="BN94" i="4" s="1"/>
  <c r="BH94" i="4"/>
  <c r="BM94" i="4" s="1"/>
  <c r="AY95" i="4"/>
  <c r="AJ95" i="4" s="1"/>
  <c r="BF94" i="4"/>
  <c r="AU93" i="4"/>
  <c r="AL94" i="4"/>
  <c r="AW96" i="4" l="1"/>
  <c r="AN96" i="4" s="1"/>
  <c r="BJ94" i="4"/>
  <c r="BO94" i="4" s="1"/>
  <c r="BK94" i="4"/>
  <c r="BP94" i="4" s="1"/>
  <c r="BS94" i="4"/>
  <c r="AM95" i="4"/>
  <c r="AO94" i="4" l="1"/>
  <c r="AI94" i="4"/>
  <c r="BV94" i="4"/>
  <c r="AQ94" i="4"/>
  <c r="AR95" i="4" s="1"/>
  <c r="AX97" i="4" s="1"/>
  <c r="BT94" i="4"/>
  <c r="BW94" i="4" s="1"/>
  <c r="AK94" i="4"/>
  <c r="AT96" i="4"/>
  <c r="BU94" i="4"/>
  <c r="BI95" i="4" l="1"/>
  <c r="BN95" i="4" s="1"/>
  <c r="BH95" i="4"/>
  <c r="BF95" i="4"/>
  <c r="AZ96" i="4"/>
  <c r="AP96" i="4" s="1"/>
  <c r="AY96" i="4"/>
  <c r="AJ96" i="4" s="1"/>
  <c r="AS97" i="4"/>
  <c r="AU94" i="4"/>
  <c r="AL95" i="4"/>
  <c r="AW97" i="4" l="1"/>
  <c r="AN97" i="4" s="1"/>
  <c r="BJ95" i="4"/>
  <c r="BK95" i="4"/>
  <c r="BP95" i="4" s="1"/>
  <c r="BM95" i="4"/>
  <c r="AM96" i="4"/>
  <c r="AO95" i="4" l="1"/>
  <c r="BS95" i="4"/>
  <c r="AQ95" i="4"/>
  <c r="AR96" i="4" s="1"/>
  <c r="AX98" i="4" s="1"/>
  <c r="BV95" i="4"/>
  <c r="AT97" i="4"/>
  <c r="BO95" i="4"/>
  <c r="BT95" i="4" s="1"/>
  <c r="AZ97" i="4" l="1"/>
  <c r="AP97" i="4" s="1"/>
  <c r="AI95" i="4"/>
  <c r="AS98" i="4"/>
  <c r="BW95" i="4"/>
  <c r="BU95" i="4"/>
  <c r="AK95" i="4"/>
  <c r="BI96" i="4" l="1"/>
  <c r="BN96" i="4" s="1"/>
  <c r="BH96" i="4"/>
  <c r="BM96" i="4" s="1"/>
  <c r="AY97" i="4"/>
  <c r="AJ97" i="4" s="1"/>
  <c r="BF96" i="4"/>
  <c r="AL96" i="4"/>
  <c r="AU95" i="4"/>
  <c r="AW98" i="4" l="1"/>
  <c r="AN98" i="4" s="1"/>
  <c r="BJ96" i="4"/>
  <c r="BO96" i="4" s="1"/>
  <c r="BK96" i="4"/>
  <c r="BP96" i="4" s="1"/>
  <c r="AQ96" i="4" s="1"/>
  <c r="BS96" i="4"/>
  <c r="AM97" i="4"/>
  <c r="AO96" i="4" l="1"/>
  <c r="AI96" i="4"/>
  <c r="AT98" i="4"/>
  <c r="BU96" i="4"/>
  <c r="BT96" i="4"/>
  <c r="BW96" i="4" s="1"/>
  <c r="AK96" i="4"/>
  <c r="AR97" i="4"/>
  <c r="AX99" i="4" s="1"/>
  <c r="BV96" i="4"/>
  <c r="AZ98" i="4" l="1"/>
  <c r="AP98" i="4" s="1"/>
  <c r="BI97" i="4"/>
  <c r="BN97" i="4" s="1"/>
  <c r="BH97" i="4"/>
  <c r="AY98" i="4"/>
  <c r="AJ98" i="4" s="1"/>
  <c r="BF97" i="4"/>
  <c r="AL97" i="4"/>
  <c r="AU96" i="4"/>
  <c r="AS99" i="4"/>
  <c r="AW99" i="4" l="1"/>
  <c r="AN99" i="4" s="1"/>
  <c r="BJ97" i="4"/>
  <c r="BK97" i="4"/>
  <c r="BP97" i="4" s="1"/>
  <c r="BM97" i="4"/>
  <c r="AM98" i="4"/>
  <c r="AO97" i="4" l="1"/>
  <c r="BS97" i="4"/>
  <c r="BO97" i="4"/>
  <c r="BU97" i="4" s="1"/>
  <c r="BV97" i="4"/>
  <c r="AT99" i="4"/>
  <c r="AQ97" i="4"/>
  <c r="AZ99" i="4" l="1"/>
  <c r="AP99" i="4" s="1"/>
  <c r="AI97" i="4"/>
  <c r="BT97" i="4"/>
  <c r="BW97" i="4" s="1"/>
  <c r="AK97" i="4"/>
  <c r="AR98" i="4"/>
  <c r="AX100" i="4" s="1"/>
  <c r="BI98" i="4" l="1"/>
  <c r="BN98" i="4" s="1"/>
  <c r="BH98" i="4"/>
  <c r="BM98" i="4" s="1"/>
  <c r="AY99" i="4"/>
  <c r="AJ99" i="4" s="1"/>
  <c r="BF98" i="4"/>
  <c r="AL98" i="4"/>
  <c r="AU97" i="4"/>
  <c r="AS100" i="4"/>
  <c r="AW100" i="4" l="1"/>
  <c r="AN100" i="4" s="1"/>
  <c r="BJ98" i="4"/>
  <c r="BO98" i="4" s="1"/>
  <c r="BK98" i="4"/>
  <c r="BP98" i="4" s="1"/>
  <c r="AO98" i="4" s="1"/>
  <c r="BS98" i="4"/>
  <c r="AM99" i="4"/>
  <c r="AI98" i="4" l="1"/>
  <c r="BV98" i="4"/>
  <c r="AZ100" i="4"/>
  <c r="AQ98" i="4"/>
  <c r="AR99" i="4" s="1"/>
  <c r="AX101" i="4" s="1"/>
  <c r="AT100" i="4"/>
  <c r="BT98" i="4"/>
  <c r="BU98" i="4"/>
  <c r="AK98" i="4"/>
  <c r="BI99" i="4" l="1"/>
  <c r="BN99" i="4" s="1"/>
  <c r="BF99" i="4"/>
  <c r="BH99" i="4"/>
  <c r="AY100" i="4"/>
  <c r="AJ100" i="4" s="1"/>
  <c r="AP100" i="4"/>
  <c r="AU98" i="4"/>
  <c r="AS101" i="4"/>
  <c r="BW98" i="4"/>
  <c r="AL99" i="4"/>
  <c r="AW101" i="4" l="1"/>
  <c r="AN101" i="4" s="1"/>
  <c r="BJ99" i="4"/>
  <c r="BK99" i="4"/>
  <c r="BP99" i="4" s="1"/>
  <c r="AM100" i="4"/>
  <c r="BM99" i="4"/>
  <c r="AO99" i="4" l="1"/>
  <c r="BS99" i="4"/>
  <c r="AQ99" i="4"/>
  <c r="AR100" i="4" s="1"/>
  <c r="AX102" i="4" s="1"/>
  <c r="BO99" i="4"/>
  <c r="BV99" i="4"/>
  <c r="AT101" i="4"/>
  <c r="AZ101" i="4" l="1"/>
  <c r="AP101" i="4" s="1"/>
  <c r="AI99" i="4"/>
  <c r="AK99" i="4"/>
  <c r="BT99" i="4"/>
  <c r="BW99" i="4" s="1"/>
  <c r="AS102" i="4"/>
  <c r="BU99" i="4"/>
  <c r="BI100" i="4" l="1"/>
  <c r="BN100" i="4" s="1"/>
  <c r="BF100" i="4"/>
  <c r="BH100" i="4"/>
  <c r="BM100" i="4" s="1"/>
  <c r="AY101" i="4"/>
  <c r="AJ101" i="4" s="1"/>
  <c r="AL100" i="4"/>
  <c r="AU99" i="4"/>
  <c r="AW102" i="4" l="1"/>
  <c r="AN102" i="4" s="1"/>
  <c r="BJ100" i="4"/>
  <c r="BO100" i="4" s="1"/>
  <c r="BK100" i="4"/>
  <c r="BP100" i="4" s="1"/>
  <c r="BS100" i="4"/>
  <c r="AM101" i="4"/>
  <c r="AO100" i="4" l="1"/>
  <c r="AI100" i="4"/>
  <c r="BV100" i="4"/>
  <c r="BT100" i="4"/>
  <c r="BW100" i="4" s="1"/>
  <c r="AK100" i="4"/>
  <c r="BU100" i="4"/>
  <c r="AQ100" i="4"/>
  <c r="AT102" i="4"/>
  <c r="BI101" i="4" l="1"/>
  <c r="BN101" i="4" s="1"/>
  <c r="BH101" i="4"/>
  <c r="BF101" i="4"/>
  <c r="AZ102" i="4"/>
  <c r="AP102" i="4" s="1"/>
  <c r="AY102" i="4"/>
  <c r="AJ102" i="4" s="1"/>
  <c r="AU100" i="4"/>
  <c r="AL101" i="4"/>
  <c r="AR101" i="4"/>
  <c r="AX103" i="4" s="1"/>
  <c r="AW103" i="4" l="1"/>
  <c r="AN103" i="4" s="1"/>
  <c r="BJ101" i="4"/>
  <c r="BK101" i="4"/>
  <c r="BP101" i="4" s="1"/>
  <c r="AO101" i="4" s="1"/>
  <c r="BM101" i="4"/>
  <c r="AS103" i="4"/>
  <c r="AM102" i="4"/>
  <c r="AZ103" i="4" l="1"/>
  <c r="AP103" i="4" s="1"/>
  <c r="BS101" i="4"/>
  <c r="AT103" i="4"/>
  <c r="BV101" i="4"/>
  <c r="BO101" i="4"/>
  <c r="BT101" i="4" s="1"/>
  <c r="AQ101" i="4"/>
  <c r="AR102" i="4" s="1"/>
  <c r="AX104" i="4" s="1"/>
  <c r="AI101" i="4" l="1"/>
  <c r="AK101" i="4"/>
  <c r="BU101" i="4"/>
  <c r="AS104" i="4"/>
  <c r="BW101" i="4"/>
  <c r="BI102" i="4" l="1"/>
  <c r="BN102" i="4" s="1"/>
  <c r="BH102" i="4"/>
  <c r="BM102" i="4" s="1"/>
  <c r="AY103" i="4"/>
  <c r="AJ103" i="4" s="1"/>
  <c r="BF102" i="4"/>
  <c r="AU101" i="4"/>
  <c r="AL102" i="4"/>
  <c r="AW104" i="4" l="1"/>
  <c r="AN104" i="4" s="1"/>
  <c r="BJ102" i="4"/>
  <c r="BO102" i="4" s="1"/>
  <c r="BK102" i="4"/>
  <c r="BP102" i="4" s="1"/>
  <c r="BS102" i="4"/>
  <c r="AM103" i="4"/>
  <c r="AT104" i="4" l="1"/>
  <c r="AO102" i="4"/>
  <c r="AI102" i="4"/>
  <c r="BV102" i="4"/>
  <c r="AQ102" i="4"/>
  <c r="AR103" i="4" s="1"/>
  <c r="AX105" i="4" s="1"/>
  <c r="BT102" i="4"/>
  <c r="BW102" i="4" s="1"/>
  <c r="AK102" i="4"/>
  <c r="BU102" i="4"/>
  <c r="BI103" i="4" l="1"/>
  <c r="BN103" i="4" s="1"/>
  <c r="BH103" i="4"/>
  <c r="BM103" i="4" s="1"/>
  <c r="BF103" i="4"/>
  <c r="AZ104" i="4"/>
  <c r="AP104" i="4" s="1"/>
  <c r="AY104" i="4"/>
  <c r="AJ104" i="4" s="1"/>
  <c r="AL103" i="4"/>
  <c r="AU102" i="4"/>
  <c r="AS105" i="4"/>
  <c r="BJ103" i="4" l="1"/>
  <c r="BO103" i="4" s="1"/>
  <c r="AK103" i="4" s="1"/>
  <c r="BK103" i="4"/>
  <c r="BP103" i="4" s="1"/>
  <c r="AW105" i="4"/>
  <c r="AN105" i="4" s="1"/>
  <c r="BS103" i="4"/>
  <c r="AM104" i="4"/>
  <c r="AT105" i="4" l="1"/>
  <c r="AO103" i="4"/>
  <c r="AI103" i="4"/>
  <c r="BV103" i="4"/>
  <c r="AQ103" i="4"/>
  <c r="AR104" i="4" s="1"/>
  <c r="AX106" i="4" s="1"/>
  <c r="AL104" i="4"/>
  <c r="AW106" i="4" s="1"/>
  <c r="BU103" i="4"/>
  <c r="BT103" i="4"/>
  <c r="BW103" i="4" s="1"/>
  <c r="BI104" i="4" l="1"/>
  <c r="BN104" i="4" s="1"/>
  <c r="BH104" i="4"/>
  <c r="BM104" i="4" s="1"/>
  <c r="AY105" i="4"/>
  <c r="AJ105" i="4" s="1"/>
  <c r="BF104" i="4"/>
  <c r="AZ105" i="4"/>
  <c r="AP105" i="4" s="1"/>
  <c r="AU103" i="4"/>
  <c r="AS106" i="4"/>
  <c r="AN106" i="4"/>
  <c r="AM105" i="4"/>
  <c r="BJ104" i="4" l="1"/>
  <c r="BO104" i="4" s="1"/>
  <c r="BK104" i="4"/>
  <c r="BP104" i="4" s="1"/>
  <c r="BV104" i="4" s="1"/>
  <c r="BS104" i="4"/>
  <c r="AT106" i="4"/>
  <c r="AO104" i="4" l="1"/>
  <c r="AI104" i="4"/>
  <c r="AQ104" i="4"/>
  <c r="AR105" i="4" s="1"/>
  <c r="AX107" i="4" s="1"/>
  <c r="BT104" i="4"/>
  <c r="AK104" i="4"/>
  <c r="BU104" i="4"/>
  <c r="BI105" i="4" l="1"/>
  <c r="BN105" i="4" s="1"/>
  <c r="BH105" i="4"/>
  <c r="BF105" i="4"/>
  <c r="AZ106" i="4"/>
  <c r="AP106" i="4" s="1"/>
  <c r="AY106" i="4"/>
  <c r="AJ106" i="4" s="1"/>
  <c r="AS107" i="4"/>
  <c r="AL105" i="4"/>
  <c r="AU104" i="4"/>
  <c r="BW104" i="4"/>
  <c r="AW107" i="4" l="1"/>
  <c r="AN107" i="4" s="1"/>
  <c r="BJ105" i="4"/>
  <c r="BK105" i="4"/>
  <c r="BP105" i="4" s="1"/>
  <c r="BM105" i="4"/>
  <c r="AM106" i="4"/>
  <c r="AO105" i="4" l="1"/>
  <c r="BV105" i="4"/>
  <c r="BS105" i="4"/>
  <c r="AQ105" i="4"/>
  <c r="AR106" i="4" s="1"/>
  <c r="AX108" i="4" s="1"/>
  <c r="AT107" i="4"/>
  <c r="BO105" i="4"/>
  <c r="AK105" i="4" s="1"/>
  <c r="AZ107" i="4" l="1"/>
  <c r="AP107" i="4" s="1"/>
  <c r="AI105" i="4"/>
  <c r="BH106" i="4" s="1"/>
  <c r="AS108" i="4"/>
  <c r="AL106" i="4"/>
  <c r="BU105" i="4"/>
  <c r="BT105" i="4"/>
  <c r="AW108" i="4" l="1"/>
  <c r="AN108" i="4" s="1"/>
  <c r="BI106" i="4"/>
  <c r="BN106" i="4" s="1"/>
  <c r="AY107" i="4"/>
  <c r="AJ107" i="4" s="1"/>
  <c r="BF106" i="4"/>
  <c r="AU105" i="4"/>
  <c r="BM106" i="4"/>
  <c r="AM107" i="4"/>
  <c r="BW105" i="4"/>
  <c r="BJ106" i="4" l="1"/>
  <c r="BO106" i="4" s="1"/>
  <c r="BK106" i="4"/>
  <c r="BP106" i="4" s="1"/>
  <c r="BV106" i="4" s="1"/>
  <c r="BS106" i="4"/>
  <c r="AT108" i="4"/>
  <c r="AO106" i="4" l="1"/>
  <c r="AI106" i="4"/>
  <c r="AQ106" i="4"/>
  <c r="AR107" i="4" s="1"/>
  <c r="AX109" i="4" s="1"/>
  <c r="AK106" i="4"/>
  <c r="AL107" i="4" s="1"/>
  <c r="BU106" i="4"/>
  <c r="BT106" i="4"/>
  <c r="BW106" i="4" s="1"/>
  <c r="AW109" i="4" l="1"/>
  <c r="AN109" i="4" s="1"/>
  <c r="AZ108" i="4"/>
  <c r="AP108" i="4" s="1"/>
  <c r="BI107" i="4"/>
  <c r="BN107" i="4" s="1"/>
  <c r="BH107" i="4"/>
  <c r="BM107" i="4" s="1"/>
  <c r="BF107" i="4"/>
  <c r="AY108" i="4"/>
  <c r="AJ108" i="4" s="1"/>
  <c r="AM108" i="4"/>
  <c r="AU106" i="4"/>
  <c r="AS109" i="4"/>
  <c r="AT109" i="4" l="1"/>
  <c r="BJ107" i="4"/>
  <c r="BO107" i="4" s="1"/>
  <c r="BK107" i="4"/>
  <c r="BP107" i="4" s="1"/>
  <c r="BS107" i="4"/>
  <c r="AO107" i="4" l="1"/>
  <c r="AI107" i="4"/>
  <c r="BT107" i="4"/>
  <c r="BW107" i="4" s="1"/>
  <c r="AQ107" i="4"/>
  <c r="AR108" i="4" s="1"/>
  <c r="AX110" i="4" s="1"/>
  <c r="BV107" i="4"/>
  <c r="AK107" i="4"/>
  <c r="BU107" i="4"/>
  <c r="BI108" i="4" l="1"/>
  <c r="BN108" i="4" s="1"/>
  <c r="BH108" i="4"/>
  <c r="BM108" i="4" s="1"/>
  <c r="BF108" i="4"/>
  <c r="BK108" i="4" s="1"/>
  <c r="AZ109" i="4"/>
  <c r="AP109" i="4" s="1"/>
  <c r="AY109" i="4"/>
  <c r="AJ109" i="4" s="1"/>
  <c r="AS110" i="4"/>
  <c r="AU107" i="4"/>
  <c r="AL108" i="4"/>
  <c r="AW110" i="4" l="1"/>
  <c r="AN110" i="4" s="1"/>
  <c r="BJ108" i="4"/>
  <c r="BO108" i="4" s="1"/>
  <c r="BS108" i="4"/>
  <c r="BP108" i="4"/>
  <c r="AQ108" i="4" s="1"/>
  <c r="AM109" i="4"/>
  <c r="AO108" i="4" l="1"/>
  <c r="AI108" i="4"/>
  <c r="BT108" i="4"/>
  <c r="BW108" i="4" s="1"/>
  <c r="BV108" i="4"/>
  <c r="AK108" i="4"/>
  <c r="AL109" i="4" s="1"/>
  <c r="AW111" i="4" s="1"/>
  <c r="AR109" i="4"/>
  <c r="AX111" i="4" s="1"/>
  <c r="AT110" i="4"/>
  <c r="BU108" i="4"/>
  <c r="AZ110" i="4" l="1"/>
  <c r="AP110" i="4" s="1"/>
  <c r="BI109" i="4"/>
  <c r="BN109" i="4" s="1"/>
  <c r="BH109" i="4"/>
  <c r="BM109" i="4" s="1"/>
  <c r="BF109" i="4"/>
  <c r="BK109" i="4" s="1"/>
  <c r="AY110" i="4"/>
  <c r="AJ110" i="4" s="1"/>
  <c r="AU108" i="4"/>
  <c r="AN111" i="4"/>
  <c r="AM110" i="4"/>
  <c r="AS111" i="4"/>
  <c r="BP109" i="4" l="1"/>
  <c r="BV109" i="4" s="1"/>
  <c r="BJ109" i="4"/>
  <c r="BS109" i="4"/>
  <c r="AT111" i="4"/>
  <c r="AO109" i="4" l="1"/>
  <c r="AQ109" i="4"/>
  <c r="AR110" i="4" s="1"/>
  <c r="AX112" i="4" s="1"/>
  <c r="BO109" i="4"/>
  <c r="AZ111" i="4" l="1"/>
  <c r="AP111" i="4" s="1"/>
  <c r="AI109" i="4"/>
  <c r="AS112" i="4"/>
  <c r="BT109" i="4"/>
  <c r="BW109" i="4" s="1"/>
  <c r="AK109" i="4"/>
  <c r="BU109" i="4"/>
  <c r="BI110" i="4" l="1"/>
  <c r="BN110" i="4" s="1"/>
  <c r="BF110" i="4"/>
  <c r="BK110" i="4" s="1"/>
  <c r="BH110" i="4"/>
  <c r="BM110" i="4" s="1"/>
  <c r="AY111" i="4"/>
  <c r="AJ111" i="4" s="1"/>
  <c r="AL110" i="4"/>
  <c r="AU109" i="4"/>
  <c r="AW112" i="4" l="1"/>
  <c r="AN112" i="4" s="1"/>
  <c r="BJ110" i="4"/>
  <c r="BO110" i="4" s="1"/>
  <c r="BS110" i="4"/>
  <c r="BP110" i="4"/>
  <c r="BV110" i="4" s="1"/>
  <c r="AM111" i="4"/>
  <c r="AO110" i="4" l="1"/>
  <c r="AI110" i="4"/>
  <c r="BT110" i="4"/>
  <c r="BW110" i="4" s="1"/>
  <c r="AQ110" i="4"/>
  <c r="AR111" i="4" s="1"/>
  <c r="AX113" i="4" s="1"/>
  <c r="BU110" i="4"/>
  <c r="AT112" i="4"/>
  <c r="AK110" i="4"/>
  <c r="AZ112" i="4" l="1"/>
  <c r="AP112" i="4" s="1"/>
  <c r="BI111" i="4"/>
  <c r="BN111" i="4" s="1"/>
  <c r="BH111" i="4"/>
  <c r="BM111" i="4" s="1"/>
  <c r="BF111" i="4"/>
  <c r="AY112" i="4"/>
  <c r="AJ112" i="4" s="1"/>
  <c r="AS113" i="4"/>
  <c r="AU110" i="4"/>
  <c r="AL111" i="4"/>
  <c r="BJ111" i="4" l="1"/>
  <c r="BO111" i="4" s="1"/>
  <c r="BK111" i="4"/>
  <c r="BP111" i="4" s="1"/>
  <c r="AQ111" i="4" s="1"/>
  <c r="AR112" i="4" s="1"/>
  <c r="AX114" i="4" s="1"/>
  <c r="AW113" i="4"/>
  <c r="AN113" i="4" s="1"/>
  <c r="AM112" i="4"/>
  <c r="BS111" i="4"/>
  <c r="AO111" i="4" l="1"/>
  <c r="AI111" i="4"/>
  <c r="AS114" i="4"/>
  <c r="AT113" i="4"/>
  <c r="BT111" i="4"/>
  <c r="BW111" i="4" s="1"/>
  <c r="BV111" i="4"/>
  <c r="AK111" i="4"/>
  <c r="BU111" i="4"/>
  <c r="AZ113" i="4" l="1"/>
  <c r="AP113" i="4" s="1"/>
  <c r="BI112" i="4"/>
  <c r="BN112" i="4" s="1"/>
  <c r="BH112" i="4"/>
  <c r="BM112" i="4" s="1"/>
  <c r="BF112" i="4"/>
  <c r="AY113" i="4"/>
  <c r="AJ113" i="4" s="1"/>
  <c r="AL112" i="4"/>
  <c r="AU111" i="4"/>
  <c r="AW114" i="4" l="1"/>
  <c r="AN114" i="4" s="1"/>
  <c r="BJ112" i="4"/>
  <c r="BO112" i="4" s="1"/>
  <c r="BU112" i="4" s="1"/>
  <c r="BK112" i="4"/>
  <c r="BP112" i="4" s="1"/>
  <c r="BS112" i="4"/>
  <c r="AM113" i="4"/>
  <c r="AO112" i="4" l="1"/>
  <c r="AI112" i="4"/>
  <c r="AQ112" i="4"/>
  <c r="AR113" i="4" s="1"/>
  <c r="AX115" i="4" s="1"/>
  <c r="BV112" i="4"/>
  <c r="AT114" i="4"/>
  <c r="BT112" i="4"/>
  <c r="BW112" i="4" s="1"/>
  <c r="AK112" i="4"/>
  <c r="AZ114" i="4" l="1"/>
  <c r="AP114" i="4" s="1"/>
  <c r="BI113" i="4"/>
  <c r="BN113" i="4" s="1"/>
  <c r="BH113" i="4"/>
  <c r="AY114" i="4"/>
  <c r="AJ114" i="4" s="1"/>
  <c r="BF113" i="4"/>
  <c r="BK113" i="4" s="1"/>
  <c r="AS115" i="4"/>
  <c r="AU112" i="4"/>
  <c r="AL113" i="4"/>
  <c r="AW115" i="4" l="1"/>
  <c r="AN115" i="4" s="1"/>
  <c r="BP113" i="4"/>
  <c r="AQ113" i="4" s="1"/>
  <c r="BJ113" i="4"/>
  <c r="AM114" i="4"/>
  <c r="BM113" i="4"/>
  <c r="AO113" i="4" l="1"/>
  <c r="BS113" i="4"/>
  <c r="BV113" i="4"/>
  <c r="BO113" i="4"/>
  <c r="BT113" i="4" s="1"/>
  <c r="AT115" i="4"/>
  <c r="AR114" i="4"/>
  <c r="AX116" i="4" s="1"/>
  <c r="AZ115" i="4" l="1"/>
  <c r="AP115" i="4" s="1"/>
  <c r="AI113" i="4"/>
  <c r="AS116" i="4"/>
  <c r="BW113" i="4"/>
  <c r="BU113" i="4"/>
  <c r="AK113" i="4"/>
  <c r="BI114" i="4" l="1"/>
  <c r="BN114" i="4" s="1"/>
  <c r="BH114" i="4"/>
  <c r="AY115" i="4"/>
  <c r="AJ115" i="4" s="1"/>
  <c r="BF114" i="4"/>
  <c r="AU113" i="4"/>
  <c r="AL114" i="4"/>
  <c r="AW116" i="4" l="1"/>
  <c r="AN116" i="4" s="1"/>
  <c r="BJ114" i="4"/>
  <c r="BK114" i="4"/>
  <c r="BP114" i="4" s="1"/>
  <c r="AM115" i="4"/>
  <c r="BM114" i="4"/>
  <c r="AO114" i="4" l="1"/>
  <c r="BS114" i="4"/>
  <c r="BO114" i="4"/>
  <c r="BT114" i="4" s="1"/>
  <c r="BV114" i="4"/>
  <c r="AQ114" i="4"/>
  <c r="AR115" i="4" s="1"/>
  <c r="AX117" i="4" s="1"/>
  <c r="AT116" i="4"/>
  <c r="AZ116" i="4" l="1"/>
  <c r="AP116" i="4" s="1"/>
  <c r="AI114" i="4"/>
  <c r="BU114" i="4"/>
  <c r="AK114" i="4"/>
  <c r="AS117" i="4"/>
  <c r="BW114" i="4"/>
  <c r="BI115" i="4" l="1"/>
  <c r="BN115" i="4" s="1"/>
  <c r="BH115" i="4"/>
  <c r="BM115" i="4" s="1"/>
  <c r="AY116" i="4"/>
  <c r="AJ116" i="4" s="1"/>
  <c r="BF115" i="4"/>
  <c r="AU114" i="4"/>
  <c r="AL115" i="4"/>
  <c r="BJ115" i="4" l="1"/>
  <c r="BO115" i="4" s="1"/>
  <c r="BK115" i="4"/>
  <c r="BP115" i="4" s="1"/>
  <c r="AQ115" i="4" s="1"/>
  <c r="AR116" i="4" s="1"/>
  <c r="AX118" i="4" s="1"/>
  <c r="AW117" i="4"/>
  <c r="AN117" i="4" s="1"/>
  <c r="AM116" i="4"/>
  <c r="BS115" i="4"/>
  <c r="AT117" i="4" l="1"/>
  <c r="AO115" i="4"/>
  <c r="AI115" i="4"/>
  <c r="BV115" i="4"/>
  <c r="AK115" i="4"/>
  <c r="BT115" i="4"/>
  <c r="BU115" i="4"/>
  <c r="AS118" i="4"/>
  <c r="BI116" i="4" l="1"/>
  <c r="BN116" i="4" s="1"/>
  <c r="BH116" i="4"/>
  <c r="BM116" i="4" s="1"/>
  <c r="BF116" i="4"/>
  <c r="AZ117" i="4"/>
  <c r="AP117" i="4" s="1"/>
  <c r="AY117" i="4"/>
  <c r="AJ117" i="4" s="1"/>
  <c r="AU115" i="4"/>
  <c r="BW115" i="4"/>
  <c r="AL116" i="4"/>
  <c r="AW118" i="4" l="1"/>
  <c r="AN118" i="4" s="1"/>
  <c r="BJ116" i="4"/>
  <c r="BO116" i="4" s="1"/>
  <c r="BK116" i="4"/>
  <c r="BP116" i="4" s="1"/>
  <c r="AO116" i="4" s="1"/>
  <c r="BS116" i="4"/>
  <c r="AM117" i="4"/>
  <c r="AZ118" i="4" l="1"/>
  <c r="AI116" i="4"/>
  <c r="BV116" i="4"/>
  <c r="AQ116" i="4"/>
  <c r="AR117" i="4" s="1"/>
  <c r="AX119" i="4" s="1"/>
  <c r="BT116" i="4"/>
  <c r="BW116" i="4" s="1"/>
  <c r="BU116" i="4"/>
  <c r="AK116" i="4"/>
  <c r="AT118" i="4"/>
  <c r="BI117" i="4" l="1"/>
  <c r="BN117" i="4" s="1"/>
  <c r="BF117" i="4"/>
  <c r="BH117" i="4"/>
  <c r="BM117" i="4" s="1"/>
  <c r="AY118" i="4"/>
  <c r="AJ118" i="4" s="1"/>
  <c r="AP118" i="4"/>
  <c r="AL117" i="4"/>
  <c r="AU116" i="4"/>
  <c r="AS119" i="4"/>
  <c r="BJ117" i="4" l="1"/>
  <c r="BO117" i="4" s="1"/>
  <c r="AK117" i="4" s="1"/>
  <c r="BK117" i="4"/>
  <c r="BP117" i="4" s="1"/>
  <c r="BV117" i="4" s="1"/>
  <c r="AM118" i="4"/>
  <c r="AW119" i="4"/>
  <c r="AN119" i="4" s="1"/>
  <c r="BS117" i="4"/>
  <c r="AT119" i="4" l="1"/>
  <c r="AO117" i="4"/>
  <c r="AI117" i="4"/>
  <c r="AQ117" i="4"/>
  <c r="AR118" i="4" s="1"/>
  <c r="AX120" i="4" s="1"/>
  <c r="AL118" i="4"/>
  <c r="AW120" i="4" s="1"/>
  <c r="BU117" i="4"/>
  <c r="BT117" i="4"/>
  <c r="BW117" i="4" s="1"/>
  <c r="BI118" i="4" l="1"/>
  <c r="BN118" i="4" s="1"/>
  <c r="BH118" i="4"/>
  <c r="BM118" i="4" s="1"/>
  <c r="AY119" i="4"/>
  <c r="AJ119" i="4" s="1"/>
  <c r="BF118" i="4"/>
  <c r="AZ119" i="4"/>
  <c r="AP119" i="4" s="1"/>
  <c r="AS120" i="4"/>
  <c r="AU117" i="4"/>
  <c r="AN120" i="4"/>
  <c r="AM119" i="4"/>
  <c r="BJ118" i="4" l="1"/>
  <c r="BO118" i="4" s="1"/>
  <c r="BK118" i="4"/>
  <c r="BP118" i="4" s="1"/>
  <c r="AQ118" i="4" s="1"/>
  <c r="AR119" i="4" s="1"/>
  <c r="AX121" i="4" s="1"/>
  <c r="BS118" i="4"/>
  <c r="AT120" i="4"/>
  <c r="AO118" i="4" l="1"/>
  <c r="AI118" i="4"/>
  <c r="BT118" i="4"/>
  <c r="BW118" i="4" s="1"/>
  <c r="BV118" i="4"/>
  <c r="BU118" i="4"/>
  <c r="AK118" i="4"/>
  <c r="AL119" i="4" s="1"/>
  <c r="AS121" i="4"/>
  <c r="AW121" i="4" l="1"/>
  <c r="AN121" i="4" s="1"/>
  <c r="AZ120" i="4"/>
  <c r="AP120" i="4" s="1"/>
  <c r="BI119" i="4"/>
  <c r="BN119" i="4" s="1"/>
  <c r="BH119" i="4"/>
  <c r="BM119" i="4" s="1"/>
  <c r="BF119" i="4"/>
  <c r="AY120" i="4"/>
  <c r="AJ120" i="4" s="1"/>
  <c r="AU118" i="4"/>
  <c r="AM120" i="4"/>
  <c r="BJ119" i="4" l="1"/>
  <c r="BO119" i="4" s="1"/>
  <c r="BU119" i="4" s="1"/>
  <c r="BK119" i="4"/>
  <c r="BP119" i="4" s="1"/>
  <c r="BV119" i="4" s="1"/>
  <c r="BS119" i="4"/>
  <c r="AT121" i="4"/>
  <c r="AO119" i="4" l="1"/>
  <c r="AI119" i="4"/>
  <c r="AQ119" i="4"/>
  <c r="AR120" i="4" s="1"/>
  <c r="AX122" i="4" s="1"/>
  <c r="AK119" i="4"/>
  <c r="BT119" i="4"/>
  <c r="BW119" i="4" s="1"/>
  <c r="AZ121" i="4" l="1"/>
  <c r="AP121" i="4" s="1"/>
  <c r="BI120" i="4"/>
  <c r="BN120" i="4" s="1"/>
  <c r="BH120" i="4"/>
  <c r="BM120" i="4" s="1"/>
  <c r="AY121" i="4"/>
  <c r="AJ121" i="4" s="1"/>
  <c r="BF120" i="4"/>
  <c r="BK120" i="4" s="1"/>
  <c r="AS122" i="4"/>
  <c r="AL120" i="4"/>
  <c r="AU119" i="4"/>
  <c r="AW122" i="4" l="1"/>
  <c r="AN122" i="4" s="1"/>
  <c r="BP120" i="4"/>
  <c r="AQ120" i="4" s="1"/>
  <c r="BJ120" i="4"/>
  <c r="BO120" i="4" s="1"/>
  <c r="BS120" i="4"/>
  <c r="AM121" i="4"/>
  <c r="AO120" i="4" l="1"/>
  <c r="AI120" i="4"/>
  <c r="BT120" i="4"/>
  <c r="BW120" i="4" s="1"/>
  <c r="AR121" i="4"/>
  <c r="AX123" i="4" s="1"/>
  <c r="AT122" i="4"/>
  <c r="BU120" i="4"/>
  <c r="BV120" i="4"/>
  <c r="AK120" i="4"/>
  <c r="AZ122" i="4" l="1"/>
  <c r="AP122" i="4" s="1"/>
  <c r="BI121" i="4"/>
  <c r="BN121" i="4" s="1"/>
  <c r="BH121" i="4"/>
  <c r="BM121" i="4" s="1"/>
  <c r="BF121" i="4"/>
  <c r="AY122" i="4"/>
  <c r="AJ122" i="4" s="1"/>
  <c r="AU120" i="4"/>
  <c r="AS123" i="4"/>
  <c r="AL121" i="4"/>
  <c r="AW123" i="4" l="1"/>
  <c r="AN123" i="4" s="1"/>
  <c r="BJ121" i="4"/>
  <c r="BO121" i="4" s="1"/>
  <c r="BK121" i="4"/>
  <c r="BP121" i="4" s="1"/>
  <c r="BV121" i="4" s="1"/>
  <c r="BS121" i="4"/>
  <c r="AM122" i="4"/>
  <c r="AO121" i="4" l="1"/>
  <c r="AI121" i="4"/>
  <c r="AQ121" i="4"/>
  <c r="AR122" i="4" s="1"/>
  <c r="AX124" i="4" s="1"/>
  <c r="BT121" i="4"/>
  <c r="AK121" i="4"/>
  <c r="BU121" i="4"/>
  <c r="AT123" i="4"/>
  <c r="AZ123" i="4" l="1"/>
  <c r="AP123" i="4" s="1"/>
  <c r="BI122" i="4"/>
  <c r="BN122" i="4" s="1"/>
  <c r="BH122" i="4"/>
  <c r="BF122" i="4"/>
  <c r="AY123" i="4"/>
  <c r="AJ123" i="4" s="1"/>
  <c r="AS124" i="4"/>
  <c r="AU121" i="4"/>
  <c r="AL122" i="4"/>
  <c r="BW121" i="4"/>
  <c r="AW124" i="4" l="1"/>
  <c r="AN124" i="4" s="1"/>
  <c r="BJ122" i="4"/>
  <c r="BK122" i="4"/>
  <c r="BP122" i="4" s="1"/>
  <c r="AO122" i="4" s="1"/>
  <c r="BM122" i="4"/>
  <c r="AM123" i="4"/>
  <c r="AQ122" i="4" l="1"/>
  <c r="AR123" i="4" s="1"/>
  <c r="AX125" i="4" s="1"/>
  <c r="AZ124" i="4"/>
  <c r="BS122" i="4"/>
  <c r="AT124" i="4"/>
  <c r="BV122" i="4"/>
  <c r="BO122" i="4"/>
  <c r="BT122" i="4" s="1"/>
  <c r="AI122" i="4" l="1"/>
  <c r="BU122" i="4"/>
  <c r="AP124" i="4"/>
  <c r="AK122" i="4"/>
  <c r="BW122" i="4"/>
  <c r="AS125" i="4"/>
  <c r="BI123" i="4" l="1"/>
  <c r="BN123" i="4" s="1"/>
  <c r="BH123" i="4"/>
  <c r="AY124" i="4"/>
  <c r="AJ124" i="4" s="1"/>
  <c r="BF123" i="4"/>
  <c r="AU122" i="4"/>
  <c r="AL123" i="4"/>
  <c r="AW125" i="4" l="1"/>
  <c r="AN125" i="4" s="1"/>
  <c r="BJ123" i="4"/>
  <c r="BK123" i="4"/>
  <c r="BP123" i="4" s="1"/>
  <c r="BV123" i="4" s="1"/>
  <c r="BM123" i="4"/>
  <c r="AM124" i="4"/>
  <c r="AO123" i="4" l="1"/>
  <c r="AQ123" i="4"/>
  <c r="AR124" i="4" s="1"/>
  <c r="AX126" i="4" s="1"/>
  <c r="BS123" i="4"/>
  <c r="AT125" i="4"/>
  <c r="BO123" i="4"/>
  <c r="BT123" i="4" s="1"/>
  <c r="AZ125" i="4" l="1"/>
  <c r="AP125" i="4" s="1"/>
  <c r="AI123" i="4"/>
  <c r="BW123" i="4"/>
  <c r="AK123" i="4"/>
  <c r="BU123" i="4"/>
  <c r="AS126" i="4"/>
  <c r="BI124" i="4" l="1"/>
  <c r="BN124" i="4" s="1"/>
  <c r="BF124" i="4"/>
  <c r="BH124" i="4"/>
  <c r="BM124" i="4" s="1"/>
  <c r="AY125" i="4"/>
  <c r="AJ125" i="4" s="1"/>
  <c r="AL124" i="4"/>
  <c r="AU123" i="4"/>
  <c r="BJ124" i="4" l="1"/>
  <c r="BO124" i="4" s="1"/>
  <c r="BU124" i="4" s="1"/>
  <c r="BK124" i="4"/>
  <c r="BP124" i="4" s="1"/>
  <c r="BV124" i="4" s="1"/>
  <c r="AW126" i="4"/>
  <c r="AN126" i="4" s="1"/>
  <c r="BS124" i="4"/>
  <c r="AM125" i="4"/>
  <c r="AO124" i="4" l="1"/>
  <c r="AI124" i="4"/>
  <c r="AQ124" i="4"/>
  <c r="AR125" i="4" s="1"/>
  <c r="AX127" i="4" s="1"/>
  <c r="AT126" i="4"/>
  <c r="AK124" i="4"/>
  <c r="BT124" i="4"/>
  <c r="BW124" i="4" s="1"/>
  <c r="AZ126" i="4" l="1"/>
  <c r="AP126" i="4" s="1"/>
  <c r="BI125" i="4"/>
  <c r="BN125" i="4" s="1"/>
  <c r="BH125" i="4"/>
  <c r="AY126" i="4"/>
  <c r="AJ126" i="4" s="1"/>
  <c r="BF125" i="4"/>
  <c r="BK125" i="4" s="1"/>
  <c r="AU124" i="4"/>
  <c r="AS127" i="4"/>
  <c r="AL125" i="4"/>
  <c r="AW127" i="4" l="1"/>
  <c r="AN127" i="4" s="1"/>
  <c r="BP125" i="4"/>
  <c r="BV125" i="4" s="1"/>
  <c r="BJ125" i="4"/>
  <c r="BM125" i="4"/>
  <c r="AM126" i="4"/>
  <c r="AO125" i="4" l="1"/>
  <c r="BS125" i="4"/>
  <c r="AQ125" i="4"/>
  <c r="AR126" i="4" s="1"/>
  <c r="AX128" i="4" s="1"/>
  <c r="AT127" i="4"/>
  <c r="BO125" i="4"/>
  <c r="BT125" i="4" s="1"/>
  <c r="AZ127" i="4" l="1"/>
  <c r="AP127" i="4" s="1"/>
  <c r="AI125" i="4"/>
  <c r="AS128" i="4"/>
  <c r="BW125" i="4"/>
  <c r="AK125" i="4"/>
  <c r="BU125" i="4"/>
  <c r="BI126" i="4" l="1"/>
  <c r="BN126" i="4" s="1"/>
  <c r="BF126" i="4"/>
  <c r="BH126" i="4"/>
  <c r="BM126" i="4" s="1"/>
  <c r="AY127" i="4"/>
  <c r="AJ127" i="4" s="1"/>
  <c r="AL126" i="4"/>
  <c r="AU125" i="4"/>
  <c r="BJ126" i="4" l="1"/>
  <c r="BO126" i="4" s="1"/>
  <c r="BK126" i="4"/>
  <c r="BP126" i="4" s="1"/>
  <c r="AQ126" i="4" s="1"/>
  <c r="AW128" i="4"/>
  <c r="AN128" i="4" s="1"/>
  <c r="BS126" i="4"/>
  <c r="AM127" i="4"/>
  <c r="AO126" i="4" l="1"/>
  <c r="AI126" i="4"/>
  <c r="BT126" i="4"/>
  <c r="BW126" i="4" s="1"/>
  <c r="BV126" i="4"/>
  <c r="AT128" i="4"/>
  <c r="BU126" i="4"/>
  <c r="AK126" i="4"/>
  <c r="AL127" i="4" s="1"/>
  <c r="AW129" i="4" s="1"/>
  <c r="AR127" i="4"/>
  <c r="AX129" i="4" s="1"/>
  <c r="BI127" i="4" l="1"/>
  <c r="BN127" i="4" s="1"/>
  <c r="BH127" i="4"/>
  <c r="BM127" i="4" s="1"/>
  <c r="AY128" i="4"/>
  <c r="AJ128" i="4" s="1"/>
  <c r="BF127" i="4"/>
  <c r="AZ128" i="4"/>
  <c r="AP128" i="4" s="1"/>
  <c r="AS129" i="4"/>
  <c r="AU126" i="4"/>
  <c r="AN129" i="4"/>
  <c r="AM128" i="4"/>
  <c r="BJ127" i="4" l="1"/>
  <c r="BO127" i="4" s="1"/>
  <c r="BK127" i="4"/>
  <c r="BP127" i="4" s="1"/>
  <c r="AO127" i="4" s="1"/>
  <c r="BS127" i="4"/>
  <c r="AT129" i="4"/>
  <c r="AZ129" i="4" l="1"/>
  <c r="AP129" i="4" s="1"/>
  <c r="AI127" i="4"/>
  <c r="BV127" i="4"/>
  <c r="AQ127" i="4"/>
  <c r="AR128" i="4" s="1"/>
  <c r="AX130" i="4" s="1"/>
  <c r="BT127" i="4"/>
  <c r="BW127" i="4" s="1"/>
  <c r="BU127" i="4"/>
  <c r="AK127" i="4"/>
  <c r="BI128" i="4" l="1"/>
  <c r="BN128" i="4" s="1"/>
  <c r="BF128" i="4"/>
  <c r="BK128" i="4" s="1"/>
  <c r="BH128" i="4"/>
  <c r="AY129" i="4"/>
  <c r="AJ129" i="4" s="1"/>
  <c r="AS130" i="4"/>
  <c r="AL128" i="4"/>
  <c r="AU127" i="4"/>
  <c r="AW130" i="4" l="1"/>
  <c r="AN130" i="4" s="1"/>
  <c r="BP128" i="4"/>
  <c r="AO128" i="4" s="1"/>
  <c r="BJ128" i="4"/>
  <c r="BM128" i="4"/>
  <c r="AM129" i="4"/>
  <c r="AZ130" i="4" l="1"/>
  <c r="AP130" i="4" s="1"/>
  <c r="BS128" i="4"/>
  <c r="BV128" i="4"/>
  <c r="AQ128" i="4"/>
  <c r="AR129" i="4" s="1"/>
  <c r="AX131" i="4" s="1"/>
  <c r="AT130" i="4"/>
  <c r="BO128" i="4"/>
  <c r="BT128" i="4" s="1"/>
  <c r="AI128" i="4" l="1"/>
  <c r="BW128" i="4"/>
  <c r="AK128" i="4"/>
  <c r="AS131" i="4"/>
  <c r="BU128" i="4"/>
  <c r="BI129" i="4" l="1"/>
  <c r="BN129" i="4" s="1"/>
  <c r="BF129" i="4"/>
  <c r="BH129" i="4"/>
  <c r="BM129" i="4" s="1"/>
  <c r="AY130" i="4"/>
  <c r="AJ130" i="4" s="1"/>
  <c r="AU128" i="4"/>
  <c r="AL129" i="4"/>
  <c r="AW131" i="4" l="1"/>
  <c r="AN131" i="4" s="1"/>
  <c r="BJ129" i="4"/>
  <c r="BO129" i="4" s="1"/>
  <c r="AI129" i="4" s="1"/>
  <c r="BK129" i="4"/>
  <c r="BP129" i="4" s="1"/>
  <c r="BV129" i="4" s="1"/>
  <c r="BS129" i="4"/>
  <c r="AM130" i="4"/>
  <c r="AO129" i="4" l="1"/>
  <c r="AY131" i="4"/>
  <c r="AJ131" i="4" s="1"/>
  <c r="AQ129" i="4"/>
  <c r="AR130" i="4" s="1"/>
  <c r="AX132" i="4" s="1"/>
  <c r="AT131" i="4"/>
  <c r="BT129" i="4"/>
  <c r="BW129" i="4" s="1"/>
  <c r="AK129" i="4"/>
  <c r="BU129" i="4"/>
  <c r="BH130" i="4" l="1"/>
  <c r="BM130" i="4" s="1"/>
  <c r="BF130" i="4"/>
  <c r="BK130" i="4" s="1"/>
  <c r="BI130" i="4"/>
  <c r="BN130" i="4" s="1"/>
  <c r="AZ131" i="4"/>
  <c r="AP131" i="4" s="1"/>
  <c r="AL130" i="4"/>
  <c r="AS132" i="4"/>
  <c r="AU129" i="4"/>
  <c r="AW132" i="4" l="1"/>
  <c r="AN132" i="4" s="1"/>
  <c r="BJ130" i="4"/>
  <c r="BO130" i="4" s="1"/>
  <c r="BU130" i="4" s="1"/>
  <c r="BS130" i="4"/>
  <c r="BP130" i="4"/>
  <c r="AM131" i="4"/>
  <c r="AO130" i="4" l="1"/>
  <c r="AI130" i="4"/>
  <c r="AK130" i="4"/>
  <c r="AL131" i="4" s="1"/>
  <c r="BV130" i="4"/>
  <c r="AT132" i="4"/>
  <c r="AQ130" i="4"/>
  <c r="BT130" i="4"/>
  <c r="BW130" i="4" s="1"/>
  <c r="AZ132" i="4" l="1"/>
  <c r="AP132" i="4" s="1"/>
  <c r="BI131" i="4"/>
  <c r="BN131" i="4" s="1"/>
  <c r="BH131" i="4"/>
  <c r="AY132" i="4"/>
  <c r="AJ132" i="4" s="1"/>
  <c r="BF131" i="4"/>
  <c r="AM132" i="4"/>
  <c r="AW133" i="4"/>
  <c r="AN133" i="4" s="1"/>
  <c r="AR131" i="4"/>
  <c r="AX133" i="4" s="1"/>
  <c r="AU130" i="4"/>
  <c r="AT133" i="4" l="1"/>
  <c r="BJ131" i="4"/>
  <c r="BK131" i="4"/>
  <c r="BP131" i="4" s="1"/>
  <c r="BV131" i="4" s="1"/>
  <c r="AS133" i="4"/>
  <c r="BM131" i="4"/>
  <c r="AO131" i="4" l="1"/>
  <c r="AQ131" i="4"/>
  <c r="AR132" i="4" s="1"/>
  <c r="AX134" i="4" s="1"/>
  <c r="BS131" i="4"/>
  <c r="BO131" i="4"/>
  <c r="BT131" i="4" s="1"/>
  <c r="AZ133" i="4" l="1"/>
  <c r="AP133" i="4" s="1"/>
  <c r="AI131" i="4"/>
  <c r="BW131" i="4"/>
  <c r="AK131" i="4"/>
  <c r="AS134" i="4"/>
  <c r="BU131" i="4"/>
  <c r="BI132" i="4" l="1"/>
  <c r="BN132" i="4" s="1"/>
  <c r="BH132" i="4"/>
  <c r="BM132" i="4" s="1"/>
  <c r="AY133" i="4"/>
  <c r="AJ133" i="4" s="1"/>
  <c r="BF132" i="4"/>
  <c r="BK132" i="4" s="1"/>
  <c r="AU131" i="4"/>
  <c r="AL132" i="4"/>
  <c r="BJ132" i="4" l="1"/>
  <c r="BO132" i="4" s="1"/>
  <c r="AM133" i="4"/>
  <c r="AW134" i="4"/>
  <c r="AN134" i="4" s="1"/>
  <c r="BS132" i="4"/>
  <c r="BP132" i="4"/>
  <c r="AO132" i="4" s="1"/>
  <c r="AT134" i="4" l="1"/>
  <c r="AZ134" i="4"/>
  <c r="AP134" i="4" s="1"/>
  <c r="AI132" i="4"/>
  <c r="BT132" i="4"/>
  <c r="BW132" i="4" s="1"/>
  <c r="BV132" i="4"/>
  <c r="AQ132" i="4"/>
  <c r="AR133" i="4" s="1"/>
  <c r="AX135" i="4" s="1"/>
  <c r="AK132" i="4"/>
  <c r="BU132" i="4"/>
  <c r="BI133" i="4" l="1"/>
  <c r="BN133" i="4" s="1"/>
  <c r="BF133" i="4"/>
  <c r="BK133" i="4" s="1"/>
  <c r="BH133" i="4"/>
  <c r="BM133" i="4" s="1"/>
  <c r="AY134" i="4"/>
  <c r="AJ134" i="4" s="1"/>
  <c r="AS135" i="4"/>
  <c r="AL133" i="4"/>
  <c r="AU132" i="4"/>
  <c r="AW135" i="4" l="1"/>
  <c r="AN135" i="4" s="1"/>
  <c r="BP133" i="4"/>
  <c r="AQ133" i="4" s="1"/>
  <c r="AR134" i="4" s="1"/>
  <c r="AX136" i="4" s="1"/>
  <c r="BJ133" i="4"/>
  <c r="BO133" i="4" s="1"/>
  <c r="AM134" i="4"/>
  <c r="BS133" i="4"/>
  <c r="AT135" i="4" l="1"/>
  <c r="AO133" i="4"/>
  <c r="AI133" i="4"/>
  <c r="AS136" i="4"/>
  <c r="BV133" i="4"/>
  <c r="BT133" i="4"/>
  <c r="BW133" i="4" s="1"/>
  <c r="AK133" i="4"/>
  <c r="BU133" i="4"/>
  <c r="AZ135" i="4" l="1"/>
  <c r="AP135" i="4" s="1"/>
  <c r="BI134" i="4"/>
  <c r="BN134" i="4" s="1"/>
  <c r="BH134" i="4"/>
  <c r="BM134" i="4" s="1"/>
  <c r="BF134" i="4"/>
  <c r="AY135" i="4"/>
  <c r="AJ135" i="4" s="1"/>
  <c r="AU133" i="4"/>
  <c r="AL134" i="4"/>
  <c r="AW136" i="4" l="1"/>
  <c r="AN136" i="4" s="1"/>
  <c r="BJ134" i="4"/>
  <c r="BO134" i="4" s="1"/>
  <c r="AI134" i="4" s="1"/>
  <c r="BK134" i="4"/>
  <c r="BP134" i="4" s="1"/>
  <c r="BS134" i="4"/>
  <c r="AM135" i="4"/>
  <c r="AT136" i="4" l="1"/>
  <c r="AO134" i="4"/>
  <c r="AY136" i="4"/>
  <c r="AJ136" i="4" s="1"/>
  <c r="AQ134" i="4"/>
  <c r="AR135" i="4" s="1"/>
  <c r="AX137" i="4" s="1"/>
  <c r="BV134" i="4"/>
  <c r="AK134" i="4"/>
  <c r="BT134" i="4"/>
  <c r="BU134" i="4"/>
  <c r="BH135" i="4" l="1"/>
  <c r="BM135" i="4" s="1"/>
  <c r="BF135" i="4"/>
  <c r="BK135" i="4" s="1"/>
  <c r="BI135" i="4"/>
  <c r="BN135" i="4" s="1"/>
  <c r="AZ136" i="4"/>
  <c r="AP136" i="4" s="1"/>
  <c r="AS137" i="4"/>
  <c r="BW134" i="4"/>
  <c r="AL135" i="4"/>
  <c r="AU134" i="4"/>
  <c r="AW137" i="4" l="1"/>
  <c r="AN137" i="4" s="1"/>
  <c r="BJ135" i="4"/>
  <c r="BO135" i="4" s="1"/>
  <c r="BS135" i="4"/>
  <c r="BP135" i="4"/>
  <c r="AO135" i="4" s="1"/>
  <c r="AM136" i="4"/>
  <c r="AZ137" i="4" l="1"/>
  <c r="AI135" i="4"/>
  <c r="BV135" i="4"/>
  <c r="BT135" i="4"/>
  <c r="BW135" i="4" s="1"/>
  <c r="AQ135" i="4"/>
  <c r="AR136" i="4" s="1"/>
  <c r="AX138" i="4" s="1"/>
  <c r="AK135" i="4"/>
  <c r="BU135" i="4"/>
  <c r="AT137" i="4"/>
  <c r="BI136" i="4" l="1"/>
  <c r="BN136" i="4" s="1"/>
  <c r="BF136" i="4"/>
  <c r="BH136" i="4"/>
  <c r="BM136" i="4" s="1"/>
  <c r="AY137" i="4"/>
  <c r="AJ137" i="4" s="1"/>
  <c r="AS138" i="4"/>
  <c r="AP137" i="4"/>
  <c r="AU135" i="4"/>
  <c r="AL136" i="4"/>
  <c r="BJ136" i="4" l="1"/>
  <c r="BO136" i="4" s="1"/>
  <c r="BK136" i="4"/>
  <c r="BP136" i="4" s="1"/>
  <c r="AM137" i="4"/>
  <c r="AW138" i="4"/>
  <c r="AN138" i="4" s="1"/>
  <c r="BS136" i="4"/>
  <c r="AT138" i="4" l="1"/>
  <c r="AO136" i="4"/>
  <c r="AI136" i="4"/>
  <c r="BV136" i="4"/>
  <c r="AK136" i="4"/>
  <c r="AL137" i="4" s="1"/>
  <c r="AW139" i="4" s="1"/>
  <c r="BU136" i="4"/>
  <c r="BT136" i="4"/>
  <c r="BW136" i="4" s="1"/>
  <c r="AQ136" i="4"/>
  <c r="AR137" i="4" s="1"/>
  <c r="AX139" i="4" s="1"/>
  <c r="AZ138" i="4" l="1"/>
  <c r="AP138" i="4" s="1"/>
  <c r="BI137" i="4"/>
  <c r="BN137" i="4" s="1"/>
  <c r="BH137" i="4"/>
  <c r="BM137" i="4" s="1"/>
  <c r="AY138" i="4"/>
  <c r="AJ138" i="4" s="1"/>
  <c r="BF137" i="4"/>
  <c r="AS139" i="4"/>
  <c r="AU136" i="4"/>
  <c r="AN139" i="4"/>
  <c r="AM138" i="4"/>
  <c r="BJ137" i="4" l="1"/>
  <c r="BO137" i="4" s="1"/>
  <c r="AI137" i="4" s="1"/>
  <c r="BK137" i="4"/>
  <c r="BP137" i="4" s="1"/>
  <c r="AO137" i="4" s="1"/>
  <c r="BS137" i="4"/>
  <c r="AT139" i="4"/>
  <c r="BF138" i="4" l="1"/>
  <c r="AZ139" i="4"/>
  <c r="AY139" i="4"/>
  <c r="AJ139" i="4" s="1"/>
  <c r="AQ137" i="4"/>
  <c r="AR138" i="4" s="1"/>
  <c r="AX140" i="4" s="1"/>
  <c r="BT137" i="4"/>
  <c r="BW137" i="4" s="1"/>
  <c r="BV137" i="4"/>
  <c r="AK137" i="4"/>
  <c r="BU137" i="4"/>
  <c r="BJ138" i="4" l="1"/>
  <c r="BK138" i="4"/>
  <c r="BI138" i="4"/>
  <c r="BN138" i="4" s="1"/>
  <c r="BH138" i="4"/>
  <c r="BM138" i="4" s="1"/>
  <c r="AS140" i="4"/>
  <c r="AP139" i="4"/>
  <c r="AL138" i="4"/>
  <c r="AU137" i="4"/>
  <c r="AW140" i="4" l="1"/>
  <c r="AN140" i="4" s="1"/>
  <c r="BS138" i="4"/>
  <c r="AM139" i="4"/>
  <c r="BP138" i="4"/>
  <c r="BV138" i="4" s="1"/>
  <c r="BO138" i="4"/>
  <c r="AI138" i="4" s="1"/>
  <c r="AT140" i="4" l="1"/>
  <c r="AO138" i="4"/>
  <c r="AY140" i="4"/>
  <c r="AJ140" i="4" s="1"/>
  <c r="AQ138" i="4"/>
  <c r="AR139" i="4" s="1"/>
  <c r="AX141" i="4" s="1"/>
  <c r="BT138" i="4"/>
  <c r="BW138" i="4" s="1"/>
  <c r="AK138" i="4"/>
  <c r="BU138" i="4"/>
  <c r="AZ140" i="4" l="1"/>
  <c r="AP140" i="4" s="1"/>
  <c r="BI139" i="4"/>
  <c r="BN139" i="4" s="1"/>
  <c r="BH139" i="4"/>
  <c r="BM139" i="4" s="1"/>
  <c r="BF139" i="4"/>
  <c r="AS141" i="4"/>
  <c r="AL139" i="4"/>
  <c r="AU138" i="4"/>
  <c r="AW141" i="4" l="1"/>
  <c r="AN141" i="4" s="1"/>
  <c r="BJ139" i="4"/>
  <c r="BO139" i="4" s="1"/>
  <c r="BK139" i="4"/>
  <c r="BP139" i="4" s="1"/>
  <c r="AQ139" i="4" s="1"/>
  <c r="AR140" i="4" s="1"/>
  <c r="AX142" i="4" s="1"/>
  <c r="BS139" i="4"/>
  <c r="AM140" i="4"/>
  <c r="AO139" i="4" l="1"/>
  <c r="AI139" i="4"/>
  <c r="AT141" i="4"/>
  <c r="BT139" i="4"/>
  <c r="BW139" i="4" s="1"/>
  <c r="AK139" i="4"/>
  <c r="BV139" i="4"/>
  <c r="AS142" i="4"/>
  <c r="BU139" i="4"/>
  <c r="AZ141" i="4" l="1"/>
  <c r="AP141" i="4" s="1"/>
  <c r="BI140" i="4"/>
  <c r="BN140" i="4" s="1"/>
  <c r="BH140" i="4"/>
  <c r="BF140" i="4"/>
  <c r="AY141" i="4"/>
  <c r="AJ141" i="4" s="1"/>
  <c r="AU139" i="4"/>
  <c r="AL140" i="4"/>
  <c r="AW142" i="4" l="1"/>
  <c r="AN142" i="4" s="1"/>
  <c r="BJ140" i="4"/>
  <c r="BK140" i="4"/>
  <c r="BP140" i="4" s="1"/>
  <c r="AO140" i="4" s="1"/>
  <c r="AM141" i="4"/>
  <c r="BM140" i="4"/>
  <c r="AZ142" i="4" l="1"/>
  <c r="BS140" i="4"/>
  <c r="BO140" i="4"/>
  <c r="BT140" i="4" s="1"/>
  <c r="AT142" i="4"/>
  <c r="AQ140" i="4"/>
  <c r="BV140" i="4"/>
  <c r="AI140" i="4" l="1"/>
  <c r="AK140" i="4"/>
  <c r="BU140" i="4"/>
  <c r="AP142" i="4"/>
  <c r="AR141" i="4"/>
  <c r="AX143" i="4" s="1"/>
  <c r="BW140" i="4"/>
  <c r="BI141" i="4" l="1"/>
  <c r="BN141" i="4" s="1"/>
  <c r="BF141" i="4"/>
  <c r="BK141" i="4" s="1"/>
  <c r="BH141" i="4"/>
  <c r="BM141" i="4" s="1"/>
  <c r="AY142" i="4"/>
  <c r="AJ142" i="4" s="1"/>
  <c r="AU140" i="4"/>
  <c r="AL141" i="4"/>
  <c r="AS143" i="4"/>
  <c r="BP141" i="4" l="1"/>
  <c r="BV141" i="4" s="1"/>
  <c r="BJ141" i="4"/>
  <c r="BO141" i="4" s="1"/>
  <c r="AM142" i="4"/>
  <c r="AW143" i="4"/>
  <c r="AN143" i="4" s="1"/>
  <c r="BS141" i="4"/>
  <c r="AT143" i="4" l="1"/>
  <c r="AO141" i="4"/>
  <c r="AI141" i="4"/>
  <c r="AQ141" i="4"/>
  <c r="AR142" i="4" s="1"/>
  <c r="AX144" i="4" s="1"/>
  <c r="AK141" i="4"/>
  <c r="BT141" i="4"/>
  <c r="BW141" i="4" s="1"/>
  <c r="BU141" i="4"/>
  <c r="BI142" i="4" l="1"/>
  <c r="BN142" i="4" s="1"/>
  <c r="BH142" i="4"/>
  <c r="BM142" i="4" s="1"/>
  <c r="BF142" i="4"/>
  <c r="BK142" i="4" s="1"/>
  <c r="AZ143" i="4"/>
  <c r="AP143" i="4" s="1"/>
  <c r="AY143" i="4"/>
  <c r="AJ143" i="4" s="1"/>
  <c r="AS144" i="4"/>
  <c r="AU141" i="4"/>
  <c r="AL142" i="4"/>
  <c r="AW144" i="4" l="1"/>
  <c r="AN144" i="4" s="1"/>
  <c r="BJ142" i="4"/>
  <c r="BO142" i="4" s="1"/>
  <c r="AI142" i="4" s="1"/>
  <c r="BS142" i="4"/>
  <c r="BP142" i="4"/>
  <c r="AO142" i="4" s="1"/>
  <c r="AM143" i="4"/>
  <c r="BF143" i="4" l="1"/>
  <c r="AY144" i="4"/>
  <c r="AJ144" i="4" s="1"/>
  <c r="AQ142" i="4"/>
  <c r="AR143" i="4" s="1"/>
  <c r="AX145" i="4" s="1"/>
  <c r="AZ144" i="4"/>
  <c r="BV142" i="4"/>
  <c r="AT144" i="4"/>
  <c r="BT142" i="4"/>
  <c r="BW142" i="4" s="1"/>
  <c r="BU142" i="4"/>
  <c r="AK142" i="4"/>
  <c r="BJ143" i="4" l="1"/>
  <c r="BK143" i="4"/>
  <c r="BH143" i="4"/>
  <c r="BM143" i="4" s="1"/>
  <c r="BI143" i="4"/>
  <c r="BN143" i="4" s="1"/>
  <c r="AP144" i="4"/>
  <c r="AL143" i="4"/>
  <c r="AU142" i="4"/>
  <c r="AS145" i="4"/>
  <c r="AW145" i="4" l="1"/>
  <c r="AN145" i="4" s="1"/>
  <c r="BP143" i="4"/>
  <c r="BS143" i="4"/>
  <c r="BO143" i="4"/>
  <c r="AI143" i="4" s="1"/>
  <c r="AM144" i="4"/>
  <c r="AO143" i="4" l="1"/>
  <c r="AY145" i="4"/>
  <c r="AJ145" i="4" s="1"/>
  <c r="AQ143" i="4"/>
  <c r="AR144" i="4" s="1"/>
  <c r="AX146" i="4" s="1"/>
  <c r="BV143" i="4"/>
  <c r="AT145" i="4"/>
  <c r="BT143" i="4"/>
  <c r="BW143" i="4" s="1"/>
  <c r="AK143" i="4"/>
  <c r="BU143" i="4"/>
  <c r="AZ145" i="4" l="1"/>
  <c r="AP145" i="4" s="1"/>
  <c r="BI144" i="4"/>
  <c r="BN144" i="4" s="1"/>
  <c r="BH144" i="4"/>
  <c r="BF144" i="4"/>
  <c r="AS146" i="4"/>
  <c r="AU143" i="4"/>
  <c r="AL144" i="4"/>
  <c r="AW146" i="4" l="1"/>
  <c r="AN146" i="4" s="1"/>
  <c r="BJ144" i="4"/>
  <c r="BK144" i="4"/>
  <c r="BP144" i="4" s="1"/>
  <c r="BV144" i="4" s="1"/>
  <c r="BM144" i="4"/>
  <c r="AM145" i="4"/>
  <c r="AO144" i="4" l="1"/>
  <c r="BS144" i="4"/>
  <c r="AT146" i="4"/>
  <c r="BO144" i="4"/>
  <c r="BT144" i="4" s="1"/>
  <c r="AQ144" i="4"/>
  <c r="AZ146" i="4" l="1"/>
  <c r="AP146" i="4" s="1"/>
  <c r="AI144" i="4"/>
  <c r="BW144" i="4"/>
  <c r="AK144" i="4"/>
  <c r="BU144" i="4"/>
  <c r="AR145" i="4"/>
  <c r="AX147" i="4" s="1"/>
  <c r="BI145" i="4" l="1"/>
  <c r="BN145" i="4" s="1"/>
  <c r="BF145" i="4"/>
  <c r="BH145" i="4"/>
  <c r="BM145" i="4" s="1"/>
  <c r="AY146" i="4"/>
  <c r="AJ146" i="4" s="1"/>
  <c r="AL145" i="4"/>
  <c r="AU144" i="4"/>
  <c r="AS147" i="4"/>
  <c r="BJ145" i="4" l="1"/>
  <c r="BO145" i="4" s="1"/>
  <c r="BK145" i="4"/>
  <c r="BP145" i="4" s="1"/>
  <c r="AQ145" i="4" s="1"/>
  <c r="AR146" i="4" s="1"/>
  <c r="AX148" i="4" s="1"/>
  <c r="AW147" i="4"/>
  <c r="AN147" i="4" s="1"/>
  <c r="BS145" i="4"/>
  <c r="AM146" i="4"/>
  <c r="AO145" i="4" l="1"/>
  <c r="AI145" i="4"/>
  <c r="AS148" i="4"/>
  <c r="AT147" i="4"/>
  <c r="BV145" i="4"/>
  <c r="BT145" i="4"/>
  <c r="BW145" i="4" s="1"/>
  <c r="AK145" i="4"/>
  <c r="BU145" i="4"/>
  <c r="AZ147" i="4" l="1"/>
  <c r="AP147" i="4" s="1"/>
  <c r="BI146" i="4"/>
  <c r="BN146" i="4" s="1"/>
  <c r="BH146" i="4"/>
  <c r="BM146" i="4" s="1"/>
  <c r="AY147" i="4"/>
  <c r="AJ147" i="4" s="1"/>
  <c r="BF146" i="4"/>
  <c r="AU145" i="4"/>
  <c r="AL146" i="4"/>
  <c r="BJ146" i="4" l="1"/>
  <c r="BO146" i="4" s="1"/>
  <c r="BU146" i="4" s="1"/>
  <c r="BK146" i="4"/>
  <c r="BP146" i="4" s="1"/>
  <c r="BV146" i="4" s="1"/>
  <c r="AW148" i="4"/>
  <c r="AN148" i="4" s="1"/>
  <c r="BS146" i="4"/>
  <c r="AM147" i="4"/>
  <c r="AO146" i="4" l="1"/>
  <c r="AI146" i="4"/>
  <c r="AT148" i="4"/>
  <c r="AK146" i="4"/>
  <c r="AL147" i="4" s="1"/>
  <c r="AW149" i="4" s="1"/>
  <c r="BT146" i="4"/>
  <c r="BW146" i="4" s="1"/>
  <c r="AQ146" i="4"/>
  <c r="AR147" i="4" s="1"/>
  <c r="AX149" i="4" s="1"/>
  <c r="AZ148" i="4" l="1"/>
  <c r="AP148" i="4" s="1"/>
  <c r="BI147" i="4"/>
  <c r="BN147" i="4" s="1"/>
  <c r="BH147" i="4"/>
  <c r="BM147" i="4" s="1"/>
  <c r="AY148" i="4"/>
  <c r="AJ148" i="4" s="1"/>
  <c r="BF147" i="4"/>
  <c r="BK147" i="4" s="1"/>
  <c r="AU146" i="4"/>
  <c r="AS149" i="4"/>
  <c r="AN149" i="4"/>
  <c r="AM148" i="4"/>
  <c r="BP147" i="4" l="1"/>
  <c r="BJ147" i="4"/>
  <c r="BO147" i="4" s="1"/>
  <c r="BS147" i="4"/>
  <c r="AT149" i="4"/>
  <c r="AO147" i="4" l="1"/>
  <c r="AI147" i="4"/>
  <c r="AQ147" i="4"/>
  <c r="AR148" i="4" s="1"/>
  <c r="AX150" i="4" s="1"/>
  <c r="BV147" i="4"/>
  <c r="BU147" i="4"/>
  <c r="BT147" i="4"/>
  <c r="BW147" i="4" s="1"/>
  <c r="AK147" i="4"/>
  <c r="BI148" i="4" l="1"/>
  <c r="BN148" i="4" s="1"/>
  <c r="BH148" i="4"/>
  <c r="BM148" i="4" s="1"/>
  <c r="BF148" i="4"/>
  <c r="AZ149" i="4"/>
  <c r="AP149" i="4" s="1"/>
  <c r="AY149" i="4"/>
  <c r="AJ149" i="4" s="1"/>
  <c r="AL148" i="4"/>
  <c r="AU147" i="4"/>
  <c r="AS150" i="4"/>
  <c r="BJ148" i="4" l="1"/>
  <c r="BO148" i="4" s="1"/>
  <c r="BK148" i="4"/>
  <c r="BP148" i="4" s="1"/>
  <c r="AM149" i="4"/>
  <c r="AW150" i="4"/>
  <c r="AN150" i="4" s="1"/>
  <c r="BS148" i="4"/>
  <c r="AT150" i="4" l="1"/>
  <c r="AO148" i="4"/>
  <c r="AI148" i="4"/>
  <c r="AK148" i="4"/>
  <c r="AL149" i="4" s="1"/>
  <c r="AW151" i="4" s="1"/>
  <c r="BU148" i="4"/>
  <c r="BT148" i="4"/>
  <c r="BW148" i="4" s="1"/>
  <c r="AQ148" i="4"/>
  <c r="AR149" i="4" s="1"/>
  <c r="AX151" i="4" s="1"/>
  <c r="BV148" i="4"/>
  <c r="AZ150" i="4" l="1"/>
  <c r="AP150" i="4" s="1"/>
  <c r="BI149" i="4"/>
  <c r="BN149" i="4" s="1"/>
  <c r="BH149" i="4"/>
  <c r="BM149" i="4" s="1"/>
  <c r="BF149" i="4"/>
  <c r="AY150" i="4"/>
  <c r="AJ150" i="4" s="1"/>
  <c r="AU148" i="4"/>
  <c r="AS151" i="4"/>
  <c r="AN151" i="4"/>
  <c r="AM150" i="4"/>
  <c r="BJ149" i="4" l="1"/>
  <c r="BO149" i="4" s="1"/>
  <c r="AI149" i="4" s="1"/>
  <c r="BK149" i="4"/>
  <c r="BP149" i="4" s="1"/>
  <c r="BS149" i="4"/>
  <c r="AT151" i="4"/>
  <c r="AO149" i="4" l="1"/>
  <c r="AY151" i="4"/>
  <c r="AJ151" i="4" s="1"/>
  <c r="AQ149" i="4"/>
  <c r="AR150" i="4" s="1"/>
  <c r="AX152" i="4" s="1"/>
  <c r="BV149" i="4"/>
  <c r="AK149" i="4"/>
  <c r="BT149" i="4"/>
  <c r="BW149" i="4" s="1"/>
  <c r="BU149" i="4"/>
  <c r="AZ151" i="4" l="1"/>
  <c r="AP151" i="4" s="1"/>
  <c r="BI150" i="4"/>
  <c r="BN150" i="4" s="1"/>
  <c r="BH150" i="4"/>
  <c r="BF150" i="4"/>
  <c r="BK150" i="4" s="1"/>
  <c r="AU149" i="4"/>
  <c r="AS152" i="4"/>
  <c r="AL150" i="4"/>
  <c r="AW152" i="4" l="1"/>
  <c r="AN152" i="4" s="1"/>
  <c r="BJ150" i="4"/>
  <c r="BM150" i="4"/>
  <c r="AM151" i="4"/>
  <c r="BP150" i="4"/>
  <c r="BV150" i="4" s="1"/>
  <c r="AO150" i="4" l="1"/>
  <c r="BS150" i="4"/>
  <c r="AT152" i="4"/>
  <c r="BO150" i="4"/>
  <c r="BT150" i="4" s="1"/>
  <c r="AQ150" i="4"/>
  <c r="AZ152" i="4" l="1"/>
  <c r="AP152" i="4" s="1"/>
  <c r="AI150" i="4"/>
  <c r="BW150" i="4"/>
  <c r="BU150" i="4"/>
  <c r="AK150" i="4"/>
  <c r="AR151" i="4"/>
  <c r="AX153" i="4" s="1"/>
  <c r="BI151" i="4" l="1"/>
  <c r="BN151" i="4" s="1"/>
  <c r="BF151" i="4"/>
  <c r="BH151" i="4"/>
  <c r="BM151" i="4" s="1"/>
  <c r="AY152" i="4"/>
  <c r="AJ152" i="4" s="1"/>
  <c r="AU150" i="4"/>
  <c r="AL151" i="4"/>
  <c r="AS153" i="4"/>
  <c r="BJ151" i="4" l="1"/>
  <c r="BO151" i="4" s="1"/>
  <c r="BK151" i="4"/>
  <c r="BP151" i="4" s="1"/>
  <c r="AW153" i="4"/>
  <c r="AN153" i="4" s="1"/>
  <c r="BS151" i="4"/>
  <c r="AM152" i="4"/>
  <c r="AO151" i="4" l="1"/>
  <c r="AI151" i="4"/>
  <c r="BV151" i="4"/>
  <c r="AQ151" i="4"/>
  <c r="AR152" i="4" s="1"/>
  <c r="AX154" i="4" s="1"/>
  <c r="AT153" i="4"/>
  <c r="BT151" i="4"/>
  <c r="BW151" i="4" s="1"/>
  <c r="BU151" i="4"/>
  <c r="AK151" i="4"/>
  <c r="BI152" i="4" l="1"/>
  <c r="BN152" i="4" s="1"/>
  <c r="BH152" i="4"/>
  <c r="AY153" i="4"/>
  <c r="AJ153" i="4" s="1"/>
  <c r="BF152" i="4"/>
  <c r="AZ153" i="4"/>
  <c r="AP153" i="4" s="1"/>
  <c r="AS154" i="4"/>
  <c r="AL152" i="4"/>
  <c r="AU151" i="4"/>
  <c r="AW154" i="4" l="1"/>
  <c r="AN154" i="4" s="1"/>
  <c r="BJ152" i="4"/>
  <c r="BK152" i="4"/>
  <c r="BP152" i="4" s="1"/>
  <c r="AQ152" i="4" s="1"/>
  <c r="AR153" i="4" s="1"/>
  <c r="AX155" i="4" s="1"/>
  <c r="AM153" i="4"/>
  <c r="BM152" i="4"/>
  <c r="AO152" i="4" l="1"/>
  <c r="BV152" i="4"/>
  <c r="BS152" i="4"/>
  <c r="BO152" i="4"/>
  <c r="BT152" i="4" s="1"/>
  <c r="AT154" i="4"/>
  <c r="AS155" i="4"/>
  <c r="AZ154" i="4" l="1"/>
  <c r="AP154" i="4" s="1"/>
  <c r="AI152" i="4"/>
  <c r="BW152" i="4"/>
  <c r="AK152" i="4"/>
  <c r="BU152" i="4"/>
  <c r="BI153" i="4" l="1"/>
  <c r="BN153" i="4" s="1"/>
  <c r="BF153" i="4"/>
  <c r="BH153" i="4"/>
  <c r="BM153" i="4" s="1"/>
  <c r="AY154" i="4"/>
  <c r="AJ154" i="4" s="1"/>
  <c r="AL153" i="4"/>
  <c r="AU152" i="4"/>
  <c r="BJ153" i="4" l="1"/>
  <c r="BO153" i="4" s="1"/>
  <c r="AI153" i="4" s="1"/>
  <c r="BK153" i="4"/>
  <c r="BP153" i="4" s="1"/>
  <c r="AQ153" i="4" s="1"/>
  <c r="AW155" i="4"/>
  <c r="AN155" i="4" s="1"/>
  <c r="AM154" i="4"/>
  <c r="BS153" i="4"/>
  <c r="AO153" i="4" l="1"/>
  <c r="AY155" i="4"/>
  <c r="BU153" i="4"/>
  <c r="AT155" i="4"/>
  <c r="BV153" i="4"/>
  <c r="AK153" i="4"/>
  <c r="AR154" i="4"/>
  <c r="AX156" i="4" s="1"/>
  <c r="BT153" i="4"/>
  <c r="BW153" i="4" s="1"/>
  <c r="AZ155" i="4" l="1"/>
  <c r="AP155" i="4" s="1"/>
  <c r="BI154" i="4"/>
  <c r="BN154" i="4" s="1"/>
  <c r="BH154" i="4"/>
  <c r="BM154" i="4" s="1"/>
  <c r="BF154" i="4"/>
  <c r="AJ155" i="4"/>
  <c r="AL154" i="4"/>
  <c r="AU153" i="4"/>
  <c r="AS156" i="4"/>
  <c r="AW156" i="4" l="1"/>
  <c r="AN156" i="4" s="1"/>
  <c r="BJ154" i="4"/>
  <c r="BO154" i="4" s="1"/>
  <c r="AI154" i="4" s="1"/>
  <c r="BK154" i="4"/>
  <c r="BP154" i="4" s="1"/>
  <c r="AM155" i="4"/>
  <c r="BS154" i="4"/>
  <c r="AT156" i="4" l="1"/>
  <c r="AO154" i="4"/>
  <c r="AY156" i="4"/>
  <c r="AJ156" i="4" s="1"/>
  <c r="BV154" i="4"/>
  <c r="AQ154" i="4"/>
  <c r="AR155" i="4" s="1"/>
  <c r="AX157" i="4" s="1"/>
  <c r="BT154" i="4"/>
  <c r="BW154" i="4" s="1"/>
  <c r="AK154" i="4"/>
  <c r="BU154" i="4"/>
  <c r="BI155" i="4" l="1"/>
  <c r="BN155" i="4" s="1"/>
  <c r="BH155" i="4"/>
  <c r="BF155" i="4"/>
  <c r="AZ156" i="4"/>
  <c r="AP156" i="4" s="1"/>
  <c r="AL155" i="4"/>
  <c r="AU154" i="4"/>
  <c r="AS157" i="4"/>
  <c r="AW157" i="4" l="1"/>
  <c r="AN157" i="4" s="1"/>
  <c r="BJ155" i="4"/>
  <c r="BK155" i="4"/>
  <c r="BP155" i="4" s="1"/>
  <c r="BV155" i="4" s="1"/>
  <c r="AM156" i="4"/>
  <c r="BM155" i="4"/>
  <c r="AO155" i="4" l="1"/>
  <c r="BS155" i="4"/>
  <c r="AQ155" i="4"/>
  <c r="AR156" i="4" s="1"/>
  <c r="AX158" i="4" s="1"/>
  <c r="AT157" i="4"/>
  <c r="BO155" i="4"/>
  <c r="BT155" i="4" s="1"/>
  <c r="AZ157" i="4" l="1"/>
  <c r="AP157" i="4" s="1"/>
  <c r="AI155" i="4"/>
  <c r="BW155" i="4"/>
  <c r="AK155" i="4"/>
  <c r="BU155" i="4"/>
  <c r="AS158" i="4"/>
  <c r="BI156" i="4" l="1"/>
  <c r="BN156" i="4" s="1"/>
  <c r="BF156" i="4"/>
  <c r="BH156" i="4"/>
  <c r="BM156" i="4" s="1"/>
  <c r="AY157" i="4"/>
  <c r="AJ157" i="4" s="1"/>
  <c r="AU155" i="4"/>
  <c r="AL156" i="4"/>
  <c r="AW158" i="4" l="1"/>
  <c r="AN158" i="4" s="1"/>
  <c r="BJ156" i="4"/>
  <c r="BO156" i="4" s="1"/>
  <c r="BK156" i="4"/>
  <c r="BP156" i="4" s="1"/>
  <c r="BS156" i="4"/>
  <c r="AM157" i="4"/>
  <c r="AO156" i="4" l="1"/>
  <c r="AI156" i="4"/>
  <c r="BV156" i="4"/>
  <c r="BT156" i="4"/>
  <c r="BW156" i="4" s="1"/>
  <c r="AQ156" i="4"/>
  <c r="AR157" i="4" s="1"/>
  <c r="AX159" i="4" s="1"/>
  <c r="AT158" i="4"/>
  <c r="BU156" i="4"/>
  <c r="AK156" i="4"/>
  <c r="BI157" i="4" l="1"/>
  <c r="BN157" i="4" s="1"/>
  <c r="BH157" i="4"/>
  <c r="BM157" i="4" s="1"/>
  <c r="AY158" i="4"/>
  <c r="AJ158" i="4" s="1"/>
  <c r="BF157" i="4"/>
  <c r="BK157" i="4" s="1"/>
  <c r="AZ158" i="4"/>
  <c r="AP158" i="4" s="1"/>
  <c r="AS159" i="4"/>
  <c r="AU156" i="4"/>
  <c r="AL157" i="4"/>
  <c r="BJ157" i="4" l="1"/>
  <c r="BO157" i="4" s="1"/>
  <c r="AM158" i="4"/>
  <c r="AW159" i="4"/>
  <c r="AN159" i="4" s="1"/>
  <c r="BP157" i="4"/>
  <c r="BV157" i="4" s="1"/>
  <c r="BS157" i="4"/>
  <c r="AT159" i="4" l="1"/>
  <c r="AO157" i="4"/>
  <c r="AI157" i="4"/>
  <c r="BT157" i="4"/>
  <c r="BW157" i="4" s="1"/>
  <c r="AQ157" i="4"/>
  <c r="AR158" i="4" s="1"/>
  <c r="AX160" i="4" s="1"/>
  <c r="BU157" i="4"/>
  <c r="AK157" i="4"/>
  <c r="AL158" i="4" s="1"/>
  <c r="AW160" i="4" s="1"/>
  <c r="AZ159" i="4" l="1"/>
  <c r="AP159" i="4" s="1"/>
  <c r="BI158" i="4"/>
  <c r="BN158" i="4" s="1"/>
  <c r="BH158" i="4"/>
  <c r="BM158" i="4" s="1"/>
  <c r="BF158" i="4"/>
  <c r="AY159" i="4"/>
  <c r="AJ159" i="4" s="1"/>
  <c r="AS160" i="4"/>
  <c r="AU157" i="4"/>
  <c r="AN160" i="4"/>
  <c r="AM159" i="4"/>
  <c r="BJ158" i="4" l="1"/>
  <c r="BO158" i="4" s="1"/>
  <c r="BK158" i="4"/>
  <c r="BP158" i="4" s="1"/>
  <c r="BS158" i="4"/>
  <c r="AT160" i="4"/>
  <c r="AO158" i="4" l="1"/>
  <c r="AI158" i="4"/>
  <c r="BT158" i="4"/>
  <c r="BW158" i="4" s="1"/>
  <c r="AQ158" i="4"/>
  <c r="AR159" i="4" s="1"/>
  <c r="AX161" i="4" s="1"/>
  <c r="BV158" i="4"/>
  <c r="BU158" i="4"/>
  <c r="AK158" i="4"/>
  <c r="AZ160" i="4" l="1"/>
  <c r="AP160" i="4" s="1"/>
  <c r="BI159" i="4"/>
  <c r="BN159" i="4" s="1"/>
  <c r="BH159" i="4"/>
  <c r="BM159" i="4" s="1"/>
  <c r="BF159" i="4"/>
  <c r="AY160" i="4"/>
  <c r="AJ160" i="4" s="1"/>
  <c r="AU158" i="4"/>
  <c r="AL159" i="4"/>
  <c r="AS161" i="4"/>
  <c r="AW161" i="4" l="1"/>
  <c r="AN161" i="4" s="1"/>
  <c r="BJ159" i="4"/>
  <c r="BO159" i="4" s="1"/>
  <c r="BU159" i="4" s="1"/>
  <c r="BK159" i="4"/>
  <c r="BP159" i="4" s="1"/>
  <c r="AM160" i="4"/>
  <c r="BS159" i="4"/>
  <c r="AT161" i="4" l="1"/>
  <c r="AO159" i="4"/>
  <c r="AI159" i="4"/>
  <c r="BV159" i="4"/>
  <c r="AQ159" i="4"/>
  <c r="AR160" i="4" s="1"/>
  <c r="AX162" i="4" s="1"/>
  <c r="AK159" i="4"/>
  <c r="BT159" i="4"/>
  <c r="BW159" i="4" s="1"/>
  <c r="BI160" i="4" l="1"/>
  <c r="BN160" i="4" s="1"/>
  <c r="BH160" i="4"/>
  <c r="BM160" i="4" s="1"/>
  <c r="AY161" i="4"/>
  <c r="AJ161" i="4" s="1"/>
  <c r="BF160" i="4"/>
  <c r="BK160" i="4" s="1"/>
  <c r="AZ161" i="4"/>
  <c r="AP161" i="4" s="1"/>
  <c r="AU159" i="4"/>
  <c r="AL160" i="4"/>
  <c r="AS162" i="4"/>
  <c r="BP160" i="4" l="1"/>
  <c r="BJ160" i="4"/>
  <c r="BO160" i="4" s="1"/>
  <c r="AW162" i="4"/>
  <c r="AN162" i="4" s="1"/>
  <c r="AM161" i="4"/>
  <c r="BS160" i="4"/>
  <c r="AT162" i="4" l="1"/>
  <c r="AO160" i="4"/>
  <c r="AI160" i="4"/>
  <c r="BV160" i="4"/>
  <c r="BT160" i="4"/>
  <c r="BW160" i="4" s="1"/>
  <c r="AQ160" i="4"/>
  <c r="AR161" i="4" s="1"/>
  <c r="AX163" i="4" s="1"/>
  <c r="AK160" i="4"/>
  <c r="BU160" i="4"/>
  <c r="BI161" i="4" l="1"/>
  <c r="BN161" i="4" s="1"/>
  <c r="BH161" i="4"/>
  <c r="BM161" i="4" s="1"/>
  <c r="BF161" i="4"/>
  <c r="BK161" i="4" s="1"/>
  <c r="AZ162" i="4"/>
  <c r="AP162" i="4" s="1"/>
  <c r="AY162" i="4"/>
  <c r="AJ162" i="4" s="1"/>
  <c r="AS163" i="4"/>
  <c r="AL161" i="4"/>
  <c r="AU160" i="4"/>
  <c r="AW163" i="4" l="1"/>
  <c r="AN163" i="4" s="1"/>
  <c r="BP161" i="4"/>
  <c r="AQ161" i="4" s="1"/>
  <c r="BJ161" i="4"/>
  <c r="BO161" i="4" s="1"/>
  <c r="AK161" i="4" s="1"/>
  <c r="AL162" i="4" s="1"/>
  <c r="AW164" i="4" s="1"/>
  <c r="BS161" i="4"/>
  <c r="AM162" i="4"/>
  <c r="AO161" i="4" l="1"/>
  <c r="AI161" i="4"/>
  <c r="BU161" i="4"/>
  <c r="AR162" i="4"/>
  <c r="AX164" i="4" s="1"/>
  <c r="BT161" i="4"/>
  <c r="BW161" i="4" s="1"/>
  <c r="AN164" i="4"/>
  <c r="BV161" i="4"/>
  <c r="AT163" i="4"/>
  <c r="AM163" i="4"/>
  <c r="BH162" i="4" l="1"/>
  <c r="AZ163" i="4"/>
  <c r="AP163" i="4" s="1"/>
  <c r="BI162" i="4"/>
  <c r="BN162" i="4" s="1"/>
  <c r="AY163" i="4"/>
  <c r="AJ163" i="4" s="1"/>
  <c r="BF162" i="4"/>
  <c r="AS164" i="4"/>
  <c r="AT164" i="4"/>
  <c r="AU161" i="4"/>
  <c r="BJ162" i="4" l="1"/>
  <c r="BK162" i="4"/>
  <c r="BP162" i="4" s="1"/>
  <c r="BM162" i="4"/>
  <c r="AO162" i="4" l="1"/>
  <c r="BS162" i="4"/>
  <c r="BO162" i="4"/>
  <c r="BT162" i="4" s="1"/>
  <c r="AQ162" i="4"/>
  <c r="BV162" i="4"/>
  <c r="AZ164" i="4" l="1"/>
  <c r="AP164" i="4" s="1"/>
  <c r="AI162" i="4"/>
  <c r="BW162" i="4"/>
  <c r="BU162" i="4"/>
  <c r="AK162" i="4"/>
  <c r="AR163" i="4"/>
  <c r="AX165" i="4" s="1"/>
  <c r="BI163" i="4" l="1"/>
  <c r="BN163" i="4" s="1"/>
  <c r="BH163" i="4"/>
  <c r="BM163" i="4" s="1"/>
  <c r="AY164" i="4"/>
  <c r="AJ164" i="4" s="1"/>
  <c r="BF163" i="4"/>
  <c r="AU162" i="4"/>
  <c r="AL163" i="4"/>
  <c r="AS165" i="4"/>
  <c r="BJ163" i="4" l="1"/>
  <c r="BO163" i="4" s="1"/>
  <c r="BK163" i="4"/>
  <c r="BP163" i="4" s="1"/>
  <c r="AM164" i="4"/>
  <c r="AW165" i="4"/>
  <c r="AN165" i="4" s="1"/>
  <c r="BS163" i="4"/>
  <c r="AT165" i="4" l="1"/>
  <c r="AO163" i="4"/>
  <c r="AI163" i="4"/>
  <c r="AQ163" i="4"/>
  <c r="AR164" i="4" s="1"/>
  <c r="AX166" i="4" s="1"/>
  <c r="BV163" i="4"/>
  <c r="BT163" i="4"/>
  <c r="BW163" i="4" s="1"/>
  <c r="AK163" i="4"/>
  <c r="BU163" i="4"/>
  <c r="BI164" i="4" l="1"/>
  <c r="BN164" i="4" s="1"/>
  <c r="BH164" i="4"/>
  <c r="BF164" i="4"/>
  <c r="BK164" i="4" s="1"/>
  <c r="AZ165" i="4"/>
  <c r="AP165" i="4" s="1"/>
  <c r="AY165" i="4"/>
  <c r="AJ165" i="4" s="1"/>
  <c r="AS166" i="4"/>
  <c r="AL164" i="4"/>
  <c r="AU163" i="4"/>
  <c r="AW166" i="4" l="1"/>
  <c r="AN166" i="4" s="1"/>
  <c r="BP164" i="4"/>
  <c r="BV164" i="4" s="1"/>
  <c r="BJ164" i="4"/>
  <c r="BM164" i="4"/>
  <c r="AM165" i="4"/>
  <c r="AO164" i="4" l="1"/>
  <c r="AQ164" i="4"/>
  <c r="AR165" i="4" s="1"/>
  <c r="AX167" i="4" s="1"/>
  <c r="BS164" i="4"/>
  <c r="BO164" i="4"/>
  <c r="BT164" i="4" s="1"/>
  <c r="AT166" i="4"/>
  <c r="AZ166" i="4" l="1"/>
  <c r="AP166" i="4" s="1"/>
  <c r="AI164" i="4"/>
  <c r="AS167" i="4"/>
  <c r="BW164" i="4"/>
  <c r="AK164" i="4"/>
  <c r="BU164" i="4"/>
  <c r="BI165" i="4" l="1"/>
  <c r="BN165" i="4" s="1"/>
  <c r="BH165" i="4"/>
  <c r="BM165" i="4" s="1"/>
  <c r="AY166" i="4"/>
  <c r="AJ166" i="4" s="1"/>
  <c r="BF165" i="4"/>
  <c r="AU164" i="4"/>
  <c r="AL165" i="4"/>
  <c r="AW167" i="4" l="1"/>
  <c r="AN167" i="4" s="1"/>
  <c r="BJ165" i="4"/>
  <c r="BO165" i="4" s="1"/>
  <c r="AK165" i="4" s="1"/>
  <c r="BK165" i="4"/>
  <c r="BP165" i="4" s="1"/>
  <c r="BS165" i="4"/>
  <c r="AM166" i="4"/>
  <c r="AT167" i="4" l="1"/>
  <c r="AO165" i="4"/>
  <c r="AI165" i="4"/>
  <c r="BV165" i="4"/>
  <c r="AQ165" i="4"/>
  <c r="AR166" i="4" s="1"/>
  <c r="AX168" i="4" s="1"/>
  <c r="AL166" i="4"/>
  <c r="AW168" i="4" s="1"/>
  <c r="BU165" i="4"/>
  <c r="BT165" i="4"/>
  <c r="BI166" i="4" l="1"/>
  <c r="BN166" i="4" s="1"/>
  <c r="BH166" i="4"/>
  <c r="BM166" i="4" s="1"/>
  <c r="AY167" i="4"/>
  <c r="AJ167" i="4" s="1"/>
  <c r="BF166" i="4"/>
  <c r="AZ167" i="4"/>
  <c r="AP167" i="4" s="1"/>
  <c r="AS168" i="4"/>
  <c r="AU165" i="4"/>
  <c r="BW165" i="4"/>
  <c r="AN168" i="4"/>
  <c r="AM167" i="4"/>
  <c r="BJ166" i="4" l="1"/>
  <c r="BO166" i="4" s="1"/>
  <c r="BK166" i="4"/>
  <c r="BP166" i="4" s="1"/>
  <c r="AQ166" i="4" s="1"/>
  <c r="BS166" i="4"/>
  <c r="AT168" i="4"/>
  <c r="AO166" i="4" l="1"/>
  <c r="BU166" i="4"/>
  <c r="AI166" i="4"/>
  <c r="BV166" i="4"/>
  <c r="AK166" i="4"/>
  <c r="AL167" i="4" s="1"/>
  <c r="BT166" i="4"/>
  <c r="BW166" i="4" s="1"/>
  <c r="AR167" i="4"/>
  <c r="AX169" i="4" s="1"/>
  <c r="AW169" i="4" l="1"/>
  <c r="AN169" i="4" s="1"/>
  <c r="AZ168" i="4"/>
  <c r="AP168" i="4" s="1"/>
  <c r="BI167" i="4"/>
  <c r="BN167" i="4" s="1"/>
  <c r="BH167" i="4"/>
  <c r="BM167" i="4" s="1"/>
  <c r="AY168" i="4"/>
  <c r="AJ168" i="4" s="1"/>
  <c r="BF167" i="4"/>
  <c r="AU166" i="4"/>
  <c r="AM168" i="4"/>
  <c r="AS169" i="4"/>
  <c r="BJ167" i="4" l="1"/>
  <c r="BO167" i="4" s="1"/>
  <c r="BK167" i="4"/>
  <c r="BP167" i="4" s="1"/>
  <c r="BS167" i="4"/>
  <c r="AT169" i="4"/>
  <c r="AO167" i="4" l="1"/>
  <c r="AI167" i="4"/>
  <c r="AQ167" i="4"/>
  <c r="AR168" i="4" s="1"/>
  <c r="AX170" i="4" s="1"/>
  <c r="BV167" i="4"/>
  <c r="AK167" i="4"/>
  <c r="BU167" i="4"/>
  <c r="BT167" i="4"/>
  <c r="BW167" i="4" s="1"/>
  <c r="BI168" i="4" l="1"/>
  <c r="BN168" i="4" s="1"/>
  <c r="BF168" i="4"/>
  <c r="BH168" i="4"/>
  <c r="BM168" i="4" s="1"/>
  <c r="AZ169" i="4"/>
  <c r="AP169" i="4" s="1"/>
  <c r="AY169" i="4"/>
  <c r="AJ169" i="4" s="1"/>
  <c r="AL168" i="4"/>
  <c r="AU167" i="4"/>
  <c r="AS170" i="4"/>
  <c r="BJ168" i="4" l="1"/>
  <c r="BO168" i="4" s="1"/>
  <c r="AK168" i="4" s="1"/>
  <c r="AL169" i="4" s="1"/>
  <c r="AW171" i="4" s="1"/>
  <c r="BK168" i="4"/>
  <c r="BP168" i="4" s="1"/>
  <c r="BV168" i="4" s="1"/>
  <c r="AW170" i="4"/>
  <c r="AN170" i="4" s="1"/>
  <c r="BS168" i="4"/>
  <c r="AM169" i="4"/>
  <c r="AT170" i="4" l="1"/>
  <c r="AO168" i="4"/>
  <c r="AI168" i="4"/>
  <c r="BU168" i="4"/>
  <c r="AQ168" i="4"/>
  <c r="BT168" i="4"/>
  <c r="BW168" i="4" s="1"/>
  <c r="AM170" i="4"/>
  <c r="AN171" i="4"/>
  <c r="AT171" i="4" l="1"/>
  <c r="AZ170" i="4"/>
  <c r="AP170" i="4" s="1"/>
  <c r="BI169" i="4"/>
  <c r="BN169" i="4" s="1"/>
  <c r="BH169" i="4"/>
  <c r="BM169" i="4" s="1"/>
  <c r="AY170" i="4"/>
  <c r="AJ170" i="4" s="1"/>
  <c r="BF169" i="4"/>
  <c r="AR169" i="4"/>
  <c r="AU168" i="4"/>
  <c r="AX171" i="4" l="1"/>
  <c r="AS171" i="4" s="1"/>
  <c r="BJ169" i="4"/>
  <c r="BO169" i="4" s="1"/>
  <c r="BK169" i="4"/>
  <c r="BP169" i="4" s="1"/>
  <c r="BS169" i="4"/>
  <c r="AO169" i="4" l="1"/>
  <c r="AI169" i="4"/>
  <c r="AQ169" i="4"/>
  <c r="AR170" i="4" s="1"/>
  <c r="AX172" i="4" s="1"/>
  <c r="BT169" i="4"/>
  <c r="BW169" i="4" s="1"/>
  <c r="BV169" i="4"/>
  <c r="BU169" i="4"/>
  <c r="AK169" i="4"/>
  <c r="BI170" i="4" l="1"/>
  <c r="BN170" i="4" s="1"/>
  <c r="BF170" i="4"/>
  <c r="BH170" i="4"/>
  <c r="AZ171" i="4"/>
  <c r="AP171" i="4" s="1"/>
  <c r="AY171" i="4"/>
  <c r="AJ171" i="4" s="1"/>
  <c r="AS172" i="4"/>
  <c r="AL170" i="4"/>
  <c r="AU169" i="4"/>
  <c r="AW172" i="4" l="1"/>
  <c r="AN172" i="4" s="1"/>
  <c r="BJ170" i="4"/>
  <c r="BK170" i="4"/>
  <c r="BP170" i="4" s="1"/>
  <c r="AQ170" i="4" s="1"/>
  <c r="BM170" i="4"/>
  <c r="AM171" i="4"/>
  <c r="AO170" i="4" l="1"/>
  <c r="BS170" i="4"/>
  <c r="BV170" i="4"/>
  <c r="AT172" i="4"/>
  <c r="BO170" i="4"/>
  <c r="BT170" i="4" s="1"/>
  <c r="AR171" i="4"/>
  <c r="AX173" i="4" s="1"/>
  <c r="AZ172" i="4" l="1"/>
  <c r="AP172" i="4" s="1"/>
  <c r="AI170" i="4"/>
  <c r="BW170" i="4"/>
  <c r="AK170" i="4"/>
  <c r="BU170" i="4"/>
  <c r="AS173" i="4"/>
  <c r="BI171" i="4" l="1"/>
  <c r="BN171" i="4" s="1"/>
  <c r="BH171" i="4"/>
  <c r="BM171" i="4" s="1"/>
  <c r="AY172" i="4"/>
  <c r="AJ172" i="4" s="1"/>
  <c r="BF171" i="4"/>
  <c r="AU170" i="4"/>
  <c r="AL171" i="4"/>
  <c r="AW173" i="4" l="1"/>
  <c r="AN173" i="4" s="1"/>
  <c r="BJ171" i="4"/>
  <c r="BO171" i="4" s="1"/>
  <c r="BK171" i="4"/>
  <c r="BP171" i="4" s="1"/>
  <c r="BV171" i="4" s="1"/>
  <c r="AM172" i="4"/>
  <c r="BS171" i="4"/>
  <c r="AT173" i="4" l="1"/>
  <c r="AO171" i="4"/>
  <c r="AI171" i="4"/>
  <c r="AQ171" i="4"/>
  <c r="AR172" i="4" s="1"/>
  <c r="AX174" i="4" s="1"/>
  <c r="BT171" i="4"/>
  <c r="BU171" i="4"/>
  <c r="AK171" i="4"/>
  <c r="AZ173" i="4" l="1"/>
  <c r="AP173" i="4" s="1"/>
  <c r="BI172" i="4"/>
  <c r="BN172" i="4" s="1"/>
  <c r="BH172" i="4"/>
  <c r="BF172" i="4"/>
  <c r="AY173" i="4"/>
  <c r="AJ173" i="4" s="1"/>
  <c r="AL172" i="4"/>
  <c r="AS174" i="4"/>
  <c r="BW171" i="4"/>
  <c r="AU171" i="4"/>
  <c r="AW174" i="4" l="1"/>
  <c r="AN174" i="4" s="1"/>
  <c r="BJ172" i="4"/>
  <c r="BK172" i="4"/>
  <c r="BP172" i="4" s="1"/>
  <c r="BV172" i="4" s="1"/>
  <c r="AM173" i="4"/>
  <c r="BM172" i="4"/>
  <c r="AO172" i="4" l="1"/>
  <c r="BS172" i="4"/>
  <c r="BO172" i="4"/>
  <c r="BT172" i="4" s="1"/>
  <c r="AQ172" i="4"/>
  <c r="AT174" i="4"/>
  <c r="AZ174" i="4" l="1"/>
  <c r="AP174" i="4" s="1"/>
  <c r="AI172" i="4"/>
  <c r="BW172" i="4"/>
  <c r="AR173" i="4"/>
  <c r="AX175" i="4" s="1"/>
  <c r="BU172" i="4"/>
  <c r="AK172" i="4"/>
  <c r="BI173" i="4" l="1"/>
  <c r="BN173" i="4" s="1"/>
  <c r="BH173" i="4"/>
  <c r="BM173" i="4" s="1"/>
  <c r="AY174" i="4"/>
  <c r="AJ174" i="4" s="1"/>
  <c r="BF173" i="4"/>
  <c r="AU172" i="4"/>
  <c r="AS175" i="4"/>
  <c r="AL173" i="4"/>
  <c r="AW175" i="4" l="1"/>
  <c r="AN175" i="4" s="1"/>
  <c r="BJ173" i="4"/>
  <c r="BO173" i="4" s="1"/>
  <c r="BK173" i="4"/>
  <c r="BP173" i="4" s="1"/>
  <c r="BS173" i="4"/>
  <c r="AM174" i="4"/>
  <c r="AO173" i="4" l="1"/>
  <c r="AI173" i="4"/>
  <c r="BV173" i="4"/>
  <c r="AQ173" i="4"/>
  <c r="AR174" i="4" s="1"/>
  <c r="AX176" i="4" s="1"/>
  <c r="BT173" i="4"/>
  <c r="BW173" i="4" s="1"/>
  <c r="BU173" i="4"/>
  <c r="AT175" i="4"/>
  <c r="AK173" i="4"/>
  <c r="BI174" i="4" l="1"/>
  <c r="BN174" i="4" s="1"/>
  <c r="BF174" i="4"/>
  <c r="BH174" i="4"/>
  <c r="AZ175" i="4"/>
  <c r="AP175" i="4" s="1"/>
  <c r="AY175" i="4"/>
  <c r="AJ175" i="4" s="1"/>
  <c r="AS176" i="4"/>
  <c r="AU173" i="4"/>
  <c r="AL174" i="4"/>
  <c r="AW176" i="4" l="1"/>
  <c r="AN176" i="4" s="1"/>
  <c r="BJ174" i="4"/>
  <c r="BK174" i="4"/>
  <c r="BP174" i="4" s="1"/>
  <c r="AQ174" i="4" s="1"/>
  <c r="BM174" i="4"/>
  <c r="AM175" i="4"/>
  <c r="AO174" i="4" l="1"/>
  <c r="BV174" i="4"/>
  <c r="BS174" i="4"/>
  <c r="AT176" i="4"/>
  <c r="AR175" i="4"/>
  <c r="AX177" i="4" s="1"/>
  <c r="BO174" i="4"/>
  <c r="BT174" i="4" s="1"/>
  <c r="AZ176" i="4" l="1"/>
  <c r="AP176" i="4" s="1"/>
  <c r="AI174" i="4"/>
  <c r="BW174" i="4"/>
  <c r="AK174" i="4"/>
  <c r="BU174" i="4"/>
  <c r="AS177" i="4"/>
  <c r="BI175" i="4" l="1"/>
  <c r="BN175" i="4" s="1"/>
  <c r="BF175" i="4"/>
  <c r="BH175" i="4"/>
  <c r="BM175" i="4" s="1"/>
  <c r="AY176" i="4"/>
  <c r="AJ176" i="4" s="1"/>
  <c r="AU174" i="4"/>
  <c r="AL175" i="4"/>
  <c r="AW177" i="4" l="1"/>
  <c r="AN177" i="4" s="1"/>
  <c r="BJ175" i="4"/>
  <c r="BO175" i="4" s="1"/>
  <c r="AI175" i="4" s="1"/>
  <c r="BK175" i="4"/>
  <c r="BP175" i="4" s="1"/>
  <c r="AQ175" i="4" s="1"/>
  <c r="BS175" i="4"/>
  <c r="AM176" i="4"/>
  <c r="AO175" i="4" l="1"/>
  <c r="AY177" i="4"/>
  <c r="AJ177" i="4" s="1"/>
  <c r="AK175" i="4"/>
  <c r="AL176" i="4" s="1"/>
  <c r="AW178" i="4" s="1"/>
  <c r="BV175" i="4"/>
  <c r="AT177" i="4"/>
  <c r="BT175" i="4"/>
  <c r="BW175" i="4" s="1"/>
  <c r="BU175" i="4"/>
  <c r="AR176" i="4"/>
  <c r="AX178" i="4" s="1"/>
  <c r="AZ177" i="4" l="1"/>
  <c r="AP177" i="4" s="1"/>
  <c r="BI176" i="4"/>
  <c r="BN176" i="4" s="1"/>
  <c r="BH176" i="4"/>
  <c r="BM176" i="4" s="1"/>
  <c r="BF176" i="4"/>
  <c r="AU175" i="4"/>
  <c r="AS178" i="4"/>
  <c r="AN178" i="4"/>
  <c r="AM177" i="4"/>
  <c r="BJ176" i="4" l="1"/>
  <c r="BO176" i="4" s="1"/>
  <c r="BU176" i="4" s="1"/>
  <c r="BK176" i="4"/>
  <c r="BP176" i="4" s="1"/>
  <c r="BV176" i="4" s="1"/>
  <c r="BS176" i="4"/>
  <c r="AT178" i="4"/>
  <c r="AO176" i="4" l="1"/>
  <c r="AI176" i="4"/>
  <c r="AQ176" i="4"/>
  <c r="AR177" i="4" s="1"/>
  <c r="AX179" i="4" s="1"/>
  <c r="AK176" i="4"/>
  <c r="AL177" i="4" s="1"/>
  <c r="BT176" i="4"/>
  <c r="BW176" i="4" s="1"/>
  <c r="AW179" i="4" l="1"/>
  <c r="AN179" i="4" s="1"/>
  <c r="BI177" i="4"/>
  <c r="BN177" i="4" s="1"/>
  <c r="BH177" i="4"/>
  <c r="BM177" i="4" s="1"/>
  <c r="AY178" i="4"/>
  <c r="AJ178" i="4" s="1"/>
  <c r="BF177" i="4"/>
  <c r="AZ178" i="4"/>
  <c r="AP178" i="4" s="1"/>
  <c r="AS179" i="4"/>
  <c r="AU176" i="4"/>
  <c r="AM178" i="4"/>
  <c r="BJ177" i="4" l="1"/>
  <c r="BO177" i="4" s="1"/>
  <c r="AI177" i="4" s="1"/>
  <c r="BK177" i="4"/>
  <c r="BP177" i="4" s="1"/>
  <c r="BV177" i="4" s="1"/>
  <c r="BS177" i="4"/>
  <c r="AT179" i="4"/>
  <c r="AO177" i="4" l="1"/>
  <c r="AY179" i="4"/>
  <c r="AK177" i="4"/>
  <c r="AL178" i="4" s="1"/>
  <c r="AQ177" i="4"/>
  <c r="BU177" i="4"/>
  <c r="BT177" i="4"/>
  <c r="BW177" i="4" s="1"/>
  <c r="AW180" i="4" l="1"/>
  <c r="AN180" i="4" s="1"/>
  <c r="AZ179" i="4"/>
  <c r="AP179" i="4" s="1"/>
  <c r="BI178" i="4"/>
  <c r="BN178" i="4" s="1"/>
  <c r="BH178" i="4"/>
  <c r="BM178" i="4" s="1"/>
  <c r="BF178" i="4"/>
  <c r="AJ179" i="4"/>
  <c r="AR178" i="4"/>
  <c r="AX180" i="4" s="1"/>
  <c r="AU177" i="4"/>
  <c r="AM179" i="4"/>
  <c r="BJ178" i="4" l="1"/>
  <c r="BO178" i="4" s="1"/>
  <c r="AI178" i="4" s="1"/>
  <c r="BK178" i="4"/>
  <c r="BP178" i="4" s="1"/>
  <c r="AS180" i="4"/>
  <c r="BS178" i="4"/>
  <c r="AT180" i="4"/>
  <c r="AQ178" i="4" l="1"/>
  <c r="AR179" i="4" s="1"/>
  <c r="AX181" i="4" s="1"/>
  <c r="AS181" i="4" s="1"/>
  <c r="AO178" i="4"/>
  <c r="AY180" i="4"/>
  <c r="BU178" i="4"/>
  <c r="BV178" i="4"/>
  <c r="AK178" i="4"/>
  <c r="BT178" i="4"/>
  <c r="BW178" i="4" s="1"/>
  <c r="BH179" i="4" l="1"/>
  <c r="AZ180" i="4"/>
  <c r="AP180" i="4" s="1"/>
  <c r="BI179" i="4"/>
  <c r="BN179" i="4" s="1"/>
  <c r="BF179" i="4"/>
  <c r="BK179" i="4" s="1"/>
  <c r="AJ180" i="4"/>
  <c r="AU178" i="4"/>
  <c r="AL179" i="4"/>
  <c r="AW181" i="4" l="1"/>
  <c r="AN181" i="4" s="1"/>
  <c r="BP179" i="4"/>
  <c r="BJ179" i="4"/>
  <c r="AM180" i="4"/>
  <c r="BM179" i="4"/>
  <c r="AO179" i="4" l="1"/>
  <c r="BS179" i="4"/>
  <c r="AQ179" i="4"/>
  <c r="AR180" i="4" s="1"/>
  <c r="AX182" i="4" s="1"/>
  <c r="BV179" i="4"/>
  <c r="BO179" i="4"/>
  <c r="BT179" i="4" s="1"/>
  <c r="AT181" i="4"/>
  <c r="AZ181" i="4" l="1"/>
  <c r="AP181" i="4" s="1"/>
  <c r="AI179" i="4"/>
  <c r="AS182" i="4"/>
  <c r="AK179" i="4"/>
  <c r="BW179" i="4"/>
  <c r="BU179" i="4"/>
  <c r="BI180" i="4" l="1"/>
  <c r="BN180" i="4" s="1"/>
  <c r="BH180" i="4"/>
  <c r="BM180" i="4" s="1"/>
  <c r="AY181" i="4"/>
  <c r="AJ181" i="4" s="1"/>
  <c r="BF180" i="4"/>
  <c r="AU179" i="4"/>
  <c r="AL180" i="4"/>
  <c r="BJ180" i="4" l="1"/>
  <c r="BO180" i="4" s="1"/>
  <c r="AK180" i="4" s="1"/>
  <c r="BK180" i="4"/>
  <c r="BP180" i="4" s="1"/>
  <c r="AQ180" i="4" s="1"/>
  <c r="AR181" i="4" s="1"/>
  <c r="AX183" i="4" s="1"/>
  <c r="AM181" i="4"/>
  <c r="AW182" i="4"/>
  <c r="AN182" i="4" s="1"/>
  <c r="BS180" i="4"/>
  <c r="AT182" i="4" l="1"/>
  <c r="AO180" i="4"/>
  <c r="AI180" i="4"/>
  <c r="BV180" i="4"/>
  <c r="AS183" i="4"/>
  <c r="AL181" i="4"/>
  <c r="AW183" i="4" s="1"/>
  <c r="BU180" i="4"/>
  <c r="BT180" i="4"/>
  <c r="BW180" i="4" s="1"/>
  <c r="BH181" i="4" l="1"/>
  <c r="BM181" i="4" s="1"/>
  <c r="AZ182" i="4"/>
  <c r="AP182" i="4" s="1"/>
  <c r="BI181" i="4"/>
  <c r="BN181" i="4" s="1"/>
  <c r="AY182" i="4"/>
  <c r="AJ182" i="4" s="1"/>
  <c r="BF181" i="4"/>
  <c r="AU180" i="4"/>
  <c r="AN183" i="4"/>
  <c r="AM182" i="4"/>
  <c r="BJ181" i="4" l="1"/>
  <c r="BO181" i="4" s="1"/>
  <c r="AI181" i="4" s="1"/>
  <c r="BK181" i="4"/>
  <c r="BP181" i="4" s="1"/>
  <c r="AO181" i="4" s="1"/>
  <c r="BS181" i="4"/>
  <c r="AT183" i="4"/>
  <c r="BF182" i="4" l="1"/>
  <c r="AZ183" i="4"/>
  <c r="AY183" i="4"/>
  <c r="BV181" i="4"/>
  <c r="AQ181" i="4"/>
  <c r="AR182" i="4" s="1"/>
  <c r="AX184" i="4" s="1"/>
  <c r="BU181" i="4"/>
  <c r="AK181" i="4"/>
  <c r="BT181" i="4"/>
  <c r="BW181" i="4" s="1"/>
  <c r="BJ182" i="4" l="1"/>
  <c r="BK182" i="4"/>
  <c r="BH182" i="4"/>
  <c r="BM182" i="4" s="1"/>
  <c r="BI182" i="4"/>
  <c r="BN182" i="4" s="1"/>
  <c r="AP183" i="4"/>
  <c r="AJ183" i="4"/>
  <c r="AL182" i="4"/>
  <c r="AU181" i="4"/>
  <c r="AS184" i="4"/>
  <c r="AW184" i="4" l="1"/>
  <c r="AN184" i="4" s="1"/>
  <c r="BO182" i="4"/>
  <c r="AI182" i="4" s="1"/>
  <c r="BP182" i="4"/>
  <c r="AO182" i="4" s="1"/>
  <c r="AM183" i="4"/>
  <c r="BS182" i="4"/>
  <c r="AT184" i="4" l="1"/>
  <c r="BF183" i="4"/>
  <c r="AZ184" i="4"/>
  <c r="AP184" i="4" s="1"/>
  <c r="AY184" i="4"/>
  <c r="AK182" i="4"/>
  <c r="AL183" i="4" s="1"/>
  <c r="AW185" i="4" s="1"/>
  <c r="BU182" i="4"/>
  <c r="AQ182" i="4"/>
  <c r="BV182" i="4"/>
  <c r="BT182" i="4"/>
  <c r="BW182" i="4" s="1"/>
  <c r="BJ183" i="4" l="1"/>
  <c r="BK183" i="4"/>
  <c r="BI183" i="4"/>
  <c r="BN183" i="4" s="1"/>
  <c r="BH183" i="4"/>
  <c r="BM183" i="4" s="1"/>
  <c r="AN185" i="4"/>
  <c r="AM184" i="4"/>
  <c r="AJ184" i="4"/>
  <c r="AR183" i="4"/>
  <c r="AX185" i="4" s="1"/>
  <c r="AU182" i="4"/>
  <c r="AS185" i="4" l="1"/>
  <c r="AT185" i="4"/>
  <c r="BS183" i="4"/>
  <c r="BP183" i="4"/>
  <c r="BO183" i="4"/>
  <c r="AI183" i="4" s="1"/>
  <c r="AO183" i="4" l="1"/>
  <c r="AY185" i="4"/>
  <c r="AJ185" i="4" s="1"/>
  <c r="BT183" i="4"/>
  <c r="BW183" i="4" s="1"/>
  <c r="BV183" i="4"/>
  <c r="AQ183" i="4"/>
  <c r="AR184" i="4" s="1"/>
  <c r="AX186" i="4" s="1"/>
  <c r="AK183" i="4"/>
  <c r="BU183" i="4"/>
  <c r="BH184" i="4" l="1"/>
  <c r="BF184" i="4"/>
  <c r="BK184" i="4" s="1"/>
  <c r="BI184" i="4"/>
  <c r="BN184" i="4" s="1"/>
  <c r="AZ185" i="4"/>
  <c r="AP185" i="4" s="1"/>
  <c r="AU183" i="4"/>
  <c r="AS186" i="4"/>
  <c r="AL184" i="4"/>
  <c r="AW186" i="4" l="1"/>
  <c r="AN186" i="4" s="1"/>
  <c r="BJ184" i="4"/>
  <c r="BP184" i="4"/>
  <c r="AO184" i="4" s="1"/>
  <c r="BM184" i="4"/>
  <c r="AM185" i="4"/>
  <c r="AZ186" i="4" l="1"/>
  <c r="AP186" i="4" s="1"/>
  <c r="BS184" i="4"/>
  <c r="BV184" i="4"/>
  <c r="AQ184" i="4"/>
  <c r="AR185" i="4" s="1"/>
  <c r="AX187" i="4" s="1"/>
  <c r="BO184" i="4"/>
  <c r="BT184" i="4" s="1"/>
  <c r="AT186" i="4"/>
  <c r="AI184" i="4" l="1"/>
  <c r="BW184" i="4"/>
  <c r="BU184" i="4"/>
  <c r="AK184" i="4"/>
  <c r="AS187" i="4"/>
  <c r="BI185" i="4" l="1"/>
  <c r="BN185" i="4" s="1"/>
  <c r="BH185" i="4"/>
  <c r="AY186" i="4"/>
  <c r="AJ186" i="4" s="1"/>
  <c r="BF185" i="4"/>
  <c r="BK185" i="4" s="1"/>
  <c r="AU184" i="4"/>
  <c r="AL185" i="4"/>
  <c r="BP185" i="4" l="1"/>
  <c r="BV185" i="4" s="1"/>
  <c r="BJ185" i="4"/>
  <c r="AM186" i="4"/>
  <c r="AW187" i="4"/>
  <c r="AN187" i="4" s="1"/>
  <c r="BM185" i="4"/>
  <c r="AT187" i="4" l="1"/>
  <c r="AO185" i="4"/>
  <c r="AQ185" i="4"/>
  <c r="AR186" i="4" s="1"/>
  <c r="AX188" i="4" s="1"/>
  <c r="BS185" i="4"/>
  <c r="BO185" i="4"/>
  <c r="AZ187" i="4" l="1"/>
  <c r="AP187" i="4" s="1"/>
  <c r="AI185" i="4"/>
  <c r="BT185" i="4"/>
  <c r="BW185" i="4" s="1"/>
  <c r="AK185" i="4"/>
  <c r="BU185" i="4"/>
  <c r="AS188" i="4"/>
  <c r="BI186" i="4" l="1"/>
  <c r="BN186" i="4" s="1"/>
  <c r="BF186" i="4"/>
  <c r="BH186" i="4"/>
  <c r="AY187" i="4"/>
  <c r="AJ187" i="4" s="1"/>
  <c r="AL186" i="4"/>
  <c r="AU185" i="4"/>
  <c r="AW188" i="4" l="1"/>
  <c r="AN188" i="4" s="1"/>
  <c r="BJ186" i="4"/>
  <c r="BK186" i="4"/>
  <c r="BP186" i="4" s="1"/>
  <c r="AO186" i="4" s="1"/>
  <c r="BM186" i="4"/>
  <c r="AM187" i="4"/>
  <c r="AZ188" i="4" l="1"/>
  <c r="BS186" i="4"/>
  <c r="BO186" i="4"/>
  <c r="AK186" i="4" s="1"/>
  <c r="BV186" i="4"/>
  <c r="AT188" i="4"/>
  <c r="AQ186" i="4"/>
  <c r="AR187" i="4" s="1"/>
  <c r="AX189" i="4" s="1"/>
  <c r="AI186" i="4" l="1"/>
  <c r="BI187" i="4" s="1"/>
  <c r="AP188" i="4"/>
  <c r="AL187" i="4"/>
  <c r="AS189" i="4"/>
  <c r="BT186" i="4"/>
  <c r="BW186" i="4" s="1"/>
  <c r="BU186" i="4"/>
  <c r="AW189" i="4" l="1"/>
  <c r="AN189" i="4" s="1"/>
  <c r="BF187" i="4"/>
  <c r="BH187" i="4"/>
  <c r="BM187" i="4" s="1"/>
  <c r="AY188" i="4"/>
  <c r="AJ188" i="4" s="1"/>
  <c r="BN187" i="4"/>
  <c r="AU186" i="4"/>
  <c r="AM188" i="4"/>
  <c r="BJ187" i="4" l="1"/>
  <c r="BO187" i="4" s="1"/>
  <c r="BK187" i="4"/>
  <c r="BP187" i="4" s="1"/>
  <c r="AO187" i="4" s="1"/>
  <c r="BS187" i="4"/>
  <c r="AT189" i="4"/>
  <c r="AZ189" i="4" l="1"/>
  <c r="AP189" i="4" s="1"/>
  <c r="AI187" i="4"/>
  <c r="BV187" i="4"/>
  <c r="AQ187" i="4"/>
  <c r="AR188" i="4" s="1"/>
  <c r="AX190" i="4" s="1"/>
  <c r="AK187" i="4"/>
  <c r="BT187" i="4"/>
  <c r="BU187" i="4"/>
  <c r="BI188" i="4" l="1"/>
  <c r="BN188" i="4" s="1"/>
  <c r="BH188" i="4"/>
  <c r="BM188" i="4" s="1"/>
  <c r="AY189" i="4"/>
  <c r="AJ189" i="4" s="1"/>
  <c r="BF188" i="4"/>
  <c r="BK188" i="4" s="1"/>
  <c r="AU187" i="4"/>
  <c r="AS190" i="4"/>
  <c r="BW187" i="4"/>
  <c r="AL188" i="4"/>
  <c r="AW190" i="4" l="1"/>
  <c r="AN190" i="4" s="1"/>
  <c r="BP188" i="4"/>
  <c r="AQ188" i="4" s="1"/>
  <c r="AR189" i="4" s="1"/>
  <c r="AX191" i="4" s="1"/>
  <c r="BJ188" i="4"/>
  <c r="BO188" i="4" s="1"/>
  <c r="BS188" i="4"/>
  <c r="AM189" i="4"/>
  <c r="AO188" i="4" l="1"/>
  <c r="AI188" i="4"/>
  <c r="AS191" i="4"/>
  <c r="BV188" i="4"/>
  <c r="AT190" i="4"/>
  <c r="AK188" i="4"/>
  <c r="BT188" i="4"/>
  <c r="BU188" i="4"/>
  <c r="AZ190" i="4" l="1"/>
  <c r="AP190" i="4" s="1"/>
  <c r="BI189" i="4"/>
  <c r="BN189" i="4" s="1"/>
  <c r="BH189" i="4"/>
  <c r="AY190" i="4"/>
  <c r="AJ190" i="4" s="1"/>
  <c r="BF189" i="4"/>
  <c r="AL189" i="4"/>
  <c r="BW188" i="4"/>
  <c r="AU188" i="4"/>
  <c r="AW191" i="4" l="1"/>
  <c r="AN191" i="4" s="1"/>
  <c r="BJ189" i="4"/>
  <c r="BK189" i="4"/>
  <c r="BP189" i="4" s="1"/>
  <c r="AM190" i="4"/>
  <c r="BM189" i="4"/>
  <c r="AO189" i="4" l="1"/>
  <c r="BS189" i="4"/>
  <c r="BV189" i="4"/>
  <c r="BO189" i="4"/>
  <c r="BT189" i="4" s="1"/>
  <c r="AQ189" i="4"/>
  <c r="AT191" i="4"/>
  <c r="AZ191" i="4" l="1"/>
  <c r="AP191" i="4" s="1"/>
  <c r="AI189" i="4"/>
  <c r="BW189" i="4"/>
  <c r="AR190" i="4"/>
  <c r="AX192" i="4" s="1"/>
  <c r="BU189" i="4"/>
  <c r="AK189" i="4"/>
  <c r="BI190" i="4" l="1"/>
  <c r="BN190" i="4" s="1"/>
  <c r="BF190" i="4"/>
  <c r="BK190" i="4" s="1"/>
  <c r="BH190" i="4"/>
  <c r="AY191" i="4"/>
  <c r="AJ191" i="4" s="1"/>
  <c r="AL190" i="4"/>
  <c r="AU189" i="4"/>
  <c r="AS192" i="4"/>
  <c r="AW192" i="4" l="1"/>
  <c r="AN192" i="4" s="1"/>
  <c r="BP190" i="4"/>
  <c r="AO190" i="4" s="1"/>
  <c r="BJ190" i="4"/>
  <c r="BM190" i="4"/>
  <c r="AM191" i="4"/>
  <c r="AZ192" i="4" l="1"/>
  <c r="AP192" i="4" s="1"/>
  <c r="BS190" i="4"/>
  <c r="BV190" i="4"/>
  <c r="AQ190" i="4"/>
  <c r="AR191" i="4" s="1"/>
  <c r="AX193" i="4" s="1"/>
  <c r="AT192" i="4"/>
  <c r="BO190" i="4"/>
  <c r="BT190" i="4" s="1"/>
  <c r="AI190" i="4" l="1"/>
  <c r="AS193" i="4"/>
  <c r="BW190" i="4"/>
  <c r="BU190" i="4"/>
  <c r="AK190" i="4"/>
  <c r="BI191" i="4" l="1"/>
  <c r="BN191" i="4" s="1"/>
  <c r="BH191" i="4"/>
  <c r="BM191" i="4" s="1"/>
  <c r="AY192" i="4"/>
  <c r="AJ192" i="4" s="1"/>
  <c r="BF191" i="4"/>
  <c r="AL191" i="4"/>
  <c r="AU190" i="4"/>
  <c r="AW193" i="4" l="1"/>
  <c r="AN193" i="4" s="1"/>
  <c r="BJ191" i="4"/>
  <c r="BO191" i="4" s="1"/>
  <c r="AI191" i="4" s="1"/>
  <c r="BK191" i="4"/>
  <c r="BP191" i="4" s="1"/>
  <c r="AQ191" i="4" s="1"/>
  <c r="BS191" i="4"/>
  <c r="AM192" i="4"/>
  <c r="AO191" i="4" l="1"/>
  <c r="AY193" i="4"/>
  <c r="AJ193" i="4" s="1"/>
  <c r="BT191" i="4"/>
  <c r="BU191" i="4"/>
  <c r="AK191" i="4"/>
  <c r="AT193" i="4"/>
  <c r="AR192" i="4"/>
  <c r="AX194" i="4" s="1"/>
  <c r="BV191" i="4"/>
  <c r="AZ193" i="4" l="1"/>
  <c r="AP193" i="4" s="1"/>
  <c r="BI192" i="4"/>
  <c r="BN192" i="4" s="1"/>
  <c r="BH192" i="4"/>
  <c r="BF192" i="4"/>
  <c r="BK192" i="4" s="1"/>
  <c r="BW191" i="4"/>
  <c r="AS194" i="4"/>
  <c r="AU191" i="4"/>
  <c r="AL192" i="4"/>
  <c r="AW194" i="4" l="1"/>
  <c r="AN194" i="4" s="1"/>
  <c r="BP192" i="4"/>
  <c r="BJ192" i="4"/>
  <c r="AM193" i="4"/>
  <c r="BM192" i="4"/>
  <c r="AO192" i="4" l="1"/>
  <c r="AQ192" i="4"/>
  <c r="AR193" i="4" s="1"/>
  <c r="AX195" i="4" s="1"/>
  <c r="BS192" i="4"/>
  <c r="BV192" i="4"/>
  <c r="AT194" i="4"/>
  <c r="BO192" i="4"/>
  <c r="BT192" i="4" s="1"/>
  <c r="AZ194" i="4" l="1"/>
  <c r="AP194" i="4" s="1"/>
  <c r="AI192" i="4"/>
  <c r="BW192" i="4"/>
  <c r="AS195" i="4"/>
  <c r="BU192" i="4"/>
  <c r="AK192" i="4"/>
  <c r="BI193" i="4" l="1"/>
  <c r="BN193" i="4" s="1"/>
  <c r="BF193" i="4"/>
  <c r="BH193" i="4"/>
  <c r="AY194" i="4"/>
  <c r="AJ194" i="4" s="1"/>
  <c r="AL193" i="4"/>
  <c r="AU192" i="4"/>
  <c r="AW195" i="4" l="1"/>
  <c r="AN195" i="4" s="1"/>
  <c r="BJ193" i="4"/>
  <c r="BK193" i="4"/>
  <c r="BP193" i="4" s="1"/>
  <c r="AQ193" i="4" s="1"/>
  <c r="BM193" i="4"/>
  <c r="AM194" i="4"/>
  <c r="AO193" i="4" l="1"/>
  <c r="BS193" i="4"/>
  <c r="AR194" i="4"/>
  <c r="AX196" i="4" s="1"/>
  <c r="AT195" i="4"/>
  <c r="BV193" i="4"/>
  <c r="BO193" i="4"/>
  <c r="BT193" i="4" s="1"/>
  <c r="AZ195" i="4" l="1"/>
  <c r="AP195" i="4" s="1"/>
  <c r="AI193" i="4"/>
  <c r="BW193" i="4"/>
  <c r="BU193" i="4"/>
  <c r="AK193" i="4"/>
  <c r="AS196" i="4"/>
  <c r="BI194" i="4" l="1"/>
  <c r="BN194" i="4" s="1"/>
  <c r="BH194" i="4"/>
  <c r="BM194" i="4" s="1"/>
  <c r="AY195" i="4"/>
  <c r="AJ195" i="4" s="1"/>
  <c r="BF194" i="4"/>
  <c r="BK194" i="4" s="1"/>
  <c r="AL194" i="4"/>
  <c r="AU193" i="4"/>
  <c r="AW196" i="4" l="1"/>
  <c r="AN196" i="4" s="1"/>
  <c r="BP194" i="4"/>
  <c r="AQ194" i="4" s="1"/>
  <c r="AR195" i="4" s="1"/>
  <c r="AX197" i="4" s="1"/>
  <c r="BJ194" i="4"/>
  <c r="BO194" i="4" s="1"/>
  <c r="AI194" i="4" s="1"/>
  <c r="BS194" i="4"/>
  <c r="AM195" i="4"/>
  <c r="AT196" i="4" l="1"/>
  <c r="AO194" i="4"/>
  <c r="AY196" i="4"/>
  <c r="AJ196" i="4" s="1"/>
  <c r="BT194" i="4"/>
  <c r="BW194" i="4" s="1"/>
  <c r="BV194" i="4"/>
  <c r="BU194" i="4"/>
  <c r="AS197" i="4"/>
  <c r="AK194" i="4"/>
  <c r="BH195" i="4" l="1"/>
  <c r="AZ196" i="4"/>
  <c r="AP196" i="4" s="1"/>
  <c r="BI195" i="4"/>
  <c r="BN195" i="4" s="1"/>
  <c r="BF195" i="4"/>
  <c r="AU194" i="4"/>
  <c r="AL195" i="4"/>
  <c r="AW197" i="4" l="1"/>
  <c r="AN197" i="4" s="1"/>
  <c r="BJ195" i="4"/>
  <c r="BK195" i="4"/>
  <c r="BP195" i="4" s="1"/>
  <c r="AQ195" i="4" s="1"/>
  <c r="BM195" i="4"/>
  <c r="AM196" i="4"/>
  <c r="AO195" i="4" l="1"/>
  <c r="BO195" i="4"/>
  <c r="BT195" i="4" s="1"/>
  <c r="BS195" i="4"/>
  <c r="AR196" i="4"/>
  <c r="AX198" i="4" s="1"/>
  <c r="BV195" i="4"/>
  <c r="AT197" i="4"/>
  <c r="AZ197" i="4" l="1"/>
  <c r="AP197" i="4" s="1"/>
  <c r="AI195" i="4"/>
  <c r="AK195" i="4"/>
  <c r="AL196" i="4" s="1"/>
  <c r="BW195" i="4"/>
  <c r="BU195" i="4"/>
  <c r="AS198" i="4"/>
  <c r="AW198" i="4" l="1"/>
  <c r="AN198" i="4" s="1"/>
  <c r="BI196" i="4"/>
  <c r="BN196" i="4" s="1"/>
  <c r="BF196" i="4"/>
  <c r="BH196" i="4"/>
  <c r="BM196" i="4" s="1"/>
  <c r="AY197" i="4"/>
  <c r="AJ197" i="4" s="1"/>
  <c r="AU195" i="4"/>
  <c r="AM197" i="4"/>
  <c r="BJ196" i="4" l="1"/>
  <c r="BO196" i="4" s="1"/>
  <c r="AI196" i="4" s="1"/>
  <c r="BK196" i="4"/>
  <c r="BP196" i="4" s="1"/>
  <c r="BS196" i="4"/>
  <c r="AT198" i="4"/>
  <c r="AO196" i="4" l="1"/>
  <c r="AY198" i="4"/>
  <c r="BV196" i="4"/>
  <c r="AK196" i="4"/>
  <c r="AL197" i="4" s="1"/>
  <c r="AQ196" i="4"/>
  <c r="AR197" i="4" s="1"/>
  <c r="AX199" i="4" s="1"/>
  <c r="BU196" i="4"/>
  <c r="BT196" i="4"/>
  <c r="AW199" i="4" l="1"/>
  <c r="AN199" i="4" s="1"/>
  <c r="BF197" i="4"/>
  <c r="BI197" i="4"/>
  <c r="BN197" i="4" s="1"/>
  <c r="BH197" i="4"/>
  <c r="BM197" i="4" s="1"/>
  <c r="AZ198" i="4"/>
  <c r="AP198" i="4" s="1"/>
  <c r="AJ198" i="4"/>
  <c r="AU196" i="4"/>
  <c r="BW196" i="4"/>
  <c r="AM198" i="4"/>
  <c r="AS199" i="4"/>
  <c r="BJ197" i="4" l="1"/>
  <c r="BO197" i="4" s="1"/>
  <c r="BU197" i="4" s="1"/>
  <c r="BK197" i="4"/>
  <c r="BP197" i="4" s="1"/>
  <c r="BS197" i="4"/>
  <c r="AT199" i="4"/>
  <c r="AO197" i="4" l="1"/>
  <c r="AI197" i="4"/>
  <c r="AQ197" i="4"/>
  <c r="AR198" i="4" s="1"/>
  <c r="AX200" i="4" s="1"/>
  <c r="BV197" i="4"/>
  <c r="AK197" i="4"/>
  <c r="BT197" i="4"/>
  <c r="BW197" i="4" s="1"/>
  <c r="BI198" i="4" l="1"/>
  <c r="BN198" i="4" s="1"/>
  <c r="BH198" i="4"/>
  <c r="BM198" i="4" s="1"/>
  <c r="AY199" i="4"/>
  <c r="AJ199" i="4" s="1"/>
  <c r="BF198" i="4"/>
  <c r="AZ199" i="4"/>
  <c r="AP199" i="4" s="1"/>
  <c r="AS200" i="4"/>
  <c r="AL198" i="4"/>
  <c r="AU197" i="4"/>
  <c r="AW200" i="4" l="1"/>
  <c r="AN200" i="4" s="1"/>
  <c r="BJ198" i="4"/>
  <c r="BO198" i="4" s="1"/>
  <c r="AI198" i="4" s="1"/>
  <c r="BK198" i="4"/>
  <c r="BP198" i="4" s="1"/>
  <c r="BV198" i="4" s="1"/>
  <c r="BS198" i="4"/>
  <c r="AM199" i="4"/>
  <c r="AO198" i="4" l="1"/>
  <c r="AY200" i="4"/>
  <c r="AJ200" i="4" s="1"/>
  <c r="BT198" i="4"/>
  <c r="BW198" i="4" s="1"/>
  <c r="AQ198" i="4"/>
  <c r="AR199" i="4" s="1"/>
  <c r="AX201" i="4" s="1"/>
  <c r="AK198" i="4"/>
  <c r="AT200" i="4"/>
  <c r="BU198" i="4"/>
  <c r="AZ200" i="4" l="1"/>
  <c r="AP200" i="4" s="1"/>
  <c r="BI199" i="4"/>
  <c r="BN199" i="4" s="1"/>
  <c r="BH199" i="4"/>
  <c r="BM199" i="4" s="1"/>
  <c r="BF199" i="4"/>
  <c r="BK199" i="4" s="1"/>
  <c r="AS201" i="4"/>
  <c r="AU198" i="4"/>
  <c r="AL199" i="4"/>
  <c r="AW201" i="4" l="1"/>
  <c r="AN201" i="4" s="1"/>
  <c r="BP199" i="4"/>
  <c r="AO199" i="4" s="1"/>
  <c r="BJ199" i="4"/>
  <c r="BO199" i="4" s="1"/>
  <c r="AK199" i="4" s="1"/>
  <c r="BS199" i="4"/>
  <c r="AM200" i="4"/>
  <c r="AI199" i="4" l="1"/>
  <c r="AQ199" i="4"/>
  <c r="AR200" i="4" s="1"/>
  <c r="AX202" i="4" s="1"/>
  <c r="AZ201" i="4"/>
  <c r="BV199" i="4"/>
  <c r="AT201" i="4"/>
  <c r="BT199" i="4"/>
  <c r="BW199" i="4" s="1"/>
  <c r="BU199" i="4"/>
  <c r="AL200" i="4"/>
  <c r="AW202" i="4" s="1"/>
  <c r="BI200" i="4" l="1"/>
  <c r="BN200" i="4" s="1"/>
  <c r="BH200" i="4"/>
  <c r="BM200" i="4" s="1"/>
  <c r="AY201" i="4"/>
  <c r="AJ201" i="4" s="1"/>
  <c r="BF200" i="4"/>
  <c r="AS202" i="4"/>
  <c r="AP201" i="4"/>
  <c r="AU199" i="4"/>
  <c r="AN202" i="4"/>
  <c r="AM201" i="4"/>
  <c r="BJ200" i="4" l="1"/>
  <c r="BO200" i="4" s="1"/>
  <c r="BU200" i="4" s="1"/>
  <c r="BK200" i="4"/>
  <c r="BP200" i="4" s="1"/>
  <c r="AQ200" i="4" s="1"/>
  <c r="AR201" i="4" s="1"/>
  <c r="AX203" i="4" s="1"/>
  <c r="BS200" i="4"/>
  <c r="AT202" i="4"/>
  <c r="AO200" i="4" l="1"/>
  <c r="AI200" i="4"/>
  <c r="AS203" i="4"/>
  <c r="AK200" i="4"/>
  <c r="AL201" i="4" s="1"/>
  <c r="BT200" i="4"/>
  <c r="BW200" i="4" s="1"/>
  <c r="BV200" i="4"/>
  <c r="AZ202" i="4" l="1"/>
  <c r="AP202" i="4" s="1"/>
  <c r="BI201" i="4"/>
  <c r="BN201" i="4" s="1"/>
  <c r="BH201" i="4"/>
  <c r="BM201" i="4" s="1"/>
  <c r="AY202" i="4"/>
  <c r="AJ202" i="4" s="1"/>
  <c r="BF201" i="4"/>
  <c r="BK201" i="4" s="1"/>
  <c r="AW203" i="4"/>
  <c r="AN203" i="4" s="1"/>
  <c r="AM202" i="4"/>
  <c r="AU200" i="4"/>
  <c r="BP201" i="4" l="1"/>
  <c r="BJ201" i="4"/>
  <c r="BO201" i="4" s="1"/>
  <c r="AT203" i="4"/>
  <c r="BS201" i="4"/>
  <c r="AO201" i="4" l="1"/>
  <c r="BU201" i="4"/>
  <c r="AI201" i="4"/>
  <c r="BV201" i="4"/>
  <c r="AQ201" i="4"/>
  <c r="AR202" i="4" s="1"/>
  <c r="AX204" i="4" s="1"/>
  <c r="BT201" i="4"/>
  <c r="BW201" i="4" s="1"/>
  <c r="AK201" i="4"/>
  <c r="AL202" i="4" s="1"/>
  <c r="BI202" i="4" l="1"/>
  <c r="BN202" i="4" s="1"/>
  <c r="BH202" i="4"/>
  <c r="BM202" i="4" s="1"/>
  <c r="AY203" i="4"/>
  <c r="AJ203" i="4" s="1"/>
  <c r="BF202" i="4"/>
  <c r="AZ203" i="4"/>
  <c r="AP203" i="4" s="1"/>
  <c r="AW204" i="4"/>
  <c r="AN204" i="4" s="1"/>
  <c r="AS204" i="4"/>
  <c r="AU201" i="4"/>
  <c r="AM203" i="4"/>
  <c r="BJ202" i="4" l="1"/>
  <c r="BO202" i="4" s="1"/>
  <c r="BK202" i="4"/>
  <c r="BP202" i="4" s="1"/>
  <c r="AQ202" i="4" s="1"/>
  <c r="AR203" i="4" s="1"/>
  <c r="AX205" i="4" s="1"/>
  <c r="AT204" i="4"/>
  <c r="BS202" i="4"/>
  <c r="AO202" i="4" l="1"/>
  <c r="AI202" i="4"/>
  <c r="AK202" i="4"/>
  <c r="AL203" i="4" s="1"/>
  <c r="BV202" i="4"/>
  <c r="BU202" i="4"/>
  <c r="BT202" i="4"/>
  <c r="BW202" i="4" s="1"/>
  <c r="AS205" i="4"/>
  <c r="AZ204" i="4" l="1"/>
  <c r="AP204" i="4" s="1"/>
  <c r="BI203" i="4"/>
  <c r="BN203" i="4" s="1"/>
  <c r="BH203" i="4"/>
  <c r="BM203" i="4" s="1"/>
  <c r="BF203" i="4"/>
  <c r="AY204" i="4"/>
  <c r="AJ204" i="4" s="1"/>
  <c r="AW205" i="4"/>
  <c r="AN205" i="4" s="1"/>
  <c r="AM204" i="4"/>
  <c r="AU202" i="4"/>
  <c r="AT205" i="4" l="1"/>
  <c r="BJ203" i="4"/>
  <c r="BO203" i="4" s="1"/>
  <c r="BK203" i="4"/>
  <c r="BP203" i="4" s="1"/>
  <c r="BS203" i="4"/>
  <c r="AO203" i="4" l="1"/>
  <c r="AI203" i="4"/>
  <c r="BT203" i="4"/>
  <c r="BW203" i="4" s="1"/>
  <c r="AK203" i="4"/>
  <c r="AL204" i="4" s="1"/>
  <c r="BU203" i="4"/>
  <c r="BV203" i="4"/>
  <c r="AQ203" i="4"/>
  <c r="AR204" i="4" s="1"/>
  <c r="AX206" i="4" s="1"/>
  <c r="BI204" i="4" l="1"/>
  <c r="BN204" i="4" s="1"/>
  <c r="BH204" i="4"/>
  <c r="BM204" i="4" s="1"/>
  <c r="AY205" i="4"/>
  <c r="AJ205" i="4" s="1"/>
  <c r="BF204" i="4"/>
  <c r="AZ205" i="4"/>
  <c r="AP205" i="4" s="1"/>
  <c r="AW206" i="4"/>
  <c r="AN206" i="4" s="1"/>
  <c r="AS206" i="4"/>
  <c r="AU203" i="4"/>
  <c r="AM205" i="4"/>
  <c r="BJ204" i="4" l="1"/>
  <c r="BO204" i="4" s="1"/>
  <c r="AI204" i="4" s="1"/>
  <c r="BK204" i="4"/>
  <c r="BP204" i="4" s="1"/>
  <c r="AQ204" i="4" s="1"/>
  <c r="AR205" i="4" s="1"/>
  <c r="AX207" i="4" s="1"/>
  <c r="BS204" i="4"/>
  <c r="AT206" i="4"/>
  <c r="AO204" i="4" l="1"/>
  <c r="AY206" i="4"/>
  <c r="BU204" i="4"/>
  <c r="AK204" i="4"/>
  <c r="AL205" i="4" s="1"/>
  <c r="BT204" i="4"/>
  <c r="BW204" i="4" s="1"/>
  <c r="BV204" i="4"/>
  <c r="AS207" i="4"/>
  <c r="AW207" i="4" l="1"/>
  <c r="AN207" i="4" s="1"/>
  <c r="AZ206" i="4"/>
  <c r="AP206" i="4" s="1"/>
  <c r="BI205" i="4"/>
  <c r="BN205" i="4" s="1"/>
  <c r="BH205" i="4"/>
  <c r="BM205" i="4" s="1"/>
  <c r="BF205" i="4"/>
  <c r="AJ206" i="4"/>
  <c r="AM206" i="4"/>
  <c r="AU204" i="4"/>
  <c r="BJ205" i="4" l="1"/>
  <c r="BO205" i="4" s="1"/>
  <c r="BK205" i="4"/>
  <c r="BP205" i="4" s="1"/>
  <c r="AT207" i="4"/>
  <c r="BS205" i="4"/>
  <c r="AO205" i="4" l="1"/>
  <c r="AI205" i="4"/>
  <c r="AQ205" i="4"/>
  <c r="AR206" i="4" s="1"/>
  <c r="AX208" i="4" s="1"/>
  <c r="BU205" i="4"/>
  <c r="BT205" i="4"/>
  <c r="BW205" i="4" s="1"/>
  <c r="AK205" i="4"/>
  <c r="BV205" i="4"/>
  <c r="BI206" i="4" l="1"/>
  <c r="BN206" i="4" s="1"/>
  <c r="BH206" i="4"/>
  <c r="BM206" i="4" s="1"/>
  <c r="BF206" i="4"/>
  <c r="AZ207" i="4"/>
  <c r="AP207" i="4" s="1"/>
  <c r="AY207" i="4"/>
  <c r="AJ207" i="4" s="1"/>
  <c r="AS208" i="4"/>
  <c r="AU205" i="4"/>
  <c r="AL206" i="4"/>
  <c r="AW208" i="4" l="1"/>
  <c r="AN208" i="4" s="1"/>
  <c r="BJ206" i="4"/>
  <c r="BO206" i="4" s="1"/>
  <c r="BK206" i="4"/>
  <c r="BP206" i="4" s="1"/>
  <c r="AQ206" i="4" s="1"/>
  <c r="AR207" i="4" s="1"/>
  <c r="AX209" i="4" s="1"/>
  <c r="AM207" i="4"/>
  <c r="BS206" i="4"/>
  <c r="AO206" i="4" l="1"/>
  <c r="AI206" i="4"/>
  <c r="AS209" i="4"/>
  <c r="AT208" i="4"/>
  <c r="BU206" i="4"/>
  <c r="AK206" i="4"/>
  <c r="AL207" i="4" s="1"/>
  <c r="AW209" i="4" s="1"/>
  <c r="BT206" i="4"/>
  <c r="BW206" i="4" s="1"/>
  <c r="BV206" i="4"/>
  <c r="AZ208" i="4" l="1"/>
  <c r="AP208" i="4" s="1"/>
  <c r="BI207" i="4"/>
  <c r="BN207" i="4" s="1"/>
  <c r="BH207" i="4"/>
  <c r="BM207" i="4" s="1"/>
  <c r="BF207" i="4"/>
  <c r="AY208" i="4"/>
  <c r="AJ208" i="4" s="1"/>
  <c r="AU206" i="4"/>
  <c r="AN209" i="4"/>
  <c r="AM208" i="4"/>
  <c r="BJ207" i="4" l="1"/>
  <c r="BO207" i="4" s="1"/>
  <c r="BK207" i="4"/>
  <c r="BP207" i="4" s="1"/>
  <c r="AO207" i="4" s="1"/>
  <c r="BS207" i="4"/>
  <c r="AT209" i="4"/>
  <c r="AI207" i="4" l="1"/>
  <c r="BV207" i="4"/>
  <c r="AZ209" i="4"/>
  <c r="BT207" i="4"/>
  <c r="BW207" i="4" s="1"/>
  <c r="AQ207" i="4"/>
  <c r="AR208" i="4" s="1"/>
  <c r="AX210" i="4" s="1"/>
  <c r="AK207" i="4"/>
  <c r="BU207" i="4"/>
  <c r="BI208" i="4" l="1"/>
  <c r="BN208" i="4" s="1"/>
  <c r="BF208" i="4"/>
  <c r="BK208" i="4" s="1"/>
  <c r="BH208" i="4"/>
  <c r="AY209" i="4"/>
  <c r="AJ209" i="4" s="1"/>
  <c r="AS210" i="4"/>
  <c r="AP209" i="4"/>
  <c r="AU207" i="4"/>
  <c r="AL208" i="4"/>
  <c r="AW210" i="4" l="1"/>
  <c r="AN210" i="4" s="1"/>
  <c r="BP208" i="4"/>
  <c r="BV208" i="4" s="1"/>
  <c r="BJ208" i="4"/>
  <c r="AM209" i="4"/>
  <c r="BM208" i="4"/>
  <c r="AO208" i="4" l="1"/>
  <c r="BS208" i="4"/>
  <c r="AQ208" i="4"/>
  <c r="AR209" i="4" s="1"/>
  <c r="AX211" i="4" s="1"/>
  <c r="BO208" i="4"/>
  <c r="BT208" i="4" s="1"/>
  <c r="AT210" i="4"/>
  <c r="AZ210" i="4" l="1"/>
  <c r="AP210" i="4" s="1"/>
  <c r="AI208" i="4"/>
  <c r="AS211" i="4"/>
  <c r="BW208" i="4"/>
  <c r="AK208" i="4"/>
  <c r="BU208" i="4"/>
  <c r="BI209" i="4" l="1"/>
  <c r="BN209" i="4" s="1"/>
  <c r="BH209" i="4"/>
  <c r="BM209" i="4" s="1"/>
  <c r="AY210" i="4"/>
  <c r="AJ210" i="4" s="1"/>
  <c r="BF209" i="4"/>
  <c r="BK209" i="4" s="1"/>
  <c r="AL209" i="4"/>
  <c r="AU208" i="4"/>
  <c r="AW211" i="4" l="1"/>
  <c r="AN211" i="4" s="1"/>
  <c r="BP209" i="4"/>
  <c r="BV209" i="4" s="1"/>
  <c r="BJ209" i="4"/>
  <c r="BO209" i="4" s="1"/>
  <c r="BS209" i="4"/>
  <c r="AM210" i="4"/>
  <c r="AO209" i="4" l="1"/>
  <c r="AI209" i="4"/>
  <c r="BT209" i="4"/>
  <c r="BW209" i="4" s="1"/>
  <c r="AQ209" i="4"/>
  <c r="AR210" i="4" s="1"/>
  <c r="AX212" i="4" s="1"/>
  <c r="BU209" i="4"/>
  <c r="AT211" i="4"/>
  <c r="AK209" i="4"/>
  <c r="AZ211" i="4" l="1"/>
  <c r="AP211" i="4" s="1"/>
  <c r="BI210" i="4"/>
  <c r="BN210" i="4" s="1"/>
  <c r="BH210" i="4"/>
  <c r="BF210" i="4"/>
  <c r="BK210" i="4" s="1"/>
  <c r="AY211" i="4"/>
  <c r="AJ211" i="4" s="1"/>
  <c r="AU209" i="4"/>
  <c r="AL210" i="4"/>
  <c r="AS212" i="4"/>
  <c r="AW212" i="4" l="1"/>
  <c r="AN212" i="4" s="1"/>
  <c r="BP210" i="4"/>
  <c r="BJ210" i="4"/>
  <c r="BM210" i="4"/>
  <c r="AM211" i="4"/>
  <c r="AO210" i="4" l="1"/>
  <c r="BS210" i="4"/>
  <c r="AQ210" i="4"/>
  <c r="AR211" i="4" s="1"/>
  <c r="AX213" i="4" s="1"/>
  <c r="BV210" i="4"/>
  <c r="AT212" i="4"/>
  <c r="BO210" i="4"/>
  <c r="BT210" i="4" s="1"/>
  <c r="AZ212" i="4" l="1"/>
  <c r="AP212" i="4" s="1"/>
  <c r="AI210" i="4"/>
  <c r="BW210" i="4"/>
  <c r="AS213" i="4"/>
  <c r="BU210" i="4"/>
  <c r="AK210" i="4"/>
  <c r="BI211" i="4" l="1"/>
  <c r="BN211" i="4" s="1"/>
  <c r="BH211" i="4"/>
  <c r="BM211" i="4" s="1"/>
  <c r="AY212" i="4"/>
  <c r="AJ212" i="4" s="1"/>
  <c r="BF211" i="4"/>
  <c r="AU210" i="4"/>
  <c r="AL211" i="4"/>
  <c r="AW213" i="4" l="1"/>
  <c r="AN213" i="4" s="1"/>
  <c r="BJ211" i="4"/>
  <c r="BO211" i="4" s="1"/>
  <c r="BK211" i="4"/>
  <c r="BP211" i="4" s="1"/>
  <c r="BV211" i="4" s="1"/>
  <c r="BS211" i="4"/>
  <c r="AM212" i="4"/>
  <c r="AO211" i="4" l="1"/>
  <c r="AI211" i="4"/>
  <c r="AQ211" i="4"/>
  <c r="AR212" i="4" s="1"/>
  <c r="AX214" i="4" s="1"/>
  <c r="BT211" i="4"/>
  <c r="BW211" i="4" s="1"/>
  <c r="AK211" i="4"/>
  <c r="BU211" i="4"/>
  <c r="AT213" i="4"/>
  <c r="BH212" i="4" l="1"/>
  <c r="AZ213" i="4"/>
  <c r="AP213" i="4" s="1"/>
  <c r="BI212" i="4"/>
  <c r="BN212" i="4" s="1"/>
  <c r="BF212" i="4"/>
  <c r="AY213" i="4"/>
  <c r="AJ213" i="4" s="1"/>
  <c r="AS214" i="4"/>
  <c r="AL212" i="4"/>
  <c r="AU211" i="4"/>
  <c r="AW214" i="4" l="1"/>
  <c r="AN214" i="4" s="1"/>
  <c r="BJ212" i="4"/>
  <c r="BK212" i="4"/>
  <c r="BP212" i="4" s="1"/>
  <c r="BM212" i="4"/>
  <c r="AM213" i="4"/>
  <c r="AO212" i="4" l="1"/>
  <c r="BS212" i="4"/>
  <c r="AQ212" i="4"/>
  <c r="AR213" i="4" s="1"/>
  <c r="AX215" i="4" s="1"/>
  <c r="BV212" i="4"/>
  <c r="AT214" i="4"/>
  <c r="BO212" i="4"/>
  <c r="BT212" i="4" s="1"/>
  <c r="AZ214" i="4" l="1"/>
  <c r="AP214" i="4" s="1"/>
  <c r="AI212" i="4"/>
  <c r="BW212" i="4"/>
  <c r="AS215" i="4"/>
  <c r="BU212" i="4"/>
  <c r="AK212" i="4"/>
  <c r="BI213" i="4" l="1"/>
  <c r="BN213" i="4" s="1"/>
  <c r="BH213" i="4"/>
  <c r="BM213" i="4" s="1"/>
  <c r="AY214" i="4"/>
  <c r="AJ214" i="4" s="1"/>
  <c r="BF213" i="4"/>
  <c r="BK213" i="4" s="1"/>
  <c r="AU212" i="4"/>
  <c r="AL213" i="4"/>
  <c r="AW215" i="4" l="1"/>
  <c r="AN215" i="4" s="1"/>
  <c r="BJ213" i="4"/>
  <c r="BO213" i="4" s="1"/>
  <c r="BS213" i="4"/>
  <c r="AM214" i="4"/>
  <c r="BP213" i="4"/>
  <c r="AO213" i="4" l="1"/>
  <c r="AI213" i="4"/>
  <c r="AQ213" i="4"/>
  <c r="AR214" i="4" s="1"/>
  <c r="AX216" i="4" s="1"/>
  <c r="BV213" i="4"/>
  <c r="AT215" i="4"/>
  <c r="BT213" i="4"/>
  <c r="BW213" i="4" s="1"/>
  <c r="BU213" i="4"/>
  <c r="AK213" i="4"/>
  <c r="BI214" i="4" l="1"/>
  <c r="BN214" i="4" s="1"/>
  <c r="BH214" i="4"/>
  <c r="BF214" i="4"/>
  <c r="BK214" i="4" s="1"/>
  <c r="AZ215" i="4"/>
  <c r="AP215" i="4" s="1"/>
  <c r="AY215" i="4"/>
  <c r="AJ215" i="4" s="1"/>
  <c r="AS216" i="4"/>
  <c r="AU213" i="4"/>
  <c r="AL214" i="4"/>
  <c r="AW216" i="4" l="1"/>
  <c r="AN216" i="4" s="1"/>
  <c r="BP214" i="4"/>
  <c r="AQ214" i="4" s="1"/>
  <c r="AR215" i="4" s="1"/>
  <c r="AX217" i="4" s="1"/>
  <c r="BJ214" i="4"/>
  <c r="AM215" i="4"/>
  <c r="BM214" i="4"/>
  <c r="AO214" i="4" l="1"/>
  <c r="BS214" i="4"/>
  <c r="AS217" i="4"/>
  <c r="BO214" i="4"/>
  <c r="AT216" i="4"/>
  <c r="BV214" i="4"/>
  <c r="AZ216" i="4" l="1"/>
  <c r="AP216" i="4" s="1"/>
  <c r="AI214" i="4"/>
  <c r="BU214" i="4"/>
  <c r="BT214" i="4"/>
  <c r="AK214" i="4"/>
  <c r="BI215" i="4" l="1"/>
  <c r="BN215" i="4" s="1"/>
  <c r="BF215" i="4"/>
  <c r="BK215" i="4" s="1"/>
  <c r="BH215" i="4"/>
  <c r="BM215" i="4" s="1"/>
  <c r="AY216" i="4"/>
  <c r="AJ216" i="4" s="1"/>
  <c r="AL215" i="4"/>
  <c r="AU214" i="4"/>
  <c r="BW214" i="4"/>
  <c r="AW217" i="4" l="1"/>
  <c r="AN217" i="4" s="1"/>
  <c r="BP215" i="4"/>
  <c r="AQ215" i="4" s="1"/>
  <c r="BJ215" i="4"/>
  <c r="BO215" i="4" s="1"/>
  <c r="BS215" i="4"/>
  <c r="AM216" i="4"/>
  <c r="AO215" i="4" l="1"/>
  <c r="AI215" i="4"/>
  <c r="BT215" i="4"/>
  <c r="BW215" i="4" s="1"/>
  <c r="AR216" i="4"/>
  <c r="AX218" i="4" s="1"/>
  <c r="AT217" i="4"/>
  <c r="AK215" i="4"/>
  <c r="BU215" i="4"/>
  <c r="BV215" i="4"/>
  <c r="AZ217" i="4" l="1"/>
  <c r="AP217" i="4" s="1"/>
  <c r="BI216" i="4"/>
  <c r="BN216" i="4" s="1"/>
  <c r="BF216" i="4"/>
  <c r="BH216" i="4"/>
  <c r="AY217" i="4"/>
  <c r="AJ217" i="4" s="1"/>
  <c r="AU215" i="4"/>
  <c r="AL216" i="4"/>
  <c r="AS218" i="4"/>
  <c r="AW218" i="4" l="1"/>
  <c r="AN218" i="4" s="1"/>
  <c r="BJ216" i="4"/>
  <c r="BK216" i="4"/>
  <c r="BP216" i="4" s="1"/>
  <c r="AQ216" i="4" s="1"/>
  <c r="BM216" i="4"/>
  <c r="AM217" i="4"/>
  <c r="AO216" i="4" l="1"/>
  <c r="BS216" i="4"/>
  <c r="AR217" i="4"/>
  <c r="AX219" i="4" s="1"/>
  <c r="AT218" i="4"/>
  <c r="BV216" i="4"/>
  <c r="BO216" i="4"/>
  <c r="BT216" i="4" s="1"/>
  <c r="AZ218" i="4" l="1"/>
  <c r="AP218" i="4" s="1"/>
  <c r="AI216" i="4"/>
  <c r="BW216" i="4"/>
  <c r="AK216" i="4"/>
  <c r="BU216" i="4"/>
  <c r="AS219" i="4"/>
  <c r="BI217" i="4" l="1"/>
  <c r="BN217" i="4" s="1"/>
  <c r="BH217" i="4"/>
  <c r="BM217" i="4" s="1"/>
  <c r="AY218" i="4"/>
  <c r="AJ218" i="4" s="1"/>
  <c r="BF217" i="4"/>
  <c r="BK217" i="4" s="1"/>
  <c r="AU216" i="4"/>
  <c r="AL217" i="4"/>
  <c r="AW219" i="4" l="1"/>
  <c r="AN219" i="4" s="1"/>
  <c r="BJ217" i="4"/>
  <c r="BO217" i="4" s="1"/>
  <c r="BU217" i="4" s="1"/>
  <c r="AM218" i="4"/>
  <c r="BS217" i="4"/>
  <c r="BP217" i="4"/>
  <c r="AQ217" i="4" s="1"/>
  <c r="AO217" i="4" l="1"/>
  <c r="AI217" i="4"/>
  <c r="AT219" i="4"/>
  <c r="BV217" i="4"/>
  <c r="BT217" i="4"/>
  <c r="BW217" i="4" s="1"/>
  <c r="AK217" i="4"/>
  <c r="AR218" i="4"/>
  <c r="AX220" i="4" s="1"/>
  <c r="AZ219" i="4" l="1"/>
  <c r="AP219" i="4" s="1"/>
  <c r="BI218" i="4"/>
  <c r="BN218" i="4" s="1"/>
  <c r="BH218" i="4"/>
  <c r="BM218" i="4" s="1"/>
  <c r="AY219" i="4"/>
  <c r="AJ219" i="4" s="1"/>
  <c r="BF218" i="4"/>
  <c r="BK218" i="4" s="1"/>
  <c r="AL218" i="4"/>
  <c r="AU217" i="4"/>
  <c r="AS220" i="4"/>
  <c r="AW220" i="4" l="1"/>
  <c r="AN220" i="4" s="1"/>
  <c r="BP218" i="4"/>
  <c r="BV218" i="4" s="1"/>
  <c r="BJ218" i="4"/>
  <c r="BO218" i="4" s="1"/>
  <c r="AK218" i="4" s="1"/>
  <c r="BS218" i="4"/>
  <c r="AM219" i="4"/>
  <c r="AO218" i="4" l="1"/>
  <c r="AI218" i="4"/>
  <c r="AQ218" i="4"/>
  <c r="AR219" i="4" s="1"/>
  <c r="AX221" i="4" s="1"/>
  <c r="AT220" i="4"/>
  <c r="AL219" i="4"/>
  <c r="AW221" i="4" s="1"/>
  <c r="BU218" i="4"/>
  <c r="BT218" i="4"/>
  <c r="BW218" i="4" s="1"/>
  <c r="AZ220" i="4" l="1"/>
  <c r="AP220" i="4" s="1"/>
  <c r="BI219" i="4"/>
  <c r="BN219" i="4" s="1"/>
  <c r="BH219" i="4"/>
  <c r="BM219" i="4" s="1"/>
  <c r="AY220" i="4"/>
  <c r="AJ220" i="4" s="1"/>
  <c r="BF219" i="4"/>
  <c r="AS221" i="4"/>
  <c r="AU218" i="4"/>
  <c r="AM220" i="4"/>
  <c r="AN221" i="4"/>
  <c r="BJ219" i="4" l="1"/>
  <c r="BO219" i="4" s="1"/>
  <c r="BK219" i="4"/>
  <c r="BP219" i="4" s="1"/>
  <c r="AQ219" i="4" s="1"/>
  <c r="AR220" i="4" s="1"/>
  <c r="AX222" i="4" s="1"/>
  <c r="BS219" i="4"/>
  <c r="AT221" i="4"/>
  <c r="AO219" i="4" l="1"/>
  <c r="AI219" i="4"/>
  <c r="BT219" i="4"/>
  <c r="BW219" i="4" s="1"/>
  <c r="BV219" i="4"/>
  <c r="BU219" i="4"/>
  <c r="AK219" i="4"/>
  <c r="AS222" i="4"/>
  <c r="AZ221" i="4" l="1"/>
  <c r="AP221" i="4" s="1"/>
  <c r="BI220" i="4"/>
  <c r="BN220" i="4" s="1"/>
  <c r="BH220" i="4"/>
  <c r="BM220" i="4" s="1"/>
  <c r="BF220" i="4"/>
  <c r="AY221" i="4"/>
  <c r="AJ221" i="4" s="1"/>
  <c r="AU219" i="4"/>
  <c r="AL220" i="4"/>
  <c r="AW222" i="4" l="1"/>
  <c r="AN222" i="4" s="1"/>
  <c r="BJ220" i="4"/>
  <c r="BO220" i="4" s="1"/>
  <c r="BK220" i="4"/>
  <c r="BP220" i="4" s="1"/>
  <c r="BS220" i="4"/>
  <c r="AM221" i="4"/>
  <c r="AO220" i="4" l="1"/>
  <c r="AK220" i="4"/>
  <c r="AL221" i="4" s="1"/>
  <c r="AW223" i="4" s="1"/>
  <c r="AN223" i="4" s="1"/>
  <c r="AI220" i="4"/>
  <c r="BV220" i="4"/>
  <c r="AQ220" i="4"/>
  <c r="AR221" i="4" s="1"/>
  <c r="AX223" i="4" s="1"/>
  <c r="BT220" i="4"/>
  <c r="BW220" i="4" s="1"/>
  <c r="BU220" i="4"/>
  <c r="AT222" i="4"/>
  <c r="BI221" i="4" l="1"/>
  <c r="BN221" i="4" s="1"/>
  <c r="BH221" i="4"/>
  <c r="BM221" i="4" s="1"/>
  <c r="AY222" i="4"/>
  <c r="AJ222" i="4" s="1"/>
  <c r="BF221" i="4"/>
  <c r="BK221" i="4" s="1"/>
  <c r="AM222" i="4"/>
  <c r="AZ222" i="4"/>
  <c r="AP222" i="4" s="1"/>
  <c r="AU220" i="4"/>
  <c r="AS223" i="4"/>
  <c r="AT223" i="4" l="1"/>
  <c r="BP221" i="4"/>
  <c r="BV221" i="4" s="1"/>
  <c r="BJ221" i="4"/>
  <c r="BO221" i="4" s="1"/>
  <c r="BS221" i="4"/>
  <c r="AO221" i="4" l="1"/>
  <c r="AI221" i="4"/>
  <c r="BT221" i="4"/>
  <c r="BW221" i="4" s="1"/>
  <c r="AQ221" i="4"/>
  <c r="AR222" i="4" s="1"/>
  <c r="AX224" i="4" s="1"/>
  <c r="BU221" i="4"/>
  <c r="AK221" i="4"/>
  <c r="AZ223" i="4" l="1"/>
  <c r="AP223" i="4" s="1"/>
  <c r="BI222" i="4"/>
  <c r="BN222" i="4" s="1"/>
  <c r="BF222" i="4"/>
  <c r="BH222" i="4"/>
  <c r="BM222" i="4" s="1"/>
  <c r="AY223" i="4"/>
  <c r="AJ223" i="4" s="1"/>
  <c r="AU221" i="4"/>
  <c r="AL222" i="4"/>
  <c r="AS224" i="4"/>
  <c r="BJ222" i="4" l="1"/>
  <c r="BO222" i="4" s="1"/>
  <c r="AK222" i="4" s="1"/>
  <c r="BK222" i="4"/>
  <c r="BP222" i="4" s="1"/>
  <c r="AQ222" i="4" s="1"/>
  <c r="AW224" i="4"/>
  <c r="AN224" i="4" s="1"/>
  <c r="BS222" i="4"/>
  <c r="AM223" i="4"/>
  <c r="AO222" i="4" l="1"/>
  <c r="AI222" i="4"/>
  <c r="BV222" i="4"/>
  <c r="AT224" i="4"/>
  <c r="AL223" i="4"/>
  <c r="AW225" i="4" s="1"/>
  <c r="AR223" i="4"/>
  <c r="AX225" i="4" s="1"/>
  <c r="BU222" i="4"/>
  <c r="BT222" i="4"/>
  <c r="BW222" i="4" s="1"/>
  <c r="BH223" i="4" l="1"/>
  <c r="BM223" i="4" s="1"/>
  <c r="AZ224" i="4"/>
  <c r="AP224" i="4" s="1"/>
  <c r="BI223" i="4"/>
  <c r="BN223" i="4" s="1"/>
  <c r="AY224" i="4"/>
  <c r="AJ224" i="4" s="1"/>
  <c r="BF223" i="4"/>
  <c r="BK223" i="4" s="1"/>
  <c r="AU222" i="4"/>
  <c r="AN225" i="4"/>
  <c r="AM224" i="4"/>
  <c r="AS225" i="4"/>
  <c r="BP223" i="4" l="1"/>
  <c r="AO223" i="4" s="1"/>
  <c r="BJ223" i="4"/>
  <c r="BO223" i="4" s="1"/>
  <c r="BS223" i="4"/>
  <c r="AT225" i="4"/>
  <c r="AI223" i="4" l="1"/>
  <c r="BV223" i="4"/>
  <c r="AZ225" i="4"/>
  <c r="BT223" i="4"/>
  <c r="BW223" i="4" s="1"/>
  <c r="AQ223" i="4"/>
  <c r="AR224" i="4" s="1"/>
  <c r="AX226" i="4" s="1"/>
  <c r="BU223" i="4"/>
  <c r="AK223" i="4"/>
  <c r="BI224" i="4" l="1"/>
  <c r="BN224" i="4" s="1"/>
  <c r="BF224" i="4"/>
  <c r="BK224" i="4" s="1"/>
  <c r="BH224" i="4"/>
  <c r="AY225" i="4"/>
  <c r="AJ225" i="4" s="1"/>
  <c r="AP225" i="4"/>
  <c r="AL224" i="4"/>
  <c r="AS226" i="4"/>
  <c r="AU223" i="4"/>
  <c r="AW226" i="4" l="1"/>
  <c r="AN226" i="4" s="1"/>
  <c r="BP224" i="4"/>
  <c r="BV224" i="4" s="1"/>
  <c r="BJ224" i="4"/>
  <c r="AM225" i="4"/>
  <c r="BM224" i="4"/>
  <c r="AO224" i="4" l="1"/>
  <c r="BS224" i="4"/>
  <c r="AQ224" i="4"/>
  <c r="AR225" i="4" s="1"/>
  <c r="AX227" i="4" s="1"/>
  <c r="AT226" i="4"/>
  <c r="BO224" i="4"/>
  <c r="BT224" i="4" s="1"/>
  <c r="AZ226" i="4" l="1"/>
  <c r="AP226" i="4" s="1"/>
  <c r="AI224" i="4"/>
  <c r="BW224" i="4"/>
  <c r="AK224" i="4"/>
  <c r="AS227" i="4"/>
  <c r="BU224" i="4"/>
  <c r="BI225" i="4" l="1"/>
  <c r="BN225" i="4" s="1"/>
  <c r="BH225" i="4"/>
  <c r="BM225" i="4" s="1"/>
  <c r="AY226" i="4"/>
  <c r="AJ226" i="4" s="1"/>
  <c r="BF225" i="4"/>
  <c r="BK225" i="4" s="1"/>
  <c r="AU224" i="4"/>
  <c r="AL225" i="4"/>
  <c r="AW227" i="4" l="1"/>
  <c r="AN227" i="4" s="1"/>
  <c r="BP225" i="4"/>
  <c r="BV225" i="4" s="1"/>
  <c r="BJ225" i="4"/>
  <c r="BO225" i="4" s="1"/>
  <c r="BS225" i="4"/>
  <c r="AM226" i="4"/>
  <c r="AT227" i="4" l="1"/>
  <c r="AO225" i="4"/>
  <c r="AI225" i="4"/>
  <c r="AQ225" i="4"/>
  <c r="AR226" i="4" s="1"/>
  <c r="AX228" i="4" s="1"/>
  <c r="BT225" i="4"/>
  <c r="BW225" i="4" s="1"/>
  <c r="BU225" i="4"/>
  <c r="AK225" i="4"/>
  <c r="AL226" i="4" s="1"/>
  <c r="AW228" i="4" s="1"/>
  <c r="AZ227" i="4" l="1"/>
  <c r="AP227" i="4" s="1"/>
  <c r="BI226" i="4"/>
  <c r="BN226" i="4" s="1"/>
  <c r="BF226" i="4"/>
  <c r="BH226" i="4"/>
  <c r="BM226" i="4" s="1"/>
  <c r="AY227" i="4"/>
  <c r="AJ227" i="4" s="1"/>
  <c r="AS228" i="4"/>
  <c r="AU225" i="4"/>
  <c r="AN228" i="4"/>
  <c r="AM227" i="4"/>
  <c r="BJ226" i="4" l="1"/>
  <c r="BO226" i="4" s="1"/>
  <c r="BK226" i="4"/>
  <c r="BP226" i="4" s="1"/>
  <c r="BS226" i="4"/>
  <c r="AT228" i="4"/>
  <c r="AO226" i="4" l="1"/>
  <c r="AI226" i="4"/>
  <c r="BV226" i="4"/>
  <c r="BT226" i="4"/>
  <c r="BW226" i="4" s="1"/>
  <c r="AQ226" i="4"/>
  <c r="AR227" i="4" s="1"/>
  <c r="AX229" i="4" s="1"/>
  <c r="BU226" i="4"/>
  <c r="AK226" i="4"/>
  <c r="BI227" i="4" l="1"/>
  <c r="BN227" i="4" s="1"/>
  <c r="BH227" i="4"/>
  <c r="BF227" i="4"/>
  <c r="AZ228" i="4"/>
  <c r="AP228" i="4" s="1"/>
  <c r="AY228" i="4"/>
  <c r="AJ228" i="4" s="1"/>
  <c r="AL227" i="4"/>
  <c r="AU226" i="4"/>
  <c r="AS229" i="4"/>
  <c r="AW229" i="4" l="1"/>
  <c r="AN229" i="4" s="1"/>
  <c r="BJ227" i="4"/>
  <c r="BK227" i="4"/>
  <c r="BP227" i="4" s="1"/>
  <c r="BV227" i="4" s="1"/>
  <c r="BM227" i="4"/>
  <c r="AM228" i="4"/>
  <c r="AO227" i="4" l="1"/>
  <c r="BS227" i="4"/>
  <c r="AQ227" i="4"/>
  <c r="BO227" i="4"/>
  <c r="BT227" i="4" s="1"/>
  <c r="AT229" i="4"/>
  <c r="AZ229" i="4" l="1"/>
  <c r="AP229" i="4" s="1"/>
  <c r="AI227" i="4"/>
  <c r="BW227" i="4"/>
  <c r="AK227" i="4"/>
  <c r="BU227" i="4"/>
  <c r="AR228" i="4"/>
  <c r="AX230" i="4" s="1"/>
  <c r="BI228" i="4" l="1"/>
  <c r="BN228" i="4" s="1"/>
  <c r="BH228" i="4"/>
  <c r="BM228" i="4" s="1"/>
  <c r="AY229" i="4"/>
  <c r="AJ229" i="4" s="1"/>
  <c r="BF228" i="4"/>
  <c r="AU227" i="4"/>
  <c r="AL228" i="4"/>
  <c r="AS230" i="4"/>
  <c r="BJ228" i="4" l="1"/>
  <c r="BO228" i="4" s="1"/>
  <c r="BK228" i="4"/>
  <c r="BP228" i="4" s="1"/>
  <c r="BV228" i="4" s="1"/>
  <c r="AM229" i="4"/>
  <c r="AW230" i="4"/>
  <c r="AN230" i="4" s="1"/>
  <c r="BS228" i="4"/>
  <c r="AT230" i="4" l="1"/>
  <c r="AO228" i="4"/>
  <c r="AI228" i="4"/>
  <c r="BT228" i="4"/>
  <c r="BW228" i="4" s="1"/>
  <c r="AQ228" i="4"/>
  <c r="AR229" i="4" s="1"/>
  <c r="AX231" i="4" s="1"/>
  <c r="AK228" i="4"/>
  <c r="BU228" i="4"/>
  <c r="AZ230" i="4" l="1"/>
  <c r="AP230" i="4" s="1"/>
  <c r="BI229" i="4"/>
  <c r="BN229" i="4" s="1"/>
  <c r="BH229" i="4"/>
  <c r="BF229" i="4"/>
  <c r="AY230" i="4"/>
  <c r="AJ230" i="4" s="1"/>
  <c r="AS231" i="4"/>
  <c r="AL229" i="4"/>
  <c r="AU228" i="4"/>
  <c r="AW231" i="4" l="1"/>
  <c r="AN231" i="4" s="1"/>
  <c r="BJ229" i="4"/>
  <c r="BK229" i="4"/>
  <c r="BP229" i="4" s="1"/>
  <c r="BM229" i="4"/>
  <c r="AM230" i="4"/>
  <c r="AO229" i="4" l="1"/>
  <c r="BS229" i="4"/>
  <c r="AQ229" i="4"/>
  <c r="AR230" i="4" s="1"/>
  <c r="AX232" i="4" s="1"/>
  <c r="AT231" i="4"/>
  <c r="BO229" i="4"/>
  <c r="BT229" i="4" s="1"/>
  <c r="BV229" i="4"/>
  <c r="AZ231" i="4" l="1"/>
  <c r="AP231" i="4" s="1"/>
  <c r="AI229" i="4"/>
  <c r="AS232" i="4"/>
  <c r="BW229" i="4"/>
  <c r="AK229" i="4"/>
  <c r="BU229" i="4"/>
  <c r="BI230" i="4" l="1"/>
  <c r="BN230" i="4" s="1"/>
  <c r="BH230" i="4"/>
  <c r="BM230" i="4" s="1"/>
  <c r="AY231" i="4"/>
  <c r="AJ231" i="4" s="1"/>
  <c r="BF230" i="4"/>
  <c r="BK230" i="4" s="1"/>
  <c r="AL230" i="4"/>
  <c r="AU229" i="4"/>
  <c r="AW232" i="4" l="1"/>
  <c r="AN232" i="4" s="1"/>
  <c r="BP230" i="4"/>
  <c r="BJ230" i="4"/>
  <c r="BO230" i="4" s="1"/>
  <c r="BS230" i="4"/>
  <c r="AM231" i="4"/>
  <c r="AO230" i="4" l="1"/>
  <c r="AI230" i="4"/>
  <c r="AQ230" i="4"/>
  <c r="AR231" i="4" s="1"/>
  <c r="AX233" i="4" s="1"/>
  <c r="BV230" i="4"/>
  <c r="BT230" i="4"/>
  <c r="BW230" i="4" s="1"/>
  <c r="AT232" i="4"/>
  <c r="BU230" i="4"/>
  <c r="AK230" i="4"/>
  <c r="BI231" i="4" l="1"/>
  <c r="BN231" i="4" s="1"/>
  <c r="BH231" i="4"/>
  <c r="BM231" i="4" s="1"/>
  <c r="BF231" i="4"/>
  <c r="BK231" i="4" s="1"/>
  <c r="AZ232" i="4"/>
  <c r="AP232" i="4" s="1"/>
  <c r="AY232" i="4"/>
  <c r="AJ232" i="4" s="1"/>
  <c r="AL231" i="4"/>
  <c r="AU230" i="4"/>
  <c r="AS233" i="4"/>
  <c r="BJ231" i="4" l="1"/>
  <c r="BO231" i="4" s="1"/>
  <c r="AI231" i="4" s="1"/>
  <c r="AW233" i="4"/>
  <c r="AN233" i="4" s="1"/>
  <c r="BS231" i="4"/>
  <c r="BP231" i="4"/>
  <c r="AQ231" i="4" s="1"/>
  <c r="AM232" i="4"/>
  <c r="AT233" i="4" l="1"/>
  <c r="AO231" i="4"/>
  <c r="AY233" i="4"/>
  <c r="AJ233" i="4" s="1"/>
  <c r="AK231" i="4"/>
  <c r="AL232" i="4" s="1"/>
  <c r="AW234" i="4" s="1"/>
  <c r="BU231" i="4"/>
  <c r="BV231" i="4"/>
  <c r="BT231" i="4"/>
  <c r="BW231" i="4" s="1"/>
  <c r="AR232" i="4"/>
  <c r="AX234" i="4" s="1"/>
  <c r="AZ233" i="4" l="1"/>
  <c r="AP233" i="4" s="1"/>
  <c r="BI232" i="4"/>
  <c r="BN232" i="4" s="1"/>
  <c r="BH232" i="4"/>
  <c r="BM232" i="4" s="1"/>
  <c r="BF232" i="4"/>
  <c r="AU231" i="4"/>
  <c r="AN234" i="4"/>
  <c r="AM233" i="4"/>
  <c r="AS234" i="4"/>
  <c r="BJ232" i="4" l="1"/>
  <c r="BO232" i="4" s="1"/>
  <c r="BU232" i="4" s="1"/>
  <c r="BK232" i="4"/>
  <c r="BP232" i="4" s="1"/>
  <c r="BS232" i="4"/>
  <c r="AT234" i="4"/>
  <c r="AO232" i="4" l="1"/>
  <c r="AI232" i="4"/>
  <c r="AQ232" i="4"/>
  <c r="AR233" i="4" s="1"/>
  <c r="AX235" i="4" s="1"/>
  <c r="BV232" i="4"/>
  <c r="AK232" i="4"/>
  <c r="BT232" i="4"/>
  <c r="BW232" i="4" s="1"/>
  <c r="BI233" i="4" l="1"/>
  <c r="BN233" i="4" s="1"/>
  <c r="BH233" i="4"/>
  <c r="AY234" i="4"/>
  <c r="AJ234" i="4" s="1"/>
  <c r="BF233" i="4"/>
  <c r="AZ234" i="4"/>
  <c r="AP234" i="4" s="1"/>
  <c r="AS235" i="4"/>
  <c r="AU232" i="4"/>
  <c r="AL233" i="4"/>
  <c r="AW235" i="4" l="1"/>
  <c r="AN235" i="4" s="1"/>
  <c r="BJ233" i="4"/>
  <c r="BK233" i="4"/>
  <c r="BP233" i="4" s="1"/>
  <c r="AM234" i="4"/>
  <c r="BM233" i="4"/>
  <c r="AO233" i="4" l="1"/>
  <c r="BS233" i="4"/>
  <c r="AQ233" i="4"/>
  <c r="AR234" i="4" s="1"/>
  <c r="AX236" i="4" s="1"/>
  <c r="BO233" i="4"/>
  <c r="BT233" i="4" s="1"/>
  <c r="BV233" i="4"/>
  <c r="AT235" i="4"/>
  <c r="AZ235" i="4" l="1"/>
  <c r="AP235" i="4" s="1"/>
  <c r="AI233" i="4"/>
  <c r="BW233" i="4"/>
  <c r="BU233" i="4"/>
  <c r="AK233" i="4"/>
  <c r="AS236" i="4"/>
  <c r="BH234" i="4" l="1"/>
  <c r="BM234" i="4" s="1"/>
  <c r="BI234" i="4"/>
  <c r="BN234" i="4" s="1"/>
  <c r="AY235" i="4"/>
  <c r="AJ235" i="4" s="1"/>
  <c r="BF234" i="4"/>
  <c r="AU233" i="4"/>
  <c r="AL234" i="4"/>
  <c r="AW236" i="4" l="1"/>
  <c r="AN236" i="4" s="1"/>
  <c r="BJ234" i="4"/>
  <c r="BO234" i="4" s="1"/>
  <c r="AI234" i="4" s="1"/>
  <c r="BK234" i="4"/>
  <c r="BP234" i="4" s="1"/>
  <c r="BV234" i="4" s="1"/>
  <c r="BS234" i="4"/>
  <c r="AM235" i="4"/>
  <c r="AO234" i="4" l="1"/>
  <c r="AY236" i="4"/>
  <c r="AK234" i="4"/>
  <c r="AL235" i="4" s="1"/>
  <c r="AW237" i="4" s="1"/>
  <c r="BU234" i="4"/>
  <c r="AQ234" i="4"/>
  <c r="AR235" i="4" s="1"/>
  <c r="AX237" i="4" s="1"/>
  <c r="BT234" i="4"/>
  <c r="BW234" i="4" s="1"/>
  <c r="AT236" i="4"/>
  <c r="AZ236" i="4" l="1"/>
  <c r="AP236" i="4" s="1"/>
  <c r="BI235" i="4"/>
  <c r="BN235" i="4" s="1"/>
  <c r="BH235" i="4"/>
  <c r="BM235" i="4" s="1"/>
  <c r="BF235" i="4"/>
  <c r="BK235" i="4" s="1"/>
  <c r="AM236" i="4"/>
  <c r="AN237" i="4"/>
  <c r="AJ236" i="4"/>
  <c r="AU234" i="4"/>
  <c r="AS237" i="4"/>
  <c r="BJ235" i="4" l="1"/>
  <c r="BO235" i="4" s="1"/>
  <c r="AI235" i="4" s="1"/>
  <c r="AT237" i="4"/>
  <c r="BS235" i="4"/>
  <c r="BP235" i="4"/>
  <c r="AQ235" i="4" s="1"/>
  <c r="AR236" i="4" s="1"/>
  <c r="AX238" i="4" s="1"/>
  <c r="AO235" i="4" l="1"/>
  <c r="AY237" i="4"/>
  <c r="AJ237" i="4" s="1"/>
  <c r="AS238" i="4"/>
  <c r="BT235" i="4"/>
  <c r="BW235" i="4" s="1"/>
  <c r="BV235" i="4"/>
  <c r="AK235" i="4"/>
  <c r="BU235" i="4"/>
  <c r="BH236" i="4" l="1"/>
  <c r="BM236" i="4" s="1"/>
  <c r="AZ237" i="4"/>
  <c r="AP237" i="4" s="1"/>
  <c r="BI236" i="4"/>
  <c r="BN236" i="4" s="1"/>
  <c r="BF236" i="4"/>
  <c r="BK236" i="4" s="1"/>
  <c r="AU235" i="4"/>
  <c r="AL236" i="4"/>
  <c r="BJ236" i="4" l="1"/>
  <c r="BO236" i="4" s="1"/>
  <c r="AI236" i="4" s="1"/>
  <c r="AM237" i="4"/>
  <c r="AW238" i="4"/>
  <c r="AN238" i="4" s="1"/>
  <c r="BS236" i="4"/>
  <c r="BP236" i="4"/>
  <c r="AQ236" i="4" s="1"/>
  <c r="AR237" i="4" s="1"/>
  <c r="AX239" i="4" s="1"/>
  <c r="AT238" i="4" l="1"/>
  <c r="AO236" i="4"/>
  <c r="AY238" i="4"/>
  <c r="AJ238" i="4" s="1"/>
  <c r="AS239" i="4"/>
  <c r="BT236" i="4"/>
  <c r="BW236" i="4" s="1"/>
  <c r="BV236" i="4"/>
  <c r="BU236" i="4"/>
  <c r="AK236" i="4"/>
  <c r="BH237" i="4" l="1"/>
  <c r="BM237" i="4" s="1"/>
  <c r="AZ238" i="4"/>
  <c r="AP238" i="4" s="1"/>
  <c r="BI237" i="4"/>
  <c r="BN237" i="4" s="1"/>
  <c r="BF237" i="4"/>
  <c r="BK237" i="4" s="1"/>
  <c r="AL237" i="4"/>
  <c r="AU236" i="4"/>
  <c r="AW239" i="4" l="1"/>
  <c r="AN239" i="4" s="1"/>
  <c r="BP237" i="4"/>
  <c r="BJ237" i="4"/>
  <c r="BO237" i="4" s="1"/>
  <c r="AI237" i="4" s="1"/>
  <c r="BS237" i="4"/>
  <c r="AM238" i="4"/>
  <c r="AO237" i="4" l="1"/>
  <c r="AY239" i="4"/>
  <c r="AJ239" i="4" s="1"/>
  <c r="AT239" i="4"/>
  <c r="AQ237" i="4"/>
  <c r="AR238" i="4" s="1"/>
  <c r="AX240" i="4" s="1"/>
  <c r="AK237" i="4"/>
  <c r="BT237" i="4"/>
  <c r="BW237" i="4" s="1"/>
  <c r="BU237" i="4"/>
  <c r="BV237" i="4"/>
  <c r="BF238" i="4" l="1"/>
  <c r="BI238" i="4"/>
  <c r="BN238" i="4" s="1"/>
  <c r="BH238" i="4"/>
  <c r="AZ239" i="4"/>
  <c r="AP239" i="4" s="1"/>
  <c r="AL238" i="4"/>
  <c r="AU237" i="4"/>
  <c r="AS240" i="4"/>
  <c r="AW240" i="4" l="1"/>
  <c r="AN240" i="4" s="1"/>
  <c r="BJ238" i="4"/>
  <c r="BK238" i="4"/>
  <c r="BP238" i="4" s="1"/>
  <c r="AQ238" i="4" s="1"/>
  <c r="AR239" i="4" s="1"/>
  <c r="AX241" i="4" s="1"/>
  <c r="BM238" i="4"/>
  <c r="AM239" i="4"/>
  <c r="AO238" i="4" l="1"/>
  <c r="AS241" i="4"/>
  <c r="BS238" i="4"/>
  <c r="BO238" i="4"/>
  <c r="BT238" i="4" s="1"/>
  <c r="AT240" i="4"/>
  <c r="BV238" i="4"/>
  <c r="AZ240" i="4" l="1"/>
  <c r="AP240" i="4" s="1"/>
  <c r="AI238" i="4"/>
  <c r="BU238" i="4"/>
  <c r="AK238" i="4"/>
  <c r="BW238" i="4"/>
  <c r="BI239" i="4" l="1"/>
  <c r="BN239" i="4" s="1"/>
  <c r="BH239" i="4"/>
  <c r="BM239" i="4" s="1"/>
  <c r="AY240" i="4"/>
  <c r="AJ240" i="4" s="1"/>
  <c r="BF239" i="4"/>
  <c r="AL239" i="4"/>
  <c r="AU238" i="4"/>
  <c r="AW241" i="4" l="1"/>
  <c r="AN241" i="4" s="1"/>
  <c r="BJ239" i="4"/>
  <c r="BO239" i="4" s="1"/>
  <c r="AK239" i="4" s="1"/>
  <c r="BK239" i="4"/>
  <c r="BP239" i="4" s="1"/>
  <c r="BV239" i="4" s="1"/>
  <c r="BS239" i="4"/>
  <c r="AM240" i="4"/>
  <c r="AO239" i="4" l="1"/>
  <c r="AI239" i="4"/>
  <c r="AQ239" i="4"/>
  <c r="AR240" i="4" s="1"/>
  <c r="AX242" i="4" s="1"/>
  <c r="BT239" i="4"/>
  <c r="BW239" i="4" s="1"/>
  <c r="AT241" i="4"/>
  <c r="BU239" i="4"/>
  <c r="AL240" i="4"/>
  <c r="AW242" i="4" s="1"/>
  <c r="AZ241" i="4" l="1"/>
  <c r="AP241" i="4" s="1"/>
  <c r="BI240" i="4"/>
  <c r="BN240" i="4" s="1"/>
  <c r="BH240" i="4"/>
  <c r="BM240" i="4" s="1"/>
  <c r="AY241" i="4"/>
  <c r="AJ241" i="4" s="1"/>
  <c r="BF240" i="4"/>
  <c r="AU239" i="4"/>
  <c r="AN242" i="4"/>
  <c r="AM241" i="4"/>
  <c r="AS242" i="4"/>
  <c r="BJ240" i="4" l="1"/>
  <c r="BO240" i="4" s="1"/>
  <c r="BK240" i="4"/>
  <c r="BP240" i="4" s="1"/>
  <c r="BS240" i="4"/>
  <c r="AT242" i="4"/>
  <c r="AO240" i="4" l="1"/>
  <c r="AI240" i="4"/>
  <c r="AQ240" i="4"/>
  <c r="AR241" i="4" s="1"/>
  <c r="AX243" i="4" s="1"/>
  <c r="BV240" i="4"/>
  <c r="AK240" i="4"/>
  <c r="BU240" i="4"/>
  <c r="BT240" i="4"/>
  <c r="BW240" i="4" s="1"/>
  <c r="AZ242" i="4" l="1"/>
  <c r="AP242" i="4" s="1"/>
  <c r="BI241" i="4"/>
  <c r="BN241" i="4" s="1"/>
  <c r="BH241" i="4"/>
  <c r="BM241" i="4" s="1"/>
  <c r="BF241" i="4"/>
  <c r="AY242" i="4"/>
  <c r="AJ242" i="4" s="1"/>
  <c r="AS243" i="4"/>
  <c r="AU240" i="4"/>
  <c r="AL241" i="4"/>
  <c r="AW243" i="4" l="1"/>
  <c r="AN243" i="4" s="1"/>
  <c r="BJ241" i="4"/>
  <c r="BO241" i="4" s="1"/>
  <c r="BK241" i="4"/>
  <c r="BP241" i="4" s="1"/>
  <c r="AO241" i="4" s="1"/>
  <c r="AM242" i="4"/>
  <c r="BS241" i="4"/>
  <c r="AZ243" i="4" l="1"/>
  <c r="AI241" i="4"/>
  <c r="AT243" i="4"/>
  <c r="BU241" i="4"/>
  <c r="AQ241" i="4"/>
  <c r="AR242" i="4" s="1"/>
  <c r="AX244" i="4" s="1"/>
  <c r="BV241" i="4"/>
  <c r="AK241" i="4"/>
  <c r="BT241" i="4"/>
  <c r="BW241" i="4" s="1"/>
  <c r="BI242" i="4" l="1"/>
  <c r="BN242" i="4" s="1"/>
  <c r="BF242" i="4"/>
  <c r="BK242" i="4" s="1"/>
  <c r="BH242" i="4"/>
  <c r="BM242" i="4" s="1"/>
  <c r="AY243" i="4"/>
  <c r="AJ243" i="4" s="1"/>
  <c r="AP243" i="4"/>
  <c r="AU241" i="4"/>
  <c r="AS244" i="4"/>
  <c r="AL242" i="4"/>
  <c r="AW244" i="4" l="1"/>
  <c r="AN244" i="4" s="1"/>
  <c r="BP242" i="4"/>
  <c r="BJ242" i="4"/>
  <c r="BO242" i="4" s="1"/>
  <c r="BU242" i="4" s="1"/>
  <c r="BS242" i="4"/>
  <c r="AM243" i="4"/>
  <c r="AO242" i="4" l="1"/>
  <c r="AI242" i="4"/>
  <c r="AQ242" i="4"/>
  <c r="AR243" i="4" s="1"/>
  <c r="AX245" i="4" s="1"/>
  <c r="BV242" i="4"/>
  <c r="AT244" i="4"/>
  <c r="BT242" i="4"/>
  <c r="BW242" i="4" s="1"/>
  <c r="AK242" i="4"/>
  <c r="AZ244" i="4" l="1"/>
  <c r="AP244" i="4" s="1"/>
  <c r="BI243" i="4"/>
  <c r="BN243" i="4" s="1"/>
  <c r="BH243" i="4"/>
  <c r="BM243" i="4" s="1"/>
  <c r="AY244" i="4"/>
  <c r="AJ244" i="4" s="1"/>
  <c r="BF243" i="4"/>
  <c r="BK243" i="4" s="1"/>
  <c r="AS245" i="4"/>
  <c r="AL243" i="4"/>
  <c r="AU242" i="4"/>
  <c r="AW245" i="4" l="1"/>
  <c r="AN245" i="4" s="1"/>
  <c r="BP243" i="4"/>
  <c r="AQ243" i="4" s="1"/>
  <c r="BJ243" i="4"/>
  <c r="BO243" i="4" s="1"/>
  <c r="BS243" i="4"/>
  <c r="AM244" i="4"/>
  <c r="AO243" i="4" l="1"/>
  <c r="AI243" i="4"/>
  <c r="BU243" i="4"/>
  <c r="BV243" i="4"/>
  <c r="AT245" i="4"/>
  <c r="AR244" i="4"/>
  <c r="AX246" i="4" s="1"/>
  <c r="BT243" i="4"/>
  <c r="AK243" i="4"/>
  <c r="AZ245" i="4" l="1"/>
  <c r="AP245" i="4" s="1"/>
  <c r="BI244" i="4"/>
  <c r="BN244" i="4" s="1"/>
  <c r="BH244" i="4"/>
  <c r="BM244" i="4" s="1"/>
  <c r="BF244" i="4"/>
  <c r="AY245" i="4"/>
  <c r="AJ245" i="4" s="1"/>
  <c r="AU243" i="4"/>
  <c r="AL244" i="4"/>
  <c r="BW243" i="4"/>
  <c r="AS246" i="4"/>
  <c r="AW246" i="4" l="1"/>
  <c r="AN246" i="4" s="1"/>
  <c r="BJ244" i="4"/>
  <c r="BO244" i="4" s="1"/>
  <c r="BK244" i="4"/>
  <c r="BP244" i="4" s="1"/>
  <c r="BS244" i="4"/>
  <c r="AM245" i="4"/>
  <c r="AO244" i="4" l="1"/>
  <c r="AI244" i="4"/>
  <c r="BT244" i="4"/>
  <c r="BW244" i="4" s="1"/>
  <c r="AQ244" i="4"/>
  <c r="AK244" i="4"/>
  <c r="AT246" i="4"/>
  <c r="BV244" i="4"/>
  <c r="BU244" i="4"/>
  <c r="BI245" i="4" l="1"/>
  <c r="BN245" i="4" s="1"/>
  <c r="BH245" i="4"/>
  <c r="BM245" i="4" s="1"/>
  <c r="BF245" i="4"/>
  <c r="AZ246" i="4"/>
  <c r="AP246" i="4" s="1"/>
  <c r="AY246" i="4"/>
  <c r="AJ246" i="4" s="1"/>
  <c r="AU244" i="4"/>
  <c r="AL245" i="4"/>
  <c r="AR245" i="4"/>
  <c r="AX247" i="4" s="1"/>
  <c r="AW247" i="4" l="1"/>
  <c r="AN247" i="4" s="1"/>
  <c r="BJ245" i="4"/>
  <c r="BO245" i="4" s="1"/>
  <c r="BU245" i="4" s="1"/>
  <c r="BK245" i="4"/>
  <c r="BP245" i="4" s="1"/>
  <c r="BV245" i="4" s="1"/>
  <c r="BS245" i="4"/>
  <c r="AM246" i="4"/>
  <c r="AS247" i="4"/>
  <c r="AO245" i="4" l="1"/>
  <c r="AI245" i="4"/>
  <c r="AQ245" i="4"/>
  <c r="AR246" i="4" s="1"/>
  <c r="AX248" i="4" s="1"/>
  <c r="AK245" i="4"/>
  <c r="AL246" i="4" s="1"/>
  <c r="AT247" i="4"/>
  <c r="BT245" i="4"/>
  <c r="AZ247" i="4" l="1"/>
  <c r="AP247" i="4" s="1"/>
  <c r="BI246" i="4"/>
  <c r="BN246" i="4" s="1"/>
  <c r="BH246" i="4"/>
  <c r="BM246" i="4" s="1"/>
  <c r="AY247" i="4"/>
  <c r="AJ247" i="4" s="1"/>
  <c r="BF246" i="4"/>
  <c r="AW248" i="4"/>
  <c r="AN248" i="4" s="1"/>
  <c r="AS248" i="4"/>
  <c r="AM247" i="4"/>
  <c r="AU245" i="4"/>
  <c r="BW245" i="4"/>
  <c r="BJ246" i="4" l="1"/>
  <c r="BO246" i="4" s="1"/>
  <c r="AI246" i="4" s="1"/>
  <c r="BK246" i="4"/>
  <c r="BP246" i="4" s="1"/>
  <c r="AQ246" i="4" s="1"/>
  <c r="AR247" i="4" s="1"/>
  <c r="AX249" i="4" s="1"/>
  <c r="BS246" i="4"/>
  <c r="AT248" i="4"/>
  <c r="AO246" i="4" l="1"/>
  <c r="AY248" i="4"/>
  <c r="AJ248" i="4" s="1"/>
  <c r="AS249" i="4"/>
  <c r="BV246" i="4"/>
  <c r="BT246" i="4"/>
  <c r="AK246" i="4"/>
  <c r="BU246" i="4"/>
  <c r="BH247" i="4" l="1"/>
  <c r="AZ248" i="4"/>
  <c r="AP248" i="4" s="1"/>
  <c r="BI247" i="4"/>
  <c r="BN247" i="4" s="1"/>
  <c r="BF247" i="4"/>
  <c r="BK247" i="4" s="1"/>
  <c r="AL247" i="4"/>
  <c r="AU246" i="4"/>
  <c r="BW246" i="4"/>
  <c r="AW249" i="4" l="1"/>
  <c r="AN249" i="4" s="1"/>
  <c r="BJ247" i="4"/>
  <c r="AM248" i="4"/>
  <c r="BP247" i="4"/>
  <c r="AQ247" i="4" s="1"/>
  <c r="AR248" i="4" s="1"/>
  <c r="AX250" i="4" s="1"/>
  <c r="BM247" i="4"/>
  <c r="AO247" i="4" l="1"/>
  <c r="AS250" i="4"/>
  <c r="BS247" i="4"/>
  <c r="AT249" i="4"/>
  <c r="BO247" i="4"/>
  <c r="BT247" i="4" s="1"/>
  <c r="BV247" i="4"/>
  <c r="AZ249" i="4" l="1"/>
  <c r="AP249" i="4" s="1"/>
  <c r="AI247" i="4"/>
  <c r="BW247" i="4"/>
  <c r="AK247" i="4"/>
  <c r="BU247" i="4"/>
  <c r="BI248" i="4" l="1"/>
  <c r="BN248" i="4" s="1"/>
  <c r="BH248" i="4"/>
  <c r="BM248" i="4" s="1"/>
  <c r="AY249" i="4"/>
  <c r="AJ249" i="4" s="1"/>
  <c r="BF248" i="4"/>
  <c r="BK248" i="4" s="1"/>
  <c r="AU247" i="4"/>
  <c r="AL248" i="4"/>
  <c r="AW250" i="4" l="1"/>
  <c r="AN250" i="4" s="1"/>
  <c r="BP248" i="4"/>
  <c r="BJ248" i="4"/>
  <c r="BO248" i="4" s="1"/>
  <c r="BS248" i="4"/>
  <c r="AM249" i="4"/>
  <c r="AO248" i="4" l="1"/>
  <c r="AI248" i="4"/>
  <c r="AK248" i="4"/>
  <c r="AL249" i="4" s="1"/>
  <c r="AT250" i="4"/>
  <c r="BU248" i="4"/>
  <c r="BT248" i="4"/>
  <c r="BW248" i="4" s="1"/>
  <c r="AQ248" i="4"/>
  <c r="AR249" i="4" s="1"/>
  <c r="AX251" i="4" s="1"/>
  <c r="BV248" i="4"/>
  <c r="BI249" i="4" l="1"/>
  <c r="BN249" i="4" s="1"/>
  <c r="BH249" i="4"/>
  <c r="BM249" i="4" s="1"/>
  <c r="BF249" i="4"/>
  <c r="AZ250" i="4"/>
  <c r="AP250" i="4" s="1"/>
  <c r="AY250" i="4"/>
  <c r="AJ250" i="4" s="1"/>
  <c r="AM250" i="4"/>
  <c r="AW251" i="4"/>
  <c r="AN251" i="4" s="1"/>
  <c r="AS251" i="4"/>
  <c r="AU248" i="4"/>
  <c r="AT251" i="4" l="1"/>
  <c r="BJ249" i="4"/>
  <c r="BO249" i="4" s="1"/>
  <c r="AI249" i="4" s="1"/>
  <c r="BK249" i="4"/>
  <c r="BP249" i="4" s="1"/>
  <c r="BS249" i="4"/>
  <c r="AO249" i="4" l="1"/>
  <c r="AY251" i="4"/>
  <c r="AJ251" i="4" s="1"/>
  <c r="BT249" i="4"/>
  <c r="BW249" i="4" s="1"/>
  <c r="AQ249" i="4"/>
  <c r="AR250" i="4" s="1"/>
  <c r="AX252" i="4" s="1"/>
  <c r="BV249" i="4"/>
  <c r="AK249" i="4"/>
  <c r="BU249" i="4"/>
  <c r="BF250" i="4" l="1"/>
  <c r="BI250" i="4"/>
  <c r="BN250" i="4" s="1"/>
  <c r="BH250" i="4"/>
  <c r="BM250" i="4" s="1"/>
  <c r="AZ251" i="4"/>
  <c r="AP251" i="4" s="1"/>
  <c r="AS252" i="4"/>
  <c r="AU249" i="4"/>
  <c r="AL250" i="4"/>
  <c r="AW252" i="4" l="1"/>
  <c r="AN252" i="4" s="1"/>
  <c r="BJ250" i="4"/>
  <c r="BO250" i="4" s="1"/>
  <c r="BK250" i="4"/>
  <c r="BP250" i="4" s="1"/>
  <c r="BS250" i="4"/>
  <c r="AM251" i="4"/>
  <c r="BV250" i="4" l="1"/>
  <c r="AO250" i="4"/>
  <c r="AI250" i="4"/>
  <c r="AT252" i="4"/>
  <c r="AQ250" i="4"/>
  <c r="AR251" i="4" s="1"/>
  <c r="AX253" i="4" s="1"/>
  <c r="BT250" i="4"/>
  <c r="BW250" i="4" s="1"/>
  <c r="AK250" i="4"/>
  <c r="BU250" i="4"/>
  <c r="AZ252" i="4" l="1"/>
  <c r="AP252" i="4" s="1"/>
  <c r="BI251" i="4"/>
  <c r="BN251" i="4" s="1"/>
  <c r="BF251" i="4"/>
  <c r="BH251" i="4"/>
  <c r="AY252" i="4"/>
  <c r="AJ252" i="4" s="1"/>
  <c r="AS253" i="4"/>
  <c r="AL251" i="4"/>
  <c r="AU250" i="4"/>
  <c r="AW253" i="4" l="1"/>
  <c r="AN253" i="4" s="1"/>
  <c r="BJ251" i="4"/>
  <c r="BK251" i="4"/>
  <c r="BP251" i="4" s="1"/>
  <c r="AM252" i="4"/>
  <c r="BM251" i="4"/>
  <c r="AO251" i="4" l="1"/>
  <c r="BV251" i="4"/>
  <c r="BS251" i="4"/>
  <c r="AQ251" i="4"/>
  <c r="AR252" i="4" s="1"/>
  <c r="AX254" i="4" s="1"/>
  <c r="BO251" i="4"/>
  <c r="BT251" i="4" s="1"/>
  <c r="AT253" i="4"/>
  <c r="AZ253" i="4" l="1"/>
  <c r="AP253" i="4" s="1"/>
  <c r="AI251" i="4"/>
  <c r="AS254" i="4"/>
  <c r="BW251" i="4"/>
  <c r="BU251" i="4"/>
  <c r="AK251" i="4"/>
  <c r="BI252" i="4" l="1"/>
  <c r="BN252" i="4" s="1"/>
  <c r="BH252" i="4"/>
  <c r="BM252" i="4" s="1"/>
  <c r="AY253" i="4"/>
  <c r="AJ253" i="4" s="1"/>
  <c r="BF252" i="4"/>
  <c r="AU251" i="4"/>
  <c r="AL252" i="4"/>
  <c r="AW254" i="4" l="1"/>
  <c r="AN254" i="4" s="1"/>
  <c r="BJ252" i="4"/>
  <c r="BO252" i="4" s="1"/>
  <c r="BK252" i="4"/>
  <c r="BP252" i="4" s="1"/>
  <c r="AQ252" i="4" s="1"/>
  <c r="BS252" i="4"/>
  <c r="AM253" i="4"/>
  <c r="AO252" i="4" l="1"/>
  <c r="AI252" i="4"/>
  <c r="AK252" i="4"/>
  <c r="BT252" i="4"/>
  <c r="BU252" i="4"/>
  <c r="AT254" i="4"/>
  <c r="BV252" i="4"/>
  <c r="AR253" i="4"/>
  <c r="AX255" i="4" s="1"/>
  <c r="AZ254" i="4" l="1"/>
  <c r="AP254" i="4" s="1"/>
  <c r="BI253" i="4"/>
  <c r="BN253" i="4" s="1"/>
  <c r="BF253" i="4"/>
  <c r="BK253" i="4" s="1"/>
  <c r="BH253" i="4"/>
  <c r="AY254" i="4"/>
  <c r="AJ254" i="4" s="1"/>
  <c r="AU252" i="4"/>
  <c r="AS255" i="4"/>
  <c r="BW252" i="4"/>
  <c r="AL253" i="4"/>
  <c r="AW255" i="4" l="1"/>
  <c r="AN255" i="4" s="1"/>
  <c r="BJ253" i="4"/>
  <c r="BM253" i="4"/>
  <c r="AM254" i="4"/>
  <c r="BP253" i="4"/>
  <c r="BV253" i="4" s="1"/>
  <c r="AO253" i="4" l="1"/>
  <c r="BS253" i="4"/>
  <c r="AT255" i="4"/>
  <c r="BO253" i="4"/>
  <c r="AQ253" i="4"/>
  <c r="AZ255" i="4" l="1"/>
  <c r="AP255" i="4" s="1"/>
  <c r="AI253" i="4"/>
  <c r="AR254" i="4"/>
  <c r="AX256" i="4" s="1"/>
  <c r="BU253" i="4"/>
  <c r="BT253" i="4"/>
  <c r="BW253" i="4" s="1"/>
  <c r="AK253" i="4"/>
  <c r="BI254" i="4" l="1"/>
  <c r="BN254" i="4" s="1"/>
  <c r="BH254" i="4"/>
  <c r="BM254" i="4" s="1"/>
  <c r="AY255" i="4"/>
  <c r="AJ255" i="4" s="1"/>
  <c r="BF254" i="4"/>
  <c r="AU253" i="4"/>
  <c r="AL254" i="4"/>
  <c r="AS256" i="4"/>
  <c r="AW256" i="4" l="1"/>
  <c r="AN256" i="4" s="1"/>
  <c r="BJ254" i="4"/>
  <c r="BO254" i="4" s="1"/>
  <c r="BK254" i="4"/>
  <c r="BP254" i="4" s="1"/>
  <c r="BS254" i="4"/>
  <c r="AM255" i="4"/>
  <c r="AO254" i="4" l="1"/>
  <c r="BU254" i="4"/>
  <c r="AI254" i="4"/>
  <c r="BT254" i="4"/>
  <c r="BW254" i="4" s="1"/>
  <c r="AK254" i="4"/>
  <c r="AL255" i="4" s="1"/>
  <c r="AW257" i="4" s="1"/>
  <c r="AQ254" i="4"/>
  <c r="AR255" i="4" s="1"/>
  <c r="AX257" i="4" s="1"/>
  <c r="AT256" i="4"/>
  <c r="BV254" i="4"/>
  <c r="BI255" i="4" l="1"/>
  <c r="BN255" i="4" s="1"/>
  <c r="BH255" i="4"/>
  <c r="BM255" i="4" s="1"/>
  <c r="AY256" i="4"/>
  <c r="AJ256" i="4" s="1"/>
  <c r="BF255" i="4"/>
  <c r="BK255" i="4" s="1"/>
  <c r="AZ256" i="4"/>
  <c r="AP256" i="4" s="1"/>
  <c r="AM256" i="4"/>
  <c r="AN257" i="4"/>
  <c r="AU254" i="4"/>
  <c r="AS257" i="4"/>
  <c r="AT257" i="4" l="1"/>
  <c r="BP255" i="4"/>
  <c r="AQ255" i="4" s="1"/>
  <c r="AR256" i="4" s="1"/>
  <c r="AX258" i="4" s="1"/>
  <c r="BJ255" i="4"/>
  <c r="BO255" i="4" s="1"/>
  <c r="AI255" i="4" s="1"/>
  <c r="BS255" i="4"/>
  <c r="AO255" i="4" l="1"/>
  <c r="AY257" i="4"/>
  <c r="AJ257" i="4" s="1"/>
  <c r="AS258" i="4"/>
  <c r="BV255" i="4"/>
  <c r="BT255" i="4"/>
  <c r="AK255" i="4"/>
  <c r="BU255" i="4"/>
  <c r="BH256" i="4" l="1"/>
  <c r="BM256" i="4" s="1"/>
  <c r="BF256" i="4"/>
  <c r="BI256" i="4"/>
  <c r="BN256" i="4" s="1"/>
  <c r="AZ257" i="4"/>
  <c r="AP257" i="4" s="1"/>
  <c r="AU255" i="4"/>
  <c r="AL256" i="4"/>
  <c r="BW255" i="4"/>
  <c r="AW258" i="4" l="1"/>
  <c r="AN258" i="4" s="1"/>
  <c r="BJ256" i="4"/>
  <c r="BO256" i="4" s="1"/>
  <c r="BK256" i="4"/>
  <c r="BP256" i="4" s="1"/>
  <c r="AQ256" i="4" s="1"/>
  <c r="AR257" i="4" s="1"/>
  <c r="AX259" i="4" s="1"/>
  <c r="BS256" i="4"/>
  <c r="AM257" i="4"/>
  <c r="AO256" i="4" l="1"/>
  <c r="AI256" i="4"/>
  <c r="AS259" i="4"/>
  <c r="BV256" i="4"/>
  <c r="BT256" i="4"/>
  <c r="BW256" i="4" s="1"/>
  <c r="AK256" i="4"/>
  <c r="BU256" i="4"/>
  <c r="AT258" i="4"/>
  <c r="AZ258" i="4" l="1"/>
  <c r="AP258" i="4" s="1"/>
  <c r="BI257" i="4"/>
  <c r="BN257" i="4" s="1"/>
  <c r="BF257" i="4"/>
  <c r="BK257" i="4" s="1"/>
  <c r="BH257" i="4"/>
  <c r="AY258" i="4"/>
  <c r="AJ258" i="4" s="1"/>
  <c r="AU256" i="4"/>
  <c r="AL257" i="4"/>
  <c r="AW259" i="4" l="1"/>
  <c r="AN259" i="4" s="1"/>
  <c r="BP257" i="4"/>
  <c r="BV257" i="4" s="1"/>
  <c r="BJ257" i="4"/>
  <c r="BM257" i="4"/>
  <c r="AM258" i="4"/>
  <c r="AO257" i="4" l="1"/>
  <c r="AQ257" i="4"/>
  <c r="AR258" i="4" s="1"/>
  <c r="AX260" i="4" s="1"/>
  <c r="BS257" i="4"/>
  <c r="BO257" i="4"/>
  <c r="BT257" i="4" s="1"/>
  <c r="AT259" i="4"/>
  <c r="AZ259" i="4" l="1"/>
  <c r="AP259" i="4" s="1"/>
  <c r="AI257" i="4"/>
  <c r="AS260" i="4"/>
  <c r="BW257" i="4"/>
  <c r="AK257" i="4"/>
  <c r="BU257" i="4"/>
  <c r="BI258" i="4" l="1"/>
  <c r="BN258" i="4" s="1"/>
  <c r="BF258" i="4"/>
  <c r="BH258" i="4"/>
  <c r="AY259" i="4"/>
  <c r="AJ259" i="4" s="1"/>
  <c r="AL258" i="4"/>
  <c r="AU257" i="4"/>
  <c r="AW260" i="4" l="1"/>
  <c r="AN260" i="4" s="1"/>
  <c r="BJ258" i="4"/>
  <c r="BK258" i="4"/>
  <c r="BP258" i="4" s="1"/>
  <c r="AM259" i="4"/>
  <c r="BM258" i="4"/>
  <c r="AO258" i="4" l="1"/>
  <c r="BS258" i="4"/>
  <c r="BV258" i="4"/>
  <c r="AQ258" i="4"/>
  <c r="AR259" i="4" s="1"/>
  <c r="AX261" i="4" s="1"/>
  <c r="BO258" i="4"/>
  <c r="BT258" i="4" s="1"/>
  <c r="AT260" i="4"/>
  <c r="AZ260" i="4" l="1"/>
  <c r="AP260" i="4" s="1"/>
  <c r="BW258" i="4"/>
  <c r="AI258" i="4"/>
  <c r="AS261" i="4"/>
  <c r="AK258" i="4"/>
  <c r="BU258" i="4"/>
  <c r="BI259" i="4" l="1"/>
  <c r="BN259" i="4" s="1"/>
  <c r="BH259" i="4"/>
  <c r="AY260" i="4"/>
  <c r="AJ260" i="4" s="1"/>
  <c r="BF259" i="4"/>
  <c r="BK259" i="4" s="1"/>
  <c r="AL259" i="4"/>
  <c r="AU258" i="4"/>
  <c r="AW261" i="4" l="1"/>
  <c r="AN261" i="4" s="1"/>
  <c r="BP259" i="4"/>
  <c r="BV259" i="4" s="1"/>
  <c r="BJ259" i="4"/>
  <c r="AM260" i="4"/>
  <c r="BM259" i="4"/>
  <c r="AO259" i="4" l="1"/>
  <c r="BS259" i="4"/>
  <c r="BO259" i="4"/>
  <c r="BT259" i="4" s="1"/>
  <c r="AT261" i="4"/>
  <c r="AQ259" i="4"/>
  <c r="AZ261" i="4" l="1"/>
  <c r="AP261" i="4" s="1"/>
  <c r="AI259" i="4"/>
  <c r="BW259" i="4"/>
  <c r="BU259" i="4"/>
  <c r="AR260" i="4"/>
  <c r="AX262" i="4" s="1"/>
  <c r="AK259" i="4"/>
  <c r="BI260" i="4" l="1"/>
  <c r="BN260" i="4" s="1"/>
  <c r="BH260" i="4"/>
  <c r="BM260" i="4" s="1"/>
  <c r="AY261" i="4"/>
  <c r="AJ261" i="4" s="1"/>
  <c r="BF260" i="4"/>
  <c r="BK260" i="4" s="1"/>
  <c r="AU259" i="4"/>
  <c r="AS262" i="4"/>
  <c r="AL260" i="4"/>
  <c r="AW262" i="4" l="1"/>
  <c r="AN262" i="4" s="1"/>
  <c r="BJ260" i="4"/>
  <c r="BO260" i="4" s="1"/>
  <c r="AI260" i="4" s="1"/>
  <c r="BS260" i="4"/>
  <c r="BP260" i="4"/>
  <c r="BV260" i="4" s="1"/>
  <c r="AM261" i="4"/>
  <c r="AO260" i="4" l="1"/>
  <c r="AY262" i="4"/>
  <c r="AJ262" i="4" s="1"/>
  <c r="AQ260" i="4"/>
  <c r="AR261" i="4" s="1"/>
  <c r="AX263" i="4" s="1"/>
  <c r="BT260" i="4"/>
  <c r="BW260" i="4" s="1"/>
  <c r="AK260" i="4"/>
  <c r="AL261" i="4" s="1"/>
  <c r="AT262" i="4"/>
  <c r="BU260" i="4"/>
  <c r="AZ262" i="4" l="1"/>
  <c r="AP262" i="4" s="1"/>
  <c r="BI261" i="4"/>
  <c r="BN261" i="4" s="1"/>
  <c r="BH261" i="4"/>
  <c r="BM261" i="4" s="1"/>
  <c r="BF261" i="4"/>
  <c r="BK261" i="4" s="1"/>
  <c r="AW263" i="4"/>
  <c r="AN263" i="4" s="1"/>
  <c r="AS263" i="4"/>
  <c r="AM262" i="4"/>
  <c r="AU260" i="4"/>
  <c r="BP261" i="4" l="1"/>
  <c r="BJ261" i="4"/>
  <c r="BO261" i="4" s="1"/>
  <c r="BU261" i="4" s="1"/>
  <c r="AT263" i="4"/>
  <c r="BS261" i="4"/>
  <c r="AO261" i="4" l="1"/>
  <c r="AI261" i="4"/>
  <c r="BV261" i="4"/>
  <c r="AQ261" i="4"/>
  <c r="AR262" i="4" s="1"/>
  <c r="AX264" i="4" s="1"/>
  <c r="AK261" i="4"/>
  <c r="BT261" i="4"/>
  <c r="BW261" i="4" s="1"/>
  <c r="AZ263" i="4" l="1"/>
  <c r="AP263" i="4" s="1"/>
  <c r="BI262" i="4"/>
  <c r="BN262" i="4" s="1"/>
  <c r="BH262" i="4"/>
  <c r="BM262" i="4" s="1"/>
  <c r="AY263" i="4"/>
  <c r="AJ263" i="4" s="1"/>
  <c r="BF262" i="4"/>
  <c r="BK262" i="4" s="1"/>
  <c r="AU261" i="4"/>
  <c r="AL262" i="4"/>
  <c r="AS264" i="4"/>
  <c r="BP262" i="4" l="1"/>
  <c r="AQ262" i="4" s="1"/>
  <c r="AR263" i="4" s="1"/>
  <c r="AX265" i="4" s="1"/>
  <c r="BJ262" i="4"/>
  <c r="BO262" i="4" s="1"/>
  <c r="AW264" i="4"/>
  <c r="AN264" i="4" s="1"/>
  <c r="AM263" i="4"/>
  <c r="BS262" i="4"/>
  <c r="AT264" i="4" l="1"/>
  <c r="AO262" i="4"/>
  <c r="AI262" i="4"/>
  <c r="AS265" i="4"/>
  <c r="BT262" i="4"/>
  <c r="BW262" i="4" s="1"/>
  <c r="BV262" i="4"/>
  <c r="AK262" i="4"/>
  <c r="BU262" i="4"/>
  <c r="AZ264" i="4" l="1"/>
  <c r="AP264" i="4" s="1"/>
  <c r="BI263" i="4"/>
  <c r="BN263" i="4" s="1"/>
  <c r="BH263" i="4"/>
  <c r="BM263" i="4" s="1"/>
  <c r="BF263" i="4"/>
  <c r="BK263" i="4" s="1"/>
  <c r="AY264" i="4"/>
  <c r="AJ264" i="4" s="1"/>
  <c r="AL263" i="4"/>
  <c r="AU262" i="4"/>
  <c r="AW265" i="4" l="1"/>
  <c r="AN265" i="4" s="1"/>
  <c r="BJ263" i="4"/>
  <c r="BO263" i="4" s="1"/>
  <c r="AM264" i="4"/>
  <c r="BP263" i="4"/>
  <c r="BS263" i="4"/>
  <c r="AO263" i="4" l="1"/>
  <c r="AI263" i="4"/>
  <c r="AT265" i="4"/>
  <c r="BV263" i="4"/>
  <c r="AQ263" i="4"/>
  <c r="AR264" i="4" s="1"/>
  <c r="AX266" i="4" s="1"/>
  <c r="BT263" i="4"/>
  <c r="AK263" i="4"/>
  <c r="BU263" i="4"/>
  <c r="BI264" i="4" l="1"/>
  <c r="BN264" i="4" s="1"/>
  <c r="BH264" i="4"/>
  <c r="BM264" i="4" s="1"/>
  <c r="BF264" i="4"/>
  <c r="BK264" i="4" s="1"/>
  <c r="AZ265" i="4"/>
  <c r="AP265" i="4" s="1"/>
  <c r="AY265" i="4"/>
  <c r="AJ265" i="4" s="1"/>
  <c r="AS266" i="4"/>
  <c r="AU263" i="4"/>
  <c r="AL264" i="4"/>
  <c r="BW263" i="4"/>
  <c r="AW266" i="4" l="1"/>
  <c r="AN266" i="4" s="1"/>
  <c r="BP264" i="4"/>
  <c r="BV264" i="4" s="1"/>
  <c r="BJ264" i="4"/>
  <c r="BS264" i="4"/>
  <c r="AM265" i="4"/>
  <c r="AO264" i="4" l="1"/>
  <c r="BO264" i="4"/>
  <c r="AQ264" i="4"/>
  <c r="AR265" i="4" s="1"/>
  <c r="AX267" i="4" s="1"/>
  <c r="AT266" i="4"/>
  <c r="AZ266" i="4" l="1"/>
  <c r="AP266" i="4" s="1"/>
  <c r="AI264" i="4"/>
  <c r="AK264" i="4"/>
  <c r="AL265" i="4" s="1"/>
  <c r="BU264" i="4"/>
  <c r="BT264" i="4"/>
  <c r="BW264" i="4" s="1"/>
  <c r="AS267" i="4"/>
  <c r="AW267" i="4" l="1"/>
  <c r="AN267" i="4" s="1"/>
  <c r="BI265" i="4"/>
  <c r="BN265" i="4" s="1"/>
  <c r="BF265" i="4"/>
  <c r="BH265" i="4"/>
  <c r="BM265" i="4" s="1"/>
  <c r="AY266" i="4"/>
  <c r="AJ266" i="4" s="1"/>
  <c r="AU264" i="4"/>
  <c r="AM266" i="4"/>
  <c r="BJ265" i="4" l="1"/>
  <c r="BO265" i="4" s="1"/>
  <c r="AK265" i="4" s="1"/>
  <c r="BK265" i="4"/>
  <c r="BP265" i="4" s="1"/>
  <c r="BV265" i="4" s="1"/>
  <c r="BS265" i="4"/>
  <c r="AT267" i="4"/>
  <c r="AO265" i="4" l="1"/>
  <c r="AI265" i="4"/>
  <c r="AQ265" i="4"/>
  <c r="AR266" i="4" s="1"/>
  <c r="AX268" i="4" s="1"/>
  <c r="AL266" i="4"/>
  <c r="BU265" i="4"/>
  <c r="BT265" i="4"/>
  <c r="BW265" i="4" s="1"/>
  <c r="AW268" i="4" l="1"/>
  <c r="AN268" i="4" s="1"/>
  <c r="AZ267" i="4"/>
  <c r="AP267" i="4" s="1"/>
  <c r="BI266" i="4"/>
  <c r="BN266" i="4" s="1"/>
  <c r="BH266" i="4"/>
  <c r="BM266" i="4" s="1"/>
  <c r="BF266" i="4"/>
  <c r="BK266" i="4" s="1"/>
  <c r="AY267" i="4"/>
  <c r="AJ267" i="4" s="1"/>
  <c r="AS268" i="4"/>
  <c r="AU265" i="4"/>
  <c r="AM267" i="4"/>
  <c r="BP266" i="4" l="1"/>
  <c r="BV266" i="4" s="1"/>
  <c r="BJ266" i="4"/>
  <c r="BO266" i="4" s="1"/>
  <c r="BS266" i="4"/>
  <c r="AT268" i="4"/>
  <c r="AO266" i="4" l="1"/>
  <c r="AI266" i="4"/>
  <c r="BU266" i="4"/>
  <c r="AQ266" i="4"/>
  <c r="AR267" i="4" s="1"/>
  <c r="AX269" i="4" s="1"/>
  <c r="BT266" i="4"/>
  <c r="BW266" i="4" s="1"/>
  <c r="AK266" i="4"/>
  <c r="AL267" i="4" s="1"/>
  <c r="AW269" i="4" l="1"/>
  <c r="AN269" i="4" s="1"/>
  <c r="AZ268" i="4"/>
  <c r="AP268" i="4" s="1"/>
  <c r="BI267" i="4"/>
  <c r="BN267" i="4" s="1"/>
  <c r="BH267" i="4"/>
  <c r="BM267" i="4" s="1"/>
  <c r="BF267" i="4"/>
  <c r="AY268" i="4"/>
  <c r="AJ268" i="4" s="1"/>
  <c r="AU266" i="4"/>
  <c r="AS269" i="4"/>
  <c r="AM268" i="4"/>
  <c r="BJ267" i="4" l="1"/>
  <c r="BO267" i="4" s="1"/>
  <c r="BK267" i="4"/>
  <c r="BP267" i="4" s="1"/>
  <c r="AO267" i="4" s="1"/>
  <c r="BS267" i="4"/>
  <c r="AT269" i="4"/>
  <c r="AZ269" i="4" l="1"/>
  <c r="AP269" i="4" s="1"/>
  <c r="AI267" i="4"/>
  <c r="AQ267" i="4"/>
  <c r="AR268" i="4" s="1"/>
  <c r="AX270" i="4" s="1"/>
  <c r="BV267" i="4"/>
  <c r="BT267" i="4"/>
  <c r="BW267" i="4" s="1"/>
  <c r="AK267" i="4"/>
  <c r="BU267" i="4"/>
  <c r="BI268" i="4" l="1"/>
  <c r="BN268" i="4" s="1"/>
  <c r="BF268" i="4"/>
  <c r="BK268" i="4" s="1"/>
  <c r="BH268" i="4"/>
  <c r="AY269" i="4"/>
  <c r="AJ269" i="4" s="1"/>
  <c r="AS270" i="4"/>
  <c r="AL268" i="4"/>
  <c r="AU267" i="4"/>
  <c r="AW270" i="4" l="1"/>
  <c r="AN270" i="4" s="1"/>
  <c r="BJ268" i="4"/>
  <c r="AM269" i="4"/>
  <c r="BM268" i="4"/>
  <c r="BP268" i="4"/>
  <c r="AO268" i="4" l="1"/>
  <c r="BS268" i="4"/>
  <c r="BV268" i="4"/>
  <c r="BO268" i="4"/>
  <c r="BT268" i="4" s="1"/>
  <c r="AQ268" i="4"/>
  <c r="AR269" i="4" s="1"/>
  <c r="AX271" i="4" s="1"/>
  <c r="AT270" i="4"/>
  <c r="AZ270" i="4" l="1"/>
  <c r="AP270" i="4" s="1"/>
  <c r="AI268" i="4"/>
  <c r="BW268" i="4"/>
  <c r="AK268" i="4"/>
  <c r="BU268" i="4"/>
  <c r="AS271" i="4"/>
  <c r="BI269" i="4" l="1"/>
  <c r="BN269" i="4" s="1"/>
  <c r="BH269" i="4"/>
  <c r="BM269" i="4" s="1"/>
  <c r="AY270" i="4"/>
  <c r="AJ270" i="4" s="1"/>
  <c r="BF269" i="4"/>
  <c r="AU268" i="4"/>
  <c r="AL269" i="4"/>
  <c r="AW271" i="4" l="1"/>
  <c r="AN271" i="4" s="1"/>
  <c r="BJ269" i="4"/>
  <c r="BO269" i="4" s="1"/>
  <c r="BK269" i="4"/>
  <c r="BP269" i="4" s="1"/>
  <c r="BS269" i="4"/>
  <c r="AM270" i="4"/>
  <c r="AO269" i="4" l="1"/>
  <c r="AI269" i="4"/>
  <c r="BU269" i="4"/>
  <c r="AK269" i="4"/>
  <c r="AL270" i="4" s="1"/>
  <c r="AW272" i="4" s="1"/>
  <c r="AQ269" i="4"/>
  <c r="AR270" i="4" s="1"/>
  <c r="AX272" i="4" s="1"/>
  <c r="BV269" i="4"/>
  <c r="BT269" i="4"/>
  <c r="BW269" i="4" s="1"/>
  <c r="AT271" i="4"/>
  <c r="AZ271" i="4" l="1"/>
  <c r="AP271" i="4" s="1"/>
  <c r="BI270" i="4"/>
  <c r="BN270" i="4" s="1"/>
  <c r="BH270" i="4"/>
  <c r="BM270" i="4" s="1"/>
  <c r="BF270" i="4"/>
  <c r="BK270" i="4" s="1"/>
  <c r="AY271" i="4"/>
  <c r="AJ271" i="4" s="1"/>
  <c r="AU269" i="4"/>
  <c r="AN272" i="4"/>
  <c r="AM271" i="4"/>
  <c r="AS272" i="4"/>
  <c r="BP270" i="4" l="1"/>
  <c r="AQ270" i="4" s="1"/>
  <c r="BJ270" i="4"/>
  <c r="BO270" i="4" s="1"/>
  <c r="BS270" i="4"/>
  <c r="AT272" i="4"/>
  <c r="AO270" i="4" l="1"/>
  <c r="AI270" i="4"/>
  <c r="BV270" i="4"/>
  <c r="AR271" i="4"/>
  <c r="AX273" i="4" s="1"/>
  <c r="BT270" i="4"/>
  <c r="BU270" i="4"/>
  <c r="AK270" i="4"/>
  <c r="AZ272" i="4" l="1"/>
  <c r="AP272" i="4" s="1"/>
  <c r="BI271" i="4"/>
  <c r="BN271" i="4" s="1"/>
  <c r="BH271" i="4"/>
  <c r="BF271" i="4"/>
  <c r="AY272" i="4"/>
  <c r="AJ272" i="4" s="1"/>
  <c r="AU270" i="4"/>
  <c r="BW270" i="4"/>
  <c r="AS273" i="4"/>
  <c r="AL271" i="4"/>
  <c r="AW273" i="4" l="1"/>
  <c r="AN273" i="4" s="1"/>
  <c r="BJ271" i="4"/>
  <c r="BK271" i="4"/>
  <c r="BP271" i="4" s="1"/>
  <c r="AQ271" i="4" s="1"/>
  <c r="AR272" i="4" s="1"/>
  <c r="AX274" i="4" s="1"/>
  <c r="AM272" i="4"/>
  <c r="BM271" i="4"/>
  <c r="AO271" i="4" l="1"/>
  <c r="BV271" i="4"/>
  <c r="BS271" i="4"/>
  <c r="BO271" i="4"/>
  <c r="AK271" i="4" s="1"/>
  <c r="AS274" i="4"/>
  <c r="AT273" i="4"/>
  <c r="AZ273" i="4" l="1"/>
  <c r="AP273" i="4" s="1"/>
  <c r="AI271" i="4"/>
  <c r="BI272" i="4" s="1"/>
  <c r="AL272" i="4"/>
  <c r="BU271" i="4"/>
  <c r="BT271" i="4"/>
  <c r="BW271" i="4" s="1"/>
  <c r="AW274" i="4" l="1"/>
  <c r="AN274" i="4" s="1"/>
  <c r="BF272" i="4"/>
  <c r="BH272" i="4"/>
  <c r="BM272" i="4" s="1"/>
  <c r="AY273" i="4"/>
  <c r="AJ273" i="4" s="1"/>
  <c r="BN272" i="4"/>
  <c r="AU271" i="4"/>
  <c r="AM273" i="4"/>
  <c r="BJ272" i="4" l="1"/>
  <c r="BO272" i="4" s="1"/>
  <c r="AK272" i="4" s="1"/>
  <c r="AL273" i="4" s="1"/>
  <c r="BK272" i="4"/>
  <c r="BP272" i="4" s="1"/>
  <c r="BV272" i="4" s="1"/>
  <c r="BS272" i="4"/>
  <c r="AT274" i="4"/>
  <c r="AO272" i="4" l="1"/>
  <c r="AI272" i="4"/>
  <c r="AM274" i="4"/>
  <c r="AW275" i="4"/>
  <c r="AN275" i="4" s="1"/>
  <c r="BU272" i="4"/>
  <c r="BT272" i="4"/>
  <c r="BW272" i="4" s="1"/>
  <c r="AQ272" i="4"/>
  <c r="AR273" i="4" s="1"/>
  <c r="AX275" i="4" s="1"/>
  <c r="AT275" i="4" l="1"/>
  <c r="AZ274" i="4"/>
  <c r="AP274" i="4" s="1"/>
  <c r="BI273" i="4"/>
  <c r="BN273" i="4" s="1"/>
  <c r="BH273" i="4"/>
  <c r="BM273" i="4" s="1"/>
  <c r="AY274" i="4"/>
  <c r="AJ274" i="4" s="1"/>
  <c r="BF273" i="4"/>
  <c r="BK273" i="4" s="1"/>
  <c r="AU272" i="4"/>
  <c r="AS275" i="4"/>
  <c r="BP273" i="4" l="1"/>
  <c r="AO273" i="4" s="1"/>
  <c r="BJ273" i="4"/>
  <c r="BO273" i="4" s="1"/>
  <c r="BS273" i="4"/>
  <c r="AZ275" i="4" l="1"/>
  <c r="AP275" i="4" s="1"/>
  <c r="AI273" i="4"/>
  <c r="BV273" i="4"/>
  <c r="AQ273" i="4"/>
  <c r="AR274" i="4" s="1"/>
  <c r="AX276" i="4" s="1"/>
  <c r="AK273" i="4"/>
  <c r="AL274" i="4" s="1"/>
  <c r="BU273" i="4"/>
  <c r="BT273" i="4"/>
  <c r="BW273" i="4" s="1"/>
  <c r="AW276" i="4" l="1"/>
  <c r="AN276" i="4" s="1"/>
  <c r="BI274" i="4"/>
  <c r="BN274" i="4" s="1"/>
  <c r="BF274" i="4"/>
  <c r="BH274" i="4"/>
  <c r="BM274" i="4" s="1"/>
  <c r="AY275" i="4"/>
  <c r="AJ275" i="4" s="1"/>
  <c r="AU273" i="4"/>
  <c r="AS276" i="4"/>
  <c r="AM275" i="4"/>
  <c r="BJ274" i="4" l="1"/>
  <c r="BO274" i="4" s="1"/>
  <c r="BK274" i="4"/>
  <c r="BP274" i="4" s="1"/>
  <c r="AO274" i="4" s="1"/>
  <c r="BS274" i="4"/>
  <c r="AT276" i="4"/>
  <c r="AZ276" i="4" l="1"/>
  <c r="AP276" i="4" s="1"/>
  <c r="AI274" i="4"/>
  <c r="AQ274" i="4"/>
  <c r="AR275" i="4" s="1"/>
  <c r="AX277" i="4" s="1"/>
  <c r="BV274" i="4"/>
  <c r="BT274" i="4"/>
  <c r="BW274" i="4" s="1"/>
  <c r="AK274" i="4"/>
  <c r="BU274" i="4"/>
  <c r="BI275" i="4" l="1"/>
  <c r="BN275" i="4" s="1"/>
  <c r="BF275" i="4"/>
  <c r="BH275" i="4"/>
  <c r="BM275" i="4" s="1"/>
  <c r="AY276" i="4"/>
  <c r="AJ276" i="4" s="1"/>
  <c r="AS277" i="4"/>
  <c r="AU274" i="4"/>
  <c r="AL275" i="4"/>
  <c r="AW277" i="4" l="1"/>
  <c r="AN277" i="4" s="1"/>
  <c r="BJ275" i="4"/>
  <c r="BO275" i="4" s="1"/>
  <c r="AI275" i="4" s="1"/>
  <c r="BK275" i="4"/>
  <c r="BP275" i="4" s="1"/>
  <c r="BV275" i="4" s="1"/>
  <c r="BS275" i="4"/>
  <c r="AM276" i="4"/>
  <c r="AO275" i="4" l="1"/>
  <c r="AY277" i="4"/>
  <c r="AJ277" i="4" s="1"/>
  <c r="AQ275" i="4"/>
  <c r="AR276" i="4" s="1"/>
  <c r="AX278" i="4" s="1"/>
  <c r="BU275" i="4"/>
  <c r="BT275" i="4"/>
  <c r="AK275" i="4"/>
  <c r="AT277" i="4"/>
  <c r="BF276" i="4" l="1"/>
  <c r="BI276" i="4"/>
  <c r="BN276" i="4" s="1"/>
  <c r="BH276" i="4"/>
  <c r="BM276" i="4" s="1"/>
  <c r="AZ277" i="4"/>
  <c r="AP277" i="4" s="1"/>
  <c r="AU275" i="4"/>
  <c r="AS278" i="4"/>
  <c r="AL276" i="4"/>
  <c r="BW275" i="4"/>
  <c r="AW278" i="4" l="1"/>
  <c r="AN278" i="4" s="1"/>
  <c r="BJ276" i="4"/>
  <c r="BO276" i="4" s="1"/>
  <c r="AI276" i="4" s="1"/>
  <c r="BK276" i="4"/>
  <c r="BP276" i="4" s="1"/>
  <c r="AO276" i="4" s="1"/>
  <c r="BS276" i="4"/>
  <c r="AM277" i="4"/>
  <c r="BF277" i="4" l="1"/>
  <c r="AZ278" i="4"/>
  <c r="AY278" i="4"/>
  <c r="AJ278" i="4" s="1"/>
  <c r="BV276" i="4"/>
  <c r="AQ276" i="4"/>
  <c r="AR277" i="4" s="1"/>
  <c r="AX279" i="4" s="1"/>
  <c r="BT276" i="4"/>
  <c r="BW276" i="4" s="1"/>
  <c r="BU276" i="4"/>
  <c r="AK276" i="4"/>
  <c r="AL277" i="4" s="1"/>
  <c r="AW279" i="4" s="1"/>
  <c r="AT278" i="4"/>
  <c r="BJ277" i="4" l="1"/>
  <c r="BK277" i="4"/>
  <c r="BI277" i="4"/>
  <c r="BN277" i="4" s="1"/>
  <c r="BH277" i="4"/>
  <c r="BM277" i="4" s="1"/>
  <c r="AP278" i="4"/>
  <c r="AN279" i="4"/>
  <c r="AU276" i="4"/>
  <c r="AM278" i="4"/>
  <c r="AS279" i="4"/>
  <c r="BS277" i="4" l="1"/>
  <c r="BP277" i="4"/>
  <c r="BV277" i="4" s="1"/>
  <c r="AT279" i="4"/>
  <c r="BO277" i="4"/>
  <c r="AO277" i="4" l="1"/>
  <c r="AI277" i="4"/>
  <c r="AQ277" i="4"/>
  <c r="AR278" i="4" s="1"/>
  <c r="AX280" i="4" s="1"/>
  <c r="BT277" i="4"/>
  <c r="BW277" i="4" s="1"/>
  <c r="BU277" i="4"/>
  <c r="AK277" i="4"/>
  <c r="BI278" i="4" l="1"/>
  <c r="BN278" i="4" s="1"/>
  <c r="BH278" i="4"/>
  <c r="AY279" i="4"/>
  <c r="AJ279" i="4" s="1"/>
  <c r="BF278" i="4"/>
  <c r="AZ279" i="4"/>
  <c r="AP279" i="4" s="1"/>
  <c r="AS280" i="4"/>
  <c r="AL278" i="4"/>
  <c r="AU277" i="4"/>
  <c r="AW280" i="4" l="1"/>
  <c r="AN280" i="4" s="1"/>
  <c r="BJ278" i="4"/>
  <c r="BK278" i="4"/>
  <c r="BP278" i="4" s="1"/>
  <c r="BV278" i="4" s="1"/>
  <c r="BM278" i="4"/>
  <c r="AM279" i="4"/>
  <c r="AO278" i="4" l="1"/>
  <c r="AQ278" i="4"/>
  <c r="AR279" i="4" s="1"/>
  <c r="AX281" i="4" s="1"/>
  <c r="BS278" i="4"/>
  <c r="AT280" i="4"/>
  <c r="BO278" i="4"/>
  <c r="BT278" i="4" s="1"/>
  <c r="AZ280" i="4" l="1"/>
  <c r="AP280" i="4" s="1"/>
  <c r="AI278" i="4"/>
  <c r="AS281" i="4"/>
  <c r="BW278" i="4"/>
  <c r="AK278" i="4"/>
  <c r="BU278" i="4"/>
  <c r="BI279" i="4" l="1"/>
  <c r="BN279" i="4" s="1"/>
  <c r="BH279" i="4"/>
  <c r="BM279" i="4" s="1"/>
  <c r="AY280" i="4"/>
  <c r="AJ280" i="4" s="1"/>
  <c r="BF279" i="4"/>
  <c r="AL279" i="4"/>
  <c r="AU278" i="4"/>
  <c r="BJ279" i="4" l="1"/>
  <c r="BO279" i="4" s="1"/>
  <c r="AI279" i="4" s="1"/>
  <c r="BK279" i="4"/>
  <c r="BP279" i="4" s="1"/>
  <c r="AQ279" i="4" s="1"/>
  <c r="AR280" i="4" s="1"/>
  <c r="AX282" i="4" s="1"/>
  <c r="AW281" i="4"/>
  <c r="AN281" i="4" s="1"/>
  <c r="BS279" i="4"/>
  <c r="AM280" i="4"/>
  <c r="AO279" i="4" l="1"/>
  <c r="AY281" i="4"/>
  <c r="BV279" i="4"/>
  <c r="AK279" i="4"/>
  <c r="AL280" i="4" s="1"/>
  <c r="AW282" i="4" s="1"/>
  <c r="AT281" i="4"/>
  <c r="BT279" i="4"/>
  <c r="BW279" i="4" s="1"/>
  <c r="BU279" i="4"/>
  <c r="AS282" i="4"/>
  <c r="BF280" i="4" l="1"/>
  <c r="BI280" i="4"/>
  <c r="BN280" i="4" s="1"/>
  <c r="BH280" i="4"/>
  <c r="BM280" i="4" s="1"/>
  <c r="AZ281" i="4"/>
  <c r="AP281" i="4" s="1"/>
  <c r="AU279" i="4"/>
  <c r="AJ281" i="4"/>
  <c r="AN282" i="4"/>
  <c r="AM281" i="4"/>
  <c r="BJ280" i="4" l="1"/>
  <c r="BO280" i="4" s="1"/>
  <c r="BK280" i="4"/>
  <c r="BP280" i="4" s="1"/>
  <c r="AO280" i="4" s="1"/>
  <c r="BS280" i="4"/>
  <c r="AT282" i="4"/>
  <c r="AZ282" i="4" l="1"/>
  <c r="AP282" i="4" s="1"/>
  <c r="AI280" i="4"/>
  <c r="BV280" i="4"/>
  <c r="BT280" i="4"/>
  <c r="BW280" i="4" s="1"/>
  <c r="AQ280" i="4"/>
  <c r="AR281" i="4" s="1"/>
  <c r="AX283" i="4" s="1"/>
  <c r="BU280" i="4"/>
  <c r="AK280" i="4"/>
  <c r="BI281" i="4" l="1"/>
  <c r="BN281" i="4" s="1"/>
  <c r="BF281" i="4"/>
  <c r="BH281" i="4"/>
  <c r="AY282" i="4"/>
  <c r="AJ282" i="4" s="1"/>
  <c r="AS283" i="4"/>
  <c r="AL281" i="4"/>
  <c r="AU280" i="4"/>
  <c r="AW283" i="4" l="1"/>
  <c r="AN283" i="4" s="1"/>
  <c r="BJ281" i="4"/>
  <c r="BK281" i="4"/>
  <c r="BP281" i="4" s="1"/>
  <c r="BV281" i="4" s="1"/>
  <c r="BM281" i="4"/>
  <c r="AM282" i="4"/>
  <c r="AO281" i="4" l="1"/>
  <c r="BS281" i="4"/>
  <c r="AQ281" i="4"/>
  <c r="AR282" i="4" s="1"/>
  <c r="AX284" i="4" s="1"/>
  <c r="AT283" i="4"/>
  <c r="BO281" i="4"/>
  <c r="BT281" i="4" s="1"/>
  <c r="AZ283" i="4" l="1"/>
  <c r="AP283" i="4" s="1"/>
  <c r="AI281" i="4"/>
  <c r="AS284" i="4"/>
  <c r="BW281" i="4"/>
  <c r="AK281" i="4"/>
  <c r="BU281" i="4"/>
  <c r="BH282" i="4" l="1"/>
  <c r="BM282" i="4" s="1"/>
  <c r="BI282" i="4"/>
  <c r="BN282" i="4" s="1"/>
  <c r="AY283" i="4"/>
  <c r="AJ283" i="4" s="1"/>
  <c r="BF282" i="4"/>
  <c r="AL282" i="4"/>
  <c r="AU281" i="4"/>
  <c r="AW284" i="4" l="1"/>
  <c r="AN284" i="4" s="1"/>
  <c r="BJ282" i="4"/>
  <c r="BO282" i="4" s="1"/>
  <c r="BU282" i="4" s="1"/>
  <c r="BK282" i="4"/>
  <c r="BP282" i="4" s="1"/>
  <c r="BS282" i="4"/>
  <c r="AM283" i="4"/>
  <c r="AO282" i="4" l="1"/>
  <c r="AI282" i="4"/>
  <c r="AK282" i="4"/>
  <c r="AL283" i="4" s="1"/>
  <c r="AW285" i="4" s="1"/>
  <c r="AT284" i="4"/>
  <c r="BT282" i="4"/>
  <c r="BW282" i="4" s="1"/>
  <c r="BV282" i="4"/>
  <c r="AQ282" i="4"/>
  <c r="AR283" i="4" s="1"/>
  <c r="AX285" i="4" s="1"/>
  <c r="BI283" i="4" l="1"/>
  <c r="BN283" i="4" s="1"/>
  <c r="BH283" i="4"/>
  <c r="BM283" i="4" s="1"/>
  <c r="AY284" i="4"/>
  <c r="AJ284" i="4" s="1"/>
  <c r="BF283" i="4"/>
  <c r="BK283" i="4" s="1"/>
  <c r="AZ284" i="4"/>
  <c r="AP284" i="4" s="1"/>
  <c r="AS285" i="4"/>
  <c r="AU282" i="4"/>
  <c r="AN285" i="4"/>
  <c r="AM284" i="4"/>
  <c r="BP283" i="4" l="1"/>
  <c r="BJ283" i="4"/>
  <c r="BO283" i="4" s="1"/>
  <c r="BS283" i="4"/>
  <c r="AT285" i="4"/>
  <c r="AO283" i="4" l="1"/>
  <c r="AI283" i="4"/>
  <c r="BV283" i="4"/>
  <c r="AQ283" i="4"/>
  <c r="AR284" i="4" s="1"/>
  <c r="AX286" i="4" s="1"/>
  <c r="BT283" i="4"/>
  <c r="BW283" i="4" s="1"/>
  <c r="AK283" i="4"/>
  <c r="BU283" i="4"/>
  <c r="AZ285" i="4" l="1"/>
  <c r="AP285" i="4" s="1"/>
  <c r="BI284" i="4"/>
  <c r="BN284" i="4" s="1"/>
  <c r="BH284" i="4"/>
  <c r="BF284" i="4"/>
  <c r="BK284" i="4" s="1"/>
  <c r="AY285" i="4"/>
  <c r="AJ285" i="4" s="1"/>
  <c r="AS286" i="4"/>
  <c r="AL284" i="4"/>
  <c r="AU283" i="4"/>
  <c r="AW286" i="4" l="1"/>
  <c r="AN286" i="4" s="1"/>
  <c r="BP284" i="4"/>
  <c r="BV284" i="4" s="1"/>
  <c r="BJ284" i="4"/>
  <c r="AM285" i="4"/>
  <c r="BM284" i="4"/>
  <c r="AO284" i="4" l="1"/>
  <c r="BS284" i="4"/>
  <c r="AQ284" i="4"/>
  <c r="AR285" i="4" s="1"/>
  <c r="AX287" i="4" s="1"/>
  <c r="AT286" i="4"/>
  <c r="BO284" i="4"/>
  <c r="BT284" i="4" s="1"/>
  <c r="AZ286" i="4" l="1"/>
  <c r="AP286" i="4" s="1"/>
  <c r="AI284" i="4"/>
  <c r="AS287" i="4"/>
  <c r="BW284" i="4"/>
  <c r="AK284" i="4"/>
  <c r="BU284" i="4"/>
  <c r="BI285" i="4" l="1"/>
  <c r="BN285" i="4" s="1"/>
  <c r="BH285" i="4"/>
  <c r="BM285" i="4" s="1"/>
  <c r="AY286" i="4"/>
  <c r="AJ286" i="4" s="1"/>
  <c r="BF285" i="4"/>
  <c r="BK285" i="4" s="1"/>
  <c r="AL285" i="4"/>
  <c r="AU284" i="4"/>
  <c r="BJ285" i="4" l="1"/>
  <c r="BO285" i="4" s="1"/>
  <c r="AM286" i="4"/>
  <c r="AW287" i="4"/>
  <c r="AN287" i="4" s="1"/>
  <c r="BS285" i="4"/>
  <c r="BP285" i="4"/>
  <c r="AT287" i="4" l="1"/>
  <c r="AO285" i="4"/>
  <c r="AI285" i="4"/>
  <c r="BT285" i="4"/>
  <c r="BW285" i="4" s="1"/>
  <c r="BV285" i="4"/>
  <c r="AQ285" i="4"/>
  <c r="AR286" i="4" s="1"/>
  <c r="AX288" i="4" s="1"/>
  <c r="BU285" i="4"/>
  <c r="AK285" i="4"/>
  <c r="BI286" i="4" l="1"/>
  <c r="BN286" i="4" s="1"/>
  <c r="BH286" i="4"/>
  <c r="BM286" i="4" s="1"/>
  <c r="BF286" i="4"/>
  <c r="AZ287" i="4"/>
  <c r="AP287" i="4" s="1"/>
  <c r="AY287" i="4"/>
  <c r="AJ287" i="4" s="1"/>
  <c r="AS288" i="4"/>
  <c r="AU285" i="4"/>
  <c r="AL286" i="4"/>
  <c r="AW288" i="4" l="1"/>
  <c r="AN288" i="4" s="1"/>
  <c r="BJ286" i="4"/>
  <c r="BO286" i="4" s="1"/>
  <c r="BK286" i="4"/>
  <c r="BP286" i="4" s="1"/>
  <c r="AQ286" i="4" s="1"/>
  <c r="AR287" i="4" s="1"/>
  <c r="AX289" i="4" s="1"/>
  <c r="BS286" i="4"/>
  <c r="AM287" i="4"/>
  <c r="AT288" i="4" l="1"/>
  <c r="AO286" i="4"/>
  <c r="AI286" i="4"/>
  <c r="AS289" i="4"/>
  <c r="BV286" i="4"/>
  <c r="AK286" i="4"/>
  <c r="BU286" i="4"/>
  <c r="BT286" i="4"/>
  <c r="BW286" i="4" s="1"/>
  <c r="AZ288" i="4" l="1"/>
  <c r="AP288" i="4" s="1"/>
  <c r="BI287" i="4"/>
  <c r="BN287" i="4" s="1"/>
  <c r="BH287" i="4"/>
  <c r="BM287" i="4" s="1"/>
  <c r="AY288" i="4"/>
  <c r="AJ288" i="4" s="1"/>
  <c r="BF287" i="4"/>
  <c r="BK287" i="4" s="1"/>
  <c r="AL287" i="4"/>
  <c r="AU286" i="4"/>
  <c r="AW289" i="4" l="1"/>
  <c r="AN289" i="4" s="1"/>
  <c r="BJ287" i="4"/>
  <c r="BO287" i="4" s="1"/>
  <c r="AI287" i="4" s="1"/>
  <c r="BS287" i="4"/>
  <c r="BP287" i="4"/>
  <c r="AM288" i="4"/>
  <c r="AO287" i="4" l="1"/>
  <c r="AY289" i="4"/>
  <c r="AJ289" i="4" s="1"/>
  <c r="AQ287" i="4"/>
  <c r="AR288" i="4" s="1"/>
  <c r="AX290" i="4" s="1"/>
  <c r="BT287" i="4"/>
  <c r="BW287" i="4" s="1"/>
  <c r="BV287" i="4"/>
  <c r="AK287" i="4"/>
  <c r="AL288" i="4" s="1"/>
  <c r="AW290" i="4" s="1"/>
  <c r="BU287" i="4"/>
  <c r="AT289" i="4"/>
  <c r="BF288" i="4" l="1"/>
  <c r="BI288" i="4"/>
  <c r="BN288" i="4" s="1"/>
  <c r="BH288" i="4"/>
  <c r="BM288" i="4" s="1"/>
  <c r="AZ289" i="4"/>
  <c r="AP289" i="4" s="1"/>
  <c r="AS290" i="4"/>
  <c r="AM289" i="4"/>
  <c r="AN290" i="4"/>
  <c r="AU287" i="4"/>
  <c r="BJ288" i="4" l="1"/>
  <c r="BO288" i="4" s="1"/>
  <c r="AK288" i="4" s="1"/>
  <c r="BK288" i="4"/>
  <c r="BP288" i="4" s="1"/>
  <c r="AT290" i="4"/>
  <c r="BS288" i="4"/>
  <c r="AO288" i="4" l="1"/>
  <c r="AI288" i="4"/>
  <c r="BV288" i="4"/>
  <c r="AQ288" i="4"/>
  <c r="AR289" i="4" s="1"/>
  <c r="AX291" i="4" s="1"/>
  <c r="BU288" i="4"/>
  <c r="BT288" i="4"/>
  <c r="BW288" i="4" s="1"/>
  <c r="AL289" i="4"/>
  <c r="AW291" i="4" l="1"/>
  <c r="AN291" i="4" s="1"/>
  <c r="BI289" i="4"/>
  <c r="BN289" i="4" s="1"/>
  <c r="BH289" i="4"/>
  <c r="BM289" i="4" s="1"/>
  <c r="AY290" i="4"/>
  <c r="AJ290" i="4" s="1"/>
  <c r="BF289" i="4"/>
  <c r="BK289" i="4" s="1"/>
  <c r="AZ290" i="4"/>
  <c r="AP290" i="4" s="1"/>
  <c r="AS291" i="4"/>
  <c r="AU288" i="4"/>
  <c r="AM290" i="4"/>
  <c r="BP289" i="4" l="1"/>
  <c r="AO289" i="4" s="1"/>
  <c r="BJ289" i="4"/>
  <c r="BO289" i="4" s="1"/>
  <c r="BS289" i="4"/>
  <c r="AT291" i="4"/>
  <c r="AZ291" i="4" l="1"/>
  <c r="AI289" i="4"/>
  <c r="BV289" i="4"/>
  <c r="AQ289" i="4"/>
  <c r="AR290" i="4" s="1"/>
  <c r="AX292" i="4" s="1"/>
  <c r="BT289" i="4"/>
  <c r="BW289" i="4" s="1"/>
  <c r="BU289" i="4"/>
  <c r="AK289" i="4"/>
  <c r="BI290" i="4" l="1"/>
  <c r="BN290" i="4" s="1"/>
  <c r="BF290" i="4"/>
  <c r="BH290" i="4"/>
  <c r="BM290" i="4" s="1"/>
  <c r="AY291" i="4"/>
  <c r="AJ291" i="4" s="1"/>
  <c r="AS292" i="4"/>
  <c r="AP291" i="4"/>
  <c r="AL290" i="4"/>
  <c r="AU289" i="4"/>
  <c r="AW292" i="4" l="1"/>
  <c r="AN292" i="4" s="1"/>
  <c r="BJ290" i="4"/>
  <c r="BO290" i="4" s="1"/>
  <c r="BK290" i="4"/>
  <c r="BP290" i="4" s="1"/>
  <c r="AM291" i="4"/>
  <c r="BS290" i="4"/>
  <c r="AO290" i="4" l="1"/>
  <c r="AI290" i="4"/>
  <c r="BV290" i="4"/>
  <c r="AT292" i="4"/>
  <c r="AQ290" i="4"/>
  <c r="AR291" i="4" s="1"/>
  <c r="AX293" i="4" s="1"/>
  <c r="BT290" i="4"/>
  <c r="BW290" i="4" s="1"/>
  <c r="AK290" i="4"/>
  <c r="BU290" i="4"/>
  <c r="AZ292" i="4" l="1"/>
  <c r="AP292" i="4" s="1"/>
  <c r="BI291" i="4"/>
  <c r="BN291" i="4" s="1"/>
  <c r="BH291" i="4"/>
  <c r="BM291" i="4" s="1"/>
  <c r="BF291" i="4"/>
  <c r="BK291" i="4" s="1"/>
  <c r="AY292" i="4"/>
  <c r="AJ292" i="4" s="1"/>
  <c r="AS293" i="4"/>
  <c r="AU290" i="4"/>
  <c r="AL291" i="4"/>
  <c r="AW293" i="4" l="1"/>
  <c r="AN293" i="4" s="1"/>
  <c r="BP291" i="4"/>
  <c r="AQ291" i="4" s="1"/>
  <c r="BJ291" i="4"/>
  <c r="BO291" i="4" s="1"/>
  <c r="BS291" i="4"/>
  <c r="AM292" i="4"/>
  <c r="AO291" i="4" l="1"/>
  <c r="AI291" i="4"/>
  <c r="BV291" i="4"/>
  <c r="BT291" i="4"/>
  <c r="BW291" i="4" s="1"/>
  <c r="AK291" i="4"/>
  <c r="BU291" i="4"/>
  <c r="AT293" i="4"/>
  <c r="AR292" i="4"/>
  <c r="AX294" i="4" s="1"/>
  <c r="AZ293" i="4" l="1"/>
  <c r="AP293" i="4" s="1"/>
  <c r="BI292" i="4"/>
  <c r="BN292" i="4" s="1"/>
  <c r="BH292" i="4"/>
  <c r="BF292" i="4"/>
  <c r="BK292" i="4" s="1"/>
  <c r="AY293" i="4"/>
  <c r="AJ293" i="4" s="1"/>
  <c r="AU291" i="4"/>
  <c r="AL292" i="4"/>
  <c r="AS294" i="4"/>
  <c r="AW294" i="4" l="1"/>
  <c r="AN294" i="4" s="1"/>
  <c r="BJ292" i="4"/>
  <c r="BP292" i="4"/>
  <c r="AQ292" i="4" s="1"/>
  <c r="AR293" i="4" s="1"/>
  <c r="AX295" i="4" s="1"/>
  <c r="AM293" i="4"/>
  <c r="BM292" i="4"/>
  <c r="AO292" i="4" l="1"/>
  <c r="BV292" i="4"/>
  <c r="BS292" i="4"/>
  <c r="BO292" i="4"/>
  <c r="BT292" i="4" s="1"/>
  <c r="AS295" i="4"/>
  <c r="AT294" i="4"/>
  <c r="AZ294" i="4" l="1"/>
  <c r="AP294" i="4" s="1"/>
  <c r="AI292" i="4"/>
  <c r="BW292" i="4"/>
  <c r="AK292" i="4"/>
  <c r="BU292" i="4"/>
  <c r="BI293" i="4" l="1"/>
  <c r="BN293" i="4" s="1"/>
  <c r="BH293" i="4"/>
  <c r="BM293" i="4" s="1"/>
  <c r="AY294" i="4"/>
  <c r="AJ294" i="4" s="1"/>
  <c r="BF293" i="4"/>
  <c r="AU292" i="4"/>
  <c r="AL293" i="4"/>
  <c r="AW295" i="4" l="1"/>
  <c r="AN295" i="4" s="1"/>
  <c r="BJ293" i="4"/>
  <c r="BO293" i="4" s="1"/>
  <c r="BK293" i="4"/>
  <c r="BP293" i="4" s="1"/>
  <c r="BS293" i="4"/>
  <c r="AM294" i="4"/>
  <c r="AO293" i="4" l="1"/>
  <c r="AI293" i="4"/>
  <c r="AQ293" i="4"/>
  <c r="AR294" i="4" s="1"/>
  <c r="AX296" i="4" s="1"/>
  <c r="BV293" i="4"/>
  <c r="BT293" i="4"/>
  <c r="BW293" i="4" s="1"/>
  <c r="AT295" i="4"/>
  <c r="AK293" i="4"/>
  <c r="BU293" i="4"/>
  <c r="AZ295" i="4" l="1"/>
  <c r="AP295" i="4" s="1"/>
  <c r="BI294" i="4"/>
  <c r="BN294" i="4" s="1"/>
  <c r="BH294" i="4"/>
  <c r="BM294" i="4" s="1"/>
  <c r="AY295" i="4"/>
  <c r="AJ295" i="4" s="1"/>
  <c r="BF294" i="4"/>
  <c r="AU293" i="4"/>
  <c r="AL294" i="4"/>
  <c r="AS296" i="4"/>
  <c r="BJ294" i="4" l="1"/>
  <c r="BO294" i="4" s="1"/>
  <c r="AI294" i="4" s="1"/>
  <c r="BK294" i="4"/>
  <c r="BP294" i="4" s="1"/>
  <c r="AQ294" i="4" s="1"/>
  <c r="AR295" i="4" s="1"/>
  <c r="AX297" i="4" s="1"/>
  <c r="AW296" i="4"/>
  <c r="AN296" i="4" s="1"/>
  <c r="BS294" i="4"/>
  <c r="AM295" i="4"/>
  <c r="AO294" i="4" l="1"/>
  <c r="AY296" i="4"/>
  <c r="AJ296" i="4" s="1"/>
  <c r="BT294" i="4"/>
  <c r="BW294" i="4" s="1"/>
  <c r="BV294" i="4"/>
  <c r="AT296" i="4"/>
  <c r="AK294" i="4"/>
  <c r="BU294" i="4"/>
  <c r="AS297" i="4"/>
  <c r="AZ296" i="4" l="1"/>
  <c r="AP296" i="4" s="1"/>
  <c r="BI295" i="4"/>
  <c r="BN295" i="4" s="1"/>
  <c r="BH295" i="4"/>
  <c r="BM295" i="4" s="1"/>
  <c r="BF295" i="4"/>
  <c r="AU294" i="4"/>
  <c r="AL295" i="4"/>
  <c r="AW297" i="4" l="1"/>
  <c r="AN297" i="4" s="1"/>
  <c r="BJ295" i="4"/>
  <c r="BO295" i="4" s="1"/>
  <c r="AK295" i="4" s="1"/>
  <c r="AL296" i="4" s="1"/>
  <c r="AW298" i="4" s="1"/>
  <c r="BK295" i="4"/>
  <c r="BP295" i="4" s="1"/>
  <c r="BV295" i="4" s="1"/>
  <c r="BS295" i="4"/>
  <c r="AM296" i="4"/>
  <c r="AO295" i="4" l="1"/>
  <c r="AI295" i="4"/>
  <c r="AQ295" i="4"/>
  <c r="AR296" i="4" s="1"/>
  <c r="AX298" i="4" s="1"/>
  <c r="BU295" i="4"/>
  <c r="BT295" i="4"/>
  <c r="BW295" i="4" s="1"/>
  <c r="AT297" i="4"/>
  <c r="AM297" i="4"/>
  <c r="AN298" i="4"/>
  <c r="AZ297" i="4" l="1"/>
  <c r="AP297" i="4" s="1"/>
  <c r="BI296" i="4"/>
  <c r="BN296" i="4" s="1"/>
  <c r="BH296" i="4"/>
  <c r="BM296" i="4" s="1"/>
  <c r="AY297" i="4"/>
  <c r="AJ297" i="4" s="1"/>
  <c r="BF296" i="4"/>
  <c r="BK296" i="4" s="1"/>
  <c r="AS298" i="4"/>
  <c r="AU295" i="4"/>
  <c r="AT298" i="4"/>
  <c r="BP296" i="4" l="1"/>
  <c r="BJ296" i="4"/>
  <c r="BO296" i="4" s="1"/>
  <c r="BS296" i="4"/>
  <c r="AO296" i="4" l="1"/>
  <c r="AI296" i="4"/>
  <c r="BT296" i="4"/>
  <c r="BW296" i="4" s="1"/>
  <c r="AQ296" i="4"/>
  <c r="AR297" i="4" s="1"/>
  <c r="AX299" i="4" s="1"/>
  <c r="BV296" i="4"/>
  <c r="AK296" i="4"/>
  <c r="BU296" i="4"/>
  <c r="BI297" i="4" l="1"/>
  <c r="BN297" i="4" s="1"/>
  <c r="BF297" i="4"/>
  <c r="BK297" i="4" s="1"/>
  <c r="BH297" i="4"/>
  <c r="BM297" i="4" s="1"/>
  <c r="AZ298" i="4"/>
  <c r="AP298" i="4" s="1"/>
  <c r="AY298" i="4"/>
  <c r="AJ298" i="4" s="1"/>
  <c r="AS299" i="4"/>
  <c r="AL297" i="4"/>
  <c r="AU296" i="4"/>
  <c r="BJ297" i="4" l="1"/>
  <c r="BO297" i="4" s="1"/>
  <c r="AW299" i="4"/>
  <c r="AN299" i="4" s="1"/>
  <c r="AM298" i="4"/>
  <c r="BP297" i="4"/>
  <c r="AQ297" i="4" s="1"/>
  <c r="BS297" i="4"/>
  <c r="AO297" i="4" l="1"/>
  <c r="AI297" i="4"/>
  <c r="AT299" i="4"/>
  <c r="BV297" i="4"/>
  <c r="BT297" i="4"/>
  <c r="AK297" i="4"/>
  <c r="BU297" i="4"/>
  <c r="AR298" i="4"/>
  <c r="AX300" i="4" s="1"/>
  <c r="AZ299" i="4" l="1"/>
  <c r="AP299" i="4" s="1"/>
  <c r="BI298" i="4"/>
  <c r="BN298" i="4" s="1"/>
  <c r="BH298" i="4"/>
  <c r="AY299" i="4"/>
  <c r="AJ299" i="4" s="1"/>
  <c r="BF298" i="4"/>
  <c r="BK298" i="4" s="1"/>
  <c r="AU297" i="4"/>
  <c r="AL298" i="4"/>
  <c r="AS300" i="4"/>
  <c r="BW297" i="4"/>
  <c r="AW300" i="4" l="1"/>
  <c r="AN300" i="4" s="1"/>
  <c r="BP298" i="4"/>
  <c r="BJ298" i="4"/>
  <c r="AM299" i="4"/>
  <c r="BM298" i="4"/>
  <c r="AO298" i="4" l="1"/>
  <c r="AQ298" i="4"/>
  <c r="AR299" i="4" s="1"/>
  <c r="AX301" i="4" s="1"/>
  <c r="BV298" i="4"/>
  <c r="BS298" i="4"/>
  <c r="BO298" i="4"/>
  <c r="AT300" i="4"/>
  <c r="AZ300" i="4" l="1"/>
  <c r="AP300" i="4" s="1"/>
  <c r="AI298" i="4"/>
  <c r="AS301" i="4"/>
  <c r="BU298" i="4"/>
  <c r="BT298" i="4"/>
  <c r="BW298" i="4" s="1"/>
  <c r="AK298" i="4"/>
  <c r="BI299" i="4" l="1"/>
  <c r="BN299" i="4" s="1"/>
  <c r="BF299" i="4"/>
  <c r="BH299" i="4"/>
  <c r="AY300" i="4"/>
  <c r="AJ300" i="4" s="1"/>
  <c r="AL299" i="4"/>
  <c r="AU298" i="4"/>
  <c r="AW301" i="4" l="1"/>
  <c r="AN301" i="4" s="1"/>
  <c r="BJ299" i="4"/>
  <c r="BK299" i="4"/>
  <c r="BP299" i="4" s="1"/>
  <c r="AO299" i="4" s="1"/>
  <c r="BM299" i="4"/>
  <c r="AM300" i="4"/>
  <c r="AZ301" i="4" l="1"/>
  <c r="AP301" i="4" s="1"/>
  <c r="BS299" i="4"/>
  <c r="AQ299" i="4"/>
  <c r="AT301" i="4"/>
  <c r="BO299" i="4"/>
  <c r="BT299" i="4" s="1"/>
  <c r="BV299" i="4"/>
  <c r="BW299" i="4" l="1"/>
  <c r="AI299" i="4"/>
  <c r="BU299" i="4"/>
  <c r="AR300" i="4"/>
  <c r="AX302" i="4" s="1"/>
  <c r="AK299" i="4"/>
  <c r="BI300" i="4" l="1"/>
  <c r="BN300" i="4" s="1"/>
  <c r="BH300" i="4"/>
  <c r="AY301" i="4"/>
  <c r="AJ301" i="4" s="1"/>
  <c r="BF300" i="4"/>
  <c r="AU299" i="4"/>
  <c r="AS302" i="4"/>
  <c r="AL300" i="4"/>
  <c r="AW302" i="4" l="1"/>
  <c r="AN302" i="4" s="1"/>
  <c r="BJ300" i="4"/>
  <c r="BK300" i="4"/>
  <c r="BP300" i="4" s="1"/>
  <c r="BV300" i="4" s="1"/>
  <c r="AM301" i="4"/>
  <c r="BM300" i="4"/>
  <c r="AO300" i="4" l="1"/>
  <c r="BS300" i="4"/>
  <c r="AQ300" i="4"/>
  <c r="AR301" i="4" s="1"/>
  <c r="AX303" i="4" s="1"/>
  <c r="AT302" i="4"/>
  <c r="BO300" i="4"/>
  <c r="BT300" i="4" s="1"/>
  <c r="AZ302" i="4" l="1"/>
  <c r="AP302" i="4" s="1"/>
  <c r="AI300" i="4"/>
  <c r="BW300" i="4"/>
  <c r="BU300" i="4"/>
  <c r="AK300" i="4"/>
  <c r="AS303" i="4"/>
  <c r="BI301" i="4" l="1"/>
  <c r="BN301" i="4" s="1"/>
  <c r="BF301" i="4"/>
  <c r="BH301" i="4"/>
  <c r="BM301" i="4" s="1"/>
  <c r="AY302" i="4"/>
  <c r="AJ302" i="4" s="1"/>
  <c r="AL301" i="4"/>
  <c r="AU300" i="4"/>
  <c r="AW303" i="4" l="1"/>
  <c r="AN303" i="4" s="1"/>
  <c r="BJ301" i="4"/>
  <c r="BO301" i="4" s="1"/>
  <c r="BK301" i="4"/>
  <c r="BP301" i="4" s="1"/>
  <c r="BS301" i="4"/>
  <c r="AM302" i="4"/>
  <c r="AO301" i="4" l="1"/>
  <c r="AI301" i="4"/>
  <c r="AQ301" i="4"/>
  <c r="AR302" i="4" s="1"/>
  <c r="AX304" i="4" s="1"/>
  <c r="BT301" i="4"/>
  <c r="BW301" i="4" s="1"/>
  <c r="BV301" i="4"/>
  <c r="AT303" i="4"/>
  <c r="AK301" i="4"/>
  <c r="BU301" i="4"/>
  <c r="BI302" i="4" l="1"/>
  <c r="BN302" i="4" s="1"/>
  <c r="BH302" i="4"/>
  <c r="BF302" i="4"/>
  <c r="AZ303" i="4"/>
  <c r="AP303" i="4" s="1"/>
  <c r="AY303" i="4"/>
  <c r="AJ303" i="4" s="1"/>
  <c r="AL302" i="4"/>
  <c r="AS304" i="4"/>
  <c r="AU301" i="4"/>
  <c r="AW304" i="4" l="1"/>
  <c r="AN304" i="4" s="1"/>
  <c r="BJ302" i="4"/>
  <c r="BK302" i="4"/>
  <c r="BP302" i="4" s="1"/>
  <c r="BV302" i="4" s="1"/>
  <c r="AM303" i="4"/>
  <c r="BM302" i="4"/>
  <c r="AO302" i="4" l="1"/>
  <c r="AQ302" i="4"/>
  <c r="AR303" i="4" s="1"/>
  <c r="AX305" i="4" s="1"/>
  <c r="BS302" i="4"/>
  <c r="AT304" i="4"/>
  <c r="BO302" i="4"/>
  <c r="BT302" i="4" s="1"/>
  <c r="AZ304" i="4" l="1"/>
  <c r="AP304" i="4" s="1"/>
  <c r="AI302" i="4"/>
  <c r="AK302" i="4"/>
  <c r="BU302" i="4"/>
  <c r="AS305" i="4"/>
  <c r="BW302" i="4"/>
  <c r="BI303" i="4" l="1"/>
  <c r="BN303" i="4" s="1"/>
  <c r="BH303" i="4"/>
  <c r="BM303" i="4" s="1"/>
  <c r="AY304" i="4"/>
  <c r="AJ304" i="4" s="1"/>
  <c r="BF303" i="4"/>
  <c r="AL303" i="4"/>
  <c r="AU302" i="4"/>
  <c r="AW305" i="4" l="1"/>
  <c r="AN305" i="4" s="1"/>
  <c r="BJ303" i="4"/>
  <c r="BO303" i="4" s="1"/>
  <c r="BK303" i="4"/>
  <c r="BP303" i="4" s="1"/>
  <c r="AM304" i="4"/>
  <c r="BS303" i="4"/>
  <c r="AT305" i="4" l="1"/>
  <c r="AO303" i="4"/>
  <c r="AI303" i="4"/>
  <c r="AQ303" i="4"/>
  <c r="AR304" i="4" s="1"/>
  <c r="AX306" i="4" s="1"/>
  <c r="BV303" i="4"/>
  <c r="AK303" i="4"/>
  <c r="BT303" i="4"/>
  <c r="BU303" i="4"/>
  <c r="BI304" i="4" l="1"/>
  <c r="BN304" i="4" s="1"/>
  <c r="BH304" i="4"/>
  <c r="BF304" i="4"/>
  <c r="AZ305" i="4"/>
  <c r="AP305" i="4" s="1"/>
  <c r="AY305" i="4"/>
  <c r="AJ305" i="4" s="1"/>
  <c r="AU303" i="4"/>
  <c r="AL304" i="4"/>
  <c r="BW303" i="4"/>
  <c r="AS306" i="4"/>
  <c r="AW306" i="4" l="1"/>
  <c r="AN306" i="4" s="1"/>
  <c r="BJ304" i="4"/>
  <c r="BK304" i="4"/>
  <c r="BP304" i="4" s="1"/>
  <c r="BM304" i="4"/>
  <c r="AM305" i="4"/>
  <c r="AO304" i="4" l="1"/>
  <c r="AQ304" i="4"/>
  <c r="AR305" i="4" s="1"/>
  <c r="AX307" i="4" s="1"/>
  <c r="BS304" i="4"/>
  <c r="BV304" i="4"/>
  <c r="BO304" i="4"/>
  <c r="BT304" i="4" s="1"/>
  <c r="AT306" i="4"/>
  <c r="AZ306" i="4" l="1"/>
  <c r="AP306" i="4" s="1"/>
  <c r="AI304" i="4"/>
  <c r="AS307" i="4"/>
  <c r="AK304" i="4"/>
  <c r="BU304" i="4"/>
  <c r="BW304" i="4"/>
  <c r="BI305" i="4" l="1"/>
  <c r="BN305" i="4" s="1"/>
  <c r="BH305" i="4"/>
  <c r="BM305" i="4" s="1"/>
  <c r="AY306" i="4"/>
  <c r="AJ306" i="4" s="1"/>
  <c r="BF305" i="4"/>
  <c r="BK305" i="4" s="1"/>
  <c r="AL305" i="4"/>
  <c r="AU304" i="4"/>
  <c r="BP305" i="4" l="1"/>
  <c r="BV305" i="4" s="1"/>
  <c r="BJ305" i="4"/>
  <c r="BO305" i="4" s="1"/>
  <c r="AW307" i="4"/>
  <c r="AN307" i="4" s="1"/>
  <c r="BS305" i="4"/>
  <c r="AM306" i="4"/>
  <c r="AO305" i="4" l="1"/>
  <c r="AI305" i="4"/>
  <c r="BT305" i="4"/>
  <c r="BW305" i="4" s="1"/>
  <c r="AQ305" i="4"/>
  <c r="AR306" i="4" s="1"/>
  <c r="AX308" i="4" s="1"/>
  <c r="AT307" i="4"/>
  <c r="BU305" i="4"/>
  <c r="AK305" i="4"/>
  <c r="AZ307" i="4" l="1"/>
  <c r="AP307" i="4" s="1"/>
  <c r="BI306" i="4"/>
  <c r="BN306" i="4" s="1"/>
  <c r="BH306" i="4"/>
  <c r="BM306" i="4" s="1"/>
  <c r="BF306" i="4"/>
  <c r="BK306" i="4" s="1"/>
  <c r="AY307" i="4"/>
  <c r="AJ307" i="4" s="1"/>
  <c r="AU305" i="4"/>
  <c r="AL306" i="4"/>
  <c r="AS308" i="4"/>
  <c r="AW308" i="4" l="1"/>
  <c r="AN308" i="4" s="1"/>
  <c r="BP306" i="4"/>
  <c r="BJ306" i="4"/>
  <c r="BO306" i="4" s="1"/>
  <c r="BU306" i="4" s="1"/>
  <c r="BS306" i="4"/>
  <c r="AM307" i="4"/>
  <c r="AO306" i="4" l="1"/>
  <c r="AI306" i="4"/>
  <c r="AQ306" i="4"/>
  <c r="AR307" i="4" s="1"/>
  <c r="AX309" i="4" s="1"/>
  <c r="BV306" i="4"/>
  <c r="AT308" i="4"/>
  <c r="AK306" i="4"/>
  <c r="BT306" i="4"/>
  <c r="BW306" i="4" s="1"/>
  <c r="BI307" i="4" l="1"/>
  <c r="BN307" i="4" s="1"/>
  <c r="BH307" i="4"/>
  <c r="BM307" i="4" s="1"/>
  <c r="AY308" i="4"/>
  <c r="AJ308" i="4" s="1"/>
  <c r="BF307" i="4"/>
  <c r="AZ308" i="4"/>
  <c r="AP308" i="4" s="1"/>
  <c r="AU306" i="4"/>
  <c r="AL307" i="4"/>
  <c r="AS309" i="4"/>
  <c r="AW309" i="4" l="1"/>
  <c r="AN309" i="4" s="1"/>
  <c r="BJ307" i="4"/>
  <c r="BO307" i="4" s="1"/>
  <c r="BK307" i="4"/>
  <c r="BP307" i="4" s="1"/>
  <c r="BV307" i="4" s="1"/>
  <c r="BS307" i="4"/>
  <c r="AM308" i="4"/>
  <c r="AO307" i="4" l="1"/>
  <c r="AI307" i="4"/>
  <c r="AK307" i="4"/>
  <c r="AL308" i="4" s="1"/>
  <c r="AW310" i="4" s="1"/>
  <c r="AT309" i="4"/>
  <c r="AQ307" i="4"/>
  <c r="AR308" i="4" s="1"/>
  <c r="AX310" i="4" s="1"/>
  <c r="BU307" i="4"/>
  <c r="BT307" i="4"/>
  <c r="AZ309" i="4" l="1"/>
  <c r="AP309" i="4" s="1"/>
  <c r="BI308" i="4"/>
  <c r="BN308" i="4" s="1"/>
  <c r="BF308" i="4"/>
  <c r="BH308" i="4"/>
  <c r="BM308" i="4" s="1"/>
  <c r="AY309" i="4"/>
  <c r="AJ309" i="4" s="1"/>
  <c r="AS310" i="4"/>
  <c r="AU307" i="4"/>
  <c r="BW307" i="4"/>
  <c r="AN310" i="4"/>
  <c r="AM309" i="4"/>
  <c r="BJ308" i="4" l="1"/>
  <c r="BO308" i="4" s="1"/>
  <c r="BK308" i="4"/>
  <c r="BP308" i="4" s="1"/>
  <c r="BS308" i="4"/>
  <c r="AT310" i="4"/>
  <c r="AO308" i="4" l="1"/>
  <c r="AI308" i="4"/>
  <c r="BV308" i="4"/>
  <c r="AQ308" i="4"/>
  <c r="AR309" i="4" s="1"/>
  <c r="AX311" i="4" s="1"/>
  <c r="AK308" i="4"/>
  <c r="BT308" i="4"/>
  <c r="BU308" i="4"/>
  <c r="BI309" i="4" l="1"/>
  <c r="BN309" i="4" s="1"/>
  <c r="BH309" i="4"/>
  <c r="BF309" i="4"/>
  <c r="AZ310" i="4"/>
  <c r="AP310" i="4" s="1"/>
  <c r="AY310" i="4"/>
  <c r="AJ310" i="4" s="1"/>
  <c r="AS311" i="4"/>
  <c r="AL309" i="4"/>
  <c r="AU308" i="4"/>
  <c r="BW308" i="4"/>
  <c r="AW311" i="4" l="1"/>
  <c r="AN311" i="4" s="1"/>
  <c r="BJ309" i="4"/>
  <c r="BK309" i="4"/>
  <c r="BP309" i="4" s="1"/>
  <c r="AQ309" i="4" s="1"/>
  <c r="AR310" i="4" s="1"/>
  <c r="AX312" i="4" s="1"/>
  <c r="AM310" i="4"/>
  <c r="BM309" i="4"/>
  <c r="AO309" i="4" l="1"/>
  <c r="AS312" i="4"/>
  <c r="BS309" i="4"/>
  <c r="BV309" i="4"/>
  <c r="AT311" i="4"/>
  <c r="BO309" i="4"/>
  <c r="BU309" i="4" s="1"/>
  <c r="AZ311" i="4" l="1"/>
  <c r="AP311" i="4" s="1"/>
  <c r="AI309" i="4"/>
  <c r="AK309" i="4"/>
  <c r="BT309" i="4"/>
  <c r="BW309" i="4" s="1"/>
  <c r="BI310" i="4" l="1"/>
  <c r="BN310" i="4" s="1"/>
  <c r="BF310" i="4"/>
  <c r="BK310" i="4" s="1"/>
  <c r="BH310" i="4"/>
  <c r="BM310" i="4" s="1"/>
  <c r="AY311" i="4"/>
  <c r="AJ311" i="4" s="1"/>
  <c r="AU309" i="4"/>
  <c r="AL310" i="4"/>
  <c r="AW312" i="4" l="1"/>
  <c r="AN312" i="4" s="1"/>
  <c r="BP310" i="4"/>
  <c r="AQ310" i="4" s="1"/>
  <c r="BJ310" i="4"/>
  <c r="BO310" i="4" s="1"/>
  <c r="BU310" i="4" s="1"/>
  <c r="BS310" i="4"/>
  <c r="AM311" i="4"/>
  <c r="AO310" i="4" l="1"/>
  <c r="AI310" i="4"/>
  <c r="BV310" i="4"/>
  <c r="AR311" i="4"/>
  <c r="AX313" i="4" s="1"/>
  <c r="AT312" i="4"/>
  <c r="BT310" i="4"/>
  <c r="AK310" i="4"/>
  <c r="AZ312" i="4" l="1"/>
  <c r="AP312" i="4" s="1"/>
  <c r="BI311" i="4"/>
  <c r="BN311" i="4" s="1"/>
  <c r="BH311" i="4"/>
  <c r="AY312" i="4"/>
  <c r="AJ312" i="4" s="1"/>
  <c r="BF311" i="4"/>
  <c r="AL311" i="4"/>
  <c r="AU310" i="4"/>
  <c r="BW310" i="4"/>
  <c r="AS313" i="4"/>
  <c r="AW313" i="4" l="1"/>
  <c r="AN313" i="4" s="1"/>
  <c r="BJ311" i="4"/>
  <c r="BK311" i="4"/>
  <c r="BP311" i="4" s="1"/>
  <c r="BM311" i="4"/>
  <c r="AM312" i="4"/>
  <c r="AO311" i="4" l="1"/>
  <c r="BS311" i="4"/>
  <c r="BV311" i="4"/>
  <c r="AT313" i="4"/>
  <c r="AQ311" i="4"/>
  <c r="BO311" i="4"/>
  <c r="AK311" i="4" s="1"/>
  <c r="AZ313" i="4" l="1"/>
  <c r="AP313" i="4" s="1"/>
  <c r="AI311" i="4"/>
  <c r="BH312" i="4" s="1"/>
  <c r="AR312" i="4"/>
  <c r="AX314" i="4" s="1"/>
  <c r="AL312" i="4"/>
  <c r="BU311" i="4"/>
  <c r="BT311" i="4"/>
  <c r="AW314" i="4" l="1"/>
  <c r="AN314" i="4" s="1"/>
  <c r="BI312" i="4"/>
  <c r="BN312" i="4" s="1"/>
  <c r="AY313" i="4"/>
  <c r="AJ313" i="4" s="1"/>
  <c r="BF312" i="4"/>
  <c r="BM312" i="4"/>
  <c r="AU311" i="4"/>
  <c r="AS314" i="4"/>
  <c r="BW311" i="4"/>
  <c r="AM313" i="4"/>
  <c r="BJ312" i="4" l="1"/>
  <c r="BO312" i="4" s="1"/>
  <c r="BK312" i="4"/>
  <c r="BP312" i="4" s="1"/>
  <c r="BV312" i="4" s="1"/>
  <c r="BS312" i="4"/>
  <c r="AT314" i="4"/>
  <c r="AO312" i="4" l="1"/>
  <c r="AI312" i="4"/>
  <c r="BT312" i="4"/>
  <c r="BW312" i="4" s="1"/>
  <c r="AQ312" i="4"/>
  <c r="AR313" i="4" s="1"/>
  <c r="AX315" i="4" s="1"/>
  <c r="BU312" i="4"/>
  <c r="AK312" i="4"/>
  <c r="AZ314" i="4" l="1"/>
  <c r="AP314" i="4" s="1"/>
  <c r="BI313" i="4"/>
  <c r="BN313" i="4" s="1"/>
  <c r="BH313" i="4"/>
  <c r="BF313" i="4"/>
  <c r="AY314" i="4"/>
  <c r="AJ314" i="4" s="1"/>
  <c r="AS315" i="4"/>
  <c r="AU312" i="4"/>
  <c r="AL313" i="4"/>
  <c r="AW315" i="4" l="1"/>
  <c r="AN315" i="4" s="1"/>
  <c r="BJ313" i="4"/>
  <c r="BK313" i="4"/>
  <c r="BP313" i="4" s="1"/>
  <c r="BV313" i="4" s="1"/>
  <c r="BM313" i="4"/>
  <c r="AM314" i="4"/>
  <c r="AO313" i="4" l="1"/>
  <c r="BS313" i="4"/>
  <c r="AT315" i="4"/>
  <c r="BO313" i="4"/>
  <c r="BT313" i="4" s="1"/>
  <c r="AQ313" i="4"/>
  <c r="AR314" i="4" s="1"/>
  <c r="AX316" i="4" s="1"/>
  <c r="AZ315" i="4" l="1"/>
  <c r="AP315" i="4" s="1"/>
  <c r="AI313" i="4"/>
  <c r="BU313" i="4"/>
  <c r="AS316" i="4"/>
  <c r="AK313" i="4"/>
  <c r="BW313" i="4"/>
  <c r="BI314" i="4" l="1"/>
  <c r="BN314" i="4" s="1"/>
  <c r="BH314" i="4"/>
  <c r="AY315" i="4"/>
  <c r="AJ315" i="4" s="1"/>
  <c r="BF314" i="4"/>
  <c r="BK314" i="4" s="1"/>
  <c r="AU313" i="4"/>
  <c r="AL314" i="4"/>
  <c r="AW316" i="4" l="1"/>
  <c r="AN316" i="4" s="1"/>
  <c r="BP314" i="4"/>
  <c r="AQ314" i="4" s="1"/>
  <c r="BJ314" i="4"/>
  <c r="BM314" i="4"/>
  <c r="AM315" i="4"/>
  <c r="AO314" i="4" l="1"/>
  <c r="BS314" i="4"/>
  <c r="AR315" i="4"/>
  <c r="AX317" i="4" s="1"/>
  <c r="AT316" i="4"/>
  <c r="BV314" i="4"/>
  <c r="BO314" i="4"/>
  <c r="BT314" i="4" s="1"/>
  <c r="AZ316" i="4" l="1"/>
  <c r="AP316" i="4" s="1"/>
  <c r="AI314" i="4"/>
  <c r="AK314" i="4"/>
  <c r="AS317" i="4"/>
  <c r="BU314" i="4"/>
  <c r="BW314" i="4"/>
  <c r="BI315" i="4" l="1"/>
  <c r="BN315" i="4" s="1"/>
  <c r="BF315" i="4"/>
  <c r="BK315" i="4" s="1"/>
  <c r="BH315" i="4"/>
  <c r="AY316" i="4"/>
  <c r="AJ316" i="4" s="1"/>
  <c r="AU314" i="4"/>
  <c r="AL315" i="4"/>
  <c r="BP315" i="4" l="1"/>
  <c r="AQ315" i="4" s="1"/>
  <c r="BJ315" i="4"/>
  <c r="AW317" i="4"/>
  <c r="AN317" i="4" s="1"/>
  <c r="AM316" i="4"/>
  <c r="BM315" i="4"/>
  <c r="AO315" i="4" l="1"/>
  <c r="BS315" i="4"/>
  <c r="AT317" i="4"/>
  <c r="BV315" i="4"/>
  <c r="BO315" i="4"/>
  <c r="BT315" i="4" s="1"/>
  <c r="AR316" i="4"/>
  <c r="AX318" i="4" s="1"/>
  <c r="AZ317" i="4" l="1"/>
  <c r="AP317" i="4" s="1"/>
  <c r="AI315" i="4"/>
  <c r="AK315" i="4"/>
  <c r="BU315" i="4"/>
  <c r="BW315" i="4"/>
  <c r="AS318" i="4"/>
  <c r="BI316" i="4" l="1"/>
  <c r="BN316" i="4" s="1"/>
  <c r="BH316" i="4"/>
  <c r="BM316" i="4" s="1"/>
  <c r="AY317" i="4"/>
  <c r="AJ317" i="4" s="1"/>
  <c r="BF316" i="4"/>
  <c r="AU315" i="4"/>
  <c r="AL316" i="4"/>
  <c r="BJ316" i="4" l="1"/>
  <c r="BO316" i="4" s="1"/>
  <c r="AI316" i="4" s="1"/>
  <c r="BK316" i="4"/>
  <c r="BP316" i="4" s="1"/>
  <c r="AW318" i="4"/>
  <c r="AN318" i="4" s="1"/>
  <c r="AM317" i="4"/>
  <c r="BS316" i="4"/>
  <c r="AO316" i="4" l="1"/>
  <c r="AY318" i="4"/>
  <c r="AJ318" i="4" s="1"/>
  <c r="BV316" i="4"/>
  <c r="AT318" i="4"/>
  <c r="AQ316" i="4"/>
  <c r="AR317" i="4" s="1"/>
  <c r="AX319" i="4" s="1"/>
  <c r="AK316" i="4"/>
  <c r="BT316" i="4"/>
  <c r="BW316" i="4" s="1"/>
  <c r="BU316" i="4"/>
  <c r="BH317" i="4" l="1"/>
  <c r="BF317" i="4"/>
  <c r="BI317" i="4"/>
  <c r="BN317" i="4" s="1"/>
  <c r="AZ318" i="4"/>
  <c r="AP318" i="4" s="1"/>
  <c r="AS319" i="4"/>
  <c r="AL317" i="4"/>
  <c r="AU316" i="4"/>
  <c r="AW319" i="4" l="1"/>
  <c r="AN319" i="4" s="1"/>
  <c r="BJ317" i="4"/>
  <c r="BK317" i="4"/>
  <c r="BP317" i="4" s="1"/>
  <c r="BV317" i="4" s="1"/>
  <c r="AM318" i="4"/>
  <c r="BM317" i="4"/>
  <c r="AO317" i="4" l="1"/>
  <c r="BS317" i="4"/>
  <c r="AQ317" i="4"/>
  <c r="AR318" i="4" s="1"/>
  <c r="AX320" i="4" s="1"/>
  <c r="BO317" i="4"/>
  <c r="BT317" i="4" s="1"/>
  <c r="AT319" i="4"/>
  <c r="AZ319" i="4" l="1"/>
  <c r="AP319" i="4" s="1"/>
  <c r="AI317" i="4"/>
  <c r="AS320" i="4"/>
  <c r="AK317" i="4"/>
  <c r="AL318" i="4" s="1"/>
  <c r="BW317" i="4"/>
  <c r="BU317" i="4"/>
  <c r="AW320" i="4" l="1"/>
  <c r="AN320" i="4" s="1"/>
  <c r="BI318" i="4"/>
  <c r="BN318" i="4" s="1"/>
  <c r="BH318" i="4"/>
  <c r="BM318" i="4" s="1"/>
  <c r="AY319" i="4"/>
  <c r="AJ319" i="4" s="1"/>
  <c r="BF318" i="4"/>
  <c r="AU317" i="4"/>
  <c r="AM319" i="4"/>
  <c r="BJ318" i="4" l="1"/>
  <c r="BO318" i="4" s="1"/>
  <c r="BK318" i="4"/>
  <c r="BP318" i="4" s="1"/>
  <c r="AQ318" i="4" s="1"/>
  <c r="AR319" i="4" s="1"/>
  <c r="AX321" i="4" s="1"/>
  <c r="BS318" i="4"/>
  <c r="AT320" i="4"/>
  <c r="AO318" i="4" l="1"/>
  <c r="AI318" i="4"/>
  <c r="AS321" i="4"/>
  <c r="BV318" i="4"/>
  <c r="AK318" i="4"/>
  <c r="BT318" i="4"/>
  <c r="BU318" i="4"/>
  <c r="BH319" i="4" l="1"/>
  <c r="BI319" i="4"/>
  <c r="BN319" i="4" s="1"/>
  <c r="BF319" i="4"/>
  <c r="BK319" i="4" s="1"/>
  <c r="AZ320" i="4"/>
  <c r="AP320" i="4" s="1"/>
  <c r="AY320" i="4"/>
  <c r="AJ320" i="4" s="1"/>
  <c r="AL319" i="4"/>
  <c r="AU318" i="4"/>
  <c r="BW318" i="4"/>
  <c r="AW321" i="4" l="1"/>
  <c r="AN321" i="4" s="1"/>
  <c r="BP319" i="4"/>
  <c r="AQ319" i="4" s="1"/>
  <c r="AR320" i="4" s="1"/>
  <c r="AX322" i="4" s="1"/>
  <c r="BJ319" i="4"/>
  <c r="BM319" i="4"/>
  <c r="AM320" i="4"/>
  <c r="AO319" i="4" l="1"/>
  <c r="BS319" i="4"/>
  <c r="AS322" i="4"/>
  <c r="AT321" i="4"/>
  <c r="BV319" i="4"/>
  <c r="BO319" i="4"/>
  <c r="BT319" i="4" s="1"/>
  <c r="AZ321" i="4" l="1"/>
  <c r="AP321" i="4" s="1"/>
  <c r="AI319" i="4"/>
  <c r="BU319" i="4"/>
  <c r="AK319" i="4"/>
  <c r="BW319" i="4"/>
  <c r="BI320" i="4" l="1"/>
  <c r="BN320" i="4" s="1"/>
  <c r="BH320" i="4"/>
  <c r="AY321" i="4"/>
  <c r="AJ321" i="4" s="1"/>
  <c r="BF320" i="4"/>
  <c r="AU319" i="4"/>
  <c r="AL320" i="4"/>
  <c r="AW322" i="4" l="1"/>
  <c r="AN322" i="4" s="1"/>
  <c r="BJ320" i="4"/>
  <c r="BK320" i="4"/>
  <c r="BP320" i="4" s="1"/>
  <c r="AM321" i="4"/>
  <c r="BM320" i="4"/>
  <c r="AO320" i="4" l="1"/>
  <c r="AQ320" i="4"/>
  <c r="AR321" i="4" s="1"/>
  <c r="AX323" i="4" s="1"/>
  <c r="BS320" i="4"/>
  <c r="BO320" i="4"/>
  <c r="BT320" i="4" s="1"/>
  <c r="BV320" i="4"/>
  <c r="AT322" i="4"/>
  <c r="AZ322" i="4" l="1"/>
  <c r="AP322" i="4" s="1"/>
  <c r="AI320" i="4"/>
  <c r="BW320" i="4"/>
  <c r="BU320" i="4"/>
  <c r="AK320" i="4"/>
  <c r="AS323" i="4"/>
  <c r="BI321" i="4" l="1"/>
  <c r="BN321" i="4" s="1"/>
  <c r="BH321" i="4"/>
  <c r="BM321" i="4" s="1"/>
  <c r="AY322" i="4"/>
  <c r="AJ322" i="4" s="1"/>
  <c r="BF321" i="4"/>
  <c r="AL321" i="4"/>
  <c r="AU320" i="4"/>
  <c r="AW323" i="4" l="1"/>
  <c r="AN323" i="4" s="1"/>
  <c r="BJ321" i="4"/>
  <c r="BO321" i="4" s="1"/>
  <c r="BU321" i="4" s="1"/>
  <c r="BK321" i="4"/>
  <c r="BP321" i="4" s="1"/>
  <c r="BV321" i="4" s="1"/>
  <c r="BS321" i="4"/>
  <c r="AM322" i="4"/>
  <c r="AT323" i="4" l="1"/>
  <c r="AO321" i="4"/>
  <c r="AI321" i="4"/>
  <c r="AK321" i="4"/>
  <c r="AL322" i="4" s="1"/>
  <c r="AQ321" i="4"/>
  <c r="AR322" i="4" s="1"/>
  <c r="AX324" i="4" s="1"/>
  <c r="BT321" i="4"/>
  <c r="BW321" i="4" s="1"/>
  <c r="BI322" i="4" l="1"/>
  <c r="BN322" i="4" s="1"/>
  <c r="BH322" i="4"/>
  <c r="BM322" i="4" s="1"/>
  <c r="AY323" i="4"/>
  <c r="AJ323" i="4" s="1"/>
  <c r="BF322" i="4"/>
  <c r="AZ323" i="4"/>
  <c r="AP323" i="4" s="1"/>
  <c r="AW324" i="4"/>
  <c r="AN324" i="4" s="1"/>
  <c r="AS324" i="4"/>
  <c r="AM323" i="4"/>
  <c r="AU321" i="4"/>
  <c r="AT324" i="4" l="1"/>
  <c r="BJ322" i="4"/>
  <c r="BO322" i="4" s="1"/>
  <c r="BK322" i="4"/>
  <c r="BP322" i="4" s="1"/>
  <c r="BS322" i="4"/>
  <c r="AO322" i="4" l="1"/>
  <c r="AI322" i="4"/>
  <c r="AQ322" i="4"/>
  <c r="AR323" i="4" s="1"/>
  <c r="AX325" i="4" s="1"/>
  <c r="BU322" i="4"/>
  <c r="AK322" i="4"/>
  <c r="AL323" i="4" s="1"/>
  <c r="BV322" i="4"/>
  <c r="BT322" i="4"/>
  <c r="BW322" i="4" s="1"/>
  <c r="BI323" i="4" l="1"/>
  <c r="BN323" i="4" s="1"/>
  <c r="BH323" i="4"/>
  <c r="BM323" i="4" s="1"/>
  <c r="BF323" i="4"/>
  <c r="AZ324" i="4"/>
  <c r="AP324" i="4" s="1"/>
  <c r="AY324" i="4"/>
  <c r="AJ324" i="4" s="1"/>
  <c r="AW325" i="4"/>
  <c r="AN325" i="4" s="1"/>
  <c r="AS325" i="4"/>
  <c r="AM324" i="4"/>
  <c r="AU322" i="4"/>
  <c r="BJ323" i="4" l="1"/>
  <c r="BO323" i="4" s="1"/>
  <c r="AK323" i="4" s="1"/>
  <c r="AL324" i="4" s="1"/>
  <c r="AW326" i="4" s="1"/>
  <c r="BK323" i="4"/>
  <c r="BP323" i="4" s="1"/>
  <c r="BS323" i="4"/>
  <c r="AT325" i="4"/>
  <c r="AQ323" i="4" l="1"/>
  <c r="AR324" i="4" s="1"/>
  <c r="AX326" i="4" s="1"/>
  <c r="AS326" i="4" s="1"/>
  <c r="AO323" i="4"/>
  <c r="AI323" i="4"/>
  <c r="BV323" i="4"/>
  <c r="BU323" i="4"/>
  <c r="BT323" i="4"/>
  <c r="BW323" i="4" s="1"/>
  <c r="AN326" i="4"/>
  <c r="AM325" i="4"/>
  <c r="BI324" i="4" l="1"/>
  <c r="BN324" i="4" s="1"/>
  <c r="BH324" i="4"/>
  <c r="BM324" i="4" s="1"/>
  <c r="AY325" i="4"/>
  <c r="AJ325" i="4" s="1"/>
  <c r="BF324" i="4"/>
  <c r="BK324" i="4" s="1"/>
  <c r="AZ325" i="4"/>
  <c r="AP325" i="4" s="1"/>
  <c r="AU323" i="4"/>
  <c r="AT326" i="4"/>
  <c r="BP324" i="4" l="1"/>
  <c r="AQ324" i="4" s="1"/>
  <c r="AR325" i="4" s="1"/>
  <c r="AX327" i="4" s="1"/>
  <c r="BJ324" i="4"/>
  <c r="BO324" i="4" s="1"/>
  <c r="BS324" i="4"/>
  <c r="AO324" i="4" l="1"/>
  <c r="AI324" i="4"/>
  <c r="AS327" i="4"/>
  <c r="BU324" i="4"/>
  <c r="BT324" i="4"/>
  <c r="BW324" i="4" s="1"/>
  <c r="AK324" i="4"/>
  <c r="AL325" i="4" s="1"/>
  <c r="BV324" i="4"/>
  <c r="AW327" i="4" l="1"/>
  <c r="AN327" i="4" s="1"/>
  <c r="AZ326" i="4"/>
  <c r="AP326" i="4" s="1"/>
  <c r="BI325" i="4"/>
  <c r="BN325" i="4" s="1"/>
  <c r="BH325" i="4"/>
  <c r="BM325" i="4" s="1"/>
  <c r="BF325" i="4"/>
  <c r="BK325" i="4" s="1"/>
  <c r="AY326" i="4"/>
  <c r="AJ326" i="4" s="1"/>
  <c r="AU324" i="4"/>
  <c r="AM326" i="4"/>
  <c r="BP325" i="4" l="1"/>
  <c r="BJ325" i="4"/>
  <c r="BO325" i="4" s="1"/>
  <c r="BS325" i="4"/>
  <c r="AT327" i="4"/>
  <c r="AQ325" i="4" l="1"/>
  <c r="AR326" i="4" s="1"/>
  <c r="AX328" i="4" s="1"/>
  <c r="AS328" i="4" s="1"/>
  <c r="AO325" i="4"/>
  <c r="AI325" i="4"/>
  <c r="BT325" i="4"/>
  <c r="BW325" i="4" s="1"/>
  <c r="BV325" i="4"/>
  <c r="AK325" i="4"/>
  <c r="BU325" i="4"/>
  <c r="AZ327" i="4" l="1"/>
  <c r="AP327" i="4" s="1"/>
  <c r="BI326" i="4"/>
  <c r="BN326" i="4" s="1"/>
  <c r="BH326" i="4"/>
  <c r="BM326" i="4" s="1"/>
  <c r="BF326" i="4"/>
  <c r="AY327" i="4"/>
  <c r="AJ327" i="4" s="1"/>
  <c r="AU325" i="4"/>
  <c r="AL326" i="4"/>
  <c r="AW328" i="4" l="1"/>
  <c r="AN328" i="4" s="1"/>
  <c r="BJ326" i="4"/>
  <c r="BO326" i="4" s="1"/>
  <c r="BK326" i="4"/>
  <c r="BP326" i="4" s="1"/>
  <c r="AM327" i="4"/>
  <c r="BS326" i="4"/>
  <c r="AT328" i="4" l="1"/>
  <c r="AQ326" i="4"/>
  <c r="AR327" i="4" s="1"/>
  <c r="AX329" i="4" s="1"/>
  <c r="AS329" i="4" s="1"/>
  <c r="AO326" i="4"/>
  <c r="AI326" i="4"/>
  <c r="BT326" i="4"/>
  <c r="BW326" i="4" s="1"/>
  <c r="BV326" i="4"/>
  <c r="AK326" i="4"/>
  <c r="BU326" i="4"/>
  <c r="AZ328" i="4" l="1"/>
  <c r="AP328" i="4" s="1"/>
  <c r="BI327" i="4"/>
  <c r="BN327" i="4" s="1"/>
  <c r="BH327" i="4"/>
  <c r="BM327" i="4" s="1"/>
  <c r="AY328" i="4"/>
  <c r="AJ328" i="4" s="1"/>
  <c r="BF327" i="4"/>
  <c r="AU326" i="4"/>
  <c r="AL327" i="4"/>
  <c r="AW329" i="4" l="1"/>
  <c r="AN329" i="4" s="1"/>
  <c r="BJ327" i="4"/>
  <c r="BO327" i="4" s="1"/>
  <c r="AI327" i="4" s="1"/>
  <c r="BK327" i="4"/>
  <c r="BP327" i="4" s="1"/>
  <c r="BS327" i="4"/>
  <c r="AM328" i="4"/>
  <c r="BV327" i="4" l="1"/>
  <c r="AO327" i="4"/>
  <c r="AY329" i="4"/>
  <c r="AJ329" i="4" s="1"/>
  <c r="AT329" i="4"/>
  <c r="BU327" i="4"/>
  <c r="BT327" i="4"/>
  <c r="BW327" i="4" s="1"/>
  <c r="AK327" i="4"/>
  <c r="AQ327" i="4"/>
  <c r="BF328" i="4" l="1"/>
  <c r="BI328" i="4"/>
  <c r="BN328" i="4" s="1"/>
  <c r="BH328" i="4"/>
  <c r="AZ329" i="4"/>
  <c r="AP329" i="4" s="1"/>
  <c r="AL328" i="4"/>
  <c r="AR328" i="4"/>
  <c r="AX330" i="4" s="1"/>
  <c r="AU327" i="4"/>
  <c r="AW330" i="4" l="1"/>
  <c r="AN330" i="4" s="1"/>
  <c r="BJ328" i="4"/>
  <c r="BK328" i="4"/>
  <c r="BP328" i="4" s="1"/>
  <c r="BM328" i="4"/>
  <c r="AM329" i="4"/>
  <c r="AS330" i="4"/>
  <c r="AO328" i="4" l="1"/>
  <c r="BV328" i="4"/>
  <c r="BO328" i="4"/>
  <c r="AQ328" i="4"/>
  <c r="AR329" i="4" s="1"/>
  <c r="AX331" i="4" s="1"/>
  <c r="BS328" i="4"/>
  <c r="AT330" i="4"/>
  <c r="AZ330" i="4" l="1"/>
  <c r="AP330" i="4" s="1"/>
  <c r="AI328" i="4"/>
  <c r="BU328" i="4"/>
  <c r="BT328" i="4"/>
  <c r="BW328" i="4" s="1"/>
  <c r="AK328" i="4"/>
  <c r="AS331" i="4"/>
  <c r="BI329" i="4" l="1"/>
  <c r="BN329" i="4" s="1"/>
  <c r="BH329" i="4"/>
  <c r="BM329" i="4" s="1"/>
  <c r="BF329" i="4"/>
  <c r="BK329" i="4" s="1"/>
  <c r="AY330" i="4"/>
  <c r="AJ330" i="4" s="1"/>
  <c r="AL329" i="4"/>
  <c r="AU328" i="4"/>
  <c r="AW331" i="4" l="1"/>
  <c r="AN331" i="4" s="1"/>
  <c r="BP329" i="4"/>
  <c r="BV329" i="4" s="1"/>
  <c r="BJ329" i="4"/>
  <c r="BO329" i="4" s="1"/>
  <c r="AM330" i="4"/>
  <c r="BS329" i="4"/>
  <c r="AT331" i="4" l="1"/>
  <c r="AO329" i="4"/>
  <c r="AI329" i="4"/>
  <c r="BT329" i="4"/>
  <c r="BW329" i="4" s="1"/>
  <c r="AQ329" i="4"/>
  <c r="AR330" i="4" s="1"/>
  <c r="AX332" i="4" s="1"/>
  <c r="AK329" i="4"/>
  <c r="BU329" i="4"/>
  <c r="AZ331" i="4" l="1"/>
  <c r="AP331" i="4" s="1"/>
  <c r="BI330" i="4"/>
  <c r="BN330" i="4" s="1"/>
  <c r="BH330" i="4"/>
  <c r="BM330" i="4" s="1"/>
  <c r="BF330" i="4"/>
  <c r="AY331" i="4"/>
  <c r="AJ331" i="4" s="1"/>
  <c r="AS332" i="4"/>
  <c r="AL330" i="4"/>
  <c r="AU329" i="4"/>
  <c r="BJ330" i="4" l="1"/>
  <c r="BO330" i="4" s="1"/>
  <c r="AI330" i="4" s="1"/>
  <c r="BK330" i="4"/>
  <c r="BP330" i="4" s="1"/>
  <c r="AQ330" i="4" s="1"/>
  <c r="AR331" i="4" s="1"/>
  <c r="AX333" i="4" s="1"/>
  <c r="AW332" i="4"/>
  <c r="AN332" i="4" s="1"/>
  <c r="BS330" i="4"/>
  <c r="AM331" i="4"/>
  <c r="AT332" i="4" l="1"/>
  <c r="AO330" i="4"/>
  <c r="AY332" i="4"/>
  <c r="AJ332" i="4" s="1"/>
  <c r="BV330" i="4"/>
  <c r="AS333" i="4"/>
  <c r="BT330" i="4"/>
  <c r="BU330" i="4"/>
  <c r="AK330" i="4"/>
  <c r="AZ332" i="4" l="1"/>
  <c r="AP332" i="4" s="1"/>
  <c r="BI331" i="4"/>
  <c r="BN331" i="4" s="1"/>
  <c r="BH331" i="4"/>
  <c r="BM331" i="4" s="1"/>
  <c r="BF331" i="4"/>
  <c r="AU330" i="4"/>
  <c r="AL331" i="4"/>
  <c r="BW330" i="4"/>
  <c r="AW333" i="4" l="1"/>
  <c r="AN333" i="4" s="1"/>
  <c r="BJ331" i="4"/>
  <c r="BO331" i="4" s="1"/>
  <c r="BK331" i="4"/>
  <c r="BP331" i="4" s="1"/>
  <c r="AQ331" i="4" s="1"/>
  <c r="BS331" i="4"/>
  <c r="AM332" i="4"/>
  <c r="AO331" i="4" l="1"/>
  <c r="AI331" i="4"/>
  <c r="BT331" i="4"/>
  <c r="BW331" i="4" s="1"/>
  <c r="BV331" i="4"/>
  <c r="AK331" i="4"/>
  <c r="AT333" i="4"/>
  <c r="AR332" i="4"/>
  <c r="AX334" i="4" s="1"/>
  <c r="BU331" i="4"/>
  <c r="BI332" i="4" l="1"/>
  <c r="BN332" i="4" s="1"/>
  <c r="BH332" i="4"/>
  <c r="BM332" i="4" s="1"/>
  <c r="BF332" i="4"/>
  <c r="AZ333" i="4"/>
  <c r="AP333" i="4" s="1"/>
  <c r="AY333" i="4"/>
  <c r="AJ333" i="4" s="1"/>
  <c r="AU331" i="4"/>
  <c r="AL332" i="4"/>
  <c r="AS334" i="4"/>
  <c r="BJ332" i="4" l="1"/>
  <c r="BO332" i="4" s="1"/>
  <c r="AI332" i="4" s="1"/>
  <c r="BK332" i="4"/>
  <c r="BP332" i="4" s="1"/>
  <c r="BV332" i="4" s="1"/>
  <c r="AM333" i="4"/>
  <c r="AW334" i="4"/>
  <c r="AN334" i="4" s="1"/>
  <c r="BS332" i="4"/>
  <c r="AT334" i="4" l="1"/>
  <c r="AO332" i="4"/>
  <c r="AY334" i="4"/>
  <c r="AJ334" i="4" s="1"/>
  <c r="AQ332" i="4"/>
  <c r="AR333" i="4" s="1"/>
  <c r="AX335" i="4" s="1"/>
  <c r="BT332" i="4"/>
  <c r="BW332" i="4" s="1"/>
  <c r="AK332" i="4"/>
  <c r="BU332" i="4"/>
  <c r="BH333" i="4" l="1"/>
  <c r="BM333" i="4" s="1"/>
  <c r="AZ334" i="4"/>
  <c r="AP334" i="4" s="1"/>
  <c r="BI333" i="4"/>
  <c r="BN333" i="4" s="1"/>
  <c r="BF333" i="4"/>
  <c r="AS335" i="4"/>
  <c r="AU332" i="4"/>
  <c r="AL333" i="4"/>
  <c r="AW335" i="4" l="1"/>
  <c r="AN335" i="4" s="1"/>
  <c r="BJ333" i="4"/>
  <c r="BO333" i="4" s="1"/>
  <c r="BK333" i="4"/>
  <c r="BP333" i="4" s="1"/>
  <c r="AQ333" i="4" s="1"/>
  <c r="AM334" i="4"/>
  <c r="BS333" i="4"/>
  <c r="AO333" i="4" l="1"/>
  <c r="AI333" i="4"/>
  <c r="AT335" i="4"/>
  <c r="BV333" i="4"/>
  <c r="BT333" i="4"/>
  <c r="BU333" i="4"/>
  <c r="AK333" i="4"/>
  <c r="AR334" i="4"/>
  <c r="AX336" i="4" s="1"/>
  <c r="AZ335" i="4" l="1"/>
  <c r="AP335" i="4" s="1"/>
  <c r="BI334" i="4"/>
  <c r="BN334" i="4" s="1"/>
  <c r="BH334" i="4"/>
  <c r="AY335" i="4"/>
  <c r="AJ335" i="4" s="1"/>
  <c r="BF334" i="4"/>
  <c r="AL334" i="4"/>
  <c r="AU333" i="4"/>
  <c r="AS336" i="4"/>
  <c r="BW333" i="4"/>
  <c r="AW336" i="4" l="1"/>
  <c r="AN336" i="4" s="1"/>
  <c r="BJ334" i="4"/>
  <c r="BK334" i="4"/>
  <c r="BP334" i="4" s="1"/>
  <c r="BV334" i="4" s="1"/>
  <c r="BM334" i="4"/>
  <c r="AM335" i="4"/>
  <c r="AO334" i="4" l="1"/>
  <c r="BS334" i="4"/>
  <c r="AQ334" i="4"/>
  <c r="AT336" i="4"/>
  <c r="BO334" i="4"/>
  <c r="AZ336" i="4" l="1"/>
  <c r="AP336" i="4" s="1"/>
  <c r="AI334" i="4"/>
  <c r="AK334" i="4"/>
  <c r="BT334" i="4"/>
  <c r="BW334" i="4" s="1"/>
  <c r="BU334" i="4"/>
  <c r="AR335" i="4"/>
  <c r="AX337" i="4" s="1"/>
  <c r="BI335" i="4" l="1"/>
  <c r="BN335" i="4" s="1"/>
  <c r="BF335" i="4"/>
  <c r="BH335" i="4"/>
  <c r="AY336" i="4"/>
  <c r="AJ336" i="4" s="1"/>
  <c r="AS337" i="4"/>
  <c r="AL335" i="4"/>
  <c r="AU334" i="4"/>
  <c r="AW337" i="4" l="1"/>
  <c r="AN337" i="4" s="1"/>
  <c r="BJ335" i="4"/>
  <c r="BK335" i="4"/>
  <c r="BP335" i="4" s="1"/>
  <c r="BV335" i="4" s="1"/>
  <c r="BM335" i="4"/>
  <c r="AM336" i="4"/>
  <c r="AO335" i="4" l="1"/>
  <c r="BS335" i="4"/>
  <c r="AQ335" i="4"/>
  <c r="AR336" i="4" s="1"/>
  <c r="AX338" i="4" s="1"/>
  <c r="AT337" i="4"/>
  <c r="BO335" i="4"/>
  <c r="BT335" i="4" s="1"/>
  <c r="AZ337" i="4" l="1"/>
  <c r="AP337" i="4" s="1"/>
  <c r="AI335" i="4"/>
  <c r="BW335" i="4"/>
  <c r="AK335" i="4"/>
  <c r="BU335" i="4"/>
  <c r="AS338" i="4"/>
  <c r="BH336" i="4" l="1"/>
  <c r="BI336" i="4"/>
  <c r="BN336" i="4" s="1"/>
  <c r="AY337" i="4"/>
  <c r="AJ337" i="4" s="1"/>
  <c r="BF336" i="4"/>
  <c r="AU335" i="4"/>
  <c r="AL336" i="4"/>
  <c r="AW338" i="4" l="1"/>
  <c r="AN338" i="4" s="1"/>
  <c r="BJ336" i="4"/>
  <c r="BK336" i="4"/>
  <c r="BP336" i="4" s="1"/>
  <c r="AM337" i="4"/>
  <c r="BM336" i="4"/>
  <c r="AO336" i="4" l="1"/>
  <c r="BS336" i="4"/>
  <c r="AQ336" i="4"/>
  <c r="AR337" i="4" s="1"/>
  <c r="AX339" i="4" s="1"/>
  <c r="BV336" i="4"/>
  <c r="AT338" i="4"/>
  <c r="BO336" i="4"/>
  <c r="BT336" i="4" s="1"/>
  <c r="AZ338" i="4" l="1"/>
  <c r="AP338" i="4" s="1"/>
  <c r="AI336" i="4"/>
  <c r="BW336" i="4"/>
  <c r="AK336" i="4"/>
  <c r="BU336" i="4"/>
  <c r="AS339" i="4"/>
  <c r="BI337" i="4" l="1"/>
  <c r="BN337" i="4" s="1"/>
  <c r="BH337" i="4"/>
  <c r="BM337" i="4" s="1"/>
  <c r="AY338" i="4"/>
  <c r="AJ338" i="4" s="1"/>
  <c r="BF337" i="4"/>
  <c r="BK337" i="4" s="1"/>
  <c r="AU336" i="4"/>
  <c r="AL337" i="4"/>
  <c r="AW339" i="4" l="1"/>
  <c r="AN339" i="4" s="1"/>
  <c r="BP337" i="4"/>
  <c r="BV337" i="4" s="1"/>
  <c r="BJ337" i="4"/>
  <c r="BO337" i="4" s="1"/>
  <c r="BS337" i="4"/>
  <c r="AM338" i="4"/>
  <c r="AO337" i="4" l="1"/>
  <c r="AI337" i="4"/>
  <c r="BT337" i="4"/>
  <c r="AK337" i="4"/>
  <c r="BU337" i="4"/>
  <c r="AT339" i="4"/>
  <c r="AQ337" i="4"/>
  <c r="BI338" i="4" l="1"/>
  <c r="BN338" i="4" s="1"/>
  <c r="BH338" i="4"/>
  <c r="BM338" i="4" s="1"/>
  <c r="AY339" i="4"/>
  <c r="AJ339" i="4" s="1"/>
  <c r="BF338" i="4"/>
  <c r="BK338" i="4" s="1"/>
  <c r="AZ339" i="4"/>
  <c r="AP339" i="4" s="1"/>
  <c r="AL338" i="4"/>
  <c r="AU337" i="4"/>
  <c r="AR338" i="4"/>
  <c r="AX340" i="4" s="1"/>
  <c r="BW337" i="4"/>
  <c r="AW340" i="4" l="1"/>
  <c r="AN340" i="4" s="1"/>
  <c r="BP338" i="4"/>
  <c r="BV338" i="4" s="1"/>
  <c r="BJ338" i="4"/>
  <c r="BO338" i="4" s="1"/>
  <c r="BS338" i="4"/>
  <c r="AM339" i="4"/>
  <c r="AS340" i="4"/>
  <c r="AO338" i="4" l="1"/>
  <c r="AI338" i="4"/>
  <c r="AQ338" i="4"/>
  <c r="AR339" i="4" s="1"/>
  <c r="AX341" i="4" s="1"/>
  <c r="AT340" i="4"/>
  <c r="AK338" i="4"/>
  <c r="BT338" i="4"/>
  <c r="BW338" i="4" s="1"/>
  <c r="BU338" i="4"/>
  <c r="BH339" i="4" l="1"/>
  <c r="BM339" i="4" s="1"/>
  <c r="AZ340" i="4"/>
  <c r="AP340" i="4" s="1"/>
  <c r="BI339" i="4"/>
  <c r="BN339" i="4" s="1"/>
  <c r="AY340" i="4"/>
  <c r="AJ340" i="4" s="1"/>
  <c r="BF339" i="4"/>
  <c r="BK339" i="4" s="1"/>
  <c r="AU338" i="4"/>
  <c r="AS341" i="4"/>
  <c r="AL339" i="4"/>
  <c r="AW341" i="4" l="1"/>
  <c r="AN341" i="4" s="1"/>
  <c r="BP339" i="4"/>
  <c r="BV339" i="4" s="1"/>
  <c r="BJ339" i="4"/>
  <c r="BO339" i="4" s="1"/>
  <c r="AI339" i="4" s="1"/>
  <c r="BS339" i="4"/>
  <c r="AM340" i="4"/>
  <c r="AO339" i="4" l="1"/>
  <c r="AY341" i="4"/>
  <c r="AJ341" i="4" s="1"/>
  <c r="AQ339" i="4"/>
  <c r="AR340" i="4" s="1"/>
  <c r="AX342" i="4" s="1"/>
  <c r="BU339" i="4"/>
  <c r="AK339" i="4"/>
  <c r="BT339" i="4"/>
  <c r="AT341" i="4"/>
  <c r="AZ341" i="4" l="1"/>
  <c r="AP341" i="4" s="1"/>
  <c r="BI340" i="4"/>
  <c r="BN340" i="4" s="1"/>
  <c r="BH340" i="4"/>
  <c r="BF340" i="4"/>
  <c r="BK340" i="4" s="1"/>
  <c r="AU339" i="4"/>
  <c r="BW339" i="4"/>
  <c r="AL340" i="4"/>
  <c r="AS342" i="4"/>
  <c r="AW342" i="4" l="1"/>
  <c r="AN342" i="4" s="1"/>
  <c r="BP340" i="4"/>
  <c r="AO340" i="4" s="1"/>
  <c r="BJ340" i="4"/>
  <c r="AM341" i="4"/>
  <c r="BM340" i="4"/>
  <c r="AZ342" i="4" l="1"/>
  <c r="AP342" i="4" s="1"/>
  <c r="BS340" i="4"/>
  <c r="AT342" i="4"/>
  <c r="BV340" i="4"/>
  <c r="BO340" i="4"/>
  <c r="BT340" i="4" s="1"/>
  <c r="AQ340" i="4"/>
  <c r="AI340" i="4" l="1"/>
  <c r="BW340" i="4"/>
  <c r="AR341" i="4"/>
  <c r="AX343" i="4" s="1"/>
  <c r="BU340" i="4"/>
  <c r="AK340" i="4"/>
  <c r="BI341" i="4" l="1"/>
  <c r="BN341" i="4" s="1"/>
  <c r="BH341" i="4"/>
  <c r="BM341" i="4" s="1"/>
  <c r="AY342" i="4"/>
  <c r="AJ342" i="4" s="1"/>
  <c r="BF341" i="4"/>
  <c r="BK341" i="4" s="1"/>
  <c r="AS343" i="4"/>
  <c r="AL341" i="4"/>
  <c r="AU340" i="4"/>
  <c r="AW343" i="4" l="1"/>
  <c r="AN343" i="4" s="1"/>
  <c r="BP341" i="4"/>
  <c r="AO341" i="4" s="1"/>
  <c r="BJ341" i="4"/>
  <c r="BO341" i="4" s="1"/>
  <c r="BS341" i="4"/>
  <c r="AM342" i="4"/>
  <c r="AZ343" i="4" l="1"/>
  <c r="AK341" i="4"/>
  <c r="AL342" i="4" s="1"/>
  <c r="AW344" i="4" s="1"/>
  <c r="AN344" i="4" s="1"/>
  <c r="AI341" i="4"/>
  <c r="BT341" i="4"/>
  <c r="BW341" i="4" s="1"/>
  <c r="BU341" i="4"/>
  <c r="AQ341" i="4"/>
  <c r="AR342" i="4" s="1"/>
  <c r="AX344" i="4" s="1"/>
  <c r="BV341" i="4"/>
  <c r="AT343" i="4"/>
  <c r="BI342" i="4" l="1"/>
  <c r="BN342" i="4" s="1"/>
  <c r="BH342" i="4"/>
  <c r="BM342" i="4" s="1"/>
  <c r="AY343" i="4"/>
  <c r="AJ343" i="4" s="1"/>
  <c r="BF342" i="4"/>
  <c r="BK342" i="4" s="1"/>
  <c r="AM343" i="4"/>
  <c r="AU341" i="4"/>
  <c r="AP343" i="4"/>
  <c r="AS344" i="4"/>
  <c r="AT344" i="4" l="1"/>
  <c r="BP342" i="4"/>
  <c r="BV342" i="4" s="1"/>
  <c r="BJ342" i="4"/>
  <c r="BS342" i="4"/>
  <c r="AO342" i="4" l="1"/>
  <c r="BO342" i="4"/>
  <c r="AQ342" i="4"/>
  <c r="AR343" i="4" s="1"/>
  <c r="AX345" i="4" s="1"/>
  <c r="AZ344" i="4" l="1"/>
  <c r="AP344" i="4" s="1"/>
  <c r="AI342" i="4"/>
  <c r="BU342" i="4"/>
  <c r="BT342" i="4"/>
  <c r="BW342" i="4" s="1"/>
  <c r="AK342" i="4"/>
  <c r="AL343" i="4" s="1"/>
  <c r="AS345" i="4"/>
  <c r="BI343" i="4" l="1"/>
  <c r="BN343" i="4" s="1"/>
  <c r="BF343" i="4"/>
  <c r="BK343" i="4" s="1"/>
  <c r="BH343" i="4"/>
  <c r="BM343" i="4" s="1"/>
  <c r="AY344" i="4"/>
  <c r="AJ344" i="4" s="1"/>
  <c r="AM344" i="4"/>
  <c r="AW345" i="4"/>
  <c r="AN345" i="4" s="1"/>
  <c r="AU342" i="4"/>
  <c r="AT345" i="4" l="1"/>
  <c r="BP343" i="4"/>
  <c r="BV343" i="4" s="1"/>
  <c r="BJ343" i="4"/>
  <c r="BO343" i="4" s="1"/>
  <c r="BU343" i="4" s="1"/>
  <c r="BS343" i="4"/>
  <c r="AO343" i="4" l="1"/>
  <c r="AI343" i="4"/>
  <c r="AQ343" i="4"/>
  <c r="AR344" i="4" s="1"/>
  <c r="AX346" i="4" s="1"/>
  <c r="BT343" i="4"/>
  <c r="BW343" i="4" s="1"/>
  <c r="AK343" i="4"/>
  <c r="AZ345" i="4" l="1"/>
  <c r="AP345" i="4" s="1"/>
  <c r="BI344" i="4"/>
  <c r="BN344" i="4" s="1"/>
  <c r="BH344" i="4"/>
  <c r="BM344" i="4" s="1"/>
  <c r="AY345" i="4"/>
  <c r="AJ345" i="4" s="1"/>
  <c r="BF344" i="4"/>
  <c r="AS346" i="4"/>
  <c r="AU343" i="4"/>
  <c r="AL344" i="4"/>
  <c r="AW346" i="4" l="1"/>
  <c r="AN346" i="4" s="1"/>
  <c r="BJ344" i="4"/>
  <c r="BO344" i="4" s="1"/>
  <c r="AI344" i="4" s="1"/>
  <c r="BK344" i="4"/>
  <c r="BP344" i="4" s="1"/>
  <c r="BS344" i="4"/>
  <c r="AM345" i="4"/>
  <c r="AO344" i="4" l="1"/>
  <c r="AY346" i="4"/>
  <c r="BT344" i="4"/>
  <c r="BW344" i="4" s="1"/>
  <c r="BV344" i="4"/>
  <c r="AQ344" i="4"/>
  <c r="AR345" i="4" s="1"/>
  <c r="AX347" i="4" s="1"/>
  <c r="BU344" i="4"/>
  <c r="AK344" i="4"/>
  <c r="AL345" i="4" s="1"/>
  <c r="AW347" i="4" s="1"/>
  <c r="AT346" i="4"/>
  <c r="BF345" i="4" l="1"/>
  <c r="BI345" i="4"/>
  <c r="BN345" i="4" s="1"/>
  <c r="BH345" i="4"/>
  <c r="BM345" i="4" s="1"/>
  <c r="AZ346" i="4"/>
  <c r="AP346" i="4" s="1"/>
  <c r="AS347" i="4"/>
  <c r="AJ346" i="4"/>
  <c r="AM346" i="4"/>
  <c r="AN347" i="4"/>
  <c r="AU344" i="4"/>
  <c r="BJ345" i="4" l="1"/>
  <c r="BO345" i="4" s="1"/>
  <c r="BK345" i="4"/>
  <c r="BP345" i="4" s="1"/>
  <c r="AT347" i="4"/>
  <c r="BS345" i="4"/>
  <c r="AO345" i="4" l="1"/>
  <c r="AI345" i="4"/>
  <c r="BU345" i="4"/>
  <c r="AK345" i="4"/>
  <c r="AL346" i="4" s="1"/>
  <c r="BT345" i="4"/>
  <c r="BW345" i="4" s="1"/>
  <c r="AQ345" i="4"/>
  <c r="AR346" i="4" s="1"/>
  <c r="AX348" i="4" s="1"/>
  <c r="BV345" i="4"/>
  <c r="AW348" i="4" l="1"/>
  <c r="AN348" i="4" s="1"/>
  <c r="BI346" i="4"/>
  <c r="BN346" i="4" s="1"/>
  <c r="BF346" i="4"/>
  <c r="BH346" i="4"/>
  <c r="BM346" i="4" s="1"/>
  <c r="AZ347" i="4"/>
  <c r="AP347" i="4" s="1"/>
  <c r="AY347" i="4"/>
  <c r="AJ347" i="4" s="1"/>
  <c r="AS348" i="4"/>
  <c r="AU345" i="4"/>
  <c r="AM347" i="4"/>
  <c r="BJ346" i="4" l="1"/>
  <c r="BO346" i="4" s="1"/>
  <c r="BK346" i="4"/>
  <c r="BP346" i="4" s="1"/>
  <c r="BS346" i="4"/>
  <c r="AT348" i="4"/>
  <c r="AQ346" i="4" l="1"/>
  <c r="AR347" i="4" s="1"/>
  <c r="AX349" i="4" s="1"/>
  <c r="AS349" i="4" s="1"/>
  <c r="AO346" i="4"/>
  <c r="AI346" i="4"/>
  <c r="BV346" i="4"/>
  <c r="BT346" i="4"/>
  <c r="BW346" i="4" s="1"/>
  <c r="AK346" i="4"/>
  <c r="BU346" i="4"/>
  <c r="BH347" i="4" l="1"/>
  <c r="BI347" i="4"/>
  <c r="BN347" i="4" s="1"/>
  <c r="AY348" i="4"/>
  <c r="AJ348" i="4" s="1"/>
  <c r="BF347" i="4"/>
  <c r="AZ348" i="4"/>
  <c r="AP348" i="4" s="1"/>
  <c r="AL347" i="4"/>
  <c r="AU346" i="4"/>
  <c r="BJ347" i="4" l="1"/>
  <c r="BK347" i="4"/>
  <c r="BP347" i="4" s="1"/>
  <c r="AW349" i="4"/>
  <c r="AN349" i="4" s="1"/>
  <c r="AM348" i="4"/>
  <c r="BM347" i="4"/>
  <c r="AQ347" i="4" l="1"/>
  <c r="AR348" i="4" s="1"/>
  <c r="AX350" i="4" s="1"/>
  <c r="AS350" i="4" s="1"/>
  <c r="AO347" i="4"/>
  <c r="BV347" i="4"/>
  <c r="AT349" i="4"/>
  <c r="BO347" i="4"/>
  <c r="BT347" i="4" s="1"/>
  <c r="BS347" i="4"/>
  <c r="AZ349" i="4" l="1"/>
  <c r="AP349" i="4" s="1"/>
  <c r="AI347" i="4"/>
  <c r="BW347" i="4"/>
  <c r="AK347" i="4"/>
  <c r="AL348" i="4" s="1"/>
  <c r="BU347" i="4"/>
  <c r="AW350" i="4" l="1"/>
  <c r="AN350" i="4" s="1"/>
  <c r="BI348" i="4"/>
  <c r="BN348" i="4" s="1"/>
  <c r="BF348" i="4"/>
  <c r="BH348" i="4"/>
  <c r="BM348" i="4" s="1"/>
  <c r="AY349" i="4"/>
  <c r="AJ349" i="4" s="1"/>
  <c r="AU347" i="4"/>
  <c r="AM349" i="4"/>
  <c r="BJ348" i="4" l="1"/>
  <c r="BO348" i="4" s="1"/>
  <c r="BK348" i="4"/>
  <c r="BP348" i="4" s="1"/>
  <c r="BV348" i="4" s="1"/>
  <c r="BS348" i="4"/>
  <c r="AT350" i="4"/>
  <c r="AO348" i="4" l="1"/>
  <c r="AI348" i="4"/>
  <c r="BT348" i="4"/>
  <c r="BW348" i="4" s="1"/>
  <c r="BU348" i="4"/>
  <c r="AQ348" i="4"/>
  <c r="AR349" i="4" s="1"/>
  <c r="AX351" i="4" s="1"/>
  <c r="AK348" i="4"/>
  <c r="AL349" i="4" s="1"/>
  <c r="AZ350" i="4" l="1"/>
  <c r="AP350" i="4" s="1"/>
  <c r="BI349" i="4"/>
  <c r="BN349" i="4" s="1"/>
  <c r="BH349" i="4"/>
  <c r="BM349" i="4" s="1"/>
  <c r="AY350" i="4"/>
  <c r="AJ350" i="4" s="1"/>
  <c r="BF349" i="4"/>
  <c r="AM350" i="4"/>
  <c r="AW351" i="4"/>
  <c r="AN351" i="4" s="1"/>
  <c r="AS351" i="4"/>
  <c r="AU348" i="4"/>
  <c r="AT351" i="4" l="1"/>
  <c r="BJ349" i="4"/>
  <c r="BO349" i="4" s="1"/>
  <c r="AK349" i="4" s="1"/>
  <c r="BK349" i="4"/>
  <c r="BP349" i="4" s="1"/>
  <c r="AO349" i="4" s="1"/>
  <c r="BS349" i="4"/>
  <c r="AZ351" i="4" l="1"/>
  <c r="AI349" i="4"/>
  <c r="BU349" i="4"/>
  <c r="AQ349" i="4"/>
  <c r="AR350" i="4" s="1"/>
  <c r="AX352" i="4" s="1"/>
  <c r="BT349" i="4"/>
  <c r="BW349" i="4" s="1"/>
  <c r="BV349" i="4"/>
  <c r="AL350" i="4"/>
  <c r="AW352" i="4" l="1"/>
  <c r="AN352" i="4" s="1"/>
  <c r="BI350" i="4"/>
  <c r="BN350" i="4" s="1"/>
  <c r="BF350" i="4"/>
  <c r="BK350" i="4" s="1"/>
  <c r="BH350" i="4"/>
  <c r="BM350" i="4" s="1"/>
  <c r="AY351" i="4"/>
  <c r="AJ351" i="4" s="1"/>
  <c r="AS352" i="4"/>
  <c r="AU349" i="4"/>
  <c r="AP351" i="4"/>
  <c r="AM351" i="4"/>
  <c r="BP350" i="4" l="1"/>
  <c r="AO350" i="4" s="1"/>
  <c r="BJ350" i="4"/>
  <c r="BO350" i="4" s="1"/>
  <c r="AI350" i="4" s="1"/>
  <c r="BS350" i="4"/>
  <c r="AT352" i="4"/>
  <c r="BF351" i="4" l="1"/>
  <c r="AZ352" i="4"/>
  <c r="AY352" i="4"/>
  <c r="BV350" i="4"/>
  <c r="AQ350" i="4"/>
  <c r="AR351" i="4" s="1"/>
  <c r="AX353" i="4" s="1"/>
  <c r="BU350" i="4"/>
  <c r="AK350" i="4"/>
  <c r="BT350" i="4"/>
  <c r="BW350" i="4" s="1"/>
  <c r="BJ351" i="4" l="1"/>
  <c r="BK351" i="4"/>
  <c r="BI351" i="4"/>
  <c r="BN351" i="4" s="1"/>
  <c r="BH351" i="4"/>
  <c r="BM351" i="4" s="1"/>
  <c r="AS353" i="4"/>
  <c r="AP352" i="4"/>
  <c r="AJ352" i="4"/>
  <c r="AL351" i="4"/>
  <c r="AU350" i="4"/>
  <c r="AM352" i="4" l="1"/>
  <c r="AW353" i="4"/>
  <c r="AN353" i="4" s="1"/>
  <c r="BO351" i="4"/>
  <c r="BU351" i="4" s="1"/>
  <c r="BS351" i="4"/>
  <c r="BP351" i="4"/>
  <c r="BV351" i="4" s="1"/>
  <c r="AT353" i="4" l="1"/>
  <c r="AO351" i="4"/>
  <c r="AI351" i="4"/>
  <c r="AK351" i="4"/>
  <c r="AL352" i="4" s="1"/>
  <c r="AW354" i="4" s="1"/>
  <c r="BT351" i="4"/>
  <c r="BW351" i="4" s="1"/>
  <c r="AQ351" i="4"/>
  <c r="AR352" i="4" s="1"/>
  <c r="AX354" i="4" s="1"/>
  <c r="AZ353" i="4" l="1"/>
  <c r="AP353" i="4" s="1"/>
  <c r="BI352" i="4"/>
  <c r="BN352" i="4" s="1"/>
  <c r="BF352" i="4"/>
  <c r="BH352" i="4"/>
  <c r="BM352" i="4" s="1"/>
  <c r="AY353" i="4"/>
  <c r="AJ353" i="4" s="1"/>
  <c r="AS354" i="4"/>
  <c r="AU351" i="4"/>
  <c r="AN354" i="4"/>
  <c r="AM353" i="4"/>
  <c r="BJ352" i="4" l="1"/>
  <c r="BO352" i="4" s="1"/>
  <c r="BU352" i="4" s="1"/>
  <c r="BK352" i="4"/>
  <c r="BP352" i="4" s="1"/>
  <c r="BS352" i="4"/>
  <c r="AT354" i="4"/>
  <c r="AO352" i="4" l="1"/>
  <c r="AI352" i="4"/>
  <c r="AK352" i="4"/>
  <c r="AL353" i="4" s="1"/>
  <c r="BT352" i="4"/>
  <c r="BW352" i="4" s="1"/>
  <c r="BV352" i="4"/>
  <c r="AQ352" i="4"/>
  <c r="AR353" i="4" s="1"/>
  <c r="AX355" i="4" s="1"/>
  <c r="AW355" i="4" l="1"/>
  <c r="AN355" i="4" s="1"/>
  <c r="BI353" i="4"/>
  <c r="BN353" i="4" s="1"/>
  <c r="BH353" i="4"/>
  <c r="BM353" i="4" s="1"/>
  <c r="AY354" i="4"/>
  <c r="AJ354" i="4" s="1"/>
  <c r="BF353" i="4"/>
  <c r="AZ354" i="4"/>
  <c r="AP354" i="4" s="1"/>
  <c r="AS355" i="4"/>
  <c r="AU352" i="4"/>
  <c r="AM354" i="4"/>
  <c r="BJ353" i="4" l="1"/>
  <c r="BO353" i="4" s="1"/>
  <c r="AK353" i="4" s="1"/>
  <c r="AL354" i="4" s="1"/>
  <c r="BK353" i="4"/>
  <c r="BP353" i="4" s="1"/>
  <c r="BS353" i="4"/>
  <c r="AT355" i="4"/>
  <c r="AO353" i="4" l="1"/>
  <c r="AI353" i="4"/>
  <c r="AM355" i="4"/>
  <c r="AW356" i="4"/>
  <c r="AN356" i="4" s="1"/>
  <c r="BU353" i="4"/>
  <c r="BV353" i="4"/>
  <c r="AQ353" i="4"/>
  <c r="AR354" i="4" s="1"/>
  <c r="AX356" i="4" s="1"/>
  <c r="BT353" i="4"/>
  <c r="BW353" i="4" s="1"/>
  <c r="AT356" i="4" l="1"/>
  <c r="BI354" i="4"/>
  <c r="BN354" i="4" s="1"/>
  <c r="BH354" i="4"/>
  <c r="BM354" i="4" s="1"/>
  <c r="BF354" i="4"/>
  <c r="BK354" i="4" s="1"/>
  <c r="AZ355" i="4"/>
  <c r="AP355" i="4" s="1"/>
  <c r="AY355" i="4"/>
  <c r="AJ355" i="4" s="1"/>
  <c r="AU353" i="4"/>
  <c r="AS356" i="4"/>
  <c r="BP354" i="4" l="1"/>
  <c r="AQ354" i="4" s="1"/>
  <c r="AR355" i="4" s="1"/>
  <c r="AX357" i="4" s="1"/>
  <c r="BJ354" i="4"/>
  <c r="BO354" i="4" s="1"/>
  <c r="BS354" i="4"/>
  <c r="AO354" i="4" l="1"/>
  <c r="AI354" i="4"/>
  <c r="AS357" i="4"/>
  <c r="BV354" i="4"/>
  <c r="BU354" i="4"/>
  <c r="AK354" i="4"/>
  <c r="AL355" i="4" s="1"/>
  <c r="BT354" i="4"/>
  <c r="BW354" i="4" s="1"/>
  <c r="AW357" i="4" l="1"/>
  <c r="AN357" i="4" s="1"/>
  <c r="AZ356" i="4"/>
  <c r="AP356" i="4" s="1"/>
  <c r="BI355" i="4"/>
  <c r="BN355" i="4" s="1"/>
  <c r="BH355" i="4"/>
  <c r="BM355" i="4" s="1"/>
  <c r="AY356" i="4"/>
  <c r="AJ356" i="4" s="1"/>
  <c r="BF355" i="4"/>
  <c r="AU354" i="4"/>
  <c r="AM356" i="4"/>
  <c r="AT357" i="4" l="1"/>
  <c r="BJ355" i="4"/>
  <c r="BO355" i="4" s="1"/>
  <c r="AI355" i="4" s="1"/>
  <c r="BK355" i="4"/>
  <c r="BP355" i="4" s="1"/>
  <c r="AO355" i="4" s="1"/>
  <c r="BS355" i="4"/>
  <c r="BF356" i="4" l="1"/>
  <c r="AZ357" i="4"/>
  <c r="AY357" i="4"/>
  <c r="AJ357" i="4" s="1"/>
  <c r="BV355" i="4"/>
  <c r="AQ355" i="4"/>
  <c r="AR356" i="4" s="1"/>
  <c r="AX358" i="4" s="1"/>
  <c r="BT355" i="4"/>
  <c r="BW355" i="4" s="1"/>
  <c r="AK355" i="4"/>
  <c r="AL356" i="4" s="1"/>
  <c r="BU355" i="4"/>
  <c r="AW358" i="4" l="1"/>
  <c r="AN358" i="4" s="1"/>
  <c r="BJ356" i="4"/>
  <c r="BK356" i="4"/>
  <c r="BI356" i="4"/>
  <c r="BN356" i="4" s="1"/>
  <c r="BH356" i="4"/>
  <c r="BM356" i="4" s="1"/>
  <c r="AS358" i="4"/>
  <c r="AU355" i="4"/>
  <c r="AP357" i="4"/>
  <c r="AM357" i="4"/>
  <c r="BP356" i="4" l="1"/>
  <c r="BS356" i="4"/>
  <c r="AT358" i="4"/>
  <c r="BO356" i="4"/>
  <c r="AO356" i="4" l="1"/>
  <c r="AI356" i="4"/>
  <c r="BV356" i="4"/>
  <c r="BT356" i="4"/>
  <c r="BW356" i="4" s="1"/>
  <c r="AQ356" i="4"/>
  <c r="AR357" i="4" s="1"/>
  <c r="AX359" i="4" s="1"/>
  <c r="BU356" i="4"/>
  <c r="AK356" i="4"/>
  <c r="BI357" i="4" l="1"/>
  <c r="BN357" i="4" s="1"/>
  <c r="BH357" i="4"/>
  <c r="BF357" i="4"/>
  <c r="AZ358" i="4"/>
  <c r="AP358" i="4" s="1"/>
  <c r="AY358" i="4"/>
  <c r="AJ358" i="4" s="1"/>
  <c r="AS359" i="4"/>
  <c r="AU356" i="4"/>
  <c r="AL357" i="4"/>
  <c r="AW359" i="4" l="1"/>
  <c r="AN359" i="4" s="1"/>
  <c r="BJ357" i="4"/>
  <c r="BK357" i="4"/>
  <c r="BP357" i="4" s="1"/>
  <c r="AO357" i="4" s="1"/>
  <c r="AM358" i="4"/>
  <c r="BM357" i="4"/>
  <c r="AZ359" i="4" l="1"/>
  <c r="AP359" i="4" s="1"/>
  <c r="BS357" i="4"/>
  <c r="BO357" i="4"/>
  <c r="BT357" i="4" s="1"/>
  <c r="BV357" i="4"/>
  <c r="AQ357" i="4"/>
  <c r="AR358" i="4" s="1"/>
  <c r="AX360" i="4" s="1"/>
  <c r="AT359" i="4"/>
  <c r="AI357" i="4" l="1"/>
  <c r="BW357" i="4"/>
  <c r="AK357" i="4"/>
  <c r="BU357" i="4"/>
  <c r="AS360" i="4"/>
  <c r="BI358" i="4" l="1"/>
  <c r="BN358" i="4" s="1"/>
  <c r="BH358" i="4"/>
  <c r="BM358" i="4" s="1"/>
  <c r="AY359" i="4"/>
  <c r="AJ359" i="4" s="1"/>
  <c r="BF358" i="4"/>
  <c r="AU357" i="4"/>
  <c r="AL358" i="4"/>
  <c r="AW360" i="4" l="1"/>
  <c r="AN360" i="4" s="1"/>
  <c r="BJ358" i="4"/>
  <c r="BO358" i="4" s="1"/>
  <c r="BK358" i="4"/>
  <c r="BP358" i="4" s="1"/>
  <c r="BV358" i="4" s="1"/>
  <c r="AM359" i="4"/>
  <c r="BS358" i="4"/>
  <c r="AO358" i="4" l="1"/>
  <c r="AI358" i="4"/>
  <c r="AQ358" i="4"/>
  <c r="AR359" i="4" s="1"/>
  <c r="AX361" i="4" s="1"/>
  <c r="BT358" i="4"/>
  <c r="BW358" i="4" s="1"/>
  <c r="AT360" i="4"/>
  <c r="AK358" i="4"/>
  <c r="BU358" i="4"/>
  <c r="BI359" i="4" l="1"/>
  <c r="BN359" i="4" s="1"/>
  <c r="BH359" i="4"/>
  <c r="BM359" i="4" s="1"/>
  <c r="BF359" i="4"/>
  <c r="BK359" i="4" s="1"/>
  <c r="AZ360" i="4"/>
  <c r="AP360" i="4" s="1"/>
  <c r="AY360" i="4"/>
  <c r="AJ360" i="4" s="1"/>
  <c r="AL359" i="4"/>
  <c r="AU358" i="4"/>
  <c r="AS361" i="4"/>
  <c r="BJ359" i="4" l="1"/>
  <c r="BO359" i="4" s="1"/>
  <c r="AM360" i="4"/>
  <c r="AW361" i="4"/>
  <c r="AN361" i="4" s="1"/>
  <c r="BP359" i="4"/>
  <c r="AO359" i="4" s="1"/>
  <c r="BS359" i="4"/>
  <c r="AT361" i="4" l="1"/>
  <c r="AZ361" i="4"/>
  <c r="AI359" i="4"/>
  <c r="AQ359" i="4"/>
  <c r="AR360" i="4" s="1"/>
  <c r="AX362" i="4" s="1"/>
  <c r="BV359" i="4"/>
  <c r="BT359" i="4"/>
  <c r="AK359" i="4"/>
  <c r="BU359" i="4"/>
  <c r="BH360" i="4" l="1"/>
  <c r="BM360" i="4" s="1"/>
  <c r="BI360" i="4"/>
  <c r="BN360" i="4" s="1"/>
  <c r="AY361" i="4"/>
  <c r="AJ361" i="4" s="1"/>
  <c r="BF360" i="4"/>
  <c r="BK360" i="4" s="1"/>
  <c r="AP361" i="4"/>
  <c r="AL360" i="4"/>
  <c r="AU359" i="4"/>
  <c r="AS362" i="4"/>
  <c r="BW359" i="4"/>
  <c r="AW362" i="4" l="1"/>
  <c r="AN362" i="4" s="1"/>
  <c r="BP360" i="4"/>
  <c r="AQ360" i="4" s="1"/>
  <c r="AR361" i="4" s="1"/>
  <c r="AX363" i="4" s="1"/>
  <c r="BJ360" i="4"/>
  <c r="BO360" i="4" s="1"/>
  <c r="AI360" i="4" s="1"/>
  <c r="BS360" i="4"/>
  <c r="AM361" i="4"/>
  <c r="AO360" i="4" l="1"/>
  <c r="AY362" i="4"/>
  <c r="AJ362" i="4" s="1"/>
  <c r="BV360" i="4"/>
  <c r="AT362" i="4"/>
  <c r="AS363" i="4"/>
  <c r="BT360" i="4"/>
  <c r="AK360" i="4"/>
  <c r="BU360" i="4"/>
  <c r="AZ362" i="4" l="1"/>
  <c r="AP362" i="4" s="1"/>
  <c r="BI361" i="4"/>
  <c r="BN361" i="4" s="1"/>
  <c r="BH361" i="4"/>
  <c r="BF361" i="4"/>
  <c r="BK361" i="4" s="1"/>
  <c r="AL361" i="4"/>
  <c r="BW360" i="4"/>
  <c r="AU360" i="4"/>
  <c r="AW363" i="4" l="1"/>
  <c r="AN363" i="4" s="1"/>
  <c r="BP361" i="4"/>
  <c r="AO361" i="4" s="1"/>
  <c r="BJ361" i="4"/>
  <c r="AM362" i="4"/>
  <c r="BM361" i="4"/>
  <c r="AZ363" i="4" l="1"/>
  <c r="AP363" i="4" s="1"/>
  <c r="BS361" i="4"/>
  <c r="AQ361" i="4"/>
  <c r="AR362" i="4" s="1"/>
  <c r="AX364" i="4" s="1"/>
  <c r="BV361" i="4"/>
  <c r="AT363" i="4"/>
  <c r="BO361" i="4"/>
  <c r="BT361" i="4" s="1"/>
  <c r="AI361" i="4" l="1"/>
  <c r="AS364" i="4"/>
  <c r="BW361" i="4"/>
  <c r="BU361" i="4"/>
  <c r="AK361" i="4"/>
  <c r="BI362" i="4" l="1"/>
  <c r="BN362" i="4" s="1"/>
  <c r="BH362" i="4"/>
  <c r="BM362" i="4" s="1"/>
  <c r="AY363" i="4"/>
  <c r="AJ363" i="4" s="1"/>
  <c r="BF362" i="4"/>
  <c r="AL362" i="4"/>
  <c r="AU361" i="4"/>
  <c r="AW364" i="4" l="1"/>
  <c r="AN364" i="4" s="1"/>
  <c r="BJ362" i="4"/>
  <c r="BO362" i="4" s="1"/>
  <c r="AI362" i="4" s="1"/>
  <c r="BK362" i="4"/>
  <c r="BP362" i="4" s="1"/>
  <c r="AQ362" i="4" s="1"/>
  <c r="AR363" i="4" s="1"/>
  <c r="AX365" i="4" s="1"/>
  <c r="BS362" i="4"/>
  <c r="AM363" i="4"/>
  <c r="AO362" i="4" l="1"/>
  <c r="AY364" i="4"/>
  <c r="AJ364" i="4" s="1"/>
  <c r="AS365" i="4"/>
  <c r="BV362" i="4"/>
  <c r="BT362" i="4"/>
  <c r="BW362" i="4" s="1"/>
  <c r="BU362" i="4"/>
  <c r="AK362" i="4"/>
  <c r="AL363" i="4" s="1"/>
  <c r="AW365" i="4" s="1"/>
  <c r="AT364" i="4"/>
  <c r="AZ364" i="4" l="1"/>
  <c r="AP364" i="4" s="1"/>
  <c r="BI363" i="4"/>
  <c r="BN363" i="4" s="1"/>
  <c r="BH363" i="4"/>
  <c r="BM363" i="4" s="1"/>
  <c r="BF363" i="4"/>
  <c r="BK363" i="4" s="1"/>
  <c r="AN365" i="4"/>
  <c r="AM364" i="4"/>
  <c r="AU362" i="4"/>
  <c r="BP363" i="4" l="1"/>
  <c r="AQ363" i="4" s="1"/>
  <c r="AR364" i="4" s="1"/>
  <c r="AX366" i="4" s="1"/>
  <c r="BJ363" i="4"/>
  <c r="BO363" i="4" s="1"/>
  <c r="BU363" i="4" s="1"/>
  <c r="BS363" i="4"/>
  <c r="AT365" i="4"/>
  <c r="AO363" i="4" l="1"/>
  <c r="AI363" i="4"/>
  <c r="AS366" i="4"/>
  <c r="BV363" i="4"/>
  <c r="BT363" i="4"/>
  <c r="BW363" i="4" s="1"/>
  <c r="AK363" i="4"/>
  <c r="AZ365" i="4" l="1"/>
  <c r="AP365" i="4" s="1"/>
  <c r="BI364" i="4"/>
  <c r="BN364" i="4" s="1"/>
  <c r="BH364" i="4"/>
  <c r="BM364" i="4" s="1"/>
  <c r="AY365" i="4"/>
  <c r="AJ365" i="4" s="1"/>
  <c r="BF364" i="4"/>
  <c r="BK364" i="4" s="1"/>
  <c r="AL364" i="4"/>
  <c r="AU363" i="4"/>
  <c r="AW366" i="4" l="1"/>
  <c r="AN366" i="4" s="1"/>
  <c r="BP364" i="4"/>
  <c r="AQ364" i="4" s="1"/>
  <c r="AR365" i="4" s="1"/>
  <c r="AX367" i="4" s="1"/>
  <c r="BJ364" i="4"/>
  <c r="BO364" i="4" s="1"/>
  <c r="BU364" i="4" s="1"/>
  <c r="BS364" i="4"/>
  <c r="AM365" i="4"/>
  <c r="AO364" i="4" l="1"/>
  <c r="AI364" i="4"/>
  <c r="BV364" i="4"/>
  <c r="AT366" i="4"/>
  <c r="AK364" i="4"/>
  <c r="BT364" i="4"/>
  <c r="AS367" i="4"/>
  <c r="AZ366" i="4" l="1"/>
  <c r="AP366" i="4" s="1"/>
  <c r="BI365" i="4"/>
  <c r="BN365" i="4" s="1"/>
  <c r="BF365" i="4"/>
  <c r="BH365" i="4"/>
  <c r="BM365" i="4" s="1"/>
  <c r="AY366" i="4"/>
  <c r="AJ366" i="4" s="1"/>
  <c r="AU364" i="4"/>
  <c r="BW364" i="4"/>
  <c r="AL365" i="4"/>
  <c r="AW367" i="4" l="1"/>
  <c r="AN367" i="4" s="1"/>
  <c r="BJ365" i="4"/>
  <c r="BO365" i="4" s="1"/>
  <c r="BU365" i="4" s="1"/>
  <c r="BK365" i="4"/>
  <c r="BP365" i="4" s="1"/>
  <c r="BS365" i="4"/>
  <c r="AM366" i="4"/>
  <c r="AO365" i="4" l="1"/>
  <c r="AI365" i="4"/>
  <c r="BV365" i="4"/>
  <c r="AQ365" i="4"/>
  <c r="AR366" i="4" s="1"/>
  <c r="AX368" i="4" s="1"/>
  <c r="AT367" i="4"/>
  <c r="BT365" i="4"/>
  <c r="BW365" i="4" s="1"/>
  <c r="AK365" i="4"/>
  <c r="BI366" i="4" l="1"/>
  <c r="BN366" i="4" s="1"/>
  <c r="BH366" i="4"/>
  <c r="BM366" i="4" s="1"/>
  <c r="AY367" i="4"/>
  <c r="AJ367" i="4" s="1"/>
  <c r="BF366" i="4"/>
  <c r="AZ367" i="4"/>
  <c r="AP367" i="4" s="1"/>
  <c r="AS368" i="4"/>
  <c r="AU365" i="4"/>
  <c r="AL366" i="4"/>
  <c r="AW368" i="4" l="1"/>
  <c r="AN368" i="4" s="1"/>
  <c r="BJ366" i="4"/>
  <c r="BO366" i="4" s="1"/>
  <c r="AI366" i="4" s="1"/>
  <c r="BK366" i="4"/>
  <c r="BP366" i="4" s="1"/>
  <c r="AQ366" i="4" s="1"/>
  <c r="BS366" i="4"/>
  <c r="AM367" i="4"/>
  <c r="AO366" i="4" l="1"/>
  <c r="AY368" i="4"/>
  <c r="AJ368" i="4" s="1"/>
  <c r="AT368" i="4"/>
  <c r="AR367" i="4"/>
  <c r="AX369" i="4" s="1"/>
  <c r="BT366" i="4"/>
  <c r="AK366" i="4"/>
  <c r="BU366" i="4"/>
  <c r="BV366" i="4"/>
  <c r="BH367" i="4" l="1"/>
  <c r="AZ368" i="4"/>
  <c r="AP368" i="4" s="1"/>
  <c r="BI367" i="4"/>
  <c r="BN367" i="4" s="1"/>
  <c r="BF367" i="4"/>
  <c r="AU366" i="4"/>
  <c r="AL367" i="4"/>
  <c r="BW366" i="4"/>
  <c r="AS369" i="4"/>
  <c r="AW369" i="4" l="1"/>
  <c r="AN369" i="4" s="1"/>
  <c r="BJ367" i="4"/>
  <c r="BK367" i="4"/>
  <c r="BP367" i="4" s="1"/>
  <c r="AQ367" i="4" s="1"/>
  <c r="BM367" i="4"/>
  <c r="AM368" i="4"/>
  <c r="AO367" i="4" l="1"/>
  <c r="BS367" i="4"/>
  <c r="AR368" i="4"/>
  <c r="AX370" i="4" s="1"/>
  <c r="AT369" i="4"/>
  <c r="BV367" i="4"/>
  <c r="BO367" i="4"/>
  <c r="BU367" i="4" s="1"/>
  <c r="AZ369" i="4" l="1"/>
  <c r="AP369" i="4" s="1"/>
  <c r="AI367" i="4"/>
  <c r="AK367" i="4"/>
  <c r="BT367" i="4"/>
  <c r="BW367" i="4" s="1"/>
  <c r="AS370" i="4"/>
  <c r="BI368" i="4" l="1"/>
  <c r="BN368" i="4" s="1"/>
  <c r="BH368" i="4"/>
  <c r="AY369" i="4"/>
  <c r="AJ369" i="4" s="1"/>
  <c r="BF368" i="4"/>
  <c r="AL368" i="4"/>
  <c r="AU367" i="4"/>
  <c r="AW370" i="4" l="1"/>
  <c r="AN370" i="4" s="1"/>
  <c r="BJ368" i="4"/>
  <c r="BK368" i="4"/>
  <c r="BP368" i="4" s="1"/>
  <c r="AQ368" i="4" s="1"/>
  <c r="BM368" i="4"/>
  <c r="AM369" i="4"/>
  <c r="AO368" i="4" l="1"/>
  <c r="BS368" i="4"/>
  <c r="BV368" i="4"/>
  <c r="AT370" i="4"/>
  <c r="BO368" i="4"/>
  <c r="BT368" i="4" s="1"/>
  <c r="AR369" i="4"/>
  <c r="AX371" i="4" s="1"/>
  <c r="AZ370" i="4" l="1"/>
  <c r="AP370" i="4" s="1"/>
  <c r="AI368" i="4"/>
  <c r="BW368" i="4"/>
  <c r="AS371" i="4"/>
  <c r="AK368" i="4"/>
  <c r="BU368" i="4"/>
  <c r="BI369" i="4" l="1"/>
  <c r="BN369" i="4" s="1"/>
  <c r="BH369" i="4"/>
  <c r="BM369" i="4" s="1"/>
  <c r="AY370" i="4"/>
  <c r="AJ370" i="4" s="1"/>
  <c r="BF369" i="4"/>
  <c r="AU368" i="4"/>
  <c r="AL369" i="4"/>
  <c r="AW371" i="4" l="1"/>
  <c r="AN371" i="4" s="1"/>
  <c r="BJ369" i="4"/>
  <c r="BO369" i="4" s="1"/>
  <c r="BK369" i="4"/>
  <c r="BP369" i="4" s="1"/>
  <c r="BV369" i="4" s="1"/>
  <c r="BS369" i="4"/>
  <c r="AM370" i="4"/>
  <c r="AO369" i="4" l="1"/>
  <c r="AI369" i="4"/>
  <c r="AT371" i="4"/>
  <c r="AQ369" i="4"/>
  <c r="BT369" i="4"/>
  <c r="BW369" i="4" s="1"/>
  <c r="BU369" i="4"/>
  <c r="AK369" i="4"/>
  <c r="AZ371" i="4" l="1"/>
  <c r="AP371" i="4" s="1"/>
  <c r="BI370" i="4"/>
  <c r="BN370" i="4" s="1"/>
  <c r="BH370" i="4"/>
  <c r="BF370" i="4"/>
  <c r="AY371" i="4"/>
  <c r="AJ371" i="4" s="1"/>
  <c r="AR370" i="4"/>
  <c r="AX372" i="4" s="1"/>
  <c r="AU369" i="4"/>
  <c r="AL370" i="4"/>
  <c r="AW372" i="4" l="1"/>
  <c r="AN372" i="4" s="1"/>
  <c r="BJ370" i="4"/>
  <c r="BK370" i="4"/>
  <c r="BP370" i="4" s="1"/>
  <c r="AS372" i="4"/>
  <c r="BM370" i="4"/>
  <c r="AM371" i="4"/>
  <c r="AO370" i="4" l="1"/>
  <c r="BV370" i="4"/>
  <c r="BS370" i="4"/>
  <c r="BO370" i="4"/>
  <c r="BT370" i="4" s="1"/>
  <c r="AT372" i="4"/>
  <c r="AQ370" i="4"/>
  <c r="AZ372" i="4" l="1"/>
  <c r="AP372" i="4" s="1"/>
  <c r="AI370" i="4"/>
  <c r="BU370" i="4"/>
  <c r="AR371" i="4"/>
  <c r="AX373" i="4" s="1"/>
  <c r="BW370" i="4"/>
  <c r="AK370" i="4"/>
  <c r="BI371" i="4" l="1"/>
  <c r="BN371" i="4" s="1"/>
  <c r="BF371" i="4"/>
  <c r="BH371" i="4"/>
  <c r="BM371" i="4" s="1"/>
  <c r="AY372" i="4"/>
  <c r="AJ372" i="4" s="1"/>
  <c r="AU370" i="4"/>
  <c r="AL371" i="4"/>
  <c r="AS373" i="4"/>
  <c r="AW373" i="4" l="1"/>
  <c r="AN373" i="4" s="1"/>
  <c r="BJ371" i="4"/>
  <c r="BO371" i="4" s="1"/>
  <c r="BU371" i="4" s="1"/>
  <c r="BK371" i="4"/>
  <c r="BP371" i="4" s="1"/>
  <c r="BV371" i="4" s="1"/>
  <c r="BS371" i="4"/>
  <c r="AM372" i="4"/>
  <c r="AO371" i="4" l="1"/>
  <c r="AI371" i="4"/>
  <c r="AQ371" i="4"/>
  <c r="AR372" i="4" s="1"/>
  <c r="AT373" i="4"/>
  <c r="AK371" i="4"/>
  <c r="BT371" i="4"/>
  <c r="AZ373" i="4" l="1"/>
  <c r="AP373" i="4" s="1"/>
  <c r="BI372" i="4"/>
  <c r="BN372" i="4" s="1"/>
  <c r="BH372" i="4"/>
  <c r="BF372" i="4"/>
  <c r="BK372" i="4" s="1"/>
  <c r="AY373" i="4"/>
  <c r="AJ373" i="4" s="1"/>
  <c r="AL372" i="4"/>
  <c r="AU371" i="4"/>
  <c r="BW371" i="4"/>
  <c r="BP372" i="4" l="1"/>
  <c r="AO372" i="4" s="1"/>
  <c r="BJ372" i="4"/>
  <c r="AM373" i="4"/>
  <c r="BM372" i="4"/>
  <c r="BV372" i="4" l="1"/>
  <c r="AQ372" i="4"/>
  <c r="AR373" i="4" s="1"/>
  <c r="BS372" i="4"/>
  <c r="BO372" i="4"/>
  <c r="AK372" i="4" s="1"/>
  <c r="AI372" i="4" l="1"/>
  <c r="BI373" i="4" s="1"/>
  <c r="AL373" i="4"/>
  <c r="BU372" i="4"/>
  <c r="BT372" i="4"/>
  <c r="BW372" i="4" s="1"/>
  <c r="BF373" i="4" l="1"/>
  <c r="BH373" i="4"/>
  <c r="BM373" i="4" s="1"/>
  <c r="AU372" i="4"/>
  <c r="BN373" i="4"/>
  <c r="BJ373" i="4" l="1"/>
  <c r="BO373" i="4" s="1"/>
  <c r="AI373" i="4" s="1"/>
  <c r="BK373" i="4"/>
  <c r="BP373" i="4" s="1"/>
  <c r="AO373" i="4" s="1"/>
  <c r="BS373" i="4"/>
  <c r="AK373" i="4" l="1"/>
  <c r="BU373" i="4"/>
  <c r="AQ373" i="4"/>
  <c r="BV373" i="4"/>
  <c r="BT373" i="4"/>
  <c r="BW373" i="4" l="1"/>
  <c r="M28" i="4" s="1"/>
  <c r="AU373" i="4"/>
  <c r="X28" i="4" l="1"/>
  <c r="O2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Paltiel, A</author>
  </authors>
  <commentList>
    <comment ref="H1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Paltiel, A:</t>
        </r>
        <r>
          <rPr>
            <sz val="9"/>
            <color indexed="81"/>
            <rFont val="Tahoma"/>
            <family val="2"/>
          </rPr>
          <t xml:space="preserve">
Don't set this value to zero. It creates all sorts of "Division by Zero" errors. You can achieve the same effect by setting G22 to 0.</t>
        </r>
      </text>
    </comment>
    <comment ref="H1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Paltiel, A:</t>
        </r>
        <r>
          <rPr>
            <sz val="9"/>
            <color indexed="81"/>
            <rFont val="Tahoma"/>
            <family val="2"/>
          </rPr>
          <t xml:space="preserve">
The actual magnitude of an exogenous shock in any cycle is in column BH. The value here gets adjusted to reflect the fact that exogenous shocks cannot harm the non-vaccinated. So, best to think of this value as the value of an exogenous shock if NOBODY were vaccinated.</t>
        </r>
      </text>
    </comment>
    <comment ref="D48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Paltiel, A:</t>
        </r>
        <r>
          <rPr>
            <sz val="9"/>
            <color indexed="81"/>
            <rFont val="Tahoma"/>
            <family val="2"/>
          </rPr>
          <t xml:space="preserve">
These are values for the drop-down menu on the user interface sheet..</t>
        </r>
      </text>
    </comment>
  </commentList>
</comments>
</file>

<file path=xl/sharedStrings.xml><?xml version="1.0" encoding="utf-8"?>
<sst xmlns="http://schemas.openxmlformats.org/spreadsheetml/2006/main" count="127" uniqueCount="106">
  <si>
    <t>Asympt</t>
  </si>
  <si>
    <t>Symptoms</t>
  </si>
  <si>
    <t>Total</t>
  </si>
  <si>
    <t>Specificity</t>
  </si>
  <si>
    <t>TP</t>
  </si>
  <si>
    <t>N</t>
  </si>
  <si>
    <t>Cycle</t>
  </si>
  <si>
    <t>Return of FPs to the Uninfected Pool (cycles)</t>
  </si>
  <si>
    <t>Unidentified</t>
  </si>
  <si>
    <t>Susceptible</t>
  </si>
  <si>
    <t>Confirmatory Test Cost</t>
  </si>
  <si>
    <t>Dead</t>
  </si>
  <si>
    <t>symptom onset rate (sigma)</t>
  </si>
  <si>
    <t>asympt transmission rate (beta)</t>
  </si>
  <si>
    <t>Time to recovery (days)</t>
  </si>
  <si>
    <t>Cycle time</t>
  </si>
  <si>
    <t>FP return rate (mu)</t>
  </si>
  <si>
    <t>%asymptomatics advancing to symptoms</t>
  </si>
  <si>
    <t>Key computed rates (don't touch)</t>
  </si>
  <si>
    <t>Scenario</t>
  </si>
  <si>
    <t>Exposed</t>
  </si>
  <si>
    <t>Syptomatic death rate (delta)</t>
  </si>
  <si>
    <t>Symptom Case Fatility Ratio</t>
  </si>
  <si>
    <t>Incubation rate (theta)</t>
  </si>
  <si>
    <t>Days to Incubation (Exposed-Asympt)</t>
  </si>
  <si>
    <t>Antibodies</t>
  </si>
  <si>
    <t>Exog (S)</t>
  </si>
  <si>
    <t>Exog R</t>
  </si>
  <si>
    <t>Asymptomatic infected</t>
  </si>
  <si>
    <t>Sensitivity</t>
  </si>
  <si>
    <t>Reproductive number (R0)</t>
  </si>
  <si>
    <t>Vaccinated / antibody-protected</t>
  </si>
  <si>
    <t>Frequency of exogenous shocks (days)</t>
  </si>
  <si>
    <t>Live Values</t>
  </si>
  <si>
    <t>OTHER INPUTS</t>
  </si>
  <si>
    <t>Day</t>
  </si>
  <si>
    <t>FP</t>
  </si>
  <si>
    <t>Suscept</t>
  </si>
  <si>
    <t>Cumulative Infections</t>
  </si>
  <si>
    <t>Endo</t>
  </si>
  <si>
    <t>Exog</t>
  </si>
  <si>
    <t>Tot</t>
  </si>
  <si>
    <t>Antobidies</t>
  </si>
  <si>
    <t>Asymptom</t>
  </si>
  <si>
    <t>Endo (S)</t>
  </si>
  <si>
    <t xml:space="preserve">Endo (R) </t>
  </si>
  <si>
    <t>S</t>
  </si>
  <si>
    <t>Raw New Infections</t>
  </si>
  <si>
    <t>Adjusted New Infections</t>
  </si>
  <si>
    <t>R</t>
  </si>
  <si>
    <t>Asymptomatic infections at time 0</t>
  </si>
  <si>
    <t>What vaccination coverage level
do you expect to achieve?</t>
  </si>
  <si>
    <t>Initial population size</t>
  </si>
  <si>
    <t>What is your maximum infections
tolerance (vertical axis)?</t>
  </si>
  <si>
    <t>What are your data assumptions?</t>
  </si>
  <si>
    <t>U</t>
  </si>
  <si>
    <t>E</t>
  </si>
  <si>
    <t>A</t>
  </si>
  <si>
    <t>M</t>
  </si>
  <si>
    <t>UP</t>
  </si>
  <si>
    <t>FPP</t>
  </si>
  <si>
    <t>EP</t>
  </si>
  <si>
    <t>AP</t>
  </si>
  <si>
    <t>TPP</t>
  </si>
  <si>
    <t>Superspreader event</t>
  </si>
  <si>
    <t>Y/N</t>
  </si>
  <si>
    <t>Adjusted magnitude</t>
  </si>
  <si>
    <t>Unadjusted magnitude of exogenous shocks (infections)</t>
  </si>
  <si>
    <t>Exogenous shocks (unadjusted for vaccination)</t>
  </si>
  <si>
    <t>recovery rate rho</t>
  </si>
  <si>
    <t>True A</t>
  </si>
  <si>
    <t>True AP</t>
  </si>
  <si>
    <t>False U</t>
  </si>
  <si>
    <t>False UP</t>
  </si>
  <si>
    <t>Transitions to Isolation</t>
  </si>
  <si>
    <t>Due to Positive Test Results</t>
  </si>
  <si>
    <t>Waning (average days to lost antibody protection)</t>
  </si>
  <si>
    <t>Never</t>
  </si>
  <si>
    <t>Vaccinated test frequency (1/ x cycles)</t>
  </si>
  <si>
    <t>Unvaccinated test frequency (1/ x cycles)</t>
  </si>
  <si>
    <t>VaxFreq</t>
  </si>
  <si>
    <t>Daily</t>
  </si>
  <si>
    <t>Weekly</t>
  </si>
  <si>
    <t>Every 2 weeks</t>
  </si>
  <si>
    <t>Test frequency for unvaccinated persons</t>
  </si>
  <si>
    <t>Test frequency for vaccinated persons</t>
  </si>
  <si>
    <t>Efficacy of vaccine/antibodies against infection at time 0</t>
  </si>
  <si>
    <t>Efficacy of vaccine/antibodies against transmission at time 0</t>
  </si>
  <si>
    <t>Vaccine Effectiveness</t>
  </si>
  <si>
    <t>vs Infection</t>
  </si>
  <si>
    <t>vs Transmission</t>
  </si>
  <si>
    <t>Twice a Week</t>
  </si>
  <si>
    <t>Vaccine preventive efficacy at time 0</t>
  </si>
  <si>
    <t xml:space="preserve">Vaccine preventive efficacy at 6 months </t>
  </si>
  <si>
    <t>Vaccine transmission efficacy at time 0</t>
  </si>
  <si>
    <t xml:space="preserve">Vaccine transmission efficacy at 6 months </t>
  </si>
  <si>
    <t>Exponential Decay Constants</t>
  </si>
  <si>
    <t>What reproduction number do you expect
to achieve (with NPIs, pre-vaccine, pre-testing) on campus?</t>
  </si>
  <si>
    <t>No Testing</t>
  </si>
  <si>
    <t>Test Every 2 Weeks</t>
  </si>
  <si>
    <t>Test Weekly</t>
  </si>
  <si>
    <t>Test Twice per week</t>
  </si>
  <si>
    <t>Test Daily</t>
  </si>
  <si>
    <t>Data for Figure in User Interface Sheet</t>
  </si>
  <si>
    <t>Data for top figure in sensitivity analysis</t>
  </si>
  <si>
    <t>Data for bottom figure in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</si>
</sst>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00000000"/>
    <numFmt numFmtId="167" formatCode="_(* #,##0.000000000_);_(* \(#,##0.000000000\);_(* &quot;-&quot;??_);_(@_)"/>
    <numFmt numFmtId="168" formatCode="_(* #,##0.00000000000_);_(* \(#,##0.00000000000\);_(* &quot;-&quot;??_);_(@_)"/>
    <numFmt numFmtId="169" formatCode="0.0"/>
    <numFmt numFmtId="170" formatCode="_(* #,##0.00000_);_(* \(#,##0.00000\);_(* &quot;-&quot;??_);_(@_)"/>
    <numFmt numFmtId="171" formatCode="_(* #,##0.0000_);_(* \(#,##0.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8" tint="-0.499984740745262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4" fontId="0" fillId="0" borderId="0" xfId="0" applyNumberFormat="1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3" borderId="0" xfId="0" applyFont="1" applyFill="1"/>
    <xf numFmtId="0" fontId="0" fillId="3" borderId="0" xfId="0" applyFill="1"/>
    <xf numFmtId="166" fontId="4" fillId="3" borderId="0" xfId="0" applyNumberFormat="1" applyFont="1" applyFill="1"/>
    <xf numFmtId="0" fontId="4" fillId="3" borderId="0" xfId="0" applyFont="1" applyFill="1"/>
    <xf numFmtId="0" fontId="5" fillId="2" borderId="0" xfId="0" applyFont="1" applyFill="1"/>
    <xf numFmtId="0" fontId="6" fillId="2" borderId="0" xfId="0" applyFont="1" applyFill="1"/>
    <xf numFmtId="9" fontId="6" fillId="2" borderId="0" xfId="3" applyFont="1" applyFill="1"/>
    <xf numFmtId="165" fontId="6" fillId="2" borderId="0" xfId="2" applyNumberFormat="1" applyFont="1" applyFill="1"/>
    <xf numFmtId="167" fontId="4" fillId="3" borderId="0" xfId="1" applyNumberFormat="1" applyFont="1" applyFill="1"/>
    <xf numFmtId="165" fontId="0" fillId="0" borderId="0" xfId="2" applyNumberFormat="1" applyFont="1"/>
    <xf numFmtId="0" fontId="3" fillId="2" borderId="0" xfId="0" applyFont="1" applyFill="1"/>
    <xf numFmtId="168" fontId="4" fillId="3" borderId="0" xfId="1" applyNumberFormat="1" applyFont="1" applyFill="1"/>
    <xf numFmtId="9" fontId="0" fillId="0" borderId="0" xfId="3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Border="1"/>
    <xf numFmtId="0" fontId="0" fillId="4" borderId="0" xfId="0" applyFill="1" applyBorder="1"/>
    <xf numFmtId="37" fontId="0" fillId="4" borderId="0" xfId="1" applyNumberFormat="1" applyFont="1" applyFill="1" applyBorder="1" applyAlignment="1">
      <alignment horizontal="center"/>
    </xf>
    <xf numFmtId="9" fontId="0" fillId="4" borderId="0" xfId="3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9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7" fontId="0" fillId="4" borderId="0" xfId="2" applyNumberFormat="1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9" fontId="7" fillId="5" borderId="0" xfId="3" applyFont="1" applyFill="1" applyBorder="1" applyAlignment="1">
      <alignment horizontal="center"/>
    </xf>
    <xf numFmtId="7" fontId="7" fillId="5" borderId="0" xfId="2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70" fontId="0" fillId="0" borderId="0" xfId="1" applyNumberFormat="1" applyFont="1"/>
    <xf numFmtId="37" fontId="0" fillId="0" borderId="0" xfId="1" applyNumberFormat="1" applyFont="1" applyAlignment="1">
      <alignment horizontal="center"/>
    </xf>
    <xf numFmtId="9" fontId="0" fillId="0" borderId="0" xfId="3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3" applyNumberFormat="1" applyFont="1"/>
    <xf numFmtId="164" fontId="2" fillId="6" borderId="0" xfId="0" applyNumberFormat="1" applyFont="1" applyFill="1"/>
    <xf numFmtId="9" fontId="7" fillId="5" borderId="0" xfId="0" applyNumberFormat="1" applyFont="1" applyFill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right"/>
    </xf>
    <xf numFmtId="9" fontId="12" fillId="0" borderId="0" xfId="3" applyFont="1" applyAlignment="1">
      <alignment horizontal="center" vertical="center"/>
    </xf>
    <xf numFmtId="37" fontId="12" fillId="0" borderId="0" xfId="1" applyNumberFormat="1" applyFont="1" applyAlignment="1">
      <alignment horizontal="center"/>
    </xf>
    <xf numFmtId="37" fontId="7" fillId="5" borderId="0" xfId="0" applyNumberFormat="1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2" fontId="0" fillId="0" borderId="0" xfId="0" applyNumberFormat="1"/>
    <xf numFmtId="43" fontId="0" fillId="0" borderId="0" xfId="1" applyNumberFormat="1" applyFont="1"/>
    <xf numFmtId="171" fontId="0" fillId="0" borderId="0" xfId="1" applyNumberFormat="1" applyFont="1"/>
    <xf numFmtId="171" fontId="0" fillId="0" borderId="0" xfId="0" applyNumberFormat="1"/>
    <xf numFmtId="171" fontId="0" fillId="0" borderId="0" xfId="0" applyNumberFormat="1" applyAlignment="1">
      <alignment horizontal="center"/>
    </xf>
    <xf numFmtId="171" fontId="2" fillId="0" borderId="0" xfId="0" applyNumberFormat="1" applyFont="1"/>
    <xf numFmtId="0" fontId="2" fillId="0" borderId="0" xfId="0" applyFont="1" applyAlignment="1">
      <alignment horizontal="center"/>
    </xf>
    <xf numFmtId="3" fontId="7" fillId="5" borderId="0" xfId="3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3" fillId="0" borderId="0" xfId="0" applyFont="1" applyFill="1" applyAlignment="1">
      <alignment horizontal="left"/>
    </xf>
    <xf numFmtId="0" fontId="12" fillId="0" borderId="0" xfId="0" applyFont="1" applyFill="1"/>
    <xf numFmtId="9" fontId="12" fillId="0" borderId="0" xfId="3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 applyBorder="1"/>
    <xf numFmtId="0" fontId="10" fillId="7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49E776"/>
      <color rgb="FFFFFF99"/>
      <color rgb="FF00B050"/>
      <color rgb="FF9CDB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07828305623691"/>
          <c:y val="0.14637568308292687"/>
          <c:w val="0.69247084624166022"/>
          <c:h val="0.63930632758162864"/>
        </c:manualLayout>
      </c:layout>
      <c:scatterChart>
        <c:scatterStyle val="smoothMarker"/>
        <c:varyColors val="0"/>
        <c:ser>
          <c:idx val="6"/>
          <c:order val="1"/>
          <c:tx>
            <c:v>Max Infections Tolerance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Calculations!$O$29:$O$460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Calculations!$V$29:$V$460</c:f>
              <c:numCache>
                <c:formatCode>0.00%</c:formatCode>
                <c:ptCount val="432"/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0.05</c:v>
                </c:pt>
                <c:pt idx="229">
                  <c:v>0.05</c:v>
                </c:pt>
                <c:pt idx="230">
                  <c:v>0.05</c:v>
                </c:pt>
                <c:pt idx="231">
                  <c:v>0.05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0.05</c:v>
                </c:pt>
                <c:pt idx="252">
                  <c:v>0.05</c:v>
                </c:pt>
                <c:pt idx="253">
                  <c:v>0.05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0.05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0.05</c:v>
                </c:pt>
                <c:pt idx="328">
                  <c:v>0.05</c:v>
                </c:pt>
                <c:pt idx="329">
                  <c:v>0.05</c:v>
                </c:pt>
                <c:pt idx="330">
                  <c:v>0.05</c:v>
                </c:pt>
                <c:pt idx="331">
                  <c:v>0.05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0.05</c:v>
                </c:pt>
                <c:pt idx="347">
                  <c:v>0.05</c:v>
                </c:pt>
                <c:pt idx="348">
                  <c:v>0.05</c:v>
                </c:pt>
                <c:pt idx="349">
                  <c:v>0.05</c:v>
                </c:pt>
                <c:pt idx="350">
                  <c:v>0.05</c:v>
                </c:pt>
                <c:pt idx="351">
                  <c:v>0.05</c:v>
                </c:pt>
                <c:pt idx="352">
                  <c:v>0.05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0.05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0.05</c:v>
                </c:pt>
                <c:pt idx="372">
                  <c:v>0.05</c:v>
                </c:pt>
                <c:pt idx="373">
                  <c:v>0.05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0.05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0.05</c:v>
                </c:pt>
                <c:pt idx="392">
                  <c:v>0.05</c:v>
                </c:pt>
                <c:pt idx="393">
                  <c:v>0.05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0.05</c:v>
                </c:pt>
                <c:pt idx="403">
                  <c:v>0.05</c:v>
                </c:pt>
                <c:pt idx="404">
                  <c:v>0.05</c:v>
                </c:pt>
                <c:pt idx="405">
                  <c:v>0.05</c:v>
                </c:pt>
                <c:pt idx="406">
                  <c:v>0.05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E44-42F5-9648-2FB427C87452}"/>
            </c:ext>
          </c:extLst>
        </c:ser>
        <c:ser>
          <c:idx val="0"/>
          <c:order val="2"/>
          <c:spPr>
            <a:ln w="571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Calculations!$L$29:$L$64</c:f>
              <c:numCache>
                <c:formatCode>General</c:formatCode>
                <c:ptCount val="36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</c:numCache>
            </c:numRef>
          </c:xVal>
          <c:yVal>
            <c:numRef>
              <c:f>Calculations!$M$29:$M$64</c:f>
              <c:numCache>
                <c:formatCode>0.00%</c:formatCode>
                <c:ptCount val="36"/>
                <c:pt idx="0">
                  <c:v>1.4431038019093094E-2</c:v>
                </c:pt>
                <c:pt idx="1">
                  <c:v>1.7014478281586976E-2</c:v>
                </c:pt>
                <c:pt idx="2">
                  <c:v>2.0564879618767941E-2</c:v>
                </c:pt>
                <c:pt idx="3">
                  <c:v>2.5648657965480243E-2</c:v>
                </c:pt>
                <c:pt idx="4">
                  <c:v>3.3254020456812305E-2</c:v>
                </c:pt>
                <c:pt idx="5">
                  <c:v>4.5116978171879651E-2</c:v>
                </c:pt>
                <c:pt idx="6">
                  <c:v>6.422374722422626E-2</c:v>
                </c:pt>
                <c:pt idx="7">
                  <c:v>9.5374229424247045E-2</c:v>
                </c:pt>
                <c:pt idx="8">
                  <c:v>0.14519401984335428</c:v>
                </c:pt>
                <c:pt idx="9">
                  <c:v>0.22020165762348309</c:v>
                </c:pt>
                <c:pt idx="10">
                  <c:v>0.32207411223636062</c:v>
                </c:pt>
                <c:pt idx="11">
                  <c:v>0.44358830138113353</c:v>
                </c:pt>
                <c:pt idx="12">
                  <c:v>0.57168177619814065</c:v>
                </c:pt>
                <c:pt idx="13">
                  <c:v>0.6956314698887357</c:v>
                </c:pt>
                <c:pt idx="14">
                  <c:v>0.81109316883474947</c:v>
                </c:pt>
                <c:pt idx="15">
                  <c:v>0.91839256896523525</c:v>
                </c:pt>
                <c:pt idx="16">
                  <c:v>1.0196792942910429</c:v>
                </c:pt>
                <c:pt idx="17">
                  <c:v>1.1172976683147249</c:v>
                </c:pt>
                <c:pt idx="18">
                  <c:v>1.2131981957741576</c:v>
                </c:pt>
                <c:pt idx="19">
                  <c:v>1.3088168803950293</c:v>
                </c:pt>
                <c:pt idx="20">
                  <c:v>1.4051090752513586</c:v>
                </c:pt>
                <c:pt idx="21">
                  <c:v>1.5026213447093981</c:v>
                </c:pt>
                <c:pt idx="22">
                  <c:v>1.601567482835597</c:v>
                </c:pt>
                <c:pt idx="23">
                  <c:v>1.7019013879256126</c:v>
                </c:pt>
                <c:pt idx="24">
                  <c:v>1.8033855145801085</c:v>
                </c:pt>
                <c:pt idx="25">
                  <c:v>1.9056537398664466</c:v>
                </c:pt>
                <c:pt idx="26">
                  <c:v>2.0082668366111021</c:v>
                </c:pt>
                <c:pt idx="27">
                  <c:v>2.1107587626421811</c:v>
                </c:pt>
                <c:pt idx="28">
                  <c:v>2.2126726758378314</c:v>
                </c:pt>
                <c:pt idx="29">
                  <c:v>2.3135865871913488</c:v>
                </c:pt>
                <c:pt idx="30">
                  <c:v>2.413129497989118</c:v>
                </c:pt>
                <c:pt idx="31">
                  <c:v>2.5109895186344469</c:v>
                </c:pt>
                <c:pt idx="32">
                  <c:v>2.6069157761325816</c:v>
                </c:pt>
                <c:pt idx="33">
                  <c:v>2.7007159278097439</c:v>
                </c:pt>
                <c:pt idx="34">
                  <c:v>2.7922509012953296</c:v>
                </c:pt>
                <c:pt idx="35">
                  <c:v>2.8814281728368845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E44-42F5-9648-2FB427C87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74744"/>
        <c:axId val="60727278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v>Green Zone</c:v>
                </c:tx>
                <c:spPr>
                  <a:ln w="3810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Calculations!$O$29:$O$460</c15:sqref>
                        </c15:formulaRef>
                      </c:ext>
                    </c:extLst>
                    <c:numCache>
                      <c:formatCode>General</c:formatCode>
                      <c:ptCount val="432"/>
                      <c:pt idx="0">
                        <c:v>0.5</c:v>
                      </c:pt>
                      <c:pt idx="1">
                        <c:v>0.7</c:v>
                      </c:pt>
                      <c:pt idx="2">
                        <c:v>0.89999999999999991</c:v>
                      </c:pt>
                      <c:pt idx="3">
                        <c:v>1.0999999999999999</c:v>
                      </c:pt>
                      <c:pt idx="4">
                        <c:v>1.2999999999999998</c:v>
                      </c:pt>
                      <c:pt idx="5">
                        <c:v>1.4999999999999998</c:v>
                      </c:pt>
                      <c:pt idx="6">
                        <c:v>1.6999999999999997</c:v>
                      </c:pt>
                      <c:pt idx="7">
                        <c:v>1.8999999999999997</c:v>
                      </c:pt>
                      <c:pt idx="8">
                        <c:v>2.0999999999999996</c:v>
                      </c:pt>
                      <c:pt idx="9">
                        <c:v>2.2999999999999998</c:v>
                      </c:pt>
                      <c:pt idx="10">
                        <c:v>2.5</c:v>
                      </c:pt>
                      <c:pt idx="11">
                        <c:v>2.7</c:v>
                      </c:pt>
                      <c:pt idx="12">
                        <c:v>2.9000000000000004</c:v>
                      </c:pt>
                      <c:pt idx="13">
                        <c:v>3.1000000000000005</c:v>
                      </c:pt>
                      <c:pt idx="14">
                        <c:v>3.3000000000000007</c:v>
                      </c:pt>
                      <c:pt idx="15">
                        <c:v>3.5000000000000009</c:v>
                      </c:pt>
                      <c:pt idx="16">
                        <c:v>3.7000000000000011</c:v>
                      </c:pt>
                      <c:pt idx="17">
                        <c:v>3.9000000000000012</c:v>
                      </c:pt>
                      <c:pt idx="18">
                        <c:v>4.1000000000000014</c:v>
                      </c:pt>
                      <c:pt idx="19">
                        <c:v>4.3000000000000016</c:v>
                      </c:pt>
                      <c:pt idx="20">
                        <c:v>4.5000000000000018</c:v>
                      </c:pt>
                      <c:pt idx="21">
                        <c:v>4.700000000000002</c:v>
                      </c:pt>
                      <c:pt idx="22">
                        <c:v>4.9000000000000021</c:v>
                      </c:pt>
                      <c:pt idx="23">
                        <c:v>5.1000000000000023</c:v>
                      </c:pt>
                      <c:pt idx="24">
                        <c:v>5.3000000000000025</c:v>
                      </c:pt>
                      <c:pt idx="25">
                        <c:v>5.5000000000000027</c:v>
                      </c:pt>
                      <c:pt idx="26">
                        <c:v>5.7000000000000028</c:v>
                      </c:pt>
                      <c:pt idx="27">
                        <c:v>5.900000000000003</c:v>
                      </c:pt>
                      <c:pt idx="28">
                        <c:v>6.1000000000000032</c:v>
                      </c:pt>
                      <c:pt idx="29">
                        <c:v>6.3000000000000034</c:v>
                      </c:pt>
                      <c:pt idx="30">
                        <c:v>6.5000000000000036</c:v>
                      </c:pt>
                      <c:pt idx="31">
                        <c:v>6.7000000000000037</c:v>
                      </c:pt>
                      <c:pt idx="32">
                        <c:v>6.9000000000000039</c:v>
                      </c:pt>
                      <c:pt idx="33">
                        <c:v>7.1000000000000041</c:v>
                      </c:pt>
                      <c:pt idx="34">
                        <c:v>7.3000000000000043</c:v>
                      </c:pt>
                      <c:pt idx="35">
                        <c:v>7.5000000000000044</c:v>
                      </c:pt>
                      <c:pt idx="36">
                        <c:v>0.05</c:v>
                      </c:pt>
                      <c:pt idx="37">
                        <c:v>7.0000000000000007E-2</c:v>
                      </c:pt>
                      <c:pt idx="38">
                        <c:v>9.0000000000000011E-2</c:v>
                      </c:pt>
                      <c:pt idx="39">
                        <c:v>0.11000000000000001</c:v>
                      </c:pt>
                      <c:pt idx="40">
                        <c:v>0.13</c:v>
                      </c:pt>
                      <c:pt idx="41">
                        <c:v>0.15</c:v>
                      </c:pt>
                      <c:pt idx="42">
                        <c:v>0.16999999999999998</c:v>
                      </c:pt>
                      <c:pt idx="43">
                        <c:v>0.18999999999999997</c:v>
                      </c:pt>
                      <c:pt idx="44">
                        <c:v>0.20999999999999996</c:v>
                      </c:pt>
                      <c:pt idx="45">
                        <c:v>0.22999999999999995</c:v>
                      </c:pt>
                      <c:pt idx="46">
                        <c:v>0.24999999999999994</c:v>
                      </c:pt>
                      <c:pt idx="47">
                        <c:v>0.26999999999999996</c:v>
                      </c:pt>
                      <c:pt idx="48">
                        <c:v>0.28999999999999998</c:v>
                      </c:pt>
                      <c:pt idx="49">
                        <c:v>0.31</c:v>
                      </c:pt>
                      <c:pt idx="50">
                        <c:v>0.33</c:v>
                      </c:pt>
                      <c:pt idx="51">
                        <c:v>0.35000000000000003</c:v>
                      </c:pt>
                      <c:pt idx="52">
                        <c:v>0.37000000000000005</c:v>
                      </c:pt>
                      <c:pt idx="53">
                        <c:v>0.39000000000000007</c:v>
                      </c:pt>
                      <c:pt idx="54">
                        <c:v>0.41000000000000009</c:v>
                      </c:pt>
                      <c:pt idx="55">
                        <c:v>0.4300000000000001</c:v>
                      </c:pt>
                      <c:pt idx="56">
                        <c:v>0.45000000000000012</c:v>
                      </c:pt>
                      <c:pt idx="57">
                        <c:v>0.47000000000000014</c:v>
                      </c:pt>
                      <c:pt idx="58">
                        <c:v>0.49000000000000016</c:v>
                      </c:pt>
                      <c:pt idx="59">
                        <c:v>0.51000000000000012</c:v>
                      </c:pt>
                      <c:pt idx="60">
                        <c:v>0.53000000000000014</c:v>
                      </c:pt>
                      <c:pt idx="61">
                        <c:v>0.55000000000000016</c:v>
                      </c:pt>
                      <c:pt idx="62">
                        <c:v>0.57000000000000017</c:v>
                      </c:pt>
                      <c:pt idx="63">
                        <c:v>0.59000000000000019</c:v>
                      </c:pt>
                      <c:pt idx="64">
                        <c:v>0.61000000000000021</c:v>
                      </c:pt>
                      <c:pt idx="65">
                        <c:v>0.63000000000000023</c:v>
                      </c:pt>
                      <c:pt idx="66">
                        <c:v>0.65000000000000024</c:v>
                      </c:pt>
                      <c:pt idx="67">
                        <c:v>0.67000000000000026</c:v>
                      </c:pt>
                      <c:pt idx="68">
                        <c:v>0.69000000000000028</c:v>
                      </c:pt>
                      <c:pt idx="69">
                        <c:v>0.7100000000000003</c:v>
                      </c:pt>
                      <c:pt idx="70">
                        <c:v>0.73000000000000032</c:v>
                      </c:pt>
                      <c:pt idx="71">
                        <c:v>0.75000000000000033</c:v>
                      </c:pt>
                      <c:pt idx="72">
                        <c:v>0.77000000000000035</c:v>
                      </c:pt>
                      <c:pt idx="73">
                        <c:v>0.79000000000000037</c:v>
                      </c:pt>
                      <c:pt idx="74">
                        <c:v>0.81000000000000039</c:v>
                      </c:pt>
                      <c:pt idx="75">
                        <c:v>0.8300000000000004</c:v>
                      </c:pt>
                      <c:pt idx="76">
                        <c:v>0.85000000000000042</c:v>
                      </c:pt>
                      <c:pt idx="77">
                        <c:v>0.87000000000000044</c:v>
                      </c:pt>
                      <c:pt idx="78">
                        <c:v>0.89000000000000046</c:v>
                      </c:pt>
                      <c:pt idx="79">
                        <c:v>0.91000000000000048</c:v>
                      </c:pt>
                      <c:pt idx="80">
                        <c:v>0.93000000000000049</c:v>
                      </c:pt>
                      <c:pt idx="81">
                        <c:v>0.95000000000000051</c:v>
                      </c:pt>
                      <c:pt idx="82">
                        <c:v>0.97000000000000053</c:v>
                      </c:pt>
                      <c:pt idx="83">
                        <c:v>0.99000000000000055</c:v>
                      </c:pt>
                      <c:pt idx="84">
                        <c:v>1.0100000000000005</c:v>
                      </c:pt>
                      <c:pt idx="85">
                        <c:v>1.0300000000000005</c:v>
                      </c:pt>
                      <c:pt idx="86">
                        <c:v>1.0500000000000005</c:v>
                      </c:pt>
                      <c:pt idx="87">
                        <c:v>1.0700000000000005</c:v>
                      </c:pt>
                      <c:pt idx="88">
                        <c:v>1.0900000000000005</c:v>
                      </c:pt>
                      <c:pt idx="89">
                        <c:v>1.1100000000000005</c:v>
                      </c:pt>
                      <c:pt idx="90">
                        <c:v>1.1300000000000006</c:v>
                      </c:pt>
                      <c:pt idx="91">
                        <c:v>1.1500000000000006</c:v>
                      </c:pt>
                      <c:pt idx="92">
                        <c:v>1.1700000000000006</c:v>
                      </c:pt>
                      <c:pt idx="93">
                        <c:v>1.1900000000000006</c:v>
                      </c:pt>
                      <c:pt idx="94">
                        <c:v>1.2100000000000006</c:v>
                      </c:pt>
                      <c:pt idx="95">
                        <c:v>1.2300000000000006</c:v>
                      </c:pt>
                      <c:pt idx="96">
                        <c:v>1.2500000000000007</c:v>
                      </c:pt>
                      <c:pt idx="97">
                        <c:v>1.2700000000000007</c:v>
                      </c:pt>
                      <c:pt idx="98">
                        <c:v>1.2900000000000007</c:v>
                      </c:pt>
                      <c:pt idx="99">
                        <c:v>1.3100000000000007</c:v>
                      </c:pt>
                      <c:pt idx="100">
                        <c:v>1.3300000000000007</c:v>
                      </c:pt>
                      <c:pt idx="101">
                        <c:v>1.3500000000000008</c:v>
                      </c:pt>
                      <c:pt idx="102">
                        <c:v>1.3700000000000008</c:v>
                      </c:pt>
                      <c:pt idx="103">
                        <c:v>1.3900000000000008</c:v>
                      </c:pt>
                      <c:pt idx="104">
                        <c:v>1.4100000000000008</c:v>
                      </c:pt>
                      <c:pt idx="105">
                        <c:v>1.4300000000000008</c:v>
                      </c:pt>
                      <c:pt idx="106">
                        <c:v>1.4500000000000008</c:v>
                      </c:pt>
                      <c:pt idx="107">
                        <c:v>1.4700000000000009</c:v>
                      </c:pt>
                      <c:pt idx="108">
                        <c:v>1.4900000000000009</c:v>
                      </c:pt>
                      <c:pt idx="109">
                        <c:v>1.5100000000000009</c:v>
                      </c:pt>
                      <c:pt idx="110">
                        <c:v>1.5300000000000009</c:v>
                      </c:pt>
                      <c:pt idx="111">
                        <c:v>1.5500000000000009</c:v>
                      </c:pt>
                      <c:pt idx="112">
                        <c:v>1.570000000000001</c:v>
                      </c:pt>
                      <c:pt idx="113">
                        <c:v>1.590000000000001</c:v>
                      </c:pt>
                      <c:pt idx="114">
                        <c:v>1.610000000000001</c:v>
                      </c:pt>
                      <c:pt idx="115">
                        <c:v>1.630000000000001</c:v>
                      </c:pt>
                      <c:pt idx="116">
                        <c:v>1.650000000000001</c:v>
                      </c:pt>
                      <c:pt idx="117">
                        <c:v>1.670000000000001</c:v>
                      </c:pt>
                      <c:pt idx="118">
                        <c:v>1.6900000000000011</c:v>
                      </c:pt>
                      <c:pt idx="119">
                        <c:v>1.7100000000000011</c:v>
                      </c:pt>
                      <c:pt idx="120">
                        <c:v>1.7300000000000011</c:v>
                      </c:pt>
                      <c:pt idx="121">
                        <c:v>1.7500000000000011</c:v>
                      </c:pt>
                      <c:pt idx="122">
                        <c:v>1.7700000000000011</c:v>
                      </c:pt>
                      <c:pt idx="123">
                        <c:v>1.7900000000000011</c:v>
                      </c:pt>
                      <c:pt idx="124">
                        <c:v>1.8100000000000012</c:v>
                      </c:pt>
                      <c:pt idx="125">
                        <c:v>1.8300000000000012</c:v>
                      </c:pt>
                      <c:pt idx="126">
                        <c:v>1.8500000000000012</c:v>
                      </c:pt>
                      <c:pt idx="127">
                        <c:v>1.8700000000000012</c:v>
                      </c:pt>
                      <c:pt idx="128">
                        <c:v>1.8900000000000012</c:v>
                      </c:pt>
                      <c:pt idx="129">
                        <c:v>1.9100000000000013</c:v>
                      </c:pt>
                      <c:pt idx="130">
                        <c:v>1.9300000000000013</c:v>
                      </c:pt>
                      <c:pt idx="131">
                        <c:v>1.9500000000000013</c:v>
                      </c:pt>
                      <c:pt idx="132">
                        <c:v>1.9700000000000013</c:v>
                      </c:pt>
                      <c:pt idx="133">
                        <c:v>1.9900000000000013</c:v>
                      </c:pt>
                      <c:pt idx="134">
                        <c:v>2.0100000000000011</c:v>
                      </c:pt>
                      <c:pt idx="135">
                        <c:v>2.0300000000000011</c:v>
                      </c:pt>
                      <c:pt idx="136">
                        <c:v>2.0500000000000012</c:v>
                      </c:pt>
                      <c:pt idx="137">
                        <c:v>2.0700000000000012</c:v>
                      </c:pt>
                      <c:pt idx="138">
                        <c:v>2.0900000000000012</c:v>
                      </c:pt>
                      <c:pt idx="139">
                        <c:v>2.1100000000000012</c:v>
                      </c:pt>
                      <c:pt idx="140">
                        <c:v>2.1300000000000012</c:v>
                      </c:pt>
                      <c:pt idx="141">
                        <c:v>2.1500000000000012</c:v>
                      </c:pt>
                      <c:pt idx="142">
                        <c:v>2.1700000000000013</c:v>
                      </c:pt>
                      <c:pt idx="143">
                        <c:v>2.1900000000000013</c:v>
                      </c:pt>
                      <c:pt idx="144">
                        <c:v>2.2100000000000013</c:v>
                      </c:pt>
                      <c:pt idx="145">
                        <c:v>2.2300000000000013</c:v>
                      </c:pt>
                      <c:pt idx="146">
                        <c:v>2.2500000000000013</c:v>
                      </c:pt>
                      <c:pt idx="147">
                        <c:v>2.2700000000000014</c:v>
                      </c:pt>
                      <c:pt idx="148">
                        <c:v>2.2900000000000014</c:v>
                      </c:pt>
                      <c:pt idx="149">
                        <c:v>2.3100000000000014</c:v>
                      </c:pt>
                      <c:pt idx="150">
                        <c:v>2.3300000000000014</c:v>
                      </c:pt>
                      <c:pt idx="151">
                        <c:v>2.3500000000000014</c:v>
                      </c:pt>
                      <c:pt idx="152">
                        <c:v>2.3700000000000014</c:v>
                      </c:pt>
                      <c:pt idx="153">
                        <c:v>2.3900000000000015</c:v>
                      </c:pt>
                      <c:pt idx="154">
                        <c:v>2.4100000000000015</c:v>
                      </c:pt>
                      <c:pt idx="155">
                        <c:v>2.4300000000000015</c:v>
                      </c:pt>
                      <c:pt idx="156">
                        <c:v>2.4500000000000015</c:v>
                      </c:pt>
                      <c:pt idx="157">
                        <c:v>2.4700000000000015</c:v>
                      </c:pt>
                      <c:pt idx="158">
                        <c:v>2.4900000000000015</c:v>
                      </c:pt>
                      <c:pt idx="159">
                        <c:v>2.5100000000000016</c:v>
                      </c:pt>
                      <c:pt idx="160">
                        <c:v>2.5300000000000016</c:v>
                      </c:pt>
                      <c:pt idx="161">
                        <c:v>2.5500000000000016</c:v>
                      </c:pt>
                      <c:pt idx="162">
                        <c:v>2.5700000000000016</c:v>
                      </c:pt>
                      <c:pt idx="163">
                        <c:v>2.5900000000000016</c:v>
                      </c:pt>
                      <c:pt idx="164">
                        <c:v>2.6100000000000017</c:v>
                      </c:pt>
                      <c:pt idx="165">
                        <c:v>2.6300000000000017</c:v>
                      </c:pt>
                      <c:pt idx="166">
                        <c:v>2.6500000000000017</c:v>
                      </c:pt>
                      <c:pt idx="167">
                        <c:v>2.6700000000000017</c:v>
                      </c:pt>
                      <c:pt idx="168">
                        <c:v>2.6900000000000017</c:v>
                      </c:pt>
                      <c:pt idx="169">
                        <c:v>2.7100000000000017</c:v>
                      </c:pt>
                      <c:pt idx="170">
                        <c:v>2.7300000000000018</c:v>
                      </c:pt>
                      <c:pt idx="171">
                        <c:v>2.7500000000000018</c:v>
                      </c:pt>
                      <c:pt idx="172">
                        <c:v>2.7700000000000018</c:v>
                      </c:pt>
                      <c:pt idx="173">
                        <c:v>2.7900000000000018</c:v>
                      </c:pt>
                      <c:pt idx="174">
                        <c:v>2.8100000000000018</c:v>
                      </c:pt>
                      <c:pt idx="175">
                        <c:v>2.8300000000000018</c:v>
                      </c:pt>
                      <c:pt idx="176">
                        <c:v>2.8500000000000019</c:v>
                      </c:pt>
                      <c:pt idx="177">
                        <c:v>2.8700000000000019</c:v>
                      </c:pt>
                      <c:pt idx="178">
                        <c:v>2.8900000000000019</c:v>
                      </c:pt>
                      <c:pt idx="179">
                        <c:v>2.9100000000000019</c:v>
                      </c:pt>
                      <c:pt idx="180">
                        <c:v>2.9300000000000019</c:v>
                      </c:pt>
                      <c:pt idx="181">
                        <c:v>2.950000000000002</c:v>
                      </c:pt>
                      <c:pt idx="182">
                        <c:v>2.970000000000002</c:v>
                      </c:pt>
                      <c:pt idx="183">
                        <c:v>2.990000000000002</c:v>
                      </c:pt>
                      <c:pt idx="184">
                        <c:v>3.010000000000002</c:v>
                      </c:pt>
                      <c:pt idx="185">
                        <c:v>3.030000000000002</c:v>
                      </c:pt>
                      <c:pt idx="186">
                        <c:v>3.050000000000002</c:v>
                      </c:pt>
                      <c:pt idx="187">
                        <c:v>3.0700000000000021</c:v>
                      </c:pt>
                      <c:pt idx="188">
                        <c:v>3.0900000000000021</c:v>
                      </c:pt>
                      <c:pt idx="189">
                        <c:v>3.1100000000000021</c:v>
                      </c:pt>
                      <c:pt idx="190">
                        <c:v>3.1300000000000021</c:v>
                      </c:pt>
                      <c:pt idx="191">
                        <c:v>3.1500000000000021</c:v>
                      </c:pt>
                      <c:pt idx="192">
                        <c:v>3.1700000000000021</c:v>
                      </c:pt>
                      <c:pt idx="193">
                        <c:v>3.1900000000000022</c:v>
                      </c:pt>
                      <c:pt idx="194">
                        <c:v>3.2100000000000022</c:v>
                      </c:pt>
                      <c:pt idx="195">
                        <c:v>3.2300000000000022</c:v>
                      </c:pt>
                      <c:pt idx="196">
                        <c:v>3.2500000000000022</c:v>
                      </c:pt>
                      <c:pt idx="197">
                        <c:v>3.2700000000000022</c:v>
                      </c:pt>
                      <c:pt idx="198">
                        <c:v>3.2900000000000023</c:v>
                      </c:pt>
                      <c:pt idx="199">
                        <c:v>3.3100000000000023</c:v>
                      </c:pt>
                      <c:pt idx="200">
                        <c:v>3.3300000000000023</c:v>
                      </c:pt>
                      <c:pt idx="201">
                        <c:v>3.3500000000000023</c:v>
                      </c:pt>
                      <c:pt idx="202">
                        <c:v>3.3700000000000023</c:v>
                      </c:pt>
                      <c:pt idx="203">
                        <c:v>3.3900000000000023</c:v>
                      </c:pt>
                      <c:pt idx="204">
                        <c:v>3.4100000000000024</c:v>
                      </c:pt>
                      <c:pt idx="205">
                        <c:v>3.4300000000000024</c:v>
                      </c:pt>
                      <c:pt idx="206">
                        <c:v>3.4500000000000024</c:v>
                      </c:pt>
                      <c:pt idx="207">
                        <c:v>3.4700000000000024</c:v>
                      </c:pt>
                      <c:pt idx="208">
                        <c:v>3.4900000000000024</c:v>
                      </c:pt>
                      <c:pt idx="209">
                        <c:v>3.5100000000000025</c:v>
                      </c:pt>
                      <c:pt idx="210">
                        <c:v>3.5300000000000025</c:v>
                      </c:pt>
                      <c:pt idx="211">
                        <c:v>3.5500000000000025</c:v>
                      </c:pt>
                      <c:pt idx="212">
                        <c:v>3.5700000000000025</c:v>
                      </c:pt>
                      <c:pt idx="213">
                        <c:v>3.5900000000000025</c:v>
                      </c:pt>
                      <c:pt idx="214">
                        <c:v>3.6100000000000025</c:v>
                      </c:pt>
                      <c:pt idx="215">
                        <c:v>3.6300000000000026</c:v>
                      </c:pt>
                      <c:pt idx="216">
                        <c:v>3.6500000000000026</c:v>
                      </c:pt>
                      <c:pt idx="217">
                        <c:v>3.6700000000000026</c:v>
                      </c:pt>
                      <c:pt idx="218">
                        <c:v>3.6900000000000026</c:v>
                      </c:pt>
                      <c:pt idx="219">
                        <c:v>3.7100000000000026</c:v>
                      </c:pt>
                      <c:pt idx="220">
                        <c:v>3.7300000000000026</c:v>
                      </c:pt>
                      <c:pt idx="221">
                        <c:v>3.7500000000000027</c:v>
                      </c:pt>
                      <c:pt idx="222">
                        <c:v>3.7700000000000027</c:v>
                      </c:pt>
                      <c:pt idx="223">
                        <c:v>3.7900000000000027</c:v>
                      </c:pt>
                      <c:pt idx="224">
                        <c:v>3.8100000000000027</c:v>
                      </c:pt>
                      <c:pt idx="225">
                        <c:v>3.8300000000000027</c:v>
                      </c:pt>
                      <c:pt idx="226">
                        <c:v>3.8500000000000028</c:v>
                      </c:pt>
                      <c:pt idx="227">
                        <c:v>3.8700000000000028</c:v>
                      </c:pt>
                      <c:pt idx="228">
                        <c:v>3.8900000000000028</c:v>
                      </c:pt>
                      <c:pt idx="229">
                        <c:v>3.9100000000000028</c:v>
                      </c:pt>
                      <c:pt idx="230">
                        <c:v>3.9300000000000028</c:v>
                      </c:pt>
                      <c:pt idx="231">
                        <c:v>3.9500000000000028</c:v>
                      </c:pt>
                      <c:pt idx="232">
                        <c:v>3.9700000000000029</c:v>
                      </c:pt>
                      <c:pt idx="233">
                        <c:v>3.9900000000000029</c:v>
                      </c:pt>
                      <c:pt idx="234">
                        <c:v>4.0100000000000025</c:v>
                      </c:pt>
                      <c:pt idx="235">
                        <c:v>4.030000000000002</c:v>
                      </c:pt>
                      <c:pt idx="236">
                        <c:v>4.0500000000000016</c:v>
                      </c:pt>
                      <c:pt idx="237">
                        <c:v>4.0700000000000012</c:v>
                      </c:pt>
                      <c:pt idx="238">
                        <c:v>4.0900000000000007</c:v>
                      </c:pt>
                      <c:pt idx="239">
                        <c:v>4.1100000000000003</c:v>
                      </c:pt>
                      <c:pt idx="240">
                        <c:v>4.13</c:v>
                      </c:pt>
                      <c:pt idx="241">
                        <c:v>4.1499999999999995</c:v>
                      </c:pt>
                      <c:pt idx="242">
                        <c:v>4.169999999999999</c:v>
                      </c:pt>
                      <c:pt idx="243">
                        <c:v>4.1899999999999986</c:v>
                      </c:pt>
                      <c:pt idx="244">
                        <c:v>4.2099999999999982</c:v>
                      </c:pt>
                      <c:pt idx="245">
                        <c:v>4.2299999999999978</c:v>
                      </c:pt>
                      <c:pt idx="246">
                        <c:v>4.2499999999999973</c:v>
                      </c:pt>
                      <c:pt idx="247">
                        <c:v>4.2699999999999969</c:v>
                      </c:pt>
                      <c:pt idx="248">
                        <c:v>4.2899999999999965</c:v>
                      </c:pt>
                      <c:pt idx="249">
                        <c:v>4.3099999999999961</c:v>
                      </c:pt>
                      <c:pt idx="250">
                        <c:v>4.3299999999999956</c:v>
                      </c:pt>
                      <c:pt idx="251">
                        <c:v>4.3499999999999952</c:v>
                      </c:pt>
                      <c:pt idx="252">
                        <c:v>4.3699999999999948</c:v>
                      </c:pt>
                      <c:pt idx="253">
                        <c:v>4.3899999999999944</c:v>
                      </c:pt>
                      <c:pt idx="254">
                        <c:v>4.4099999999999939</c:v>
                      </c:pt>
                      <c:pt idx="255">
                        <c:v>4.4299999999999935</c:v>
                      </c:pt>
                      <c:pt idx="256">
                        <c:v>4.4499999999999931</c:v>
                      </c:pt>
                      <c:pt idx="257">
                        <c:v>4.4699999999999926</c:v>
                      </c:pt>
                      <c:pt idx="258">
                        <c:v>4.4899999999999922</c:v>
                      </c:pt>
                      <c:pt idx="259">
                        <c:v>4.5099999999999918</c:v>
                      </c:pt>
                      <c:pt idx="260">
                        <c:v>4.5299999999999914</c:v>
                      </c:pt>
                      <c:pt idx="261">
                        <c:v>4.5499999999999909</c:v>
                      </c:pt>
                      <c:pt idx="262">
                        <c:v>4.5699999999999905</c:v>
                      </c:pt>
                      <c:pt idx="263">
                        <c:v>4.5899999999999901</c:v>
                      </c:pt>
                      <c:pt idx="264">
                        <c:v>4.6099999999999897</c:v>
                      </c:pt>
                      <c:pt idx="265">
                        <c:v>4.6299999999999892</c:v>
                      </c:pt>
                      <c:pt idx="266">
                        <c:v>4.6499999999999888</c:v>
                      </c:pt>
                      <c:pt idx="267">
                        <c:v>4.6699999999999884</c:v>
                      </c:pt>
                      <c:pt idx="268">
                        <c:v>4.689999999999988</c:v>
                      </c:pt>
                      <c:pt idx="269">
                        <c:v>4.7099999999999875</c:v>
                      </c:pt>
                      <c:pt idx="270">
                        <c:v>4.7299999999999871</c:v>
                      </c:pt>
                      <c:pt idx="271">
                        <c:v>4.7499999999999867</c:v>
                      </c:pt>
                      <c:pt idx="272">
                        <c:v>4.7699999999999863</c:v>
                      </c:pt>
                      <c:pt idx="273">
                        <c:v>4.7899999999999858</c:v>
                      </c:pt>
                      <c:pt idx="274">
                        <c:v>4.8099999999999854</c:v>
                      </c:pt>
                      <c:pt idx="275">
                        <c:v>4.829999999999985</c:v>
                      </c:pt>
                      <c:pt idx="276">
                        <c:v>4.8499999999999845</c:v>
                      </c:pt>
                      <c:pt idx="277">
                        <c:v>4.8699999999999841</c:v>
                      </c:pt>
                      <c:pt idx="278">
                        <c:v>4.8899999999999837</c:v>
                      </c:pt>
                      <c:pt idx="279">
                        <c:v>4.9099999999999833</c:v>
                      </c:pt>
                      <c:pt idx="280">
                        <c:v>4.9299999999999828</c:v>
                      </c:pt>
                      <c:pt idx="281">
                        <c:v>4.9499999999999824</c:v>
                      </c:pt>
                      <c:pt idx="282">
                        <c:v>4.969999999999982</c:v>
                      </c:pt>
                      <c:pt idx="283">
                        <c:v>4.9899999999999816</c:v>
                      </c:pt>
                      <c:pt idx="284">
                        <c:v>5.0099999999999811</c:v>
                      </c:pt>
                      <c:pt idx="285">
                        <c:v>5.0299999999999807</c:v>
                      </c:pt>
                      <c:pt idx="286">
                        <c:v>5.0499999999999803</c:v>
                      </c:pt>
                      <c:pt idx="287">
                        <c:v>5.0699999999999799</c:v>
                      </c:pt>
                      <c:pt idx="288">
                        <c:v>5.0899999999999794</c:v>
                      </c:pt>
                      <c:pt idx="289">
                        <c:v>5.109999999999979</c:v>
                      </c:pt>
                      <c:pt idx="290">
                        <c:v>5.1299999999999786</c:v>
                      </c:pt>
                      <c:pt idx="291">
                        <c:v>5.1499999999999782</c:v>
                      </c:pt>
                      <c:pt idx="292">
                        <c:v>5.1699999999999777</c:v>
                      </c:pt>
                      <c:pt idx="293">
                        <c:v>5.1899999999999773</c:v>
                      </c:pt>
                      <c:pt idx="294">
                        <c:v>5.2099999999999769</c:v>
                      </c:pt>
                      <c:pt idx="295">
                        <c:v>5.2299999999999764</c:v>
                      </c:pt>
                      <c:pt idx="296">
                        <c:v>5.249999999999976</c:v>
                      </c:pt>
                      <c:pt idx="297">
                        <c:v>5.2699999999999756</c:v>
                      </c:pt>
                      <c:pt idx="298">
                        <c:v>5.2899999999999752</c:v>
                      </c:pt>
                      <c:pt idx="299">
                        <c:v>5.3099999999999747</c:v>
                      </c:pt>
                      <c:pt idx="300">
                        <c:v>5.3299999999999743</c:v>
                      </c:pt>
                      <c:pt idx="301">
                        <c:v>5.3499999999999739</c:v>
                      </c:pt>
                      <c:pt idx="302">
                        <c:v>5.3699999999999735</c:v>
                      </c:pt>
                      <c:pt idx="303">
                        <c:v>5.389999999999973</c:v>
                      </c:pt>
                      <c:pt idx="304">
                        <c:v>5.4099999999999726</c:v>
                      </c:pt>
                      <c:pt idx="305">
                        <c:v>5.4299999999999722</c:v>
                      </c:pt>
                      <c:pt idx="306">
                        <c:v>5.4499999999999718</c:v>
                      </c:pt>
                      <c:pt idx="307">
                        <c:v>5.4699999999999713</c:v>
                      </c:pt>
                      <c:pt idx="308">
                        <c:v>5.4899999999999709</c:v>
                      </c:pt>
                      <c:pt idx="309">
                        <c:v>5.5099999999999705</c:v>
                      </c:pt>
                      <c:pt idx="310">
                        <c:v>5.5299999999999701</c:v>
                      </c:pt>
                      <c:pt idx="311">
                        <c:v>5.5499999999999696</c:v>
                      </c:pt>
                      <c:pt idx="312">
                        <c:v>5.5699999999999692</c:v>
                      </c:pt>
                      <c:pt idx="313">
                        <c:v>5.5899999999999688</c:v>
                      </c:pt>
                      <c:pt idx="314">
                        <c:v>5.6099999999999683</c:v>
                      </c:pt>
                      <c:pt idx="315">
                        <c:v>5.6299999999999679</c:v>
                      </c:pt>
                      <c:pt idx="316">
                        <c:v>5.6499999999999675</c:v>
                      </c:pt>
                      <c:pt idx="317">
                        <c:v>5.6699999999999671</c:v>
                      </c:pt>
                      <c:pt idx="318">
                        <c:v>5.6899999999999666</c:v>
                      </c:pt>
                      <c:pt idx="319">
                        <c:v>5.7099999999999662</c:v>
                      </c:pt>
                      <c:pt idx="320">
                        <c:v>5.7299999999999658</c:v>
                      </c:pt>
                      <c:pt idx="321">
                        <c:v>5.7499999999999654</c:v>
                      </c:pt>
                      <c:pt idx="322">
                        <c:v>5.7699999999999649</c:v>
                      </c:pt>
                      <c:pt idx="323">
                        <c:v>5.7899999999999645</c:v>
                      </c:pt>
                      <c:pt idx="324">
                        <c:v>5.8099999999999641</c:v>
                      </c:pt>
                      <c:pt idx="325">
                        <c:v>5.8299999999999637</c:v>
                      </c:pt>
                      <c:pt idx="326">
                        <c:v>5.8499999999999632</c:v>
                      </c:pt>
                      <c:pt idx="327">
                        <c:v>5.8699999999999628</c:v>
                      </c:pt>
                      <c:pt idx="328">
                        <c:v>5.8899999999999624</c:v>
                      </c:pt>
                      <c:pt idx="329">
                        <c:v>5.909999999999962</c:v>
                      </c:pt>
                      <c:pt idx="330">
                        <c:v>5.9299999999999615</c:v>
                      </c:pt>
                      <c:pt idx="331">
                        <c:v>5.9499999999999611</c:v>
                      </c:pt>
                      <c:pt idx="332">
                        <c:v>5.9699999999999607</c:v>
                      </c:pt>
                      <c:pt idx="333">
                        <c:v>5.9899999999999602</c:v>
                      </c:pt>
                      <c:pt idx="334">
                        <c:v>6.0099999999999598</c:v>
                      </c:pt>
                      <c:pt idx="335">
                        <c:v>6.0299999999999594</c:v>
                      </c:pt>
                      <c:pt idx="336">
                        <c:v>6.049999999999959</c:v>
                      </c:pt>
                      <c:pt idx="337">
                        <c:v>6.0699999999999585</c:v>
                      </c:pt>
                      <c:pt idx="338">
                        <c:v>6.0899999999999581</c:v>
                      </c:pt>
                      <c:pt idx="339">
                        <c:v>6.1099999999999577</c:v>
                      </c:pt>
                      <c:pt idx="340">
                        <c:v>6.1299999999999573</c:v>
                      </c:pt>
                      <c:pt idx="341">
                        <c:v>6.1499999999999568</c:v>
                      </c:pt>
                      <c:pt idx="342">
                        <c:v>6.1699999999999564</c:v>
                      </c:pt>
                      <c:pt idx="343">
                        <c:v>6.189999999999956</c:v>
                      </c:pt>
                      <c:pt idx="344">
                        <c:v>6.2099999999999556</c:v>
                      </c:pt>
                      <c:pt idx="345">
                        <c:v>6.2299999999999551</c:v>
                      </c:pt>
                      <c:pt idx="346">
                        <c:v>6.2499999999999547</c:v>
                      </c:pt>
                      <c:pt idx="347">
                        <c:v>6.2699999999999543</c:v>
                      </c:pt>
                      <c:pt idx="348">
                        <c:v>6.2899999999999539</c:v>
                      </c:pt>
                      <c:pt idx="349">
                        <c:v>6.3099999999999534</c:v>
                      </c:pt>
                      <c:pt idx="350">
                        <c:v>6.329999999999953</c:v>
                      </c:pt>
                      <c:pt idx="351">
                        <c:v>6.3499999999999526</c:v>
                      </c:pt>
                      <c:pt idx="352">
                        <c:v>6.3699999999999521</c:v>
                      </c:pt>
                      <c:pt idx="353">
                        <c:v>6.3899999999999517</c:v>
                      </c:pt>
                      <c:pt idx="354">
                        <c:v>6.4099999999999513</c:v>
                      </c:pt>
                      <c:pt idx="355">
                        <c:v>6.4299999999999509</c:v>
                      </c:pt>
                      <c:pt idx="356">
                        <c:v>6.4499999999999504</c:v>
                      </c:pt>
                      <c:pt idx="357">
                        <c:v>6.46999999999995</c:v>
                      </c:pt>
                      <c:pt idx="358">
                        <c:v>6.4899999999999496</c:v>
                      </c:pt>
                      <c:pt idx="359">
                        <c:v>6.5099999999999492</c:v>
                      </c:pt>
                      <c:pt idx="360">
                        <c:v>6.5299999999999487</c:v>
                      </c:pt>
                      <c:pt idx="361">
                        <c:v>6.5499999999999483</c:v>
                      </c:pt>
                      <c:pt idx="362">
                        <c:v>6.5699999999999479</c:v>
                      </c:pt>
                      <c:pt idx="363">
                        <c:v>6.5899999999999475</c:v>
                      </c:pt>
                      <c:pt idx="364">
                        <c:v>6.609999999999947</c:v>
                      </c:pt>
                      <c:pt idx="365">
                        <c:v>6.6299999999999466</c:v>
                      </c:pt>
                      <c:pt idx="366">
                        <c:v>6.6499999999999462</c:v>
                      </c:pt>
                      <c:pt idx="367">
                        <c:v>6.6699999999999458</c:v>
                      </c:pt>
                      <c:pt idx="368">
                        <c:v>6.6899999999999453</c:v>
                      </c:pt>
                      <c:pt idx="369">
                        <c:v>6.7099999999999449</c:v>
                      </c:pt>
                      <c:pt idx="370">
                        <c:v>6.7299999999999445</c:v>
                      </c:pt>
                      <c:pt idx="371">
                        <c:v>6.749999999999944</c:v>
                      </c:pt>
                      <c:pt idx="372">
                        <c:v>6.7699999999999436</c:v>
                      </c:pt>
                      <c:pt idx="373">
                        <c:v>6.7899999999999432</c:v>
                      </c:pt>
                      <c:pt idx="374">
                        <c:v>6.8099999999999428</c:v>
                      </c:pt>
                      <c:pt idx="375">
                        <c:v>6.8299999999999423</c:v>
                      </c:pt>
                      <c:pt idx="376">
                        <c:v>6.8499999999999419</c:v>
                      </c:pt>
                      <c:pt idx="377">
                        <c:v>6.8699999999999415</c:v>
                      </c:pt>
                      <c:pt idx="378">
                        <c:v>6.8899999999999411</c:v>
                      </c:pt>
                      <c:pt idx="379">
                        <c:v>6.9099999999999406</c:v>
                      </c:pt>
                      <c:pt idx="380">
                        <c:v>6.9299999999999402</c:v>
                      </c:pt>
                      <c:pt idx="381">
                        <c:v>6.9499999999999398</c:v>
                      </c:pt>
                      <c:pt idx="382">
                        <c:v>6.9699999999999394</c:v>
                      </c:pt>
                      <c:pt idx="383">
                        <c:v>6.9899999999999389</c:v>
                      </c:pt>
                      <c:pt idx="384">
                        <c:v>7.0099999999999385</c:v>
                      </c:pt>
                      <c:pt idx="385">
                        <c:v>7.0299999999999381</c:v>
                      </c:pt>
                      <c:pt idx="386">
                        <c:v>7.0499999999999376</c:v>
                      </c:pt>
                      <c:pt idx="387">
                        <c:v>7.0699999999999372</c:v>
                      </c:pt>
                      <c:pt idx="388">
                        <c:v>7.0899999999999368</c:v>
                      </c:pt>
                      <c:pt idx="389">
                        <c:v>7.1099999999999364</c:v>
                      </c:pt>
                      <c:pt idx="390">
                        <c:v>7.1299999999999359</c:v>
                      </c:pt>
                      <c:pt idx="391">
                        <c:v>7.1499999999999355</c:v>
                      </c:pt>
                      <c:pt idx="392">
                        <c:v>7.1699999999999351</c:v>
                      </c:pt>
                      <c:pt idx="393">
                        <c:v>7.1899999999999347</c:v>
                      </c:pt>
                      <c:pt idx="394">
                        <c:v>7.2099999999999342</c:v>
                      </c:pt>
                      <c:pt idx="395">
                        <c:v>7.2299999999999338</c:v>
                      </c:pt>
                      <c:pt idx="396">
                        <c:v>7.2499999999999334</c:v>
                      </c:pt>
                      <c:pt idx="397">
                        <c:v>7.269999999999933</c:v>
                      </c:pt>
                      <c:pt idx="398">
                        <c:v>7.2899999999999325</c:v>
                      </c:pt>
                      <c:pt idx="399">
                        <c:v>7.3099999999999321</c:v>
                      </c:pt>
                      <c:pt idx="400">
                        <c:v>7.3299999999999317</c:v>
                      </c:pt>
                      <c:pt idx="401">
                        <c:v>7.3499999999999313</c:v>
                      </c:pt>
                      <c:pt idx="402">
                        <c:v>7.3699999999999308</c:v>
                      </c:pt>
                      <c:pt idx="403">
                        <c:v>7.3899999999999304</c:v>
                      </c:pt>
                      <c:pt idx="404">
                        <c:v>7.40999999999993</c:v>
                      </c:pt>
                      <c:pt idx="405">
                        <c:v>7.4299999999999295</c:v>
                      </c:pt>
                      <c:pt idx="406">
                        <c:v>7.4499999999999291</c:v>
                      </c:pt>
                      <c:pt idx="407">
                        <c:v>7.4699999999999287</c:v>
                      </c:pt>
                      <c:pt idx="408">
                        <c:v>7.4899999999999283</c:v>
                      </c:pt>
                      <c:pt idx="409">
                        <c:v>7.5099999999999278</c:v>
                      </c:pt>
                      <c:pt idx="410">
                        <c:v>7.5299999999999274</c:v>
                      </c:pt>
                      <c:pt idx="411">
                        <c:v>7.549999999999927</c:v>
                      </c:pt>
                      <c:pt idx="412">
                        <c:v>7.5699999999999266</c:v>
                      </c:pt>
                      <c:pt idx="413">
                        <c:v>7.5899999999999261</c:v>
                      </c:pt>
                      <c:pt idx="414">
                        <c:v>7.6099999999999257</c:v>
                      </c:pt>
                      <c:pt idx="415">
                        <c:v>7.6299999999999253</c:v>
                      </c:pt>
                      <c:pt idx="416">
                        <c:v>7.6499999999999249</c:v>
                      </c:pt>
                      <c:pt idx="417">
                        <c:v>7.6699999999999244</c:v>
                      </c:pt>
                      <c:pt idx="418">
                        <c:v>7.689999999999924</c:v>
                      </c:pt>
                      <c:pt idx="419">
                        <c:v>7.7099999999999236</c:v>
                      </c:pt>
                      <c:pt idx="420">
                        <c:v>7.7299999999999232</c:v>
                      </c:pt>
                      <c:pt idx="421">
                        <c:v>7.7499999999999227</c:v>
                      </c:pt>
                      <c:pt idx="422">
                        <c:v>7.7699999999999223</c:v>
                      </c:pt>
                      <c:pt idx="423">
                        <c:v>7.7899999999999219</c:v>
                      </c:pt>
                      <c:pt idx="424">
                        <c:v>7.8099999999999214</c:v>
                      </c:pt>
                      <c:pt idx="425">
                        <c:v>7.829999999999921</c:v>
                      </c:pt>
                      <c:pt idx="426">
                        <c:v>7.8499999999999206</c:v>
                      </c:pt>
                      <c:pt idx="427">
                        <c:v>7.8699999999999202</c:v>
                      </c:pt>
                      <c:pt idx="428">
                        <c:v>7.8899999999999197</c:v>
                      </c:pt>
                      <c:pt idx="429">
                        <c:v>7.9099999999999193</c:v>
                      </c:pt>
                      <c:pt idx="430">
                        <c:v>7.9299999999999189</c:v>
                      </c:pt>
                      <c:pt idx="431">
                        <c:v>7.9499999999999185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Calculations!$U$29:$U$460</c15:sqref>
                        </c15:formulaRef>
                      </c:ext>
                    </c:extLst>
                    <c:numCache>
                      <c:formatCode>0.00%</c:formatCode>
                      <c:ptCount val="432"/>
                      <c:pt idx="36" formatCode="0%">
                        <c:v>0</c:v>
                      </c:pt>
                      <c:pt idx="37" formatCode="0%">
                        <c:v>0</c:v>
                      </c:pt>
                      <c:pt idx="38" formatCode="0%">
                        <c:v>0</c:v>
                      </c:pt>
                      <c:pt idx="39" formatCode="0%">
                        <c:v>0</c:v>
                      </c:pt>
                      <c:pt idx="40" formatCode="0%">
                        <c:v>0</c:v>
                      </c:pt>
                      <c:pt idx="41" formatCode="0%">
                        <c:v>0</c:v>
                      </c:pt>
                      <c:pt idx="42" formatCode="0%">
                        <c:v>0</c:v>
                      </c:pt>
                      <c:pt idx="43" formatCode="0%">
                        <c:v>0</c:v>
                      </c:pt>
                      <c:pt idx="44" formatCode="0%">
                        <c:v>0</c:v>
                      </c:pt>
                      <c:pt idx="45" formatCode="0%">
                        <c:v>0</c:v>
                      </c:pt>
                      <c:pt idx="46" formatCode="0%">
                        <c:v>0</c:v>
                      </c:pt>
                      <c:pt idx="47" formatCode="0%">
                        <c:v>0</c:v>
                      </c:pt>
                      <c:pt idx="48" formatCode="0%">
                        <c:v>0</c:v>
                      </c:pt>
                      <c:pt idx="49" formatCode="0%">
                        <c:v>0</c:v>
                      </c:pt>
                      <c:pt idx="50" formatCode="0%">
                        <c:v>0</c:v>
                      </c:pt>
                      <c:pt idx="51" formatCode="0%">
                        <c:v>0</c:v>
                      </c:pt>
                      <c:pt idx="52" formatCode="0%">
                        <c:v>0</c:v>
                      </c:pt>
                      <c:pt idx="53" formatCode="0%">
                        <c:v>0</c:v>
                      </c:pt>
                      <c:pt idx="54" formatCode="0%">
                        <c:v>0</c:v>
                      </c:pt>
                      <c:pt idx="55" formatCode="0%">
                        <c:v>0</c:v>
                      </c:pt>
                      <c:pt idx="56" formatCode="0%">
                        <c:v>0</c:v>
                      </c:pt>
                      <c:pt idx="57" formatCode="0%">
                        <c:v>0</c:v>
                      </c:pt>
                      <c:pt idx="58" formatCode="0%">
                        <c:v>0</c:v>
                      </c:pt>
                      <c:pt idx="59" formatCode="0%">
                        <c:v>0</c:v>
                      </c:pt>
                      <c:pt idx="60" formatCode="0%">
                        <c:v>0</c:v>
                      </c:pt>
                      <c:pt idx="61" formatCode="0%">
                        <c:v>0</c:v>
                      </c:pt>
                      <c:pt idx="62" formatCode="0%">
                        <c:v>0</c:v>
                      </c:pt>
                      <c:pt idx="63" formatCode="0%">
                        <c:v>0</c:v>
                      </c:pt>
                      <c:pt idx="64" formatCode="0%">
                        <c:v>0</c:v>
                      </c:pt>
                      <c:pt idx="65" formatCode="0%">
                        <c:v>0</c:v>
                      </c:pt>
                      <c:pt idx="66" formatCode="0%">
                        <c:v>0</c:v>
                      </c:pt>
                      <c:pt idx="67" formatCode="0%">
                        <c:v>0</c:v>
                      </c:pt>
                      <c:pt idx="68" formatCode="0%">
                        <c:v>0</c:v>
                      </c:pt>
                      <c:pt idx="69" formatCode="0%">
                        <c:v>0</c:v>
                      </c:pt>
                      <c:pt idx="70" formatCode="0%">
                        <c:v>0</c:v>
                      </c:pt>
                      <c:pt idx="71" formatCode="0%">
                        <c:v>0</c:v>
                      </c:pt>
                      <c:pt idx="72" formatCode="0%">
                        <c:v>0</c:v>
                      </c:pt>
                      <c:pt idx="73" formatCode="0%">
                        <c:v>0</c:v>
                      </c:pt>
                      <c:pt idx="74" formatCode="0%">
                        <c:v>0</c:v>
                      </c:pt>
                      <c:pt idx="75" formatCode="0%">
                        <c:v>0</c:v>
                      </c:pt>
                      <c:pt idx="76" formatCode="0%">
                        <c:v>0</c:v>
                      </c:pt>
                      <c:pt idx="77" formatCode="0%">
                        <c:v>0</c:v>
                      </c:pt>
                      <c:pt idx="78" formatCode="0%">
                        <c:v>0</c:v>
                      </c:pt>
                      <c:pt idx="79" formatCode="0%">
                        <c:v>0</c:v>
                      </c:pt>
                      <c:pt idx="80" formatCode="0%">
                        <c:v>0</c:v>
                      </c:pt>
                      <c:pt idx="81" formatCode="0%">
                        <c:v>0</c:v>
                      </c:pt>
                      <c:pt idx="82" formatCode="0%">
                        <c:v>0</c:v>
                      </c:pt>
                      <c:pt idx="83" formatCode="0%">
                        <c:v>0</c:v>
                      </c:pt>
                      <c:pt idx="84" formatCode="0%">
                        <c:v>0</c:v>
                      </c:pt>
                      <c:pt idx="85" formatCode="0%">
                        <c:v>0</c:v>
                      </c:pt>
                      <c:pt idx="86" formatCode="0%">
                        <c:v>0</c:v>
                      </c:pt>
                      <c:pt idx="87" formatCode="0%">
                        <c:v>0</c:v>
                      </c:pt>
                      <c:pt idx="88" formatCode="0%">
                        <c:v>0</c:v>
                      </c:pt>
                      <c:pt idx="89" formatCode="0%">
                        <c:v>0</c:v>
                      </c:pt>
                      <c:pt idx="90" formatCode="0%">
                        <c:v>0</c:v>
                      </c:pt>
                      <c:pt idx="91" formatCode="0%">
                        <c:v>0</c:v>
                      </c:pt>
                      <c:pt idx="92" formatCode="0%">
                        <c:v>0</c:v>
                      </c:pt>
                      <c:pt idx="93" formatCode="0%">
                        <c:v>0</c:v>
                      </c:pt>
                      <c:pt idx="94" formatCode="0%">
                        <c:v>0</c:v>
                      </c:pt>
                      <c:pt idx="95" formatCode="0%">
                        <c:v>0</c:v>
                      </c:pt>
                      <c:pt idx="96" formatCode="0%">
                        <c:v>0</c:v>
                      </c:pt>
                      <c:pt idx="97" formatCode="0%">
                        <c:v>0</c:v>
                      </c:pt>
                      <c:pt idx="98" formatCode="0%">
                        <c:v>0</c:v>
                      </c:pt>
                      <c:pt idx="99" formatCode="0%">
                        <c:v>0</c:v>
                      </c:pt>
                      <c:pt idx="100" formatCode="0%">
                        <c:v>0</c:v>
                      </c:pt>
                      <c:pt idx="101" formatCode="0%">
                        <c:v>0</c:v>
                      </c:pt>
                      <c:pt idx="102" formatCode="0%">
                        <c:v>0</c:v>
                      </c:pt>
                      <c:pt idx="103" formatCode="0%">
                        <c:v>0</c:v>
                      </c:pt>
                      <c:pt idx="104" formatCode="0%">
                        <c:v>0</c:v>
                      </c:pt>
                      <c:pt idx="105" formatCode="0%">
                        <c:v>0</c:v>
                      </c:pt>
                      <c:pt idx="106" formatCode="0%">
                        <c:v>0</c:v>
                      </c:pt>
                      <c:pt idx="107" formatCode="0%">
                        <c:v>0</c:v>
                      </c:pt>
                      <c:pt idx="108" formatCode="0%">
                        <c:v>0</c:v>
                      </c:pt>
                      <c:pt idx="109" formatCode="0%">
                        <c:v>0</c:v>
                      </c:pt>
                      <c:pt idx="110" formatCode="0%">
                        <c:v>0</c:v>
                      </c:pt>
                      <c:pt idx="111" formatCode="0%">
                        <c:v>0</c:v>
                      </c:pt>
                      <c:pt idx="112" formatCode="0%">
                        <c:v>0</c:v>
                      </c:pt>
                      <c:pt idx="113" formatCode="0%">
                        <c:v>0</c:v>
                      </c:pt>
                      <c:pt idx="114" formatCode="0%">
                        <c:v>0</c:v>
                      </c:pt>
                      <c:pt idx="115" formatCode="0%">
                        <c:v>0</c:v>
                      </c:pt>
                      <c:pt idx="116" formatCode="0%">
                        <c:v>0</c:v>
                      </c:pt>
                      <c:pt idx="117" formatCode="0%">
                        <c:v>0</c:v>
                      </c:pt>
                      <c:pt idx="118" formatCode="0%">
                        <c:v>0</c:v>
                      </c:pt>
                      <c:pt idx="119" formatCode="0%">
                        <c:v>0</c:v>
                      </c:pt>
                      <c:pt idx="120" formatCode="0%">
                        <c:v>0</c:v>
                      </c:pt>
                      <c:pt idx="121" formatCode="0%">
                        <c:v>0</c:v>
                      </c:pt>
                      <c:pt idx="122" formatCode="0%">
                        <c:v>0</c:v>
                      </c:pt>
                      <c:pt idx="123" formatCode="0%">
                        <c:v>0</c:v>
                      </c:pt>
                      <c:pt idx="124" formatCode="0%">
                        <c:v>0</c:v>
                      </c:pt>
                      <c:pt idx="125" formatCode="0%">
                        <c:v>0</c:v>
                      </c:pt>
                      <c:pt idx="126" formatCode="0%">
                        <c:v>0</c:v>
                      </c:pt>
                      <c:pt idx="127" formatCode="0%">
                        <c:v>0</c:v>
                      </c:pt>
                      <c:pt idx="128" formatCode="0%">
                        <c:v>0</c:v>
                      </c:pt>
                      <c:pt idx="129" formatCode="0%">
                        <c:v>0</c:v>
                      </c:pt>
                      <c:pt idx="130" formatCode="0%">
                        <c:v>0</c:v>
                      </c:pt>
                      <c:pt idx="131" formatCode="0%">
                        <c:v>0</c:v>
                      </c:pt>
                      <c:pt idx="132" formatCode="0%">
                        <c:v>0</c:v>
                      </c:pt>
                      <c:pt idx="133" formatCode="0%">
                        <c:v>0</c:v>
                      </c:pt>
                      <c:pt idx="134" formatCode="0%">
                        <c:v>0</c:v>
                      </c:pt>
                      <c:pt idx="135" formatCode="0%">
                        <c:v>0</c:v>
                      </c:pt>
                      <c:pt idx="136" formatCode="0%">
                        <c:v>0</c:v>
                      </c:pt>
                      <c:pt idx="137" formatCode="0%">
                        <c:v>0</c:v>
                      </c:pt>
                      <c:pt idx="138" formatCode="0%">
                        <c:v>0</c:v>
                      </c:pt>
                      <c:pt idx="139" formatCode="0%">
                        <c:v>0</c:v>
                      </c:pt>
                      <c:pt idx="140" formatCode="0%">
                        <c:v>0</c:v>
                      </c:pt>
                      <c:pt idx="141" formatCode="0%">
                        <c:v>0</c:v>
                      </c:pt>
                      <c:pt idx="142" formatCode="0%">
                        <c:v>0</c:v>
                      </c:pt>
                      <c:pt idx="143" formatCode="0%">
                        <c:v>0</c:v>
                      </c:pt>
                      <c:pt idx="144" formatCode="0%">
                        <c:v>0</c:v>
                      </c:pt>
                      <c:pt idx="145" formatCode="0%">
                        <c:v>0</c:v>
                      </c:pt>
                      <c:pt idx="146" formatCode="0%">
                        <c:v>0</c:v>
                      </c:pt>
                      <c:pt idx="147" formatCode="0%">
                        <c:v>0</c:v>
                      </c:pt>
                      <c:pt idx="148" formatCode="0%">
                        <c:v>0</c:v>
                      </c:pt>
                      <c:pt idx="149" formatCode="0%">
                        <c:v>0</c:v>
                      </c:pt>
                      <c:pt idx="150" formatCode="0%">
                        <c:v>0</c:v>
                      </c:pt>
                      <c:pt idx="151" formatCode="0%">
                        <c:v>0</c:v>
                      </c:pt>
                      <c:pt idx="152" formatCode="0%">
                        <c:v>0</c:v>
                      </c:pt>
                      <c:pt idx="153" formatCode="0%">
                        <c:v>0</c:v>
                      </c:pt>
                      <c:pt idx="154" formatCode="0%">
                        <c:v>0</c:v>
                      </c:pt>
                      <c:pt idx="155" formatCode="0%">
                        <c:v>0</c:v>
                      </c:pt>
                      <c:pt idx="156" formatCode="0%">
                        <c:v>0</c:v>
                      </c:pt>
                      <c:pt idx="157" formatCode="0%">
                        <c:v>0</c:v>
                      </c:pt>
                      <c:pt idx="158" formatCode="0%">
                        <c:v>0</c:v>
                      </c:pt>
                      <c:pt idx="159" formatCode="0%">
                        <c:v>0</c:v>
                      </c:pt>
                      <c:pt idx="160" formatCode="0%">
                        <c:v>0</c:v>
                      </c:pt>
                      <c:pt idx="161" formatCode="0%">
                        <c:v>0</c:v>
                      </c:pt>
                      <c:pt idx="162" formatCode="0%">
                        <c:v>0</c:v>
                      </c:pt>
                      <c:pt idx="163" formatCode="0%">
                        <c:v>0</c:v>
                      </c:pt>
                      <c:pt idx="164" formatCode="0%">
                        <c:v>0</c:v>
                      </c:pt>
                      <c:pt idx="165" formatCode="0%">
                        <c:v>0</c:v>
                      </c:pt>
                      <c:pt idx="166" formatCode="0%">
                        <c:v>0</c:v>
                      </c:pt>
                      <c:pt idx="167" formatCode="0%">
                        <c:v>0</c:v>
                      </c:pt>
                      <c:pt idx="168" formatCode="0%">
                        <c:v>0</c:v>
                      </c:pt>
                      <c:pt idx="169" formatCode="0%">
                        <c:v>0</c:v>
                      </c:pt>
                      <c:pt idx="170" formatCode="0%">
                        <c:v>0</c:v>
                      </c:pt>
                      <c:pt idx="171" formatCode="0%">
                        <c:v>0</c:v>
                      </c:pt>
                      <c:pt idx="172" formatCode="0%">
                        <c:v>0</c:v>
                      </c:pt>
                      <c:pt idx="173" formatCode="0%">
                        <c:v>0</c:v>
                      </c:pt>
                      <c:pt idx="174" formatCode="0%">
                        <c:v>0</c:v>
                      </c:pt>
                      <c:pt idx="175" formatCode="0%">
                        <c:v>0</c:v>
                      </c:pt>
                      <c:pt idx="176" formatCode="0%">
                        <c:v>0</c:v>
                      </c:pt>
                      <c:pt idx="177" formatCode="0%">
                        <c:v>0</c:v>
                      </c:pt>
                      <c:pt idx="178" formatCode="0%">
                        <c:v>0</c:v>
                      </c:pt>
                      <c:pt idx="179" formatCode="0%">
                        <c:v>0</c:v>
                      </c:pt>
                      <c:pt idx="180" formatCode="0%">
                        <c:v>0</c:v>
                      </c:pt>
                      <c:pt idx="181" formatCode="0%">
                        <c:v>0</c:v>
                      </c:pt>
                      <c:pt idx="182" formatCode="0%">
                        <c:v>0</c:v>
                      </c:pt>
                      <c:pt idx="183" formatCode="0%">
                        <c:v>0</c:v>
                      </c:pt>
                      <c:pt idx="184" formatCode="0%">
                        <c:v>0</c:v>
                      </c:pt>
                      <c:pt idx="185" formatCode="0%">
                        <c:v>0</c:v>
                      </c:pt>
                      <c:pt idx="186" formatCode="0%">
                        <c:v>0</c:v>
                      </c:pt>
                      <c:pt idx="187" formatCode="0%">
                        <c:v>0</c:v>
                      </c:pt>
                      <c:pt idx="188" formatCode="0%">
                        <c:v>0</c:v>
                      </c:pt>
                      <c:pt idx="189" formatCode="0%">
                        <c:v>0</c:v>
                      </c:pt>
                      <c:pt idx="190" formatCode="0%">
                        <c:v>0</c:v>
                      </c:pt>
                      <c:pt idx="191" formatCode="0%">
                        <c:v>0</c:v>
                      </c:pt>
                      <c:pt idx="192" formatCode="0%">
                        <c:v>0</c:v>
                      </c:pt>
                      <c:pt idx="193" formatCode="0%">
                        <c:v>0</c:v>
                      </c:pt>
                      <c:pt idx="194" formatCode="0%">
                        <c:v>0</c:v>
                      </c:pt>
                      <c:pt idx="195" formatCode="0%">
                        <c:v>0</c:v>
                      </c:pt>
                      <c:pt idx="196" formatCode="0%">
                        <c:v>0</c:v>
                      </c:pt>
                      <c:pt idx="197" formatCode="0%">
                        <c:v>0</c:v>
                      </c:pt>
                      <c:pt idx="198" formatCode="0%">
                        <c:v>0</c:v>
                      </c:pt>
                      <c:pt idx="199" formatCode="0%">
                        <c:v>0</c:v>
                      </c:pt>
                      <c:pt idx="200" formatCode="0%">
                        <c:v>0</c:v>
                      </c:pt>
                      <c:pt idx="201" formatCode="0%">
                        <c:v>0</c:v>
                      </c:pt>
                      <c:pt idx="202" formatCode="0%">
                        <c:v>0</c:v>
                      </c:pt>
                      <c:pt idx="203" formatCode="0%">
                        <c:v>0</c:v>
                      </c:pt>
                      <c:pt idx="204" formatCode="0%">
                        <c:v>0</c:v>
                      </c:pt>
                      <c:pt idx="205" formatCode="0%">
                        <c:v>0</c:v>
                      </c:pt>
                      <c:pt idx="206" formatCode="0%">
                        <c:v>0</c:v>
                      </c:pt>
                      <c:pt idx="207" formatCode="0%">
                        <c:v>0</c:v>
                      </c:pt>
                      <c:pt idx="208" formatCode="0%">
                        <c:v>0</c:v>
                      </c:pt>
                      <c:pt idx="209" formatCode="0%">
                        <c:v>0</c:v>
                      </c:pt>
                      <c:pt idx="210" formatCode="0%">
                        <c:v>0</c:v>
                      </c:pt>
                      <c:pt idx="211" formatCode="0%">
                        <c:v>0</c:v>
                      </c:pt>
                      <c:pt idx="212" formatCode="0%">
                        <c:v>0</c:v>
                      </c:pt>
                      <c:pt idx="213" formatCode="0%">
                        <c:v>0</c:v>
                      </c:pt>
                      <c:pt idx="214" formatCode="0%">
                        <c:v>0</c:v>
                      </c:pt>
                      <c:pt idx="215" formatCode="0%">
                        <c:v>0</c:v>
                      </c:pt>
                      <c:pt idx="216" formatCode="0%">
                        <c:v>0</c:v>
                      </c:pt>
                      <c:pt idx="217" formatCode="0%">
                        <c:v>0</c:v>
                      </c:pt>
                      <c:pt idx="218" formatCode="0%">
                        <c:v>0</c:v>
                      </c:pt>
                      <c:pt idx="219" formatCode="0%">
                        <c:v>0</c:v>
                      </c:pt>
                      <c:pt idx="220" formatCode="0%">
                        <c:v>0</c:v>
                      </c:pt>
                      <c:pt idx="221" formatCode="0%">
                        <c:v>0</c:v>
                      </c:pt>
                      <c:pt idx="222" formatCode="0%">
                        <c:v>0</c:v>
                      </c:pt>
                      <c:pt idx="223" formatCode="0%">
                        <c:v>0</c:v>
                      </c:pt>
                      <c:pt idx="224" formatCode="0%">
                        <c:v>0</c:v>
                      </c:pt>
                      <c:pt idx="225" formatCode="0%">
                        <c:v>0</c:v>
                      </c:pt>
                      <c:pt idx="226" formatCode="0%">
                        <c:v>0</c:v>
                      </c:pt>
                      <c:pt idx="227" formatCode="0%">
                        <c:v>0</c:v>
                      </c:pt>
                      <c:pt idx="228" formatCode="0%">
                        <c:v>0</c:v>
                      </c:pt>
                      <c:pt idx="229" formatCode="0%">
                        <c:v>0</c:v>
                      </c:pt>
                      <c:pt idx="230" formatCode="0%">
                        <c:v>0</c:v>
                      </c:pt>
                      <c:pt idx="231" formatCode="0%">
                        <c:v>0</c:v>
                      </c:pt>
                      <c:pt idx="232" formatCode="0%">
                        <c:v>0</c:v>
                      </c:pt>
                      <c:pt idx="233" formatCode="0%">
                        <c:v>0</c:v>
                      </c:pt>
                      <c:pt idx="234" formatCode="0%">
                        <c:v>0</c:v>
                      </c:pt>
                      <c:pt idx="235" formatCode="0%">
                        <c:v>0</c:v>
                      </c:pt>
                      <c:pt idx="236" formatCode="0%">
                        <c:v>0</c:v>
                      </c:pt>
                      <c:pt idx="237" formatCode="0%">
                        <c:v>0</c:v>
                      </c:pt>
                      <c:pt idx="238" formatCode="0%">
                        <c:v>0</c:v>
                      </c:pt>
                      <c:pt idx="239" formatCode="0%">
                        <c:v>0</c:v>
                      </c:pt>
                      <c:pt idx="240" formatCode="0%">
                        <c:v>0</c:v>
                      </c:pt>
                      <c:pt idx="241" formatCode="0%">
                        <c:v>0</c:v>
                      </c:pt>
                      <c:pt idx="242" formatCode="0%">
                        <c:v>0</c:v>
                      </c:pt>
                      <c:pt idx="243" formatCode="0%">
                        <c:v>0</c:v>
                      </c:pt>
                      <c:pt idx="244" formatCode="0%">
                        <c:v>0</c:v>
                      </c:pt>
                      <c:pt idx="245" formatCode="0%">
                        <c:v>0</c:v>
                      </c:pt>
                      <c:pt idx="246" formatCode="0%">
                        <c:v>0</c:v>
                      </c:pt>
                      <c:pt idx="247" formatCode="0%">
                        <c:v>0</c:v>
                      </c:pt>
                      <c:pt idx="248" formatCode="0%">
                        <c:v>0</c:v>
                      </c:pt>
                      <c:pt idx="249" formatCode="0%">
                        <c:v>0</c:v>
                      </c:pt>
                      <c:pt idx="250" formatCode="0%">
                        <c:v>0</c:v>
                      </c:pt>
                      <c:pt idx="251" formatCode="0%">
                        <c:v>0</c:v>
                      </c:pt>
                      <c:pt idx="252" formatCode="0%">
                        <c:v>0</c:v>
                      </c:pt>
                      <c:pt idx="253" formatCode="0%">
                        <c:v>0</c:v>
                      </c:pt>
                      <c:pt idx="254" formatCode="0%">
                        <c:v>0</c:v>
                      </c:pt>
                      <c:pt idx="255" formatCode="0%">
                        <c:v>0</c:v>
                      </c:pt>
                      <c:pt idx="256" formatCode="0%">
                        <c:v>0</c:v>
                      </c:pt>
                      <c:pt idx="257" formatCode="0%">
                        <c:v>0</c:v>
                      </c:pt>
                      <c:pt idx="258" formatCode="0%">
                        <c:v>0</c:v>
                      </c:pt>
                      <c:pt idx="259" formatCode="0%">
                        <c:v>0</c:v>
                      </c:pt>
                      <c:pt idx="260" formatCode="0%">
                        <c:v>0</c:v>
                      </c:pt>
                      <c:pt idx="261" formatCode="0%">
                        <c:v>0</c:v>
                      </c:pt>
                      <c:pt idx="262" formatCode="0%">
                        <c:v>0</c:v>
                      </c:pt>
                      <c:pt idx="263" formatCode="0%">
                        <c:v>0</c:v>
                      </c:pt>
                      <c:pt idx="264" formatCode="0%">
                        <c:v>0</c:v>
                      </c:pt>
                      <c:pt idx="265" formatCode="0%">
                        <c:v>0</c:v>
                      </c:pt>
                      <c:pt idx="266" formatCode="0%">
                        <c:v>0</c:v>
                      </c:pt>
                      <c:pt idx="267" formatCode="0%">
                        <c:v>0</c:v>
                      </c:pt>
                      <c:pt idx="268" formatCode="0%">
                        <c:v>0</c:v>
                      </c:pt>
                      <c:pt idx="269" formatCode="0%">
                        <c:v>0</c:v>
                      </c:pt>
                      <c:pt idx="270" formatCode="0%">
                        <c:v>0</c:v>
                      </c:pt>
                      <c:pt idx="271" formatCode="0%">
                        <c:v>0</c:v>
                      </c:pt>
                      <c:pt idx="272" formatCode="0%">
                        <c:v>0</c:v>
                      </c:pt>
                      <c:pt idx="273" formatCode="0%">
                        <c:v>0</c:v>
                      </c:pt>
                      <c:pt idx="274" formatCode="0%">
                        <c:v>0</c:v>
                      </c:pt>
                      <c:pt idx="275" formatCode="0%">
                        <c:v>0</c:v>
                      </c:pt>
                      <c:pt idx="276" formatCode="0%">
                        <c:v>0</c:v>
                      </c:pt>
                      <c:pt idx="277" formatCode="0%">
                        <c:v>0</c:v>
                      </c:pt>
                      <c:pt idx="278" formatCode="0%">
                        <c:v>0</c:v>
                      </c:pt>
                      <c:pt idx="279" formatCode="0%">
                        <c:v>0</c:v>
                      </c:pt>
                      <c:pt idx="280" formatCode="0%">
                        <c:v>0</c:v>
                      </c:pt>
                      <c:pt idx="281" formatCode="0%">
                        <c:v>0</c:v>
                      </c:pt>
                      <c:pt idx="282" formatCode="0%">
                        <c:v>0</c:v>
                      </c:pt>
                      <c:pt idx="283" formatCode="0%">
                        <c:v>0</c:v>
                      </c:pt>
                      <c:pt idx="284" formatCode="0%">
                        <c:v>0.05</c:v>
                      </c:pt>
                      <c:pt idx="285" formatCode="0%">
                        <c:v>0.05</c:v>
                      </c:pt>
                      <c:pt idx="286" formatCode="0%">
                        <c:v>0.05</c:v>
                      </c:pt>
                      <c:pt idx="287" formatCode="0%">
                        <c:v>0.05</c:v>
                      </c:pt>
                      <c:pt idx="288" formatCode="0%">
                        <c:v>0.05</c:v>
                      </c:pt>
                      <c:pt idx="289" formatCode="0%">
                        <c:v>0.05</c:v>
                      </c:pt>
                      <c:pt idx="290" formatCode="0%">
                        <c:v>0.05</c:v>
                      </c:pt>
                      <c:pt idx="291" formatCode="0%">
                        <c:v>0.05</c:v>
                      </c:pt>
                      <c:pt idx="292" formatCode="0%">
                        <c:v>0.05</c:v>
                      </c:pt>
                      <c:pt idx="293" formatCode="0%">
                        <c:v>0.05</c:v>
                      </c:pt>
                      <c:pt idx="294" formatCode="0%">
                        <c:v>0.05</c:v>
                      </c:pt>
                      <c:pt idx="295" formatCode="0%">
                        <c:v>0.05</c:v>
                      </c:pt>
                      <c:pt idx="296" formatCode="0%">
                        <c:v>0.05</c:v>
                      </c:pt>
                      <c:pt idx="297" formatCode="0%">
                        <c:v>0.05</c:v>
                      </c:pt>
                      <c:pt idx="298" formatCode="0%">
                        <c:v>0.05</c:v>
                      </c:pt>
                      <c:pt idx="299" formatCode="0%">
                        <c:v>0.05</c:v>
                      </c:pt>
                      <c:pt idx="300" formatCode="0%">
                        <c:v>0.05</c:v>
                      </c:pt>
                      <c:pt idx="301" formatCode="0%">
                        <c:v>0.05</c:v>
                      </c:pt>
                      <c:pt idx="302" formatCode="0%">
                        <c:v>0.05</c:v>
                      </c:pt>
                      <c:pt idx="303" formatCode="0%">
                        <c:v>0.05</c:v>
                      </c:pt>
                      <c:pt idx="304" formatCode="0%">
                        <c:v>0.05</c:v>
                      </c:pt>
                      <c:pt idx="305" formatCode="0%">
                        <c:v>0.05</c:v>
                      </c:pt>
                      <c:pt idx="306" formatCode="0%">
                        <c:v>0.05</c:v>
                      </c:pt>
                      <c:pt idx="307" formatCode="0%">
                        <c:v>0.05</c:v>
                      </c:pt>
                      <c:pt idx="308" formatCode="0%">
                        <c:v>0.05</c:v>
                      </c:pt>
                      <c:pt idx="309" formatCode="0%">
                        <c:v>0.05</c:v>
                      </c:pt>
                      <c:pt idx="310" formatCode="0%">
                        <c:v>0.05</c:v>
                      </c:pt>
                      <c:pt idx="311" formatCode="0%">
                        <c:v>0.05</c:v>
                      </c:pt>
                      <c:pt idx="312" formatCode="0%">
                        <c:v>0.05</c:v>
                      </c:pt>
                      <c:pt idx="313" formatCode="0%">
                        <c:v>0.05</c:v>
                      </c:pt>
                      <c:pt idx="314" formatCode="0%">
                        <c:v>0.05</c:v>
                      </c:pt>
                      <c:pt idx="315" formatCode="0%">
                        <c:v>0.05</c:v>
                      </c:pt>
                      <c:pt idx="316" formatCode="0%">
                        <c:v>0.05</c:v>
                      </c:pt>
                      <c:pt idx="317" formatCode="0%">
                        <c:v>0.05</c:v>
                      </c:pt>
                      <c:pt idx="318" formatCode="0%">
                        <c:v>0.05</c:v>
                      </c:pt>
                      <c:pt idx="319" formatCode="0%">
                        <c:v>0.05</c:v>
                      </c:pt>
                      <c:pt idx="320" formatCode="0%">
                        <c:v>0.05</c:v>
                      </c:pt>
                      <c:pt idx="321" formatCode="0%">
                        <c:v>0.05</c:v>
                      </c:pt>
                      <c:pt idx="322" formatCode="0%">
                        <c:v>0.05</c:v>
                      </c:pt>
                      <c:pt idx="323" formatCode="0%">
                        <c:v>0.05</c:v>
                      </c:pt>
                      <c:pt idx="324" formatCode="0%">
                        <c:v>0.05</c:v>
                      </c:pt>
                      <c:pt idx="325" formatCode="0%">
                        <c:v>0.05</c:v>
                      </c:pt>
                      <c:pt idx="326" formatCode="0%">
                        <c:v>0.05</c:v>
                      </c:pt>
                      <c:pt idx="327" formatCode="0%">
                        <c:v>0.05</c:v>
                      </c:pt>
                      <c:pt idx="328" formatCode="0%">
                        <c:v>0.05</c:v>
                      </c:pt>
                      <c:pt idx="329" formatCode="0%">
                        <c:v>0.05</c:v>
                      </c:pt>
                      <c:pt idx="330" formatCode="0%">
                        <c:v>0.05</c:v>
                      </c:pt>
                      <c:pt idx="331" formatCode="0%">
                        <c:v>0.05</c:v>
                      </c:pt>
                      <c:pt idx="332" formatCode="0%">
                        <c:v>0.05</c:v>
                      </c:pt>
                      <c:pt idx="333" formatCode="0%">
                        <c:v>0.05</c:v>
                      </c:pt>
                      <c:pt idx="334" formatCode="0%">
                        <c:v>0.05</c:v>
                      </c:pt>
                      <c:pt idx="335" formatCode="0%">
                        <c:v>0.05</c:v>
                      </c:pt>
                      <c:pt idx="336" formatCode="0%">
                        <c:v>0.05</c:v>
                      </c:pt>
                      <c:pt idx="337" formatCode="0%">
                        <c:v>0.05</c:v>
                      </c:pt>
                      <c:pt idx="338" formatCode="0%">
                        <c:v>0.05</c:v>
                      </c:pt>
                      <c:pt idx="339" formatCode="0%">
                        <c:v>0.05</c:v>
                      </c:pt>
                      <c:pt idx="340" formatCode="0%">
                        <c:v>0.05</c:v>
                      </c:pt>
                      <c:pt idx="341" formatCode="0%">
                        <c:v>0.05</c:v>
                      </c:pt>
                      <c:pt idx="342" formatCode="0%">
                        <c:v>0.05</c:v>
                      </c:pt>
                      <c:pt idx="343" formatCode="0%">
                        <c:v>0.05</c:v>
                      </c:pt>
                      <c:pt idx="344" formatCode="0%">
                        <c:v>0.05</c:v>
                      </c:pt>
                      <c:pt idx="345" formatCode="0%">
                        <c:v>0.05</c:v>
                      </c:pt>
                      <c:pt idx="346" formatCode="0%">
                        <c:v>0.05</c:v>
                      </c:pt>
                      <c:pt idx="347" formatCode="0%">
                        <c:v>0.05</c:v>
                      </c:pt>
                      <c:pt idx="348" formatCode="0%">
                        <c:v>0.05</c:v>
                      </c:pt>
                      <c:pt idx="349" formatCode="0%">
                        <c:v>0.05</c:v>
                      </c:pt>
                      <c:pt idx="350" formatCode="0%">
                        <c:v>0.05</c:v>
                      </c:pt>
                      <c:pt idx="351" formatCode="0%">
                        <c:v>0.05</c:v>
                      </c:pt>
                      <c:pt idx="352" formatCode="0%">
                        <c:v>0.05</c:v>
                      </c:pt>
                      <c:pt idx="353" formatCode="0%">
                        <c:v>0.05</c:v>
                      </c:pt>
                      <c:pt idx="354" formatCode="0%">
                        <c:v>0.05</c:v>
                      </c:pt>
                      <c:pt idx="355" formatCode="0%">
                        <c:v>0.05</c:v>
                      </c:pt>
                      <c:pt idx="356" formatCode="0%">
                        <c:v>0.05</c:v>
                      </c:pt>
                      <c:pt idx="357" formatCode="0%">
                        <c:v>0.05</c:v>
                      </c:pt>
                      <c:pt idx="358" formatCode="0%">
                        <c:v>0.05</c:v>
                      </c:pt>
                      <c:pt idx="359" formatCode="0%">
                        <c:v>0.05</c:v>
                      </c:pt>
                      <c:pt idx="360" formatCode="0%">
                        <c:v>0.05</c:v>
                      </c:pt>
                      <c:pt idx="361" formatCode="0%">
                        <c:v>0.05</c:v>
                      </c:pt>
                      <c:pt idx="362" formatCode="0%">
                        <c:v>0.05</c:v>
                      </c:pt>
                      <c:pt idx="363" formatCode="0%">
                        <c:v>0.05</c:v>
                      </c:pt>
                      <c:pt idx="364" formatCode="0%">
                        <c:v>0.05</c:v>
                      </c:pt>
                      <c:pt idx="365" formatCode="0%">
                        <c:v>0.05</c:v>
                      </c:pt>
                      <c:pt idx="366" formatCode="0%">
                        <c:v>0.05</c:v>
                      </c:pt>
                      <c:pt idx="367" formatCode="0%">
                        <c:v>0.05</c:v>
                      </c:pt>
                      <c:pt idx="368" formatCode="0%">
                        <c:v>0.05</c:v>
                      </c:pt>
                      <c:pt idx="369" formatCode="0%">
                        <c:v>0.05</c:v>
                      </c:pt>
                      <c:pt idx="370" formatCode="0%">
                        <c:v>0.05</c:v>
                      </c:pt>
                      <c:pt idx="371" formatCode="0%">
                        <c:v>0.05</c:v>
                      </c:pt>
                      <c:pt idx="372" formatCode="0%">
                        <c:v>0.05</c:v>
                      </c:pt>
                      <c:pt idx="373" formatCode="0%">
                        <c:v>0.05</c:v>
                      </c:pt>
                      <c:pt idx="374" formatCode="0%">
                        <c:v>0.05</c:v>
                      </c:pt>
                      <c:pt idx="375" formatCode="0%">
                        <c:v>0.05</c:v>
                      </c:pt>
                      <c:pt idx="376" formatCode="0%">
                        <c:v>0.05</c:v>
                      </c:pt>
                      <c:pt idx="377" formatCode="0%">
                        <c:v>0.05</c:v>
                      </c:pt>
                      <c:pt idx="378" formatCode="0%">
                        <c:v>0.05</c:v>
                      </c:pt>
                      <c:pt idx="379" formatCode="0%">
                        <c:v>0.05</c:v>
                      </c:pt>
                      <c:pt idx="380" formatCode="0%">
                        <c:v>0.05</c:v>
                      </c:pt>
                      <c:pt idx="381" formatCode="0%">
                        <c:v>0.05</c:v>
                      </c:pt>
                      <c:pt idx="382" formatCode="0%">
                        <c:v>0.05</c:v>
                      </c:pt>
                      <c:pt idx="383" formatCode="0%">
                        <c:v>0.05</c:v>
                      </c:pt>
                      <c:pt idx="384" formatCode="0%">
                        <c:v>0.05</c:v>
                      </c:pt>
                      <c:pt idx="385" formatCode="0%">
                        <c:v>0.05</c:v>
                      </c:pt>
                      <c:pt idx="386" formatCode="0%">
                        <c:v>0.05</c:v>
                      </c:pt>
                      <c:pt idx="387" formatCode="0%">
                        <c:v>0.05</c:v>
                      </c:pt>
                      <c:pt idx="388" formatCode="0%">
                        <c:v>0.05</c:v>
                      </c:pt>
                      <c:pt idx="389" formatCode="0%">
                        <c:v>0.05</c:v>
                      </c:pt>
                      <c:pt idx="390" formatCode="0%">
                        <c:v>0.05</c:v>
                      </c:pt>
                      <c:pt idx="391" formatCode="0%">
                        <c:v>0.05</c:v>
                      </c:pt>
                      <c:pt idx="392" formatCode="0%">
                        <c:v>0.05</c:v>
                      </c:pt>
                      <c:pt idx="393" formatCode="0%">
                        <c:v>0.05</c:v>
                      </c:pt>
                      <c:pt idx="394" formatCode="0%">
                        <c:v>0.05</c:v>
                      </c:pt>
                      <c:pt idx="395" formatCode="0%">
                        <c:v>0.05</c:v>
                      </c:pt>
                      <c:pt idx="396" formatCode="0%">
                        <c:v>0.05</c:v>
                      </c:pt>
                      <c:pt idx="397" formatCode="0%">
                        <c:v>0.05</c:v>
                      </c:pt>
                      <c:pt idx="398" formatCode="0%">
                        <c:v>0.05</c:v>
                      </c:pt>
                      <c:pt idx="399" formatCode="0%">
                        <c:v>0.05</c:v>
                      </c:pt>
                      <c:pt idx="400" formatCode="0%">
                        <c:v>0.05</c:v>
                      </c:pt>
                      <c:pt idx="401" formatCode="0%">
                        <c:v>0.05</c:v>
                      </c:pt>
                      <c:pt idx="402" formatCode="0%">
                        <c:v>0.05</c:v>
                      </c:pt>
                      <c:pt idx="403" formatCode="0%">
                        <c:v>0.05</c:v>
                      </c:pt>
                      <c:pt idx="404" formatCode="0%">
                        <c:v>0.05</c:v>
                      </c:pt>
                      <c:pt idx="405" formatCode="0%">
                        <c:v>0.05</c:v>
                      </c:pt>
                      <c:pt idx="406" formatCode="0%">
                        <c:v>0.05</c:v>
                      </c:pt>
                      <c:pt idx="407" formatCode="0%">
                        <c:v>0.05</c:v>
                      </c:pt>
                      <c:pt idx="408" formatCode="0%">
                        <c:v>0.05</c:v>
                      </c:pt>
                      <c:pt idx="409" formatCode="0%">
                        <c:v>0.05</c:v>
                      </c:pt>
                      <c:pt idx="410" formatCode="0%">
                        <c:v>0.05</c:v>
                      </c:pt>
                      <c:pt idx="411" formatCode="0%">
                        <c:v>0.05</c:v>
                      </c:pt>
                      <c:pt idx="412" formatCode="0%">
                        <c:v>0.05</c:v>
                      </c:pt>
                      <c:pt idx="413" formatCode="0%">
                        <c:v>0.05</c:v>
                      </c:pt>
                      <c:pt idx="414" formatCode="0%">
                        <c:v>0.05</c:v>
                      </c:pt>
                      <c:pt idx="415" formatCode="0%">
                        <c:v>0.05</c:v>
                      </c:pt>
                      <c:pt idx="416" formatCode="0%">
                        <c:v>0.05</c:v>
                      </c:pt>
                      <c:pt idx="417" formatCode="0%">
                        <c:v>0.05</c:v>
                      </c:pt>
                      <c:pt idx="418" formatCode="0%">
                        <c:v>0.05</c:v>
                      </c:pt>
                      <c:pt idx="419" formatCode="0%">
                        <c:v>0.05</c:v>
                      </c:pt>
                      <c:pt idx="420" formatCode="0%">
                        <c:v>0.05</c:v>
                      </c:pt>
                      <c:pt idx="421" formatCode="0%">
                        <c:v>0.05</c:v>
                      </c:pt>
                      <c:pt idx="422" formatCode="0%">
                        <c:v>0.05</c:v>
                      </c:pt>
                      <c:pt idx="423" formatCode="0%">
                        <c:v>0.05</c:v>
                      </c:pt>
                      <c:pt idx="424" formatCode="0%">
                        <c:v>0.05</c:v>
                      </c:pt>
                      <c:pt idx="425" formatCode="0%">
                        <c:v>0.05</c:v>
                      </c:pt>
                      <c:pt idx="426" formatCode="0%">
                        <c:v>0.05</c:v>
                      </c:pt>
                      <c:pt idx="427" formatCode="0%">
                        <c:v>0.05</c:v>
                      </c:pt>
                      <c:pt idx="428" formatCode="0%">
                        <c:v>0.05</c:v>
                      </c:pt>
                      <c:pt idx="429" formatCode="0%">
                        <c:v>0.05</c:v>
                      </c:pt>
                      <c:pt idx="430" formatCode="0%">
                        <c:v>0.05</c:v>
                      </c:pt>
                      <c:pt idx="431" formatCode="0%">
                        <c:v>0.05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8E44-42F5-9648-2FB427C87452}"/>
                  </c:ext>
                </c:extLst>
              </c15:ser>
            </c15:filteredScatterSeries>
          </c:ext>
        </c:extLst>
      </c:scatterChart>
      <c:valAx>
        <c:axId val="607274744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baseline="0"/>
                  <a:t>On-Campus Effective Reproduction Number, R</a:t>
                </a:r>
                <a:r>
                  <a:rPr lang="en-US" sz="1800" b="1" baseline="30000"/>
                  <a:t>*</a:t>
                </a:r>
              </a:p>
              <a:p>
                <a:pPr>
                  <a:defRPr/>
                </a:pPr>
                <a:r>
                  <a:rPr lang="en-US" sz="1800" b="1" baseline="0"/>
                  <a:t> (Pre-vaccination, pre-testing, post-NPIs)</a:t>
                </a:r>
              </a:p>
            </c:rich>
          </c:tx>
          <c:layout>
            <c:manualLayout>
              <c:xMode val="edge"/>
              <c:yMode val="edge"/>
              <c:x val="0.32320058178584687"/>
              <c:y val="0.86334240629561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72784"/>
        <c:crosses val="autoZero"/>
        <c:crossBetween val="midCat"/>
        <c:majorUnit val="0.5"/>
      </c:valAx>
      <c:valAx>
        <c:axId val="607272784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New Infections</a:t>
                </a:r>
                <a:endParaRPr lang="en-US" sz="1800" baseline="0">
                  <a:effectLst/>
                </a:endParaRPr>
              </a:p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 (as a % of  poppulation)</a:t>
                </a:r>
                <a:endParaRPr lang="en-US" sz="18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5.520802874894911E-2"/>
              <c:y val="0.29575737450491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74744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71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Effect of different Vaxxed Testing Frequencies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Holding the Unvaxxed Frequency Constant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07828305623691"/>
          <c:y val="0.14637568308292687"/>
          <c:w val="0.61680591787618377"/>
          <c:h val="0.639306327581628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Calculations!$Y$27</c:f>
              <c:strCache>
                <c:ptCount val="1"/>
                <c:pt idx="0">
                  <c:v>No Testing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Calculations!$X$29:$X$460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Calculations!$Y$29:$Y$460</c:f>
              <c:numCache>
                <c:formatCode>0.00%</c:formatCode>
                <c:ptCount val="432"/>
                <c:pt idx="0">
                  <c:v>1.4431038019093094E-2</c:v>
                </c:pt>
                <c:pt idx="1">
                  <c:v>1.7014478281586976E-2</c:v>
                </c:pt>
                <c:pt idx="2">
                  <c:v>2.0564879618767941E-2</c:v>
                </c:pt>
                <c:pt idx="3">
                  <c:v>2.5648657965480243E-2</c:v>
                </c:pt>
                <c:pt idx="4">
                  <c:v>3.3254020456812305E-2</c:v>
                </c:pt>
                <c:pt idx="5">
                  <c:v>4.5116978171879651E-2</c:v>
                </c:pt>
                <c:pt idx="6">
                  <c:v>6.422374722422626E-2</c:v>
                </c:pt>
                <c:pt idx="7">
                  <c:v>9.5374229424247045E-2</c:v>
                </c:pt>
                <c:pt idx="8">
                  <c:v>0.14519401984335428</c:v>
                </c:pt>
                <c:pt idx="9">
                  <c:v>0.22020165762348309</c:v>
                </c:pt>
                <c:pt idx="10">
                  <c:v>0.32207411223636062</c:v>
                </c:pt>
                <c:pt idx="11">
                  <c:v>0.44358830138113353</c:v>
                </c:pt>
                <c:pt idx="12">
                  <c:v>0.57168177619814065</c:v>
                </c:pt>
                <c:pt idx="13">
                  <c:v>0.6956314698887357</c:v>
                </c:pt>
                <c:pt idx="14">
                  <c:v>0.81109316883474947</c:v>
                </c:pt>
                <c:pt idx="15">
                  <c:v>0.91839256896523525</c:v>
                </c:pt>
                <c:pt idx="16">
                  <c:v>1.0196792942910429</c:v>
                </c:pt>
                <c:pt idx="17">
                  <c:v>1.1172976683147249</c:v>
                </c:pt>
                <c:pt idx="18">
                  <c:v>1.2131981957741576</c:v>
                </c:pt>
                <c:pt idx="19">
                  <c:v>1.3088168803950293</c:v>
                </c:pt>
                <c:pt idx="20">
                  <c:v>1.4051090752513586</c:v>
                </c:pt>
                <c:pt idx="21">
                  <c:v>1.5026213447093981</c:v>
                </c:pt>
                <c:pt idx="22">
                  <c:v>1.601567482835597</c:v>
                </c:pt>
                <c:pt idx="23">
                  <c:v>1.7019013879256126</c:v>
                </c:pt>
                <c:pt idx="24">
                  <c:v>1.8033855145801085</c:v>
                </c:pt>
                <c:pt idx="25">
                  <c:v>1.9056537398664466</c:v>
                </c:pt>
                <c:pt idx="26">
                  <c:v>2.0082668366111021</c:v>
                </c:pt>
                <c:pt idx="27">
                  <c:v>2.1107587626421811</c:v>
                </c:pt>
                <c:pt idx="28">
                  <c:v>2.2126726758378314</c:v>
                </c:pt>
                <c:pt idx="29">
                  <c:v>2.3135865871913488</c:v>
                </c:pt>
                <c:pt idx="30">
                  <c:v>2.413129497989118</c:v>
                </c:pt>
                <c:pt idx="31">
                  <c:v>2.5109895186344469</c:v>
                </c:pt>
                <c:pt idx="32">
                  <c:v>2.6069157761325816</c:v>
                </c:pt>
                <c:pt idx="33">
                  <c:v>2.7007159278097439</c:v>
                </c:pt>
                <c:pt idx="34">
                  <c:v>2.7922509012953296</c:v>
                </c:pt>
                <c:pt idx="35">
                  <c:v>2.8814281728368845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C7-4769-B95C-9AD46B876AFB}"/>
            </c:ext>
          </c:extLst>
        </c:ser>
        <c:ser>
          <c:idx val="1"/>
          <c:order val="1"/>
          <c:tx>
            <c:strRef>
              <c:f>Calculations!$Z$27</c:f>
              <c:strCache>
                <c:ptCount val="1"/>
                <c:pt idx="0">
                  <c:v>Test Every 2 Weeks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Calculations!$X$29:$X$460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Calculations!$Z$29:$Z$460</c:f>
              <c:numCache>
                <c:formatCode>0.00%</c:formatCode>
                <c:ptCount val="432"/>
                <c:pt idx="0">
                  <c:v>1.4108790019931762E-2</c:v>
                </c:pt>
                <c:pt idx="1">
                  <c:v>1.6406444283331909E-2</c:v>
                </c:pt>
                <c:pt idx="2">
                  <c:v>1.9481891774249086E-2</c:v>
                </c:pt>
                <c:pt idx="3">
                  <c:v>2.3752608154957555E-2</c:v>
                </c:pt>
                <c:pt idx="4">
                  <c:v>2.9928920049357207E-2</c:v>
                </c:pt>
                <c:pt idx="5">
                  <c:v>3.9237138823926009E-2</c:v>
                </c:pt>
                <c:pt idx="6">
                  <c:v>5.3779373575892735E-2</c:v>
                </c:pt>
                <c:pt idx="7">
                  <c:v>7.7007806916630353E-2</c:v>
                </c:pt>
                <c:pt idx="8">
                  <c:v>0.11403070627495794</c:v>
                </c:pt>
                <c:pt idx="9">
                  <c:v>0.17089320971650171</c:v>
                </c:pt>
                <c:pt idx="10">
                  <c:v>0.25164206087817925</c:v>
                </c:pt>
                <c:pt idx="11">
                  <c:v>0.35388783861634449</c:v>
                </c:pt>
                <c:pt idx="12">
                  <c:v>0.46766571252228467</c:v>
                </c:pt>
                <c:pt idx="13">
                  <c:v>0.5807994537211606</c:v>
                </c:pt>
                <c:pt idx="14">
                  <c:v>0.68524373515568071</c:v>
                </c:pt>
                <c:pt idx="15">
                  <c:v>0.77842806390510377</c:v>
                </c:pt>
                <c:pt idx="16">
                  <c:v>0.86114331228519025</c:v>
                </c:pt>
                <c:pt idx="17">
                  <c:v>0.93541589130635838</c:v>
                </c:pt>
                <c:pt idx="18">
                  <c:v>1.0034019137456232</c:v>
                </c:pt>
                <c:pt idx="19">
                  <c:v>1.0669911402773931</c:v>
                </c:pt>
                <c:pt idx="20">
                  <c:v>1.1277290909529676</c:v>
                </c:pt>
                <c:pt idx="21">
                  <c:v>1.1868490742209357</c:v>
                </c:pt>
                <c:pt idx="22">
                  <c:v>1.2453291049264625</c:v>
                </c:pt>
                <c:pt idx="23">
                  <c:v>1.3039445566821217</c:v>
                </c:pt>
                <c:pt idx="24">
                  <c:v>1.3633091385503402</c:v>
                </c:pt>
                <c:pt idx="25">
                  <c:v>1.4239043365339354</c:v>
                </c:pt>
                <c:pt idx="26">
                  <c:v>1.4860996242969484</c:v>
                </c:pt>
                <c:pt idx="27">
                  <c:v>1.5501660270852591</c:v>
                </c:pt>
                <c:pt idx="28">
                  <c:v>1.6162853258677627</c:v>
                </c:pt>
                <c:pt idx="29">
                  <c:v>1.6845567661802063</c:v>
                </c:pt>
                <c:pt idx="30">
                  <c:v>1.7550027210259658</c:v>
                </c:pt>
                <c:pt idx="31">
                  <c:v>1.8275743760057994</c:v>
                </c:pt>
                <c:pt idx="32">
                  <c:v>1.9021581554606364</c:v>
                </c:pt>
                <c:pt idx="33">
                  <c:v>1.9785832862823409</c:v>
                </c:pt>
                <c:pt idx="34">
                  <c:v>2.0566306031337134</c:v>
                </c:pt>
                <c:pt idx="35">
                  <c:v>2.1360424450414017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C7-4769-B95C-9AD46B876AFB}"/>
            </c:ext>
          </c:extLst>
        </c:ser>
        <c:ser>
          <c:idx val="2"/>
          <c:order val="2"/>
          <c:tx>
            <c:strRef>
              <c:f>Calculations!$AA$27</c:f>
              <c:strCache>
                <c:ptCount val="1"/>
                <c:pt idx="0">
                  <c:v>Test Weekly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Calculations!$X$29:$X$460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Calculations!$AA$29:$AA$460</c:f>
              <c:numCache>
                <c:formatCode>0.00%</c:formatCode>
                <c:ptCount val="432"/>
                <c:pt idx="0">
                  <c:v>1.3971047488001421E-2</c:v>
                </c:pt>
                <c:pt idx="1">
                  <c:v>1.6146116781830661E-2</c:v>
                </c:pt>
                <c:pt idx="2">
                  <c:v>1.9020949084868011E-2</c:v>
                </c:pt>
                <c:pt idx="3">
                  <c:v>2.2952826792088193E-2</c:v>
                </c:pt>
                <c:pt idx="4">
                  <c:v>2.8539237392542646E-2</c:v>
                </c:pt>
                <c:pt idx="5">
                  <c:v>3.6796109598520199E-2</c:v>
                </c:pt>
                <c:pt idx="6">
                  <c:v>4.9447304102129774E-2</c:v>
                </c:pt>
                <c:pt idx="7">
                  <c:v>6.9323479528166101E-2</c:v>
                </c:pt>
                <c:pt idx="8">
                  <c:v>0.10069579337088541</c:v>
                </c:pt>
                <c:pt idx="9">
                  <c:v>0.14894440542520285</c:v>
                </c:pt>
                <c:pt idx="10">
                  <c:v>0.21852974817079776</c:v>
                </c:pt>
                <c:pt idx="11">
                  <c:v>0.3091682133279175</c:v>
                </c:pt>
                <c:pt idx="12">
                  <c:v>0.41341925254589207</c:v>
                </c:pt>
                <c:pt idx="13">
                  <c:v>0.51977507386576172</c:v>
                </c:pt>
                <c:pt idx="14">
                  <c:v>0.61884226324550151</c:v>
                </c:pt>
                <c:pt idx="15">
                  <c:v>0.70632964953297273</c:v>
                </c:pt>
                <c:pt idx="16">
                  <c:v>0.78195565601292927</c:v>
                </c:pt>
                <c:pt idx="17">
                  <c:v>0.8473247105695656</c:v>
                </c:pt>
                <c:pt idx="18">
                  <c:v>0.90452054827716988</c:v>
                </c:pt>
                <c:pt idx="19">
                  <c:v>0.95548415567526879</c:v>
                </c:pt>
                <c:pt idx="20">
                  <c:v>1.0018264634399263</c:v>
                </c:pt>
                <c:pt idx="21">
                  <c:v>1.0448232759487532</c:v>
                </c:pt>
                <c:pt idx="22">
                  <c:v>1.0854690667535227</c:v>
                </c:pt>
                <c:pt idx="23">
                  <c:v>1.1245394834926841</c:v>
                </c:pt>
                <c:pt idx="24">
                  <c:v>1.1626456372683271</c:v>
                </c:pt>
                <c:pt idx="25">
                  <c:v>1.2002765658266523</c:v>
                </c:pt>
                <c:pt idx="26">
                  <c:v>1.2378308856920033</c:v>
                </c:pt>
                <c:pt idx="27">
                  <c:v>1.275639812387759</c:v>
                </c:pt>
                <c:pt idx="28">
                  <c:v>1.3139836621820693</c:v>
                </c:pt>
                <c:pt idx="29">
                  <c:v>1.353103541437412</c:v>
                </c:pt>
                <c:pt idx="30">
                  <c:v>1.3932095013064036</c:v>
                </c:pt>
                <c:pt idx="31">
                  <c:v>1.4344860824234889</c:v>
                </c:pt>
                <c:pt idx="32">
                  <c:v>1.4770959107724746</c:v>
                </c:pt>
                <c:pt idx="33">
                  <c:v>1.5211818197136553</c:v>
                </c:pt>
                <c:pt idx="34">
                  <c:v>1.566867846137284</c:v>
                </c:pt>
                <c:pt idx="35">
                  <c:v>1.6142593651207704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C7-4769-B95C-9AD46B876AFB}"/>
            </c:ext>
          </c:extLst>
        </c:ser>
        <c:ser>
          <c:idx val="3"/>
          <c:order val="3"/>
          <c:tx>
            <c:strRef>
              <c:f>Calculations!$AB$27</c:f>
              <c:strCache>
                <c:ptCount val="1"/>
                <c:pt idx="0">
                  <c:v>Test Twice per week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Calculations!$X$29:$X$460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Calculations!$AB$29:$AB$460</c:f>
              <c:numCache>
                <c:formatCode>0.00%</c:formatCode>
                <c:ptCount val="432"/>
                <c:pt idx="0">
                  <c:v>1.3839108029486744E-2</c:v>
                </c:pt>
                <c:pt idx="1">
                  <c:v>1.5888450282011756E-2</c:v>
                </c:pt>
                <c:pt idx="2">
                  <c:v>1.8559735881670005E-2</c:v>
                </c:pt>
                <c:pt idx="3">
                  <c:v>2.215161738998736E-2</c:v>
                </c:pt>
                <c:pt idx="4">
                  <c:v>2.7152033078059235E-2</c:v>
                </c:pt>
                <c:pt idx="5">
                  <c:v>3.4371957392933077E-2</c:v>
                </c:pt>
                <c:pt idx="6">
                  <c:v>4.5161290078392084E-2</c:v>
                </c:pt>
                <c:pt idx="7">
                  <c:v>6.1713573630052795E-2</c:v>
                </c:pt>
                <c:pt idx="8">
                  <c:v>8.7365120645479161E-2</c:v>
                </c:pt>
                <c:pt idx="9">
                  <c:v>0.12652439085617434</c:v>
                </c:pt>
                <c:pt idx="10">
                  <c:v>0.18349392603918258</c:v>
                </c:pt>
                <c:pt idx="11">
                  <c:v>0.25969778164573948</c:v>
                </c:pt>
                <c:pt idx="12">
                  <c:v>0.35084088128068036</c:v>
                </c:pt>
                <c:pt idx="13">
                  <c:v>0.44754832458269056</c:v>
                </c:pt>
                <c:pt idx="14">
                  <c:v>0.54004434801829726</c:v>
                </c:pt>
                <c:pt idx="15">
                  <c:v>0.62229859010879629</c:v>
                </c:pt>
                <c:pt idx="16">
                  <c:v>0.69254825072484738</c:v>
                </c:pt>
                <c:pt idx="17">
                  <c:v>0.7516665056897277</c:v>
                </c:pt>
                <c:pt idx="18">
                  <c:v>0.80153966206581417</c:v>
                </c:pt>
                <c:pt idx="19">
                  <c:v>0.84414582501121038</c:v>
                </c:pt>
                <c:pt idx="20">
                  <c:v>0.88118644243595734</c:v>
                </c:pt>
                <c:pt idx="21">
                  <c:v>0.91400541999944673</c:v>
                </c:pt>
                <c:pt idx="22">
                  <c:v>0.94362362286342649</c:v>
                </c:pt>
                <c:pt idx="23">
                  <c:v>0.97080484377557008</c:v>
                </c:pt>
                <c:pt idx="24">
                  <c:v>0.99611968066171719</c:v>
                </c:pt>
                <c:pt idx="25">
                  <c:v>1.0199972394413552</c:v>
                </c:pt>
                <c:pt idx="26">
                  <c:v>1.0427639155903337</c:v>
                </c:pt>
                <c:pt idx="27">
                  <c:v>1.0646714680590685</c:v>
                </c:pt>
                <c:pt idx="28">
                  <c:v>1.0859170368514115</c:v>
                </c:pt>
                <c:pt idx="29">
                  <c:v>1.1066573672054212</c:v>
                </c:pt>
                <c:pt idx="30">
                  <c:v>1.1270189553674634</c:v>
                </c:pt>
                <c:pt idx="31">
                  <c:v>1.1471053464232419</c:v>
                </c:pt>
                <c:pt idx="32">
                  <c:v>1.1670024439730176</c:v>
                </c:pt>
                <c:pt idx="33">
                  <c:v>1.1867824259073994</c:v>
                </c:pt>
                <c:pt idx="34">
                  <c:v>1.2065066760816188</c:v>
                </c:pt>
                <c:pt idx="35">
                  <c:v>1.2262280149240679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C7-4769-B95C-9AD46B876AFB}"/>
            </c:ext>
          </c:extLst>
        </c:ser>
        <c:ser>
          <c:idx val="4"/>
          <c:order val="4"/>
          <c:tx>
            <c:strRef>
              <c:f>Calculations!$AC$27</c:f>
              <c:strCache>
                <c:ptCount val="1"/>
                <c:pt idx="0">
                  <c:v>Test Daily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Calculations!$X$29:$X$460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Calculations!$AC$29:$AC$460</c:f>
              <c:numCache>
                <c:formatCode>0.00%</c:formatCode>
                <c:ptCount val="432"/>
                <c:pt idx="0">
                  <c:v>1.3826318742505271E-2</c:v>
                </c:pt>
                <c:pt idx="1">
                  <c:v>1.5808227979746941E-2</c:v>
                </c:pt>
                <c:pt idx="2">
                  <c:v>1.8368474524966878E-2</c:v>
                </c:pt>
                <c:pt idx="3">
                  <c:v>2.1772684217199974E-2</c:v>
                </c:pt>
                <c:pt idx="4">
                  <c:v>2.6446814927085689E-2</c:v>
                </c:pt>
                <c:pt idx="5">
                  <c:v>3.3084765021756363E-2</c:v>
                </c:pt>
                <c:pt idx="6">
                  <c:v>4.2818765056527333E-2</c:v>
                </c:pt>
                <c:pt idx="7">
                  <c:v>5.7457776365740065E-2</c:v>
                </c:pt>
                <c:pt idx="8">
                  <c:v>7.9729887528725424E-2</c:v>
                </c:pt>
                <c:pt idx="9">
                  <c:v>0.11328084754614602</c:v>
                </c:pt>
                <c:pt idx="10">
                  <c:v>0.16190402966602024</c:v>
                </c:pt>
                <c:pt idx="11">
                  <c:v>0.22752880983140059</c:v>
                </c:pt>
                <c:pt idx="12">
                  <c:v>0.30771808593754424</c:v>
                </c:pt>
                <c:pt idx="13">
                  <c:v>0.39523876608938974</c:v>
                </c:pt>
                <c:pt idx="14">
                  <c:v>0.48118234045182373</c:v>
                </c:pt>
                <c:pt idx="15">
                  <c:v>0.55897039100049273</c:v>
                </c:pt>
                <c:pt idx="16">
                  <c:v>0.62585922138239358</c:v>
                </c:pt>
                <c:pt idx="17">
                  <c:v>0.68200649867594088</c:v>
                </c:pt>
                <c:pt idx="18">
                  <c:v>0.72894784925779976</c:v>
                </c:pt>
                <c:pt idx="19">
                  <c:v>0.76853676930939219</c:v>
                </c:pt>
                <c:pt idx="20">
                  <c:v>0.80244571966879841</c:v>
                </c:pt>
                <c:pt idx="21">
                  <c:v>0.83201575887418477</c:v>
                </c:pt>
                <c:pt idx="22">
                  <c:v>0.85826473750682586</c:v>
                </c:pt>
                <c:pt idx="23">
                  <c:v>0.88194735010997172</c:v>
                </c:pt>
                <c:pt idx="24">
                  <c:v>0.90362017574077547</c:v>
                </c:pt>
                <c:pt idx="25">
                  <c:v>0.92369588926867086</c:v>
                </c:pt>
                <c:pt idx="26">
                  <c:v>0.94248403844874451</c:v>
                </c:pt>
                <c:pt idx="27">
                  <c:v>0.96022029565362133</c:v>
                </c:pt>
                <c:pt idx="28">
                  <c:v>0.9770870065503956</c:v>
                </c:pt>
                <c:pt idx="29">
                  <c:v>0.9932275367122827</c:v>
                </c:pt>
                <c:pt idx="30">
                  <c:v>1.0087563173380472</c:v>
                </c:pt>
                <c:pt idx="31">
                  <c:v>1.0237659406648565</c:v>
                </c:pt>
                <c:pt idx="32">
                  <c:v>1.0383322335837375</c:v>
                </c:pt>
                <c:pt idx="33">
                  <c:v>1.052517938670593</c:v>
                </c:pt>
                <c:pt idx="34">
                  <c:v>1.0663754275380599</c:v>
                </c:pt>
                <c:pt idx="35">
                  <c:v>1.079948734136849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C7-4769-B95C-9AD46B876AFB}"/>
            </c:ext>
          </c:extLst>
        </c:ser>
        <c:ser>
          <c:idx val="6"/>
          <c:order val="6"/>
          <c:tx>
            <c:v>Max Infections Tolerance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Calculations!$X$29:$X$460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Calculations!$AE$29:$AE$460</c:f>
              <c:numCache>
                <c:formatCode>0.00%</c:formatCode>
                <c:ptCount val="432"/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0.05</c:v>
                </c:pt>
                <c:pt idx="229">
                  <c:v>0.05</c:v>
                </c:pt>
                <c:pt idx="230">
                  <c:v>0.05</c:v>
                </c:pt>
                <c:pt idx="231">
                  <c:v>0.05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0.05</c:v>
                </c:pt>
                <c:pt idx="252">
                  <c:v>0.05</c:v>
                </c:pt>
                <c:pt idx="253">
                  <c:v>0.05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0.05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0.05</c:v>
                </c:pt>
                <c:pt idx="328">
                  <c:v>0.05</c:v>
                </c:pt>
                <c:pt idx="329">
                  <c:v>0.05</c:v>
                </c:pt>
                <c:pt idx="330">
                  <c:v>0.05</c:v>
                </c:pt>
                <c:pt idx="331">
                  <c:v>0.05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0.05</c:v>
                </c:pt>
                <c:pt idx="347">
                  <c:v>0.05</c:v>
                </c:pt>
                <c:pt idx="348">
                  <c:v>0.05</c:v>
                </c:pt>
                <c:pt idx="349">
                  <c:v>0.05</c:v>
                </c:pt>
                <c:pt idx="350">
                  <c:v>0.05</c:v>
                </c:pt>
                <c:pt idx="351">
                  <c:v>0.05</c:v>
                </c:pt>
                <c:pt idx="352">
                  <c:v>0.05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0.05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0.05</c:v>
                </c:pt>
                <c:pt idx="372">
                  <c:v>0.05</c:v>
                </c:pt>
                <c:pt idx="373">
                  <c:v>0.05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0.05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0.05</c:v>
                </c:pt>
                <c:pt idx="392">
                  <c:v>0.05</c:v>
                </c:pt>
                <c:pt idx="393">
                  <c:v>0.05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0.05</c:v>
                </c:pt>
                <c:pt idx="403">
                  <c:v>0.05</c:v>
                </c:pt>
                <c:pt idx="404">
                  <c:v>0.05</c:v>
                </c:pt>
                <c:pt idx="405">
                  <c:v>0.05</c:v>
                </c:pt>
                <c:pt idx="406">
                  <c:v>0.05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C7-4769-B95C-9AD46B876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011752"/>
        <c:axId val="777607192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Calculations!$X$29:$X$460</c15:sqref>
                        </c15:formulaRef>
                      </c:ext>
                    </c:extLst>
                    <c:numCache>
                      <c:formatCode>General</c:formatCode>
                      <c:ptCount val="432"/>
                      <c:pt idx="0">
                        <c:v>0.5</c:v>
                      </c:pt>
                      <c:pt idx="1">
                        <c:v>0.7</c:v>
                      </c:pt>
                      <c:pt idx="2">
                        <c:v>0.89999999999999991</c:v>
                      </c:pt>
                      <c:pt idx="3">
                        <c:v>1.0999999999999999</c:v>
                      </c:pt>
                      <c:pt idx="4">
                        <c:v>1.2999999999999998</c:v>
                      </c:pt>
                      <c:pt idx="5">
                        <c:v>1.4999999999999998</c:v>
                      </c:pt>
                      <c:pt idx="6">
                        <c:v>1.6999999999999997</c:v>
                      </c:pt>
                      <c:pt idx="7">
                        <c:v>1.8999999999999997</c:v>
                      </c:pt>
                      <c:pt idx="8">
                        <c:v>2.0999999999999996</c:v>
                      </c:pt>
                      <c:pt idx="9">
                        <c:v>2.2999999999999998</c:v>
                      </c:pt>
                      <c:pt idx="10">
                        <c:v>2.5</c:v>
                      </c:pt>
                      <c:pt idx="11">
                        <c:v>2.7</c:v>
                      </c:pt>
                      <c:pt idx="12">
                        <c:v>2.9000000000000004</c:v>
                      </c:pt>
                      <c:pt idx="13">
                        <c:v>3.1000000000000005</c:v>
                      </c:pt>
                      <c:pt idx="14">
                        <c:v>3.3000000000000007</c:v>
                      </c:pt>
                      <c:pt idx="15">
                        <c:v>3.5000000000000009</c:v>
                      </c:pt>
                      <c:pt idx="16">
                        <c:v>3.7000000000000011</c:v>
                      </c:pt>
                      <c:pt idx="17">
                        <c:v>3.9000000000000012</c:v>
                      </c:pt>
                      <c:pt idx="18">
                        <c:v>4.1000000000000014</c:v>
                      </c:pt>
                      <c:pt idx="19">
                        <c:v>4.3000000000000016</c:v>
                      </c:pt>
                      <c:pt idx="20">
                        <c:v>4.5000000000000018</c:v>
                      </c:pt>
                      <c:pt idx="21">
                        <c:v>4.700000000000002</c:v>
                      </c:pt>
                      <c:pt idx="22">
                        <c:v>4.9000000000000021</c:v>
                      </c:pt>
                      <c:pt idx="23">
                        <c:v>5.1000000000000023</c:v>
                      </c:pt>
                      <c:pt idx="24">
                        <c:v>5.3000000000000025</c:v>
                      </c:pt>
                      <c:pt idx="25">
                        <c:v>5.5000000000000027</c:v>
                      </c:pt>
                      <c:pt idx="26">
                        <c:v>5.7000000000000028</c:v>
                      </c:pt>
                      <c:pt idx="27">
                        <c:v>5.900000000000003</c:v>
                      </c:pt>
                      <c:pt idx="28">
                        <c:v>6.1000000000000032</c:v>
                      </c:pt>
                      <c:pt idx="29">
                        <c:v>6.3000000000000034</c:v>
                      </c:pt>
                      <c:pt idx="30">
                        <c:v>6.5000000000000036</c:v>
                      </c:pt>
                      <c:pt idx="31">
                        <c:v>6.7000000000000037</c:v>
                      </c:pt>
                      <c:pt idx="32">
                        <c:v>6.9000000000000039</c:v>
                      </c:pt>
                      <c:pt idx="33">
                        <c:v>7.1000000000000041</c:v>
                      </c:pt>
                      <c:pt idx="34">
                        <c:v>7.3000000000000043</c:v>
                      </c:pt>
                      <c:pt idx="35">
                        <c:v>7.5000000000000044</c:v>
                      </c:pt>
                      <c:pt idx="36">
                        <c:v>0.05</c:v>
                      </c:pt>
                      <c:pt idx="37">
                        <c:v>7.0000000000000007E-2</c:v>
                      </c:pt>
                      <c:pt idx="38">
                        <c:v>9.0000000000000011E-2</c:v>
                      </c:pt>
                      <c:pt idx="39">
                        <c:v>0.11000000000000001</c:v>
                      </c:pt>
                      <c:pt idx="40">
                        <c:v>0.13</c:v>
                      </c:pt>
                      <c:pt idx="41">
                        <c:v>0.15</c:v>
                      </c:pt>
                      <c:pt idx="42">
                        <c:v>0.16999999999999998</c:v>
                      </c:pt>
                      <c:pt idx="43">
                        <c:v>0.18999999999999997</c:v>
                      </c:pt>
                      <c:pt idx="44">
                        <c:v>0.20999999999999996</c:v>
                      </c:pt>
                      <c:pt idx="45">
                        <c:v>0.22999999999999995</c:v>
                      </c:pt>
                      <c:pt idx="46">
                        <c:v>0.24999999999999994</c:v>
                      </c:pt>
                      <c:pt idx="47">
                        <c:v>0.26999999999999996</c:v>
                      </c:pt>
                      <c:pt idx="48">
                        <c:v>0.28999999999999998</c:v>
                      </c:pt>
                      <c:pt idx="49">
                        <c:v>0.31</c:v>
                      </c:pt>
                      <c:pt idx="50">
                        <c:v>0.33</c:v>
                      </c:pt>
                      <c:pt idx="51">
                        <c:v>0.35000000000000003</c:v>
                      </c:pt>
                      <c:pt idx="52">
                        <c:v>0.37000000000000005</c:v>
                      </c:pt>
                      <c:pt idx="53">
                        <c:v>0.39000000000000007</c:v>
                      </c:pt>
                      <c:pt idx="54">
                        <c:v>0.41000000000000009</c:v>
                      </c:pt>
                      <c:pt idx="55">
                        <c:v>0.4300000000000001</c:v>
                      </c:pt>
                      <c:pt idx="56">
                        <c:v>0.45000000000000012</c:v>
                      </c:pt>
                      <c:pt idx="57">
                        <c:v>0.47000000000000014</c:v>
                      </c:pt>
                      <c:pt idx="58">
                        <c:v>0.49000000000000016</c:v>
                      </c:pt>
                      <c:pt idx="59">
                        <c:v>0.51000000000000012</c:v>
                      </c:pt>
                      <c:pt idx="60">
                        <c:v>0.53000000000000014</c:v>
                      </c:pt>
                      <c:pt idx="61">
                        <c:v>0.55000000000000016</c:v>
                      </c:pt>
                      <c:pt idx="62">
                        <c:v>0.57000000000000017</c:v>
                      </c:pt>
                      <c:pt idx="63">
                        <c:v>0.59000000000000019</c:v>
                      </c:pt>
                      <c:pt idx="64">
                        <c:v>0.61000000000000021</c:v>
                      </c:pt>
                      <c:pt idx="65">
                        <c:v>0.63000000000000023</c:v>
                      </c:pt>
                      <c:pt idx="66">
                        <c:v>0.65000000000000024</c:v>
                      </c:pt>
                      <c:pt idx="67">
                        <c:v>0.67000000000000026</c:v>
                      </c:pt>
                      <c:pt idx="68">
                        <c:v>0.69000000000000028</c:v>
                      </c:pt>
                      <c:pt idx="69">
                        <c:v>0.7100000000000003</c:v>
                      </c:pt>
                      <c:pt idx="70">
                        <c:v>0.73000000000000032</c:v>
                      </c:pt>
                      <c:pt idx="71">
                        <c:v>0.75000000000000033</c:v>
                      </c:pt>
                      <c:pt idx="72">
                        <c:v>0.77000000000000035</c:v>
                      </c:pt>
                      <c:pt idx="73">
                        <c:v>0.79000000000000037</c:v>
                      </c:pt>
                      <c:pt idx="74">
                        <c:v>0.81000000000000039</c:v>
                      </c:pt>
                      <c:pt idx="75">
                        <c:v>0.8300000000000004</c:v>
                      </c:pt>
                      <c:pt idx="76">
                        <c:v>0.85000000000000042</c:v>
                      </c:pt>
                      <c:pt idx="77">
                        <c:v>0.87000000000000044</c:v>
                      </c:pt>
                      <c:pt idx="78">
                        <c:v>0.89000000000000046</c:v>
                      </c:pt>
                      <c:pt idx="79">
                        <c:v>0.91000000000000048</c:v>
                      </c:pt>
                      <c:pt idx="80">
                        <c:v>0.93000000000000049</c:v>
                      </c:pt>
                      <c:pt idx="81">
                        <c:v>0.95000000000000051</c:v>
                      </c:pt>
                      <c:pt idx="82">
                        <c:v>0.97000000000000053</c:v>
                      </c:pt>
                      <c:pt idx="83">
                        <c:v>0.99000000000000055</c:v>
                      </c:pt>
                      <c:pt idx="84">
                        <c:v>1.0100000000000005</c:v>
                      </c:pt>
                      <c:pt idx="85">
                        <c:v>1.0300000000000005</c:v>
                      </c:pt>
                      <c:pt idx="86">
                        <c:v>1.0500000000000005</c:v>
                      </c:pt>
                      <c:pt idx="87">
                        <c:v>1.0700000000000005</c:v>
                      </c:pt>
                      <c:pt idx="88">
                        <c:v>1.0900000000000005</c:v>
                      </c:pt>
                      <c:pt idx="89">
                        <c:v>1.1100000000000005</c:v>
                      </c:pt>
                      <c:pt idx="90">
                        <c:v>1.1300000000000006</c:v>
                      </c:pt>
                      <c:pt idx="91">
                        <c:v>1.1500000000000006</c:v>
                      </c:pt>
                      <c:pt idx="92">
                        <c:v>1.1700000000000006</c:v>
                      </c:pt>
                      <c:pt idx="93">
                        <c:v>1.1900000000000006</c:v>
                      </c:pt>
                      <c:pt idx="94">
                        <c:v>1.2100000000000006</c:v>
                      </c:pt>
                      <c:pt idx="95">
                        <c:v>1.2300000000000006</c:v>
                      </c:pt>
                      <c:pt idx="96">
                        <c:v>1.2500000000000007</c:v>
                      </c:pt>
                      <c:pt idx="97">
                        <c:v>1.2700000000000007</c:v>
                      </c:pt>
                      <c:pt idx="98">
                        <c:v>1.2900000000000007</c:v>
                      </c:pt>
                      <c:pt idx="99">
                        <c:v>1.3100000000000007</c:v>
                      </c:pt>
                      <c:pt idx="100">
                        <c:v>1.3300000000000007</c:v>
                      </c:pt>
                      <c:pt idx="101">
                        <c:v>1.3500000000000008</c:v>
                      </c:pt>
                      <c:pt idx="102">
                        <c:v>1.3700000000000008</c:v>
                      </c:pt>
                      <c:pt idx="103">
                        <c:v>1.3900000000000008</c:v>
                      </c:pt>
                      <c:pt idx="104">
                        <c:v>1.4100000000000008</c:v>
                      </c:pt>
                      <c:pt idx="105">
                        <c:v>1.4300000000000008</c:v>
                      </c:pt>
                      <c:pt idx="106">
                        <c:v>1.4500000000000008</c:v>
                      </c:pt>
                      <c:pt idx="107">
                        <c:v>1.4700000000000009</c:v>
                      </c:pt>
                      <c:pt idx="108">
                        <c:v>1.4900000000000009</c:v>
                      </c:pt>
                      <c:pt idx="109">
                        <c:v>1.5100000000000009</c:v>
                      </c:pt>
                      <c:pt idx="110">
                        <c:v>1.5300000000000009</c:v>
                      </c:pt>
                      <c:pt idx="111">
                        <c:v>1.5500000000000009</c:v>
                      </c:pt>
                      <c:pt idx="112">
                        <c:v>1.570000000000001</c:v>
                      </c:pt>
                      <c:pt idx="113">
                        <c:v>1.590000000000001</c:v>
                      </c:pt>
                      <c:pt idx="114">
                        <c:v>1.610000000000001</c:v>
                      </c:pt>
                      <c:pt idx="115">
                        <c:v>1.630000000000001</c:v>
                      </c:pt>
                      <c:pt idx="116">
                        <c:v>1.650000000000001</c:v>
                      </c:pt>
                      <c:pt idx="117">
                        <c:v>1.670000000000001</c:v>
                      </c:pt>
                      <c:pt idx="118">
                        <c:v>1.6900000000000011</c:v>
                      </c:pt>
                      <c:pt idx="119">
                        <c:v>1.7100000000000011</c:v>
                      </c:pt>
                      <c:pt idx="120">
                        <c:v>1.7300000000000011</c:v>
                      </c:pt>
                      <c:pt idx="121">
                        <c:v>1.7500000000000011</c:v>
                      </c:pt>
                      <c:pt idx="122">
                        <c:v>1.7700000000000011</c:v>
                      </c:pt>
                      <c:pt idx="123">
                        <c:v>1.7900000000000011</c:v>
                      </c:pt>
                      <c:pt idx="124">
                        <c:v>1.8100000000000012</c:v>
                      </c:pt>
                      <c:pt idx="125">
                        <c:v>1.8300000000000012</c:v>
                      </c:pt>
                      <c:pt idx="126">
                        <c:v>1.8500000000000012</c:v>
                      </c:pt>
                      <c:pt idx="127">
                        <c:v>1.8700000000000012</c:v>
                      </c:pt>
                      <c:pt idx="128">
                        <c:v>1.8900000000000012</c:v>
                      </c:pt>
                      <c:pt idx="129">
                        <c:v>1.9100000000000013</c:v>
                      </c:pt>
                      <c:pt idx="130">
                        <c:v>1.9300000000000013</c:v>
                      </c:pt>
                      <c:pt idx="131">
                        <c:v>1.9500000000000013</c:v>
                      </c:pt>
                      <c:pt idx="132">
                        <c:v>1.9700000000000013</c:v>
                      </c:pt>
                      <c:pt idx="133">
                        <c:v>1.9900000000000013</c:v>
                      </c:pt>
                      <c:pt idx="134">
                        <c:v>2.0100000000000011</c:v>
                      </c:pt>
                      <c:pt idx="135">
                        <c:v>2.0300000000000011</c:v>
                      </c:pt>
                      <c:pt idx="136">
                        <c:v>2.0500000000000012</c:v>
                      </c:pt>
                      <c:pt idx="137">
                        <c:v>2.0700000000000012</c:v>
                      </c:pt>
                      <c:pt idx="138">
                        <c:v>2.0900000000000012</c:v>
                      </c:pt>
                      <c:pt idx="139">
                        <c:v>2.1100000000000012</c:v>
                      </c:pt>
                      <c:pt idx="140">
                        <c:v>2.1300000000000012</c:v>
                      </c:pt>
                      <c:pt idx="141">
                        <c:v>2.1500000000000012</c:v>
                      </c:pt>
                      <c:pt idx="142">
                        <c:v>2.1700000000000013</c:v>
                      </c:pt>
                      <c:pt idx="143">
                        <c:v>2.1900000000000013</c:v>
                      </c:pt>
                      <c:pt idx="144">
                        <c:v>2.2100000000000013</c:v>
                      </c:pt>
                      <c:pt idx="145">
                        <c:v>2.2300000000000013</c:v>
                      </c:pt>
                      <c:pt idx="146">
                        <c:v>2.2500000000000013</c:v>
                      </c:pt>
                      <c:pt idx="147">
                        <c:v>2.2700000000000014</c:v>
                      </c:pt>
                      <c:pt idx="148">
                        <c:v>2.2900000000000014</c:v>
                      </c:pt>
                      <c:pt idx="149">
                        <c:v>2.3100000000000014</c:v>
                      </c:pt>
                      <c:pt idx="150">
                        <c:v>2.3300000000000014</c:v>
                      </c:pt>
                      <c:pt idx="151">
                        <c:v>2.3500000000000014</c:v>
                      </c:pt>
                      <c:pt idx="152">
                        <c:v>2.3700000000000014</c:v>
                      </c:pt>
                      <c:pt idx="153">
                        <c:v>2.3900000000000015</c:v>
                      </c:pt>
                      <c:pt idx="154">
                        <c:v>2.4100000000000015</c:v>
                      </c:pt>
                      <c:pt idx="155">
                        <c:v>2.4300000000000015</c:v>
                      </c:pt>
                      <c:pt idx="156">
                        <c:v>2.4500000000000015</c:v>
                      </c:pt>
                      <c:pt idx="157">
                        <c:v>2.4700000000000015</c:v>
                      </c:pt>
                      <c:pt idx="158">
                        <c:v>2.4900000000000015</c:v>
                      </c:pt>
                      <c:pt idx="159">
                        <c:v>2.5100000000000016</c:v>
                      </c:pt>
                      <c:pt idx="160">
                        <c:v>2.5300000000000016</c:v>
                      </c:pt>
                      <c:pt idx="161">
                        <c:v>2.5500000000000016</c:v>
                      </c:pt>
                      <c:pt idx="162">
                        <c:v>2.5700000000000016</c:v>
                      </c:pt>
                      <c:pt idx="163">
                        <c:v>2.5900000000000016</c:v>
                      </c:pt>
                      <c:pt idx="164">
                        <c:v>2.6100000000000017</c:v>
                      </c:pt>
                      <c:pt idx="165">
                        <c:v>2.6300000000000017</c:v>
                      </c:pt>
                      <c:pt idx="166">
                        <c:v>2.6500000000000017</c:v>
                      </c:pt>
                      <c:pt idx="167">
                        <c:v>2.6700000000000017</c:v>
                      </c:pt>
                      <c:pt idx="168">
                        <c:v>2.6900000000000017</c:v>
                      </c:pt>
                      <c:pt idx="169">
                        <c:v>2.7100000000000017</c:v>
                      </c:pt>
                      <c:pt idx="170">
                        <c:v>2.7300000000000018</c:v>
                      </c:pt>
                      <c:pt idx="171">
                        <c:v>2.7500000000000018</c:v>
                      </c:pt>
                      <c:pt idx="172">
                        <c:v>2.7700000000000018</c:v>
                      </c:pt>
                      <c:pt idx="173">
                        <c:v>2.7900000000000018</c:v>
                      </c:pt>
                      <c:pt idx="174">
                        <c:v>2.8100000000000018</c:v>
                      </c:pt>
                      <c:pt idx="175">
                        <c:v>2.8300000000000018</c:v>
                      </c:pt>
                      <c:pt idx="176">
                        <c:v>2.8500000000000019</c:v>
                      </c:pt>
                      <c:pt idx="177">
                        <c:v>2.8700000000000019</c:v>
                      </c:pt>
                      <c:pt idx="178">
                        <c:v>2.8900000000000019</c:v>
                      </c:pt>
                      <c:pt idx="179">
                        <c:v>2.9100000000000019</c:v>
                      </c:pt>
                      <c:pt idx="180">
                        <c:v>2.9300000000000019</c:v>
                      </c:pt>
                      <c:pt idx="181">
                        <c:v>2.950000000000002</c:v>
                      </c:pt>
                      <c:pt idx="182">
                        <c:v>2.970000000000002</c:v>
                      </c:pt>
                      <c:pt idx="183">
                        <c:v>2.990000000000002</c:v>
                      </c:pt>
                      <c:pt idx="184">
                        <c:v>3.010000000000002</c:v>
                      </c:pt>
                      <c:pt idx="185">
                        <c:v>3.030000000000002</c:v>
                      </c:pt>
                      <c:pt idx="186">
                        <c:v>3.050000000000002</c:v>
                      </c:pt>
                      <c:pt idx="187">
                        <c:v>3.0700000000000021</c:v>
                      </c:pt>
                      <c:pt idx="188">
                        <c:v>3.0900000000000021</c:v>
                      </c:pt>
                      <c:pt idx="189">
                        <c:v>3.1100000000000021</c:v>
                      </c:pt>
                      <c:pt idx="190">
                        <c:v>3.1300000000000021</c:v>
                      </c:pt>
                      <c:pt idx="191">
                        <c:v>3.1500000000000021</c:v>
                      </c:pt>
                      <c:pt idx="192">
                        <c:v>3.1700000000000021</c:v>
                      </c:pt>
                      <c:pt idx="193">
                        <c:v>3.1900000000000022</c:v>
                      </c:pt>
                      <c:pt idx="194">
                        <c:v>3.2100000000000022</c:v>
                      </c:pt>
                      <c:pt idx="195">
                        <c:v>3.2300000000000022</c:v>
                      </c:pt>
                      <c:pt idx="196">
                        <c:v>3.2500000000000022</c:v>
                      </c:pt>
                      <c:pt idx="197">
                        <c:v>3.2700000000000022</c:v>
                      </c:pt>
                      <c:pt idx="198">
                        <c:v>3.2900000000000023</c:v>
                      </c:pt>
                      <c:pt idx="199">
                        <c:v>3.3100000000000023</c:v>
                      </c:pt>
                      <c:pt idx="200">
                        <c:v>3.3300000000000023</c:v>
                      </c:pt>
                      <c:pt idx="201">
                        <c:v>3.3500000000000023</c:v>
                      </c:pt>
                      <c:pt idx="202">
                        <c:v>3.3700000000000023</c:v>
                      </c:pt>
                      <c:pt idx="203">
                        <c:v>3.3900000000000023</c:v>
                      </c:pt>
                      <c:pt idx="204">
                        <c:v>3.4100000000000024</c:v>
                      </c:pt>
                      <c:pt idx="205">
                        <c:v>3.4300000000000024</c:v>
                      </c:pt>
                      <c:pt idx="206">
                        <c:v>3.4500000000000024</c:v>
                      </c:pt>
                      <c:pt idx="207">
                        <c:v>3.4700000000000024</c:v>
                      </c:pt>
                      <c:pt idx="208">
                        <c:v>3.4900000000000024</c:v>
                      </c:pt>
                      <c:pt idx="209">
                        <c:v>3.5100000000000025</c:v>
                      </c:pt>
                      <c:pt idx="210">
                        <c:v>3.5300000000000025</c:v>
                      </c:pt>
                      <c:pt idx="211">
                        <c:v>3.5500000000000025</c:v>
                      </c:pt>
                      <c:pt idx="212">
                        <c:v>3.5700000000000025</c:v>
                      </c:pt>
                      <c:pt idx="213">
                        <c:v>3.5900000000000025</c:v>
                      </c:pt>
                      <c:pt idx="214">
                        <c:v>3.6100000000000025</c:v>
                      </c:pt>
                      <c:pt idx="215">
                        <c:v>3.6300000000000026</c:v>
                      </c:pt>
                      <c:pt idx="216">
                        <c:v>3.6500000000000026</c:v>
                      </c:pt>
                      <c:pt idx="217">
                        <c:v>3.6700000000000026</c:v>
                      </c:pt>
                      <c:pt idx="218">
                        <c:v>3.6900000000000026</c:v>
                      </c:pt>
                      <c:pt idx="219">
                        <c:v>3.7100000000000026</c:v>
                      </c:pt>
                      <c:pt idx="220">
                        <c:v>3.7300000000000026</c:v>
                      </c:pt>
                      <c:pt idx="221">
                        <c:v>3.7500000000000027</c:v>
                      </c:pt>
                      <c:pt idx="222">
                        <c:v>3.7700000000000027</c:v>
                      </c:pt>
                      <c:pt idx="223">
                        <c:v>3.7900000000000027</c:v>
                      </c:pt>
                      <c:pt idx="224">
                        <c:v>3.8100000000000027</c:v>
                      </c:pt>
                      <c:pt idx="225">
                        <c:v>3.8300000000000027</c:v>
                      </c:pt>
                      <c:pt idx="226">
                        <c:v>3.8500000000000028</c:v>
                      </c:pt>
                      <c:pt idx="227">
                        <c:v>3.8700000000000028</c:v>
                      </c:pt>
                      <c:pt idx="228">
                        <c:v>3.8900000000000028</c:v>
                      </c:pt>
                      <c:pt idx="229">
                        <c:v>3.9100000000000028</c:v>
                      </c:pt>
                      <c:pt idx="230">
                        <c:v>3.9300000000000028</c:v>
                      </c:pt>
                      <c:pt idx="231">
                        <c:v>3.9500000000000028</c:v>
                      </c:pt>
                      <c:pt idx="232">
                        <c:v>3.9700000000000029</c:v>
                      </c:pt>
                      <c:pt idx="233">
                        <c:v>3.9900000000000029</c:v>
                      </c:pt>
                      <c:pt idx="234">
                        <c:v>4.0100000000000025</c:v>
                      </c:pt>
                      <c:pt idx="235">
                        <c:v>4.030000000000002</c:v>
                      </c:pt>
                      <c:pt idx="236">
                        <c:v>4.0500000000000016</c:v>
                      </c:pt>
                      <c:pt idx="237">
                        <c:v>4.0700000000000012</c:v>
                      </c:pt>
                      <c:pt idx="238">
                        <c:v>4.0900000000000007</c:v>
                      </c:pt>
                      <c:pt idx="239">
                        <c:v>4.1100000000000003</c:v>
                      </c:pt>
                      <c:pt idx="240">
                        <c:v>4.13</c:v>
                      </c:pt>
                      <c:pt idx="241">
                        <c:v>4.1499999999999995</c:v>
                      </c:pt>
                      <c:pt idx="242">
                        <c:v>4.169999999999999</c:v>
                      </c:pt>
                      <c:pt idx="243">
                        <c:v>4.1899999999999986</c:v>
                      </c:pt>
                      <c:pt idx="244">
                        <c:v>4.2099999999999982</c:v>
                      </c:pt>
                      <c:pt idx="245">
                        <c:v>4.2299999999999978</c:v>
                      </c:pt>
                      <c:pt idx="246">
                        <c:v>4.2499999999999973</c:v>
                      </c:pt>
                      <c:pt idx="247">
                        <c:v>4.2699999999999969</c:v>
                      </c:pt>
                      <c:pt idx="248">
                        <c:v>4.2899999999999965</c:v>
                      </c:pt>
                      <c:pt idx="249">
                        <c:v>4.3099999999999961</c:v>
                      </c:pt>
                      <c:pt idx="250">
                        <c:v>4.3299999999999956</c:v>
                      </c:pt>
                      <c:pt idx="251">
                        <c:v>4.3499999999999952</c:v>
                      </c:pt>
                      <c:pt idx="252">
                        <c:v>4.3699999999999948</c:v>
                      </c:pt>
                      <c:pt idx="253">
                        <c:v>4.3899999999999944</c:v>
                      </c:pt>
                      <c:pt idx="254">
                        <c:v>4.4099999999999939</c:v>
                      </c:pt>
                      <c:pt idx="255">
                        <c:v>4.4299999999999935</c:v>
                      </c:pt>
                      <c:pt idx="256">
                        <c:v>4.4499999999999931</c:v>
                      </c:pt>
                      <c:pt idx="257">
                        <c:v>4.4699999999999926</c:v>
                      </c:pt>
                      <c:pt idx="258">
                        <c:v>4.4899999999999922</c:v>
                      </c:pt>
                      <c:pt idx="259">
                        <c:v>4.5099999999999918</c:v>
                      </c:pt>
                      <c:pt idx="260">
                        <c:v>4.5299999999999914</c:v>
                      </c:pt>
                      <c:pt idx="261">
                        <c:v>4.5499999999999909</c:v>
                      </c:pt>
                      <c:pt idx="262">
                        <c:v>4.5699999999999905</c:v>
                      </c:pt>
                      <c:pt idx="263">
                        <c:v>4.5899999999999901</c:v>
                      </c:pt>
                      <c:pt idx="264">
                        <c:v>4.6099999999999897</c:v>
                      </c:pt>
                      <c:pt idx="265">
                        <c:v>4.6299999999999892</c:v>
                      </c:pt>
                      <c:pt idx="266">
                        <c:v>4.6499999999999888</c:v>
                      </c:pt>
                      <c:pt idx="267">
                        <c:v>4.6699999999999884</c:v>
                      </c:pt>
                      <c:pt idx="268">
                        <c:v>4.689999999999988</c:v>
                      </c:pt>
                      <c:pt idx="269">
                        <c:v>4.7099999999999875</c:v>
                      </c:pt>
                      <c:pt idx="270">
                        <c:v>4.7299999999999871</c:v>
                      </c:pt>
                      <c:pt idx="271">
                        <c:v>4.7499999999999867</c:v>
                      </c:pt>
                      <c:pt idx="272">
                        <c:v>4.7699999999999863</c:v>
                      </c:pt>
                      <c:pt idx="273">
                        <c:v>4.7899999999999858</c:v>
                      </c:pt>
                      <c:pt idx="274">
                        <c:v>4.8099999999999854</c:v>
                      </c:pt>
                      <c:pt idx="275">
                        <c:v>4.829999999999985</c:v>
                      </c:pt>
                      <c:pt idx="276">
                        <c:v>4.8499999999999845</c:v>
                      </c:pt>
                      <c:pt idx="277">
                        <c:v>4.8699999999999841</c:v>
                      </c:pt>
                      <c:pt idx="278">
                        <c:v>4.8899999999999837</c:v>
                      </c:pt>
                      <c:pt idx="279">
                        <c:v>4.9099999999999833</c:v>
                      </c:pt>
                      <c:pt idx="280">
                        <c:v>4.9299999999999828</c:v>
                      </c:pt>
                      <c:pt idx="281">
                        <c:v>4.9499999999999824</c:v>
                      </c:pt>
                      <c:pt idx="282">
                        <c:v>4.969999999999982</c:v>
                      </c:pt>
                      <c:pt idx="283">
                        <c:v>4.9899999999999816</c:v>
                      </c:pt>
                      <c:pt idx="284">
                        <c:v>5.0099999999999811</c:v>
                      </c:pt>
                      <c:pt idx="285">
                        <c:v>5.0299999999999807</c:v>
                      </c:pt>
                      <c:pt idx="286">
                        <c:v>5.0499999999999803</c:v>
                      </c:pt>
                      <c:pt idx="287">
                        <c:v>5.0699999999999799</c:v>
                      </c:pt>
                      <c:pt idx="288">
                        <c:v>5.0899999999999794</c:v>
                      </c:pt>
                      <c:pt idx="289">
                        <c:v>5.109999999999979</c:v>
                      </c:pt>
                      <c:pt idx="290">
                        <c:v>5.1299999999999786</c:v>
                      </c:pt>
                      <c:pt idx="291">
                        <c:v>5.1499999999999782</c:v>
                      </c:pt>
                      <c:pt idx="292">
                        <c:v>5.1699999999999777</c:v>
                      </c:pt>
                      <c:pt idx="293">
                        <c:v>5.1899999999999773</c:v>
                      </c:pt>
                      <c:pt idx="294">
                        <c:v>5.2099999999999769</c:v>
                      </c:pt>
                      <c:pt idx="295">
                        <c:v>5.2299999999999764</c:v>
                      </c:pt>
                      <c:pt idx="296">
                        <c:v>5.249999999999976</c:v>
                      </c:pt>
                      <c:pt idx="297">
                        <c:v>5.2699999999999756</c:v>
                      </c:pt>
                      <c:pt idx="298">
                        <c:v>5.2899999999999752</c:v>
                      </c:pt>
                      <c:pt idx="299">
                        <c:v>5.3099999999999747</c:v>
                      </c:pt>
                      <c:pt idx="300">
                        <c:v>5.3299999999999743</c:v>
                      </c:pt>
                      <c:pt idx="301">
                        <c:v>5.3499999999999739</c:v>
                      </c:pt>
                      <c:pt idx="302">
                        <c:v>5.3699999999999735</c:v>
                      </c:pt>
                      <c:pt idx="303">
                        <c:v>5.389999999999973</c:v>
                      </c:pt>
                      <c:pt idx="304">
                        <c:v>5.4099999999999726</c:v>
                      </c:pt>
                      <c:pt idx="305">
                        <c:v>5.4299999999999722</c:v>
                      </c:pt>
                      <c:pt idx="306">
                        <c:v>5.4499999999999718</c:v>
                      </c:pt>
                      <c:pt idx="307">
                        <c:v>5.4699999999999713</c:v>
                      </c:pt>
                      <c:pt idx="308">
                        <c:v>5.4899999999999709</c:v>
                      </c:pt>
                      <c:pt idx="309">
                        <c:v>5.5099999999999705</c:v>
                      </c:pt>
                      <c:pt idx="310">
                        <c:v>5.5299999999999701</c:v>
                      </c:pt>
                      <c:pt idx="311">
                        <c:v>5.5499999999999696</c:v>
                      </c:pt>
                      <c:pt idx="312">
                        <c:v>5.5699999999999692</c:v>
                      </c:pt>
                      <c:pt idx="313">
                        <c:v>5.5899999999999688</c:v>
                      </c:pt>
                      <c:pt idx="314">
                        <c:v>5.6099999999999683</c:v>
                      </c:pt>
                      <c:pt idx="315">
                        <c:v>5.6299999999999679</c:v>
                      </c:pt>
                      <c:pt idx="316">
                        <c:v>5.6499999999999675</c:v>
                      </c:pt>
                      <c:pt idx="317">
                        <c:v>5.6699999999999671</c:v>
                      </c:pt>
                      <c:pt idx="318">
                        <c:v>5.6899999999999666</c:v>
                      </c:pt>
                      <c:pt idx="319">
                        <c:v>5.7099999999999662</c:v>
                      </c:pt>
                      <c:pt idx="320">
                        <c:v>5.7299999999999658</c:v>
                      </c:pt>
                      <c:pt idx="321">
                        <c:v>5.7499999999999654</c:v>
                      </c:pt>
                      <c:pt idx="322">
                        <c:v>5.7699999999999649</c:v>
                      </c:pt>
                      <c:pt idx="323">
                        <c:v>5.7899999999999645</c:v>
                      </c:pt>
                      <c:pt idx="324">
                        <c:v>5.8099999999999641</c:v>
                      </c:pt>
                      <c:pt idx="325">
                        <c:v>5.8299999999999637</c:v>
                      </c:pt>
                      <c:pt idx="326">
                        <c:v>5.8499999999999632</c:v>
                      </c:pt>
                      <c:pt idx="327">
                        <c:v>5.8699999999999628</c:v>
                      </c:pt>
                      <c:pt idx="328">
                        <c:v>5.8899999999999624</c:v>
                      </c:pt>
                      <c:pt idx="329">
                        <c:v>5.909999999999962</c:v>
                      </c:pt>
                      <c:pt idx="330">
                        <c:v>5.9299999999999615</c:v>
                      </c:pt>
                      <c:pt idx="331">
                        <c:v>5.9499999999999611</c:v>
                      </c:pt>
                      <c:pt idx="332">
                        <c:v>5.9699999999999607</c:v>
                      </c:pt>
                      <c:pt idx="333">
                        <c:v>5.9899999999999602</c:v>
                      </c:pt>
                      <c:pt idx="334">
                        <c:v>6.0099999999999598</c:v>
                      </c:pt>
                      <c:pt idx="335">
                        <c:v>6.0299999999999594</c:v>
                      </c:pt>
                      <c:pt idx="336">
                        <c:v>6.049999999999959</c:v>
                      </c:pt>
                      <c:pt idx="337">
                        <c:v>6.0699999999999585</c:v>
                      </c:pt>
                      <c:pt idx="338">
                        <c:v>6.0899999999999581</c:v>
                      </c:pt>
                      <c:pt idx="339">
                        <c:v>6.1099999999999577</c:v>
                      </c:pt>
                      <c:pt idx="340">
                        <c:v>6.1299999999999573</c:v>
                      </c:pt>
                      <c:pt idx="341">
                        <c:v>6.1499999999999568</c:v>
                      </c:pt>
                      <c:pt idx="342">
                        <c:v>6.1699999999999564</c:v>
                      </c:pt>
                      <c:pt idx="343">
                        <c:v>6.189999999999956</c:v>
                      </c:pt>
                      <c:pt idx="344">
                        <c:v>6.2099999999999556</c:v>
                      </c:pt>
                      <c:pt idx="345">
                        <c:v>6.2299999999999551</c:v>
                      </c:pt>
                      <c:pt idx="346">
                        <c:v>6.2499999999999547</c:v>
                      </c:pt>
                      <c:pt idx="347">
                        <c:v>6.2699999999999543</c:v>
                      </c:pt>
                      <c:pt idx="348">
                        <c:v>6.2899999999999539</c:v>
                      </c:pt>
                      <c:pt idx="349">
                        <c:v>6.3099999999999534</c:v>
                      </c:pt>
                      <c:pt idx="350">
                        <c:v>6.329999999999953</c:v>
                      </c:pt>
                      <c:pt idx="351">
                        <c:v>6.3499999999999526</c:v>
                      </c:pt>
                      <c:pt idx="352">
                        <c:v>6.3699999999999521</c:v>
                      </c:pt>
                      <c:pt idx="353">
                        <c:v>6.3899999999999517</c:v>
                      </c:pt>
                      <c:pt idx="354">
                        <c:v>6.4099999999999513</c:v>
                      </c:pt>
                      <c:pt idx="355">
                        <c:v>6.4299999999999509</c:v>
                      </c:pt>
                      <c:pt idx="356">
                        <c:v>6.4499999999999504</c:v>
                      </c:pt>
                      <c:pt idx="357">
                        <c:v>6.46999999999995</c:v>
                      </c:pt>
                      <c:pt idx="358">
                        <c:v>6.4899999999999496</c:v>
                      </c:pt>
                      <c:pt idx="359">
                        <c:v>6.5099999999999492</c:v>
                      </c:pt>
                      <c:pt idx="360">
                        <c:v>6.5299999999999487</c:v>
                      </c:pt>
                      <c:pt idx="361">
                        <c:v>6.5499999999999483</c:v>
                      </c:pt>
                      <c:pt idx="362">
                        <c:v>6.5699999999999479</c:v>
                      </c:pt>
                      <c:pt idx="363">
                        <c:v>6.5899999999999475</c:v>
                      </c:pt>
                      <c:pt idx="364">
                        <c:v>6.609999999999947</c:v>
                      </c:pt>
                      <c:pt idx="365">
                        <c:v>6.6299999999999466</c:v>
                      </c:pt>
                      <c:pt idx="366">
                        <c:v>6.6499999999999462</c:v>
                      </c:pt>
                      <c:pt idx="367">
                        <c:v>6.6699999999999458</c:v>
                      </c:pt>
                      <c:pt idx="368">
                        <c:v>6.6899999999999453</c:v>
                      </c:pt>
                      <c:pt idx="369">
                        <c:v>6.7099999999999449</c:v>
                      </c:pt>
                      <c:pt idx="370">
                        <c:v>6.7299999999999445</c:v>
                      </c:pt>
                      <c:pt idx="371">
                        <c:v>6.749999999999944</c:v>
                      </c:pt>
                      <c:pt idx="372">
                        <c:v>6.7699999999999436</c:v>
                      </c:pt>
                      <c:pt idx="373">
                        <c:v>6.7899999999999432</c:v>
                      </c:pt>
                      <c:pt idx="374">
                        <c:v>6.8099999999999428</c:v>
                      </c:pt>
                      <c:pt idx="375">
                        <c:v>6.8299999999999423</c:v>
                      </c:pt>
                      <c:pt idx="376">
                        <c:v>6.8499999999999419</c:v>
                      </c:pt>
                      <c:pt idx="377">
                        <c:v>6.8699999999999415</c:v>
                      </c:pt>
                      <c:pt idx="378">
                        <c:v>6.8899999999999411</c:v>
                      </c:pt>
                      <c:pt idx="379">
                        <c:v>6.9099999999999406</c:v>
                      </c:pt>
                      <c:pt idx="380">
                        <c:v>6.9299999999999402</c:v>
                      </c:pt>
                      <c:pt idx="381">
                        <c:v>6.9499999999999398</c:v>
                      </c:pt>
                      <c:pt idx="382">
                        <c:v>6.9699999999999394</c:v>
                      </c:pt>
                      <c:pt idx="383">
                        <c:v>6.9899999999999389</c:v>
                      </c:pt>
                      <c:pt idx="384">
                        <c:v>7.0099999999999385</c:v>
                      </c:pt>
                      <c:pt idx="385">
                        <c:v>7.0299999999999381</c:v>
                      </c:pt>
                      <c:pt idx="386">
                        <c:v>7.0499999999999376</c:v>
                      </c:pt>
                      <c:pt idx="387">
                        <c:v>7.0699999999999372</c:v>
                      </c:pt>
                      <c:pt idx="388">
                        <c:v>7.0899999999999368</c:v>
                      </c:pt>
                      <c:pt idx="389">
                        <c:v>7.1099999999999364</c:v>
                      </c:pt>
                      <c:pt idx="390">
                        <c:v>7.1299999999999359</c:v>
                      </c:pt>
                      <c:pt idx="391">
                        <c:v>7.1499999999999355</c:v>
                      </c:pt>
                      <c:pt idx="392">
                        <c:v>7.1699999999999351</c:v>
                      </c:pt>
                      <c:pt idx="393">
                        <c:v>7.1899999999999347</c:v>
                      </c:pt>
                      <c:pt idx="394">
                        <c:v>7.2099999999999342</c:v>
                      </c:pt>
                      <c:pt idx="395">
                        <c:v>7.2299999999999338</c:v>
                      </c:pt>
                      <c:pt idx="396">
                        <c:v>7.2499999999999334</c:v>
                      </c:pt>
                      <c:pt idx="397">
                        <c:v>7.269999999999933</c:v>
                      </c:pt>
                      <c:pt idx="398">
                        <c:v>7.2899999999999325</c:v>
                      </c:pt>
                      <c:pt idx="399">
                        <c:v>7.3099999999999321</c:v>
                      </c:pt>
                      <c:pt idx="400">
                        <c:v>7.3299999999999317</c:v>
                      </c:pt>
                      <c:pt idx="401">
                        <c:v>7.3499999999999313</c:v>
                      </c:pt>
                      <c:pt idx="402">
                        <c:v>7.3699999999999308</c:v>
                      </c:pt>
                      <c:pt idx="403">
                        <c:v>7.3899999999999304</c:v>
                      </c:pt>
                      <c:pt idx="404">
                        <c:v>7.40999999999993</c:v>
                      </c:pt>
                      <c:pt idx="405">
                        <c:v>7.4299999999999295</c:v>
                      </c:pt>
                      <c:pt idx="406">
                        <c:v>7.4499999999999291</c:v>
                      </c:pt>
                      <c:pt idx="407">
                        <c:v>7.4699999999999287</c:v>
                      </c:pt>
                      <c:pt idx="408">
                        <c:v>7.4899999999999283</c:v>
                      </c:pt>
                      <c:pt idx="409">
                        <c:v>7.5099999999999278</c:v>
                      </c:pt>
                      <c:pt idx="410">
                        <c:v>7.5299999999999274</c:v>
                      </c:pt>
                      <c:pt idx="411">
                        <c:v>7.549999999999927</c:v>
                      </c:pt>
                      <c:pt idx="412">
                        <c:v>7.5699999999999266</c:v>
                      </c:pt>
                      <c:pt idx="413">
                        <c:v>7.5899999999999261</c:v>
                      </c:pt>
                      <c:pt idx="414">
                        <c:v>7.6099999999999257</c:v>
                      </c:pt>
                      <c:pt idx="415">
                        <c:v>7.6299999999999253</c:v>
                      </c:pt>
                      <c:pt idx="416">
                        <c:v>7.6499999999999249</c:v>
                      </c:pt>
                      <c:pt idx="417">
                        <c:v>7.6699999999999244</c:v>
                      </c:pt>
                      <c:pt idx="418">
                        <c:v>7.689999999999924</c:v>
                      </c:pt>
                      <c:pt idx="419">
                        <c:v>7.7099999999999236</c:v>
                      </c:pt>
                      <c:pt idx="420">
                        <c:v>7.7299999999999232</c:v>
                      </c:pt>
                      <c:pt idx="421">
                        <c:v>7.7499999999999227</c:v>
                      </c:pt>
                      <c:pt idx="422">
                        <c:v>7.7699999999999223</c:v>
                      </c:pt>
                      <c:pt idx="423">
                        <c:v>7.7899999999999219</c:v>
                      </c:pt>
                      <c:pt idx="424">
                        <c:v>7.8099999999999214</c:v>
                      </c:pt>
                      <c:pt idx="425">
                        <c:v>7.829999999999921</c:v>
                      </c:pt>
                      <c:pt idx="426">
                        <c:v>7.8499999999999206</c:v>
                      </c:pt>
                      <c:pt idx="427">
                        <c:v>7.8699999999999202</c:v>
                      </c:pt>
                      <c:pt idx="428">
                        <c:v>7.8899999999999197</c:v>
                      </c:pt>
                      <c:pt idx="429">
                        <c:v>7.9099999999999193</c:v>
                      </c:pt>
                      <c:pt idx="430">
                        <c:v>7.9299999999999189</c:v>
                      </c:pt>
                      <c:pt idx="431">
                        <c:v>7.9499999999999185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Calculations!$AD$29:$AD$460</c15:sqref>
                        </c15:formulaRef>
                      </c:ext>
                    </c:extLst>
                    <c:numCache>
                      <c:formatCode>0.00%</c:formatCode>
                      <c:ptCount val="432"/>
                      <c:pt idx="36" formatCode="0%">
                        <c:v>0</c:v>
                      </c:pt>
                      <c:pt idx="37" formatCode="0%">
                        <c:v>0</c:v>
                      </c:pt>
                      <c:pt idx="38" formatCode="0%">
                        <c:v>0</c:v>
                      </c:pt>
                      <c:pt idx="39" formatCode="0%">
                        <c:v>0</c:v>
                      </c:pt>
                      <c:pt idx="40" formatCode="0%">
                        <c:v>0</c:v>
                      </c:pt>
                      <c:pt idx="41" formatCode="0%">
                        <c:v>0</c:v>
                      </c:pt>
                      <c:pt idx="42" formatCode="0%">
                        <c:v>0</c:v>
                      </c:pt>
                      <c:pt idx="43" formatCode="0%">
                        <c:v>0</c:v>
                      </c:pt>
                      <c:pt idx="44" formatCode="0%">
                        <c:v>0</c:v>
                      </c:pt>
                      <c:pt idx="45" formatCode="0%">
                        <c:v>0</c:v>
                      </c:pt>
                      <c:pt idx="46" formatCode="0%">
                        <c:v>0</c:v>
                      </c:pt>
                      <c:pt idx="47" formatCode="0%">
                        <c:v>0</c:v>
                      </c:pt>
                      <c:pt idx="48" formatCode="0%">
                        <c:v>0</c:v>
                      </c:pt>
                      <c:pt idx="49" formatCode="0%">
                        <c:v>0</c:v>
                      </c:pt>
                      <c:pt idx="50" formatCode="0%">
                        <c:v>0</c:v>
                      </c:pt>
                      <c:pt idx="51" formatCode="0%">
                        <c:v>0</c:v>
                      </c:pt>
                      <c:pt idx="52" formatCode="0%">
                        <c:v>0</c:v>
                      </c:pt>
                      <c:pt idx="53" formatCode="0%">
                        <c:v>0</c:v>
                      </c:pt>
                      <c:pt idx="54" formatCode="0%">
                        <c:v>0</c:v>
                      </c:pt>
                      <c:pt idx="55" formatCode="0%">
                        <c:v>0</c:v>
                      </c:pt>
                      <c:pt idx="56" formatCode="0%">
                        <c:v>0</c:v>
                      </c:pt>
                      <c:pt idx="57" formatCode="0%">
                        <c:v>0</c:v>
                      </c:pt>
                      <c:pt idx="58" formatCode="0%">
                        <c:v>0</c:v>
                      </c:pt>
                      <c:pt idx="59" formatCode="0%">
                        <c:v>0</c:v>
                      </c:pt>
                      <c:pt idx="60" formatCode="0%">
                        <c:v>0</c:v>
                      </c:pt>
                      <c:pt idx="61" formatCode="0%">
                        <c:v>0</c:v>
                      </c:pt>
                      <c:pt idx="62" formatCode="0%">
                        <c:v>0</c:v>
                      </c:pt>
                      <c:pt idx="63" formatCode="0%">
                        <c:v>0</c:v>
                      </c:pt>
                      <c:pt idx="64" formatCode="0%">
                        <c:v>0</c:v>
                      </c:pt>
                      <c:pt idx="65" formatCode="0%">
                        <c:v>0</c:v>
                      </c:pt>
                      <c:pt idx="66" formatCode="0%">
                        <c:v>0</c:v>
                      </c:pt>
                      <c:pt idx="67" formatCode="0%">
                        <c:v>0</c:v>
                      </c:pt>
                      <c:pt idx="68" formatCode="0%">
                        <c:v>0</c:v>
                      </c:pt>
                      <c:pt idx="69" formatCode="0%">
                        <c:v>0</c:v>
                      </c:pt>
                      <c:pt idx="70" formatCode="0%">
                        <c:v>0</c:v>
                      </c:pt>
                      <c:pt idx="71" formatCode="0%">
                        <c:v>0</c:v>
                      </c:pt>
                      <c:pt idx="72" formatCode="0%">
                        <c:v>0</c:v>
                      </c:pt>
                      <c:pt idx="73" formatCode="0%">
                        <c:v>0</c:v>
                      </c:pt>
                      <c:pt idx="74" formatCode="0%">
                        <c:v>0</c:v>
                      </c:pt>
                      <c:pt idx="75" formatCode="0%">
                        <c:v>0</c:v>
                      </c:pt>
                      <c:pt idx="76" formatCode="0%">
                        <c:v>0</c:v>
                      </c:pt>
                      <c:pt idx="77" formatCode="0%">
                        <c:v>0</c:v>
                      </c:pt>
                      <c:pt idx="78" formatCode="0%">
                        <c:v>0</c:v>
                      </c:pt>
                      <c:pt idx="79" formatCode="0%">
                        <c:v>0</c:v>
                      </c:pt>
                      <c:pt idx="80" formatCode="0%">
                        <c:v>0</c:v>
                      </c:pt>
                      <c:pt idx="81" formatCode="0%">
                        <c:v>0</c:v>
                      </c:pt>
                      <c:pt idx="82" formatCode="0%">
                        <c:v>0</c:v>
                      </c:pt>
                      <c:pt idx="83" formatCode="0%">
                        <c:v>0</c:v>
                      </c:pt>
                      <c:pt idx="84" formatCode="0%">
                        <c:v>0</c:v>
                      </c:pt>
                      <c:pt idx="85" formatCode="0%">
                        <c:v>0</c:v>
                      </c:pt>
                      <c:pt idx="86" formatCode="0%">
                        <c:v>0</c:v>
                      </c:pt>
                      <c:pt idx="87" formatCode="0%">
                        <c:v>0</c:v>
                      </c:pt>
                      <c:pt idx="88" formatCode="0%">
                        <c:v>0</c:v>
                      </c:pt>
                      <c:pt idx="89" formatCode="0%">
                        <c:v>0</c:v>
                      </c:pt>
                      <c:pt idx="90" formatCode="0%">
                        <c:v>0</c:v>
                      </c:pt>
                      <c:pt idx="91" formatCode="0%">
                        <c:v>0</c:v>
                      </c:pt>
                      <c:pt idx="92" formatCode="0%">
                        <c:v>0</c:v>
                      </c:pt>
                      <c:pt idx="93" formatCode="0%">
                        <c:v>0</c:v>
                      </c:pt>
                      <c:pt idx="94" formatCode="0%">
                        <c:v>0</c:v>
                      </c:pt>
                      <c:pt idx="95" formatCode="0%">
                        <c:v>0</c:v>
                      </c:pt>
                      <c:pt idx="96" formatCode="0%">
                        <c:v>0</c:v>
                      </c:pt>
                      <c:pt idx="97" formatCode="0%">
                        <c:v>0</c:v>
                      </c:pt>
                      <c:pt idx="98" formatCode="0%">
                        <c:v>0</c:v>
                      </c:pt>
                      <c:pt idx="99" formatCode="0%">
                        <c:v>0</c:v>
                      </c:pt>
                      <c:pt idx="100" formatCode="0%">
                        <c:v>0</c:v>
                      </c:pt>
                      <c:pt idx="101" formatCode="0%">
                        <c:v>0</c:v>
                      </c:pt>
                      <c:pt idx="102" formatCode="0%">
                        <c:v>0</c:v>
                      </c:pt>
                      <c:pt idx="103" formatCode="0%">
                        <c:v>0</c:v>
                      </c:pt>
                      <c:pt idx="104" formatCode="0%">
                        <c:v>0</c:v>
                      </c:pt>
                      <c:pt idx="105" formatCode="0%">
                        <c:v>0</c:v>
                      </c:pt>
                      <c:pt idx="106" formatCode="0%">
                        <c:v>0</c:v>
                      </c:pt>
                      <c:pt idx="107" formatCode="0%">
                        <c:v>0</c:v>
                      </c:pt>
                      <c:pt idx="108" formatCode="0%">
                        <c:v>0</c:v>
                      </c:pt>
                      <c:pt idx="109" formatCode="0%">
                        <c:v>0</c:v>
                      </c:pt>
                      <c:pt idx="110" formatCode="0%">
                        <c:v>0</c:v>
                      </c:pt>
                      <c:pt idx="111" formatCode="0%">
                        <c:v>0</c:v>
                      </c:pt>
                      <c:pt idx="112" formatCode="0%">
                        <c:v>0</c:v>
                      </c:pt>
                      <c:pt idx="113" formatCode="0%">
                        <c:v>0</c:v>
                      </c:pt>
                      <c:pt idx="114" formatCode="0%">
                        <c:v>0</c:v>
                      </c:pt>
                      <c:pt idx="115" formatCode="0%">
                        <c:v>0</c:v>
                      </c:pt>
                      <c:pt idx="116" formatCode="0%">
                        <c:v>0</c:v>
                      </c:pt>
                      <c:pt idx="117" formatCode="0%">
                        <c:v>0</c:v>
                      </c:pt>
                      <c:pt idx="118" formatCode="0%">
                        <c:v>0</c:v>
                      </c:pt>
                      <c:pt idx="119" formatCode="0%">
                        <c:v>0</c:v>
                      </c:pt>
                      <c:pt idx="120" formatCode="0%">
                        <c:v>0</c:v>
                      </c:pt>
                      <c:pt idx="121" formatCode="0%">
                        <c:v>0</c:v>
                      </c:pt>
                      <c:pt idx="122" formatCode="0%">
                        <c:v>0</c:v>
                      </c:pt>
                      <c:pt idx="123" formatCode="0%">
                        <c:v>0</c:v>
                      </c:pt>
                      <c:pt idx="124" formatCode="0%">
                        <c:v>0</c:v>
                      </c:pt>
                      <c:pt idx="125" formatCode="0%">
                        <c:v>0</c:v>
                      </c:pt>
                      <c:pt idx="126" formatCode="0%">
                        <c:v>0</c:v>
                      </c:pt>
                      <c:pt idx="127" formatCode="0%">
                        <c:v>0</c:v>
                      </c:pt>
                      <c:pt idx="128" formatCode="0%">
                        <c:v>0</c:v>
                      </c:pt>
                      <c:pt idx="129" formatCode="0%">
                        <c:v>0</c:v>
                      </c:pt>
                      <c:pt idx="130" formatCode="0%">
                        <c:v>0</c:v>
                      </c:pt>
                      <c:pt idx="131" formatCode="0%">
                        <c:v>0</c:v>
                      </c:pt>
                      <c:pt idx="132" formatCode="0%">
                        <c:v>0</c:v>
                      </c:pt>
                      <c:pt idx="133" formatCode="0%">
                        <c:v>0</c:v>
                      </c:pt>
                      <c:pt idx="134" formatCode="0%">
                        <c:v>0</c:v>
                      </c:pt>
                      <c:pt idx="135" formatCode="0%">
                        <c:v>0</c:v>
                      </c:pt>
                      <c:pt idx="136" formatCode="0%">
                        <c:v>0</c:v>
                      </c:pt>
                      <c:pt idx="137" formatCode="0%">
                        <c:v>0</c:v>
                      </c:pt>
                      <c:pt idx="138" formatCode="0%">
                        <c:v>0</c:v>
                      </c:pt>
                      <c:pt idx="139" formatCode="0%">
                        <c:v>0</c:v>
                      </c:pt>
                      <c:pt idx="140" formatCode="0%">
                        <c:v>0</c:v>
                      </c:pt>
                      <c:pt idx="141" formatCode="0%">
                        <c:v>0</c:v>
                      </c:pt>
                      <c:pt idx="142" formatCode="0%">
                        <c:v>0</c:v>
                      </c:pt>
                      <c:pt idx="143" formatCode="0%">
                        <c:v>0</c:v>
                      </c:pt>
                      <c:pt idx="144" formatCode="0%">
                        <c:v>0</c:v>
                      </c:pt>
                      <c:pt idx="145" formatCode="0%">
                        <c:v>0</c:v>
                      </c:pt>
                      <c:pt idx="146" formatCode="0%">
                        <c:v>0</c:v>
                      </c:pt>
                      <c:pt idx="147" formatCode="0%">
                        <c:v>0</c:v>
                      </c:pt>
                      <c:pt idx="148" formatCode="0%">
                        <c:v>0</c:v>
                      </c:pt>
                      <c:pt idx="149" formatCode="0%">
                        <c:v>0</c:v>
                      </c:pt>
                      <c:pt idx="150" formatCode="0%">
                        <c:v>0</c:v>
                      </c:pt>
                      <c:pt idx="151" formatCode="0%">
                        <c:v>0</c:v>
                      </c:pt>
                      <c:pt idx="152" formatCode="0%">
                        <c:v>0</c:v>
                      </c:pt>
                      <c:pt idx="153" formatCode="0%">
                        <c:v>0</c:v>
                      </c:pt>
                      <c:pt idx="154" formatCode="0%">
                        <c:v>0</c:v>
                      </c:pt>
                      <c:pt idx="155" formatCode="0%">
                        <c:v>0</c:v>
                      </c:pt>
                      <c:pt idx="156" formatCode="0%">
                        <c:v>0</c:v>
                      </c:pt>
                      <c:pt idx="157" formatCode="0%">
                        <c:v>0</c:v>
                      </c:pt>
                      <c:pt idx="158" formatCode="0%">
                        <c:v>0</c:v>
                      </c:pt>
                      <c:pt idx="159" formatCode="0%">
                        <c:v>0</c:v>
                      </c:pt>
                      <c:pt idx="160" formatCode="0%">
                        <c:v>0</c:v>
                      </c:pt>
                      <c:pt idx="161" formatCode="0%">
                        <c:v>0</c:v>
                      </c:pt>
                      <c:pt idx="162" formatCode="0%">
                        <c:v>0</c:v>
                      </c:pt>
                      <c:pt idx="163" formatCode="0%">
                        <c:v>0</c:v>
                      </c:pt>
                      <c:pt idx="164" formatCode="0%">
                        <c:v>0</c:v>
                      </c:pt>
                      <c:pt idx="165" formatCode="0%">
                        <c:v>0</c:v>
                      </c:pt>
                      <c:pt idx="166" formatCode="0%">
                        <c:v>0</c:v>
                      </c:pt>
                      <c:pt idx="167" formatCode="0%">
                        <c:v>0</c:v>
                      </c:pt>
                      <c:pt idx="168" formatCode="0%">
                        <c:v>0</c:v>
                      </c:pt>
                      <c:pt idx="169" formatCode="0%">
                        <c:v>0</c:v>
                      </c:pt>
                      <c:pt idx="170" formatCode="0%">
                        <c:v>0</c:v>
                      </c:pt>
                      <c:pt idx="171" formatCode="0%">
                        <c:v>0</c:v>
                      </c:pt>
                      <c:pt idx="172" formatCode="0%">
                        <c:v>0</c:v>
                      </c:pt>
                      <c:pt idx="173" formatCode="0%">
                        <c:v>0</c:v>
                      </c:pt>
                      <c:pt idx="174" formatCode="0%">
                        <c:v>0</c:v>
                      </c:pt>
                      <c:pt idx="175" formatCode="0%">
                        <c:v>0</c:v>
                      </c:pt>
                      <c:pt idx="176" formatCode="0%">
                        <c:v>0</c:v>
                      </c:pt>
                      <c:pt idx="177" formatCode="0%">
                        <c:v>0</c:v>
                      </c:pt>
                      <c:pt idx="178" formatCode="0%">
                        <c:v>0</c:v>
                      </c:pt>
                      <c:pt idx="179" formatCode="0%">
                        <c:v>0</c:v>
                      </c:pt>
                      <c:pt idx="180" formatCode="0%">
                        <c:v>0</c:v>
                      </c:pt>
                      <c:pt idx="181" formatCode="0%">
                        <c:v>0</c:v>
                      </c:pt>
                      <c:pt idx="182" formatCode="0%">
                        <c:v>0</c:v>
                      </c:pt>
                      <c:pt idx="183" formatCode="0%">
                        <c:v>0</c:v>
                      </c:pt>
                      <c:pt idx="184" formatCode="0%">
                        <c:v>0</c:v>
                      </c:pt>
                      <c:pt idx="185" formatCode="0%">
                        <c:v>0</c:v>
                      </c:pt>
                      <c:pt idx="186" formatCode="0%">
                        <c:v>0</c:v>
                      </c:pt>
                      <c:pt idx="187" formatCode="0%">
                        <c:v>0</c:v>
                      </c:pt>
                      <c:pt idx="188" formatCode="0%">
                        <c:v>0</c:v>
                      </c:pt>
                      <c:pt idx="189" formatCode="0%">
                        <c:v>0</c:v>
                      </c:pt>
                      <c:pt idx="190" formatCode="0%">
                        <c:v>0</c:v>
                      </c:pt>
                      <c:pt idx="191" formatCode="0%">
                        <c:v>0</c:v>
                      </c:pt>
                      <c:pt idx="192" formatCode="0%">
                        <c:v>0</c:v>
                      </c:pt>
                      <c:pt idx="193" formatCode="0%">
                        <c:v>0</c:v>
                      </c:pt>
                      <c:pt idx="194" formatCode="0%">
                        <c:v>0</c:v>
                      </c:pt>
                      <c:pt idx="195" formatCode="0%">
                        <c:v>0</c:v>
                      </c:pt>
                      <c:pt idx="196" formatCode="0%">
                        <c:v>0</c:v>
                      </c:pt>
                      <c:pt idx="197" formatCode="0%">
                        <c:v>0</c:v>
                      </c:pt>
                      <c:pt idx="198" formatCode="0%">
                        <c:v>0</c:v>
                      </c:pt>
                      <c:pt idx="199" formatCode="0%">
                        <c:v>0</c:v>
                      </c:pt>
                      <c:pt idx="200" formatCode="0%">
                        <c:v>0</c:v>
                      </c:pt>
                      <c:pt idx="201" formatCode="0%">
                        <c:v>0</c:v>
                      </c:pt>
                      <c:pt idx="202" formatCode="0%">
                        <c:v>0</c:v>
                      </c:pt>
                      <c:pt idx="203" formatCode="0%">
                        <c:v>0</c:v>
                      </c:pt>
                      <c:pt idx="204" formatCode="0%">
                        <c:v>0</c:v>
                      </c:pt>
                      <c:pt idx="205" formatCode="0%">
                        <c:v>0</c:v>
                      </c:pt>
                      <c:pt idx="206" formatCode="0%">
                        <c:v>0</c:v>
                      </c:pt>
                      <c:pt idx="207" formatCode="0%">
                        <c:v>0</c:v>
                      </c:pt>
                      <c:pt idx="208" formatCode="0%">
                        <c:v>0</c:v>
                      </c:pt>
                      <c:pt idx="209" formatCode="0%">
                        <c:v>0</c:v>
                      </c:pt>
                      <c:pt idx="210" formatCode="0%">
                        <c:v>0</c:v>
                      </c:pt>
                      <c:pt idx="211" formatCode="0%">
                        <c:v>0</c:v>
                      </c:pt>
                      <c:pt idx="212" formatCode="0%">
                        <c:v>0</c:v>
                      </c:pt>
                      <c:pt idx="213" formatCode="0%">
                        <c:v>0</c:v>
                      </c:pt>
                      <c:pt idx="214" formatCode="0%">
                        <c:v>0</c:v>
                      </c:pt>
                      <c:pt idx="215" formatCode="0%">
                        <c:v>0</c:v>
                      </c:pt>
                      <c:pt idx="216" formatCode="0%">
                        <c:v>0</c:v>
                      </c:pt>
                      <c:pt idx="217" formatCode="0%">
                        <c:v>0</c:v>
                      </c:pt>
                      <c:pt idx="218" formatCode="0%">
                        <c:v>0</c:v>
                      </c:pt>
                      <c:pt idx="219" formatCode="0%">
                        <c:v>0</c:v>
                      </c:pt>
                      <c:pt idx="220" formatCode="0%">
                        <c:v>0</c:v>
                      </c:pt>
                      <c:pt idx="221" formatCode="0%">
                        <c:v>0</c:v>
                      </c:pt>
                      <c:pt idx="222" formatCode="0%">
                        <c:v>0</c:v>
                      </c:pt>
                      <c:pt idx="223" formatCode="0%">
                        <c:v>0</c:v>
                      </c:pt>
                      <c:pt idx="224" formatCode="0%">
                        <c:v>0</c:v>
                      </c:pt>
                      <c:pt idx="225" formatCode="0%">
                        <c:v>0</c:v>
                      </c:pt>
                      <c:pt idx="226" formatCode="0%">
                        <c:v>0</c:v>
                      </c:pt>
                      <c:pt idx="227" formatCode="0%">
                        <c:v>0</c:v>
                      </c:pt>
                      <c:pt idx="228" formatCode="0%">
                        <c:v>0</c:v>
                      </c:pt>
                      <c:pt idx="229" formatCode="0%">
                        <c:v>0</c:v>
                      </c:pt>
                      <c:pt idx="230" formatCode="0%">
                        <c:v>0</c:v>
                      </c:pt>
                      <c:pt idx="231" formatCode="0%">
                        <c:v>0</c:v>
                      </c:pt>
                      <c:pt idx="232" formatCode="0%">
                        <c:v>0</c:v>
                      </c:pt>
                      <c:pt idx="233" formatCode="0%">
                        <c:v>0</c:v>
                      </c:pt>
                      <c:pt idx="234" formatCode="0%">
                        <c:v>0</c:v>
                      </c:pt>
                      <c:pt idx="235" formatCode="0%">
                        <c:v>0</c:v>
                      </c:pt>
                      <c:pt idx="236" formatCode="0%">
                        <c:v>0</c:v>
                      </c:pt>
                      <c:pt idx="237" formatCode="0%">
                        <c:v>0</c:v>
                      </c:pt>
                      <c:pt idx="238" formatCode="0%">
                        <c:v>0</c:v>
                      </c:pt>
                      <c:pt idx="239" formatCode="0%">
                        <c:v>0</c:v>
                      </c:pt>
                      <c:pt idx="240" formatCode="0%">
                        <c:v>0</c:v>
                      </c:pt>
                      <c:pt idx="241" formatCode="0%">
                        <c:v>0</c:v>
                      </c:pt>
                      <c:pt idx="242" formatCode="0%">
                        <c:v>0</c:v>
                      </c:pt>
                      <c:pt idx="243" formatCode="0%">
                        <c:v>0</c:v>
                      </c:pt>
                      <c:pt idx="244" formatCode="0%">
                        <c:v>0</c:v>
                      </c:pt>
                      <c:pt idx="245" formatCode="0%">
                        <c:v>0</c:v>
                      </c:pt>
                      <c:pt idx="246" formatCode="0%">
                        <c:v>0</c:v>
                      </c:pt>
                      <c:pt idx="247" formatCode="0%">
                        <c:v>0</c:v>
                      </c:pt>
                      <c:pt idx="248" formatCode="0%">
                        <c:v>0</c:v>
                      </c:pt>
                      <c:pt idx="249" formatCode="0%">
                        <c:v>0</c:v>
                      </c:pt>
                      <c:pt idx="250" formatCode="0%">
                        <c:v>0</c:v>
                      </c:pt>
                      <c:pt idx="251" formatCode="0%">
                        <c:v>0</c:v>
                      </c:pt>
                      <c:pt idx="252" formatCode="0%">
                        <c:v>0</c:v>
                      </c:pt>
                      <c:pt idx="253" formatCode="0%">
                        <c:v>0</c:v>
                      </c:pt>
                      <c:pt idx="254" formatCode="0%">
                        <c:v>0</c:v>
                      </c:pt>
                      <c:pt idx="255" formatCode="0%">
                        <c:v>0</c:v>
                      </c:pt>
                      <c:pt idx="256" formatCode="0%">
                        <c:v>0</c:v>
                      </c:pt>
                      <c:pt idx="257" formatCode="0%">
                        <c:v>0</c:v>
                      </c:pt>
                      <c:pt idx="258" formatCode="0%">
                        <c:v>0</c:v>
                      </c:pt>
                      <c:pt idx="259" formatCode="0%">
                        <c:v>0</c:v>
                      </c:pt>
                      <c:pt idx="260" formatCode="0%">
                        <c:v>0</c:v>
                      </c:pt>
                      <c:pt idx="261" formatCode="0%">
                        <c:v>0</c:v>
                      </c:pt>
                      <c:pt idx="262" formatCode="0%">
                        <c:v>0</c:v>
                      </c:pt>
                      <c:pt idx="263" formatCode="0%">
                        <c:v>0</c:v>
                      </c:pt>
                      <c:pt idx="264" formatCode="0%">
                        <c:v>0</c:v>
                      </c:pt>
                      <c:pt idx="265" formatCode="0%">
                        <c:v>0</c:v>
                      </c:pt>
                      <c:pt idx="266" formatCode="0%">
                        <c:v>0</c:v>
                      </c:pt>
                      <c:pt idx="267" formatCode="0%">
                        <c:v>0</c:v>
                      </c:pt>
                      <c:pt idx="268" formatCode="0%">
                        <c:v>0</c:v>
                      </c:pt>
                      <c:pt idx="269" formatCode="0%">
                        <c:v>0</c:v>
                      </c:pt>
                      <c:pt idx="270" formatCode="0%">
                        <c:v>0</c:v>
                      </c:pt>
                      <c:pt idx="271" formatCode="0%">
                        <c:v>0</c:v>
                      </c:pt>
                      <c:pt idx="272" formatCode="0%">
                        <c:v>0</c:v>
                      </c:pt>
                      <c:pt idx="273" formatCode="0%">
                        <c:v>0</c:v>
                      </c:pt>
                      <c:pt idx="274" formatCode="0%">
                        <c:v>0</c:v>
                      </c:pt>
                      <c:pt idx="275" formatCode="0%">
                        <c:v>0</c:v>
                      </c:pt>
                      <c:pt idx="276" formatCode="0%">
                        <c:v>0</c:v>
                      </c:pt>
                      <c:pt idx="277" formatCode="0%">
                        <c:v>0</c:v>
                      </c:pt>
                      <c:pt idx="278" formatCode="0%">
                        <c:v>0</c:v>
                      </c:pt>
                      <c:pt idx="279" formatCode="0%">
                        <c:v>0</c:v>
                      </c:pt>
                      <c:pt idx="280" formatCode="0%">
                        <c:v>0</c:v>
                      </c:pt>
                      <c:pt idx="281" formatCode="0%">
                        <c:v>0</c:v>
                      </c:pt>
                      <c:pt idx="282" formatCode="0%">
                        <c:v>0</c:v>
                      </c:pt>
                      <c:pt idx="283" formatCode="0%">
                        <c:v>0</c:v>
                      </c:pt>
                      <c:pt idx="284" formatCode="0%">
                        <c:v>0.05</c:v>
                      </c:pt>
                      <c:pt idx="285" formatCode="0%">
                        <c:v>0.05</c:v>
                      </c:pt>
                      <c:pt idx="286" formatCode="0%">
                        <c:v>0.05</c:v>
                      </c:pt>
                      <c:pt idx="287" formatCode="0%">
                        <c:v>0.05</c:v>
                      </c:pt>
                      <c:pt idx="288" formatCode="0%">
                        <c:v>0.05</c:v>
                      </c:pt>
                      <c:pt idx="289" formatCode="0%">
                        <c:v>0.05</c:v>
                      </c:pt>
                      <c:pt idx="290" formatCode="0%">
                        <c:v>0.05</c:v>
                      </c:pt>
                      <c:pt idx="291" formatCode="0%">
                        <c:v>0.05</c:v>
                      </c:pt>
                      <c:pt idx="292" formatCode="0%">
                        <c:v>0.05</c:v>
                      </c:pt>
                      <c:pt idx="293" formatCode="0%">
                        <c:v>0.05</c:v>
                      </c:pt>
                      <c:pt idx="294" formatCode="0%">
                        <c:v>0.05</c:v>
                      </c:pt>
                      <c:pt idx="295" formatCode="0%">
                        <c:v>0.05</c:v>
                      </c:pt>
                      <c:pt idx="296" formatCode="0%">
                        <c:v>0.05</c:v>
                      </c:pt>
                      <c:pt idx="297" formatCode="0%">
                        <c:v>0.05</c:v>
                      </c:pt>
                      <c:pt idx="298" formatCode="0%">
                        <c:v>0.05</c:v>
                      </c:pt>
                      <c:pt idx="299" formatCode="0%">
                        <c:v>0.05</c:v>
                      </c:pt>
                      <c:pt idx="300" formatCode="0%">
                        <c:v>0.05</c:v>
                      </c:pt>
                      <c:pt idx="301" formatCode="0%">
                        <c:v>0.05</c:v>
                      </c:pt>
                      <c:pt idx="302" formatCode="0%">
                        <c:v>0.05</c:v>
                      </c:pt>
                      <c:pt idx="303" formatCode="0%">
                        <c:v>0.05</c:v>
                      </c:pt>
                      <c:pt idx="304" formatCode="0%">
                        <c:v>0.05</c:v>
                      </c:pt>
                      <c:pt idx="305" formatCode="0%">
                        <c:v>0.05</c:v>
                      </c:pt>
                      <c:pt idx="306" formatCode="0%">
                        <c:v>0.05</c:v>
                      </c:pt>
                      <c:pt idx="307" formatCode="0%">
                        <c:v>0.05</c:v>
                      </c:pt>
                      <c:pt idx="308" formatCode="0%">
                        <c:v>0.05</c:v>
                      </c:pt>
                      <c:pt idx="309" formatCode="0%">
                        <c:v>0.05</c:v>
                      </c:pt>
                      <c:pt idx="310" formatCode="0%">
                        <c:v>0.05</c:v>
                      </c:pt>
                      <c:pt idx="311" formatCode="0%">
                        <c:v>0.05</c:v>
                      </c:pt>
                      <c:pt idx="312" formatCode="0%">
                        <c:v>0.05</c:v>
                      </c:pt>
                      <c:pt idx="313" formatCode="0%">
                        <c:v>0.05</c:v>
                      </c:pt>
                      <c:pt idx="314" formatCode="0%">
                        <c:v>0.05</c:v>
                      </c:pt>
                      <c:pt idx="315" formatCode="0%">
                        <c:v>0.05</c:v>
                      </c:pt>
                      <c:pt idx="316" formatCode="0%">
                        <c:v>0.05</c:v>
                      </c:pt>
                      <c:pt idx="317" formatCode="0%">
                        <c:v>0.05</c:v>
                      </c:pt>
                      <c:pt idx="318" formatCode="0%">
                        <c:v>0.05</c:v>
                      </c:pt>
                      <c:pt idx="319" formatCode="0%">
                        <c:v>0.05</c:v>
                      </c:pt>
                      <c:pt idx="320" formatCode="0%">
                        <c:v>0.05</c:v>
                      </c:pt>
                      <c:pt idx="321" formatCode="0%">
                        <c:v>0.05</c:v>
                      </c:pt>
                      <c:pt idx="322" formatCode="0%">
                        <c:v>0.05</c:v>
                      </c:pt>
                      <c:pt idx="323" formatCode="0%">
                        <c:v>0.05</c:v>
                      </c:pt>
                      <c:pt idx="324" formatCode="0%">
                        <c:v>0.05</c:v>
                      </c:pt>
                      <c:pt idx="325" formatCode="0%">
                        <c:v>0.05</c:v>
                      </c:pt>
                      <c:pt idx="326" formatCode="0%">
                        <c:v>0.05</c:v>
                      </c:pt>
                      <c:pt idx="327" formatCode="0%">
                        <c:v>0.05</c:v>
                      </c:pt>
                      <c:pt idx="328" formatCode="0%">
                        <c:v>0.05</c:v>
                      </c:pt>
                      <c:pt idx="329" formatCode="0%">
                        <c:v>0.05</c:v>
                      </c:pt>
                      <c:pt idx="330" formatCode="0%">
                        <c:v>0.05</c:v>
                      </c:pt>
                      <c:pt idx="331" formatCode="0%">
                        <c:v>0.05</c:v>
                      </c:pt>
                      <c:pt idx="332" formatCode="0%">
                        <c:v>0.05</c:v>
                      </c:pt>
                      <c:pt idx="333" formatCode="0%">
                        <c:v>0.05</c:v>
                      </c:pt>
                      <c:pt idx="334" formatCode="0%">
                        <c:v>0.05</c:v>
                      </c:pt>
                      <c:pt idx="335" formatCode="0%">
                        <c:v>0.05</c:v>
                      </c:pt>
                      <c:pt idx="336" formatCode="0%">
                        <c:v>0.05</c:v>
                      </c:pt>
                      <c:pt idx="337" formatCode="0%">
                        <c:v>0.05</c:v>
                      </c:pt>
                      <c:pt idx="338" formatCode="0%">
                        <c:v>0.05</c:v>
                      </c:pt>
                      <c:pt idx="339" formatCode="0%">
                        <c:v>0.05</c:v>
                      </c:pt>
                      <c:pt idx="340" formatCode="0%">
                        <c:v>0.05</c:v>
                      </c:pt>
                      <c:pt idx="341" formatCode="0%">
                        <c:v>0.05</c:v>
                      </c:pt>
                      <c:pt idx="342" formatCode="0%">
                        <c:v>0.05</c:v>
                      </c:pt>
                      <c:pt idx="343" formatCode="0%">
                        <c:v>0.05</c:v>
                      </c:pt>
                      <c:pt idx="344" formatCode="0%">
                        <c:v>0.05</c:v>
                      </c:pt>
                      <c:pt idx="345" formatCode="0%">
                        <c:v>0.05</c:v>
                      </c:pt>
                      <c:pt idx="346" formatCode="0%">
                        <c:v>0.05</c:v>
                      </c:pt>
                      <c:pt idx="347" formatCode="0%">
                        <c:v>0.05</c:v>
                      </c:pt>
                      <c:pt idx="348" formatCode="0%">
                        <c:v>0.05</c:v>
                      </c:pt>
                      <c:pt idx="349" formatCode="0%">
                        <c:v>0.05</c:v>
                      </c:pt>
                      <c:pt idx="350" formatCode="0%">
                        <c:v>0.05</c:v>
                      </c:pt>
                      <c:pt idx="351" formatCode="0%">
                        <c:v>0.05</c:v>
                      </c:pt>
                      <c:pt idx="352" formatCode="0%">
                        <c:v>0.05</c:v>
                      </c:pt>
                      <c:pt idx="353" formatCode="0%">
                        <c:v>0.05</c:v>
                      </c:pt>
                      <c:pt idx="354" formatCode="0%">
                        <c:v>0.05</c:v>
                      </c:pt>
                      <c:pt idx="355" formatCode="0%">
                        <c:v>0.05</c:v>
                      </c:pt>
                      <c:pt idx="356" formatCode="0%">
                        <c:v>0.05</c:v>
                      </c:pt>
                      <c:pt idx="357" formatCode="0%">
                        <c:v>0.05</c:v>
                      </c:pt>
                      <c:pt idx="358" formatCode="0%">
                        <c:v>0.05</c:v>
                      </c:pt>
                      <c:pt idx="359" formatCode="0%">
                        <c:v>0.05</c:v>
                      </c:pt>
                      <c:pt idx="360" formatCode="0%">
                        <c:v>0.05</c:v>
                      </c:pt>
                      <c:pt idx="361" formatCode="0%">
                        <c:v>0.05</c:v>
                      </c:pt>
                      <c:pt idx="362" formatCode="0%">
                        <c:v>0.05</c:v>
                      </c:pt>
                      <c:pt idx="363" formatCode="0%">
                        <c:v>0.05</c:v>
                      </c:pt>
                      <c:pt idx="364" formatCode="0%">
                        <c:v>0.05</c:v>
                      </c:pt>
                      <c:pt idx="365" formatCode="0%">
                        <c:v>0.05</c:v>
                      </c:pt>
                      <c:pt idx="366" formatCode="0%">
                        <c:v>0.05</c:v>
                      </c:pt>
                      <c:pt idx="367" formatCode="0%">
                        <c:v>0.05</c:v>
                      </c:pt>
                      <c:pt idx="368" formatCode="0%">
                        <c:v>0.05</c:v>
                      </c:pt>
                      <c:pt idx="369" formatCode="0%">
                        <c:v>0.05</c:v>
                      </c:pt>
                      <c:pt idx="370" formatCode="0%">
                        <c:v>0.05</c:v>
                      </c:pt>
                      <c:pt idx="371" formatCode="0%">
                        <c:v>0.05</c:v>
                      </c:pt>
                      <c:pt idx="372" formatCode="0%">
                        <c:v>0.05</c:v>
                      </c:pt>
                      <c:pt idx="373" formatCode="0%">
                        <c:v>0.05</c:v>
                      </c:pt>
                      <c:pt idx="374" formatCode="0%">
                        <c:v>0.05</c:v>
                      </c:pt>
                      <c:pt idx="375" formatCode="0%">
                        <c:v>0.05</c:v>
                      </c:pt>
                      <c:pt idx="376" formatCode="0%">
                        <c:v>0.05</c:v>
                      </c:pt>
                      <c:pt idx="377" formatCode="0%">
                        <c:v>0.05</c:v>
                      </c:pt>
                      <c:pt idx="378" formatCode="0%">
                        <c:v>0.05</c:v>
                      </c:pt>
                      <c:pt idx="379" formatCode="0%">
                        <c:v>0.05</c:v>
                      </c:pt>
                      <c:pt idx="380" formatCode="0%">
                        <c:v>0.05</c:v>
                      </c:pt>
                      <c:pt idx="381" formatCode="0%">
                        <c:v>0.05</c:v>
                      </c:pt>
                      <c:pt idx="382" formatCode="0%">
                        <c:v>0.05</c:v>
                      </c:pt>
                      <c:pt idx="383" formatCode="0%">
                        <c:v>0.05</c:v>
                      </c:pt>
                      <c:pt idx="384" formatCode="0%">
                        <c:v>0.05</c:v>
                      </c:pt>
                      <c:pt idx="385" formatCode="0%">
                        <c:v>0.05</c:v>
                      </c:pt>
                      <c:pt idx="386" formatCode="0%">
                        <c:v>0.05</c:v>
                      </c:pt>
                      <c:pt idx="387" formatCode="0%">
                        <c:v>0.05</c:v>
                      </c:pt>
                      <c:pt idx="388" formatCode="0%">
                        <c:v>0.05</c:v>
                      </c:pt>
                      <c:pt idx="389" formatCode="0%">
                        <c:v>0.05</c:v>
                      </c:pt>
                      <c:pt idx="390" formatCode="0%">
                        <c:v>0.05</c:v>
                      </c:pt>
                      <c:pt idx="391" formatCode="0%">
                        <c:v>0.05</c:v>
                      </c:pt>
                      <c:pt idx="392" formatCode="0%">
                        <c:v>0.05</c:v>
                      </c:pt>
                      <c:pt idx="393" formatCode="0%">
                        <c:v>0.05</c:v>
                      </c:pt>
                      <c:pt idx="394" formatCode="0%">
                        <c:v>0.05</c:v>
                      </c:pt>
                      <c:pt idx="395" formatCode="0%">
                        <c:v>0.05</c:v>
                      </c:pt>
                      <c:pt idx="396" formatCode="0%">
                        <c:v>0.05</c:v>
                      </c:pt>
                      <c:pt idx="397" formatCode="0%">
                        <c:v>0.05</c:v>
                      </c:pt>
                      <c:pt idx="398" formatCode="0%">
                        <c:v>0.05</c:v>
                      </c:pt>
                      <c:pt idx="399" formatCode="0%">
                        <c:v>0.05</c:v>
                      </c:pt>
                      <c:pt idx="400" formatCode="0%">
                        <c:v>0.05</c:v>
                      </c:pt>
                      <c:pt idx="401" formatCode="0%">
                        <c:v>0.05</c:v>
                      </c:pt>
                      <c:pt idx="402" formatCode="0%">
                        <c:v>0.05</c:v>
                      </c:pt>
                      <c:pt idx="403" formatCode="0%">
                        <c:v>0.05</c:v>
                      </c:pt>
                      <c:pt idx="404" formatCode="0%">
                        <c:v>0.05</c:v>
                      </c:pt>
                      <c:pt idx="405" formatCode="0%">
                        <c:v>0.05</c:v>
                      </c:pt>
                      <c:pt idx="406" formatCode="0%">
                        <c:v>0.05</c:v>
                      </c:pt>
                      <c:pt idx="407" formatCode="0%">
                        <c:v>0.05</c:v>
                      </c:pt>
                      <c:pt idx="408" formatCode="0%">
                        <c:v>0.05</c:v>
                      </c:pt>
                      <c:pt idx="409" formatCode="0%">
                        <c:v>0.05</c:v>
                      </c:pt>
                      <c:pt idx="410" formatCode="0%">
                        <c:v>0.05</c:v>
                      </c:pt>
                      <c:pt idx="411" formatCode="0%">
                        <c:v>0.05</c:v>
                      </c:pt>
                      <c:pt idx="412" formatCode="0%">
                        <c:v>0.05</c:v>
                      </c:pt>
                      <c:pt idx="413" formatCode="0%">
                        <c:v>0.05</c:v>
                      </c:pt>
                      <c:pt idx="414" formatCode="0%">
                        <c:v>0.05</c:v>
                      </c:pt>
                      <c:pt idx="415" formatCode="0%">
                        <c:v>0.05</c:v>
                      </c:pt>
                      <c:pt idx="416" formatCode="0%">
                        <c:v>0.05</c:v>
                      </c:pt>
                      <c:pt idx="417" formatCode="0%">
                        <c:v>0.05</c:v>
                      </c:pt>
                      <c:pt idx="418" formatCode="0%">
                        <c:v>0.05</c:v>
                      </c:pt>
                      <c:pt idx="419" formatCode="0%">
                        <c:v>0.05</c:v>
                      </c:pt>
                      <c:pt idx="420" formatCode="0%">
                        <c:v>0.05</c:v>
                      </c:pt>
                      <c:pt idx="421" formatCode="0%">
                        <c:v>0.05</c:v>
                      </c:pt>
                      <c:pt idx="422" formatCode="0%">
                        <c:v>0.05</c:v>
                      </c:pt>
                      <c:pt idx="423" formatCode="0%">
                        <c:v>0.05</c:v>
                      </c:pt>
                      <c:pt idx="424" formatCode="0%">
                        <c:v>0.05</c:v>
                      </c:pt>
                      <c:pt idx="425" formatCode="0%">
                        <c:v>0.05</c:v>
                      </c:pt>
                      <c:pt idx="426" formatCode="0%">
                        <c:v>0.05</c:v>
                      </c:pt>
                      <c:pt idx="427" formatCode="0%">
                        <c:v>0.05</c:v>
                      </c:pt>
                      <c:pt idx="428" formatCode="0%">
                        <c:v>0.05</c:v>
                      </c:pt>
                      <c:pt idx="429" formatCode="0%">
                        <c:v>0.05</c:v>
                      </c:pt>
                      <c:pt idx="430" formatCode="0%">
                        <c:v>0.05</c:v>
                      </c:pt>
                      <c:pt idx="431" formatCode="0%">
                        <c:v>0.05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F0C7-4769-B95C-9AD46B876AFB}"/>
                  </c:ext>
                </c:extLst>
              </c15:ser>
            </c15:filteredScatterSeries>
          </c:ext>
        </c:extLst>
      </c:scatterChart>
      <c:valAx>
        <c:axId val="598011752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baseline="0"/>
                  <a:t>On-Campus Effective Reproduction Number</a:t>
                </a:r>
              </a:p>
              <a:p>
                <a:pPr>
                  <a:defRPr/>
                </a:pPr>
                <a:r>
                  <a:rPr lang="en-US" sz="1800" b="1" baseline="0"/>
                  <a:t> (Pre-vaccination, pre-testing, post-NPIs)</a:t>
                </a:r>
              </a:p>
            </c:rich>
          </c:tx>
          <c:layout>
            <c:manualLayout>
              <c:xMode val="edge"/>
              <c:yMode val="edge"/>
              <c:x val="0.32320058178584687"/>
              <c:y val="0.86334240629561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07192"/>
        <c:crosses val="autoZero"/>
        <c:crossBetween val="midCat"/>
        <c:majorUnit val="0.5"/>
      </c:valAx>
      <c:valAx>
        <c:axId val="777607192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New Infections</a:t>
                </a:r>
                <a:endParaRPr lang="en-US" sz="1800" baseline="0">
                  <a:effectLst/>
                </a:endParaRPr>
              </a:p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 (as a % of  poppulation)</a:t>
                </a:r>
                <a:endParaRPr lang="en-US" sz="18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5.520802874894911E-2"/>
              <c:y val="0.29575737450491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1175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47700295389257"/>
          <c:y val="0.40026011906128695"/>
          <c:w val="0.17545447597429067"/>
          <c:h val="0.17808485133235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of different Unvaxxed Testing Frequencies</a:t>
            </a:r>
          </a:p>
          <a:p>
            <a:pPr>
              <a:defRPr/>
            </a:pPr>
            <a:r>
              <a:rPr lang="en-US" baseline="0"/>
              <a:t>Holding the Vaxxed Frequency Constant</a:t>
            </a:r>
            <a:endParaRPr lang="en-US"/>
          </a:p>
        </c:rich>
      </c:tx>
      <c:layout>
        <c:manualLayout>
          <c:xMode val="edge"/>
          <c:yMode val="edge"/>
          <c:x val="0.31842479173293631"/>
          <c:y val="4.2004551044270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07828305623691"/>
          <c:y val="0.14637568308292687"/>
          <c:w val="0.61680591787618377"/>
          <c:h val="0.639306327581628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Calculations!$P$27</c:f>
              <c:strCache>
                <c:ptCount val="1"/>
                <c:pt idx="0">
                  <c:v>No Testing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Calculations!$O$29:$O$460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Calculations!$P$29:$P$460</c:f>
              <c:numCache>
                <c:formatCode>0.00%</c:formatCode>
                <c:ptCount val="432"/>
                <c:pt idx="0" formatCode="General">
                  <c:v>1.4431038019093094E-2</c:v>
                </c:pt>
                <c:pt idx="1">
                  <c:v>1.7014478281586976E-2</c:v>
                </c:pt>
                <c:pt idx="2">
                  <c:v>2.0564879618767941E-2</c:v>
                </c:pt>
                <c:pt idx="3">
                  <c:v>2.5648657965480243E-2</c:v>
                </c:pt>
                <c:pt idx="4">
                  <c:v>3.3254020456812305E-2</c:v>
                </c:pt>
                <c:pt idx="5">
                  <c:v>4.5116978171879651E-2</c:v>
                </c:pt>
                <c:pt idx="6">
                  <c:v>6.422374722422626E-2</c:v>
                </c:pt>
                <c:pt idx="7">
                  <c:v>9.5374229424247045E-2</c:v>
                </c:pt>
                <c:pt idx="8">
                  <c:v>0.14519401984335428</c:v>
                </c:pt>
                <c:pt idx="9">
                  <c:v>0.22020165762348309</c:v>
                </c:pt>
                <c:pt idx="10">
                  <c:v>0.32207411223636062</c:v>
                </c:pt>
                <c:pt idx="11">
                  <c:v>0.44358830138113353</c:v>
                </c:pt>
                <c:pt idx="12">
                  <c:v>0.57168177619814065</c:v>
                </c:pt>
                <c:pt idx="13">
                  <c:v>0.6956314698887357</c:v>
                </c:pt>
                <c:pt idx="14">
                  <c:v>0.81109316883474947</c:v>
                </c:pt>
                <c:pt idx="15">
                  <c:v>0.91839256896523525</c:v>
                </c:pt>
                <c:pt idx="16">
                  <c:v>1.0196792942910429</c:v>
                </c:pt>
                <c:pt idx="17">
                  <c:v>1.1172976683147249</c:v>
                </c:pt>
                <c:pt idx="18">
                  <c:v>1.2131981957741576</c:v>
                </c:pt>
                <c:pt idx="19">
                  <c:v>1.3088168803950293</c:v>
                </c:pt>
                <c:pt idx="20">
                  <c:v>1.4051090752513586</c:v>
                </c:pt>
                <c:pt idx="21">
                  <c:v>1.5026213447093981</c:v>
                </c:pt>
                <c:pt idx="22">
                  <c:v>1.601567482835597</c:v>
                </c:pt>
                <c:pt idx="23">
                  <c:v>1.7019013879256126</c:v>
                </c:pt>
                <c:pt idx="24">
                  <c:v>1.8033855145801085</c:v>
                </c:pt>
                <c:pt idx="25">
                  <c:v>1.9056537398664466</c:v>
                </c:pt>
                <c:pt idx="26">
                  <c:v>2.0082668366111021</c:v>
                </c:pt>
                <c:pt idx="27">
                  <c:v>2.1107587626421811</c:v>
                </c:pt>
                <c:pt idx="28">
                  <c:v>2.2126726758378314</c:v>
                </c:pt>
                <c:pt idx="29">
                  <c:v>2.3135865871913488</c:v>
                </c:pt>
                <c:pt idx="30">
                  <c:v>2.413129497989118</c:v>
                </c:pt>
                <c:pt idx="31">
                  <c:v>2.5109895186344469</c:v>
                </c:pt>
                <c:pt idx="32">
                  <c:v>2.6069157761325816</c:v>
                </c:pt>
                <c:pt idx="33">
                  <c:v>2.7007159278097439</c:v>
                </c:pt>
                <c:pt idx="34">
                  <c:v>2.7922509012953296</c:v>
                </c:pt>
                <c:pt idx="35">
                  <c:v>2.8814281728368845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74-4DA3-B2A3-E9133B80C0DD}"/>
            </c:ext>
          </c:extLst>
        </c:ser>
        <c:ser>
          <c:idx val="1"/>
          <c:order val="1"/>
          <c:tx>
            <c:strRef>
              <c:f>Calculations!$Q$27</c:f>
              <c:strCache>
                <c:ptCount val="1"/>
                <c:pt idx="0">
                  <c:v>Test Every 2 Weeks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Calculations!$O$29:$O$460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Calculations!$Q$29:$Q$460</c:f>
              <c:numCache>
                <c:formatCode>0.00%</c:formatCode>
                <c:ptCount val="432"/>
                <c:pt idx="0">
                  <c:v>1.310587751710259E-2</c:v>
                </c:pt>
                <c:pt idx="1">
                  <c:v>1.4645864724238193E-2</c:v>
                </c:pt>
                <c:pt idx="2">
                  <c:v>1.6558107252576001E-2</c:v>
                </c:pt>
                <c:pt idx="3">
                  <c:v>1.8986516151509432E-2</c:v>
                </c:pt>
                <c:pt idx="4">
                  <c:v>2.2151677939776647E-2</c:v>
                </c:pt>
                <c:pt idx="5">
                  <c:v>2.6400867387590569E-2</c:v>
                </c:pt>
                <c:pt idx="6">
                  <c:v>3.2293261537045724E-2</c:v>
                </c:pt>
                <c:pt idx="7">
                  <c:v>4.0742130572564351E-2</c:v>
                </c:pt>
                <c:pt idx="8">
                  <c:v>5.3239168887401829E-2</c:v>
                </c:pt>
                <c:pt idx="9">
                  <c:v>7.2165721628898047E-2</c:v>
                </c:pt>
                <c:pt idx="10">
                  <c:v>0.10110017896292227</c:v>
                </c:pt>
                <c:pt idx="11">
                  <c:v>0.14478270572574231</c:v>
                </c:pt>
                <c:pt idx="12">
                  <c:v>0.20805067788057668</c:v>
                </c:pt>
                <c:pt idx="13">
                  <c:v>0.29324004234301365</c:v>
                </c:pt>
                <c:pt idx="14">
                  <c:v>0.39733424715868626</c:v>
                </c:pt>
                <c:pt idx="15">
                  <c:v>0.51221762038979723</c:v>
                </c:pt>
                <c:pt idx="16">
                  <c:v>0.62899470691819681</c:v>
                </c:pt>
                <c:pt idx="17">
                  <c:v>0.74215916751496958</c:v>
                </c:pt>
                <c:pt idx="18">
                  <c:v>0.85022232432802525</c:v>
                </c:pt>
                <c:pt idx="19">
                  <c:v>0.95409000835763891</c:v>
                </c:pt>
                <c:pt idx="20">
                  <c:v>1.055463353679631</c:v>
                </c:pt>
                <c:pt idx="21">
                  <c:v>1.1559790004561674</c:v>
                </c:pt>
                <c:pt idx="22">
                  <c:v>1.2568859781796504</c:v>
                </c:pt>
                <c:pt idx="23">
                  <c:v>1.3589770279769333</c:v>
                </c:pt>
                <c:pt idx="24">
                  <c:v>1.4626209434508861</c:v>
                </c:pt>
                <c:pt idx="25">
                  <c:v>1.567833293403138</c:v>
                </c:pt>
                <c:pt idx="26">
                  <c:v>1.6743613322315956</c:v>
                </c:pt>
                <c:pt idx="27">
                  <c:v>1.7817711189290535</c:v>
                </c:pt>
                <c:pt idx="28">
                  <c:v>1.8895283427351499</c:v>
                </c:pt>
                <c:pt idx="29">
                  <c:v>1.9970665013430013</c:v>
                </c:pt>
                <c:pt idx="30">
                  <c:v>2.1038387909161602</c:v>
                </c:pt>
                <c:pt idx="31">
                  <c:v>2.2093529986663598</c:v>
                </c:pt>
                <c:pt idx="32">
                  <c:v>2.3131910684158621</c:v>
                </c:pt>
                <c:pt idx="33">
                  <c:v>2.4150164107702725</c:v>
                </c:pt>
                <c:pt idx="34">
                  <c:v>2.5145724680867572</c:v>
                </c:pt>
                <c:pt idx="35">
                  <c:v>2.6116757923742262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74-4DA3-B2A3-E9133B80C0DD}"/>
            </c:ext>
          </c:extLst>
        </c:ser>
        <c:ser>
          <c:idx val="2"/>
          <c:order val="2"/>
          <c:tx>
            <c:strRef>
              <c:f>Calculations!$R$27</c:f>
              <c:strCache>
                <c:ptCount val="1"/>
                <c:pt idx="0">
                  <c:v>Test Weekly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Calculations!$O$29:$O$460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Calculations!$R$29:$R$460</c:f>
              <c:numCache>
                <c:formatCode>0.00%</c:formatCode>
                <c:ptCount val="432"/>
                <c:pt idx="0">
                  <c:v>1.2485711517496874E-2</c:v>
                </c:pt>
                <c:pt idx="1">
                  <c:v>1.3610883979518337E-2</c:v>
                </c:pt>
                <c:pt idx="2">
                  <c:v>1.4941881925919342E-2</c:v>
                </c:pt>
                <c:pt idx="3">
                  <c:v>1.6538377748957743E-2</c:v>
                </c:pt>
                <c:pt idx="4">
                  <c:v>1.8484060222410743E-2</c:v>
                </c:pt>
                <c:pt idx="5">
                  <c:v>2.0898883255387777E-2</c:v>
                </c:pt>
                <c:pt idx="6">
                  <c:v>2.3958608297921121E-2</c:v>
                </c:pt>
                <c:pt idx="7">
                  <c:v>2.792625847602891E-2</c:v>
                </c:pt>
                <c:pt idx="8">
                  <c:v>3.3202760469569305E-2</c:v>
                </c:pt>
                <c:pt idx="9">
                  <c:v>4.0407404554570439E-2</c:v>
                </c:pt>
                <c:pt idx="10">
                  <c:v>5.0501158566119322E-2</c:v>
                </c:pt>
                <c:pt idx="11">
                  <c:v>6.4961439432104431E-2</c:v>
                </c:pt>
                <c:pt idx="12">
                  <c:v>8.5990208513862534E-2</c:v>
                </c:pt>
                <c:pt idx="13">
                  <c:v>0.11665875847315556</c:v>
                </c:pt>
                <c:pt idx="14">
                  <c:v>0.16073831402278543</c:v>
                </c:pt>
                <c:pt idx="15">
                  <c:v>0.22181920357801455</c:v>
                </c:pt>
                <c:pt idx="16">
                  <c:v>0.3015515381105891</c:v>
                </c:pt>
                <c:pt idx="17">
                  <c:v>0.39787296716922366</c:v>
                </c:pt>
                <c:pt idx="18">
                  <c:v>0.50510523226485748</c:v>
                </c:pt>
                <c:pt idx="19">
                  <c:v>0.6165672016840883</c:v>
                </c:pt>
                <c:pt idx="20">
                  <c:v>0.72752328042764969</c:v>
                </c:pt>
                <c:pt idx="21">
                  <c:v>0.83614741510155233</c:v>
                </c:pt>
                <c:pt idx="22">
                  <c:v>0.9427017231978736</c:v>
                </c:pt>
                <c:pt idx="23">
                  <c:v>1.0483323035890331</c:v>
                </c:pt>
                <c:pt idx="24">
                  <c:v>1.1542486171456485</c:v>
                </c:pt>
                <c:pt idx="25">
                  <c:v>1.2613349750182312</c:v>
                </c:pt>
                <c:pt idx="26">
                  <c:v>1.3700322558599889</c:v>
                </c:pt>
                <c:pt idx="27">
                  <c:v>1.4803593199582905</c:v>
                </c:pt>
                <c:pt idx="28">
                  <c:v>1.5920005718476415</c:v>
                </c:pt>
                <c:pt idx="29">
                  <c:v>1.7044182522812812</c:v>
                </c:pt>
                <c:pt idx="30">
                  <c:v>1.8169632057316309</c:v>
                </c:pt>
                <c:pt idx="31">
                  <c:v>1.9289675487837838</c:v>
                </c:pt>
                <c:pt idx="32">
                  <c:v>2.0398112606900374</c:v>
                </c:pt>
                <c:pt idx="33">
                  <c:v>2.1489620235195672</c:v>
                </c:pt>
                <c:pt idx="34">
                  <c:v>2.2559924918003782</c:v>
                </c:pt>
                <c:pt idx="35">
                  <c:v>2.3605812640967674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74-4DA3-B2A3-E9133B80C0DD}"/>
            </c:ext>
          </c:extLst>
        </c:ser>
        <c:ser>
          <c:idx val="3"/>
          <c:order val="3"/>
          <c:tx>
            <c:strRef>
              <c:f>Calculations!$S$27</c:f>
              <c:strCache>
                <c:ptCount val="1"/>
                <c:pt idx="0">
                  <c:v>Test Twice per week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Calculations!$O$29:$O$460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Calculations!$S$29:$S$460</c:f>
              <c:numCache>
                <c:formatCode>0.00%</c:formatCode>
                <c:ptCount val="432"/>
                <c:pt idx="0">
                  <c:v>1.1771894830010999E-2</c:v>
                </c:pt>
                <c:pt idx="1">
                  <c:v>1.2480211412022074E-2</c:v>
                </c:pt>
                <c:pt idx="2">
                  <c:v>1.3273970661171317E-2</c:v>
                </c:pt>
                <c:pt idx="3">
                  <c:v>1.4169186992213418E-2</c:v>
                </c:pt>
                <c:pt idx="4">
                  <c:v>1.5185988984780033E-2</c:v>
                </c:pt>
                <c:pt idx="5">
                  <c:v>1.6349960348795042E-2</c:v>
                </c:pt>
                <c:pt idx="6">
                  <c:v>1.769400468746574E-2</c:v>
                </c:pt>
                <c:pt idx="7">
                  <c:v>1.9260967465531364E-2</c:v>
                </c:pt>
                <c:pt idx="8">
                  <c:v>2.1107361423510343E-2</c:v>
                </c:pt>
                <c:pt idx="9">
                  <c:v>2.3308709935355183E-2</c:v>
                </c:pt>
                <c:pt idx="10">
                  <c:v>2.5967270791725377E-2</c:v>
                </c:pt>
                <c:pt idx="11">
                  <c:v>2.9223260020933672E-2</c:v>
                </c:pt>
                <c:pt idx="12">
                  <c:v>3.3271187954269102E-2</c:v>
                </c:pt>
                <c:pt idx="13">
                  <c:v>3.8383544817631905E-2</c:v>
                </c:pt>
                <c:pt idx="14">
                  <c:v>4.4944730214195684E-2</c:v>
                </c:pt>
                <c:pt idx="15">
                  <c:v>5.3498455364722301E-2</c:v>
                </c:pt>
                <c:pt idx="16">
                  <c:v>6.4810931890588092E-2</c:v>
                </c:pt>
                <c:pt idx="17">
                  <c:v>7.9947958261457938E-2</c:v>
                </c:pt>
                <c:pt idx="18">
                  <c:v>0.1003527903756852</c:v>
                </c:pt>
                <c:pt idx="19">
                  <c:v>0.12788845672240959</c:v>
                </c:pt>
                <c:pt idx="20">
                  <c:v>0.16477151114751007</c:v>
                </c:pt>
                <c:pt idx="21">
                  <c:v>0.21329087569652966</c:v>
                </c:pt>
                <c:pt idx="22">
                  <c:v>0.27523283471023663</c:v>
                </c:pt>
                <c:pt idx="23">
                  <c:v>0.35110882318717351</c:v>
                </c:pt>
                <c:pt idx="24">
                  <c:v>0.4395937307507588</c:v>
                </c:pt>
                <c:pt idx="25">
                  <c:v>0.53772206740043182</c:v>
                </c:pt>
                <c:pt idx="26">
                  <c:v>0.64195468322612326</c:v>
                </c:pt>
                <c:pt idx="27">
                  <c:v>0.749467646841248</c:v>
                </c:pt>
                <c:pt idx="28">
                  <c:v>0.85882719049999245</c:v>
                </c:pt>
                <c:pt idx="29">
                  <c:v>0.96982399387294349</c:v>
                </c:pt>
                <c:pt idx="30">
                  <c:v>1.0828501450951378</c:v>
                </c:pt>
                <c:pt idx="31">
                  <c:v>1.1982842978365511</c:v>
                </c:pt>
                <c:pt idx="32">
                  <c:v>1.3161240763799602</c:v>
                </c:pt>
                <c:pt idx="33">
                  <c:v>1.4358935288392605</c:v>
                </c:pt>
                <c:pt idx="34">
                  <c:v>1.5567465123714492</c:v>
                </c:pt>
                <c:pt idx="35">
                  <c:v>1.6776573729627235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74-4DA3-B2A3-E9133B80C0DD}"/>
            </c:ext>
          </c:extLst>
        </c:ser>
        <c:ser>
          <c:idx val="4"/>
          <c:order val="4"/>
          <c:tx>
            <c:strRef>
              <c:f>Calculations!$T$27</c:f>
              <c:strCache>
                <c:ptCount val="1"/>
                <c:pt idx="0">
                  <c:v>Test Daily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Calculations!$O$29:$O$460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Calculations!$T$29:$T$460</c:f>
              <c:numCache>
                <c:formatCode>0.00%</c:formatCode>
                <c:ptCount val="432"/>
                <c:pt idx="0">
                  <c:v>1.113633133359433E-2</c:v>
                </c:pt>
                <c:pt idx="1">
                  <c:v>1.1543080523888536E-2</c:v>
                </c:pt>
                <c:pt idx="2">
                  <c:v>1.1979668465120575E-2</c:v>
                </c:pt>
                <c:pt idx="3">
                  <c:v>1.2449416511356176E-2</c:v>
                </c:pt>
                <c:pt idx="4">
                  <c:v>1.2956139873692098E-2</c:v>
                </c:pt>
                <c:pt idx="5">
                  <c:v>1.3504238502333931E-2</c:v>
                </c:pt>
                <c:pt idx="6">
                  <c:v>1.4098807623218097E-2</c:v>
                </c:pt>
                <c:pt idx="7">
                  <c:v>1.4745772735638835E-2</c:v>
                </c:pt>
                <c:pt idx="8">
                  <c:v>1.5452055165653966E-2</c:v>
                </c:pt>
                <c:pt idx="9">
                  <c:v>1.6225775926282604E-2</c:v>
                </c:pt>
                <c:pt idx="10">
                  <c:v>1.7076507768226803E-2</c:v>
                </c:pt>
                <c:pt idx="11">
                  <c:v>1.8015588054228687E-2</c:v>
                </c:pt>
                <c:pt idx="12">
                  <c:v>1.9056508636296599E-2</c:v>
                </c:pt>
                <c:pt idx="13">
                  <c:v>2.0215403487420801E-2</c:v>
                </c:pt>
                <c:pt idx="14">
                  <c:v>2.151166072722735E-2</c:v>
                </c:pt>
                <c:pt idx="15">
                  <c:v>2.2968693242478726E-2</c:v>
                </c:pt>
                <c:pt idx="16">
                  <c:v>2.4614911770844392E-2</c:v>
                </c:pt>
                <c:pt idx="17">
                  <c:v>2.6484956591287648E-2</c:v>
                </c:pt>
                <c:pt idx="18">
                  <c:v>2.8621259389245712E-2</c:v>
                </c:pt>
                <c:pt idx="19">
                  <c:v>3.1076025951399289E-2</c:v>
                </c:pt>
                <c:pt idx="20">
                  <c:v>3.3913753421243059E-2</c:v>
                </c:pt>
                <c:pt idx="21">
                  <c:v>3.7214422758280283E-2</c:v>
                </c:pt>
                <c:pt idx="22">
                  <c:v>4.1077536603665213E-2</c:v>
                </c:pt>
                <c:pt idx="23">
                  <c:v>4.5627201775966041E-2</c:v>
                </c:pt>
                <c:pt idx="24">
                  <c:v>5.1018477273103019E-2</c:v>
                </c:pt>
                <c:pt idx="25">
                  <c:v>5.7445209803283978E-2</c:v>
                </c:pt>
                <c:pt idx="26">
                  <c:v>6.5149535956486426E-2</c:v>
                </c:pt>
                <c:pt idx="27">
                  <c:v>7.4433103336970466E-2</c:v>
                </c:pt>
                <c:pt idx="28">
                  <c:v>8.5669788935484867E-2</c:v>
                </c:pt>
                <c:pt idx="29">
                  <c:v>9.9319178286787366E-2</c:v>
                </c:pt>
                <c:pt idx="30">
                  <c:v>0.1159391908715007</c:v>
                </c:pt>
                <c:pt idx="31">
                  <c:v>0.1361948675968552</c:v>
                </c:pt>
                <c:pt idx="32">
                  <c:v>0.16085841791328054</c:v>
                </c:pt>
                <c:pt idx="33">
                  <c:v>0.1907933466622044</c:v>
                </c:pt>
                <c:pt idx="34">
                  <c:v>0.22691359610190115</c:v>
                </c:pt>
                <c:pt idx="35">
                  <c:v>0.27010887413120144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674-4DA3-B2A3-E9133B80C0DD}"/>
            </c:ext>
          </c:extLst>
        </c:ser>
        <c:ser>
          <c:idx val="6"/>
          <c:order val="6"/>
          <c:tx>
            <c:v>Max Infections Tolerance</c:v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Calculations!$O$29:$O$460</c:f>
              <c:numCache>
                <c:formatCode>General</c:formatCode>
                <c:ptCount val="432"/>
                <c:pt idx="0">
                  <c:v>0.5</c:v>
                </c:pt>
                <c:pt idx="1">
                  <c:v>0.7</c:v>
                </c:pt>
                <c:pt idx="2">
                  <c:v>0.89999999999999991</c:v>
                </c:pt>
                <c:pt idx="3">
                  <c:v>1.0999999999999999</c:v>
                </c:pt>
                <c:pt idx="4">
                  <c:v>1.2999999999999998</c:v>
                </c:pt>
                <c:pt idx="5">
                  <c:v>1.4999999999999998</c:v>
                </c:pt>
                <c:pt idx="6">
                  <c:v>1.6999999999999997</c:v>
                </c:pt>
                <c:pt idx="7">
                  <c:v>1.8999999999999997</c:v>
                </c:pt>
                <c:pt idx="8">
                  <c:v>2.0999999999999996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2.7</c:v>
                </c:pt>
                <c:pt idx="12">
                  <c:v>2.9000000000000004</c:v>
                </c:pt>
                <c:pt idx="13">
                  <c:v>3.1000000000000005</c:v>
                </c:pt>
                <c:pt idx="14">
                  <c:v>3.3000000000000007</c:v>
                </c:pt>
                <c:pt idx="15">
                  <c:v>3.5000000000000009</c:v>
                </c:pt>
                <c:pt idx="16">
                  <c:v>3.7000000000000011</c:v>
                </c:pt>
                <c:pt idx="17">
                  <c:v>3.9000000000000012</c:v>
                </c:pt>
                <c:pt idx="18">
                  <c:v>4.1000000000000014</c:v>
                </c:pt>
                <c:pt idx="19">
                  <c:v>4.3000000000000016</c:v>
                </c:pt>
                <c:pt idx="20">
                  <c:v>4.5000000000000018</c:v>
                </c:pt>
                <c:pt idx="21">
                  <c:v>4.700000000000002</c:v>
                </c:pt>
                <c:pt idx="22">
                  <c:v>4.9000000000000021</c:v>
                </c:pt>
                <c:pt idx="23">
                  <c:v>5.1000000000000023</c:v>
                </c:pt>
                <c:pt idx="24">
                  <c:v>5.3000000000000025</c:v>
                </c:pt>
                <c:pt idx="25">
                  <c:v>5.5000000000000027</c:v>
                </c:pt>
                <c:pt idx="26">
                  <c:v>5.7000000000000028</c:v>
                </c:pt>
                <c:pt idx="27">
                  <c:v>5.900000000000003</c:v>
                </c:pt>
                <c:pt idx="28">
                  <c:v>6.1000000000000032</c:v>
                </c:pt>
                <c:pt idx="29">
                  <c:v>6.3000000000000034</c:v>
                </c:pt>
                <c:pt idx="30">
                  <c:v>6.5000000000000036</c:v>
                </c:pt>
                <c:pt idx="31">
                  <c:v>6.7000000000000037</c:v>
                </c:pt>
                <c:pt idx="32">
                  <c:v>6.9000000000000039</c:v>
                </c:pt>
                <c:pt idx="33">
                  <c:v>7.1000000000000041</c:v>
                </c:pt>
                <c:pt idx="34">
                  <c:v>7.3000000000000043</c:v>
                </c:pt>
                <c:pt idx="35">
                  <c:v>7.5000000000000044</c:v>
                </c:pt>
                <c:pt idx="36">
                  <c:v>0.05</c:v>
                </c:pt>
                <c:pt idx="37">
                  <c:v>7.0000000000000007E-2</c:v>
                </c:pt>
                <c:pt idx="38">
                  <c:v>9.0000000000000011E-2</c:v>
                </c:pt>
                <c:pt idx="39">
                  <c:v>0.11000000000000001</c:v>
                </c:pt>
                <c:pt idx="40">
                  <c:v>0.13</c:v>
                </c:pt>
                <c:pt idx="41">
                  <c:v>0.15</c:v>
                </c:pt>
                <c:pt idx="42">
                  <c:v>0.16999999999999998</c:v>
                </c:pt>
                <c:pt idx="43">
                  <c:v>0.18999999999999997</c:v>
                </c:pt>
                <c:pt idx="44">
                  <c:v>0.20999999999999996</c:v>
                </c:pt>
                <c:pt idx="45">
                  <c:v>0.22999999999999995</c:v>
                </c:pt>
                <c:pt idx="46">
                  <c:v>0.24999999999999994</c:v>
                </c:pt>
                <c:pt idx="47">
                  <c:v>0.26999999999999996</c:v>
                </c:pt>
                <c:pt idx="48">
                  <c:v>0.28999999999999998</c:v>
                </c:pt>
                <c:pt idx="49">
                  <c:v>0.31</c:v>
                </c:pt>
                <c:pt idx="50">
                  <c:v>0.33</c:v>
                </c:pt>
                <c:pt idx="51">
                  <c:v>0.35000000000000003</c:v>
                </c:pt>
                <c:pt idx="52">
                  <c:v>0.37000000000000005</c:v>
                </c:pt>
                <c:pt idx="53">
                  <c:v>0.39000000000000007</c:v>
                </c:pt>
                <c:pt idx="54">
                  <c:v>0.41000000000000009</c:v>
                </c:pt>
                <c:pt idx="55">
                  <c:v>0.4300000000000001</c:v>
                </c:pt>
                <c:pt idx="56">
                  <c:v>0.45000000000000012</c:v>
                </c:pt>
                <c:pt idx="57">
                  <c:v>0.47000000000000014</c:v>
                </c:pt>
                <c:pt idx="58">
                  <c:v>0.49000000000000016</c:v>
                </c:pt>
                <c:pt idx="59">
                  <c:v>0.51000000000000012</c:v>
                </c:pt>
                <c:pt idx="60">
                  <c:v>0.53000000000000014</c:v>
                </c:pt>
                <c:pt idx="61">
                  <c:v>0.55000000000000016</c:v>
                </c:pt>
                <c:pt idx="62">
                  <c:v>0.57000000000000017</c:v>
                </c:pt>
                <c:pt idx="63">
                  <c:v>0.59000000000000019</c:v>
                </c:pt>
                <c:pt idx="64">
                  <c:v>0.61000000000000021</c:v>
                </c:pt>
                <c:pt idx="65">
                  <c:v>0.63000000000000023</c:v>
                </c:pt>
                <c:pt idx="66">
                  <c:v>0.65000000000000024</c:v>
                </c:pt>
                <c:pt idx="67">
                  <c:v>0.67000000000000026</c:v>
                </c:pt>
                <c:pt idx="68">
                  <c:v>0.69000000000000028</c:v>
                </c:pt>
                <c:pt idx="69">
                  <c:v>0.7100000000000003</c:v>
                </c:pt>
                <c:pt idx="70">
                  <c:v>0.73000000000000032</c:v>
                </c:pt>
                <c:pt idx="71">
                  <c:v>0.75000000000000033</c:v>
                </c:pt>
                <c:pt idx="72">
                  <c:v>0.77000000000000035</c:v>
                </c:pt>
                <c:pt idx="73">
                  <c:v>0.79000000000000037</c:v>
                </c:pt>
                <c:pt idx="74">
                  <c:v>0.81000000000000039</c:v>
                </c:pt>
                <c:pt idx="75">
                  <c:v>0.8300000000000004</c:v>
                </c:pt>
                <c:pt idx="76">
                  <c:v>0.85000000000000042</c:v>
                </c:pt>
                <c:pt idx="77">
                  <c:v>0.87000000000000044</c:v>
                </c:pt>
                <c:pt idx="78">
                  <c:v>0.89000000000000046</c:v>
                </c:pt>
                <c:pt idx="79">
                  <c:v>0.91000000000000048</c:v>
                </c:pt>
                <c:pt idx="80">
                  <c:v>0.93000000000000049</c:v>
                </c:pt>
                <c:pt idx="81">
                  <c:v>0.95000000000000051</c:v>
                </c:pt>
                <c:pt idx="82">
                  <c:v>0.97000000000000053</c:v>
                </c:pt>
                <c:pt idx="83">
                  <c:v>0.99000000000000055</c:v>
                </c:pt>
                <c:pt idx="84">
                  <c:v>1.0100000000000005</c:v>
                </c:pt>
                <c:pt idx="85">
                  <c:v>1.0300000000000005</c:v>
                </c:pt>
                <c:pt idx="86">
                  <c:v>1.0500000000000005</c:v>
                </c:pt>
                <c:pt idx="87">
                  <c:v>1.0700000000000005</c:v>
                </c:pt>
                <c:pt idx="88">
                  <c:v>1.0900000000000005</c:v>
                </c:pt>
                <c:pt idx="89">
                  <c:v>1.1100000000000005</c:v>
                </c:pt>
                <c:pt idx="90">
                  <c:v>1.1300000000000006</c:v>
                </c:pt>
                <c:pt idx="91">
                  <c:v>1.1500000000000006</c:v>
                </c:pt>
                <c:pt idx="92">
                  <c:v>1.1700000000000006</c:v>
                </c:pt>
                <c:pt idx="93">
                  <c:v>1.1900000000000006</c:v>
                </c:pt>
                <c:pt idx="94">
                  <c:v>1.2100000000000006</c:v>
                </c:pt>
                <c:pt idx="95">
                  <c:v>1.2300000000000006</c:v>
                </c:pt>
                <c:pt idx="96">
                  <c:v>1.2500000000000007</c:v>
                </c:pt>
                <c:pt idx="97">
                  <c:v>1.2700000000000007</c:v>
                </c:pt>
                <c:pt idx="98">
                  <c:v>1.2900000000000007</c:v>
                </c:pt>
                <c:pt idx="99">
                  <c:v>1.3100000000000007</c:v>
                </c:pt>
                <c:pt idx="100">
                  <c:v>1.3300000000000007</c:v>
                </c:pt>
                <c:pt idx="101">
                  <c:v>1.3500000000000008</c:v>
                </c:pt>
                <c:pt idx="102">
                  <c:v>1.3700000000000008</c:v>
                </c:pt>
                <c:pt idx="103">
                  <c:v>1.3900000000000008</c:v>
                </c:pt>
                <c:pt idx="104">
                  <c:v>1.4100000000000008</c:v>
                </c:pt>
                <c:pt idx="105">
                  <c:v>1.4300000000000008</c:v>
                </c:pt>
                <c:pt idx="106">
                  <c:v>1.4500000000000008</c:v>
                </c:pt>
                <c:pt idx="107">
                  <c:v>1.4700000000000009</c:v>
                </c:pt>
                <c:pt idx="108">
                  <c:v>1.4900000000000009</c:v>
                </c:pt>
                <c:pt idx="109">
                  <c:v>1.5100000000000009</c:v>
                </c:pt>
                <c:pt idx="110">
                  <c:v>1.5300000000000009</c:v>
                </c:pt>
                <c:pt idx="111">
                  <c:v>1.5500000000000009</c:v>
                </c:pt>
                <c:pt idx="112">
                  <c:v>1.570000000000001</c:v>
                </c:pt>
                <c:pt idx="113">
                  <c:v>1.590000000000001</c:v>
                </c:pt>
                <c:pt idx="114">
                  <c:v>1.610000000000001</c:v>
                </c:pt>
                <c:pt idx="115">
                  <c:v>1.630000000000001</c:v>
                </c:pt>
                <c:pt idx="116">
                  <c:v>1.650000000000001</c:v>
                </c:pt>
                <c:pt idx="117">
                  <c:v>1.670000000000001</c:v>
                </c:pt>
                <c:pt idx="118">
                  <c:v>1.6900000000000011</c:v>
                </c:pt>
                <c:pt idx="119">
                  <c:v>1.7100000000000011</c:v>
                </c:pt>
                <c:pt idx="120">
                  <c:v>1.7300000000000011</c:v>
                </c:pt>
                <c:pt idx="121">
                  <c:v>1.7500000000000011</c:v>
                </c:pt>
                <c:pt idx="122">
                  <c:v>1.7700000000000011</c:v>
                </c:pt>
                <c:pt idx="123">
                  <c:v>1.7900000000000011</c:v>
                </c:pt>
                <c:pt idx="124">
                  <c:v>1.8100000000000012</c:v>
                </c:pt>
                <c:pt idx="125">
                  <c:v>1.8300000000000012</c:v>
                </c:pt>
                <c:pt idx="126">
                  <c:v>1.8500000000000012</c:v>
                </c:pt>
                <c:pt idx="127">
                  <c:v>1.8700000000000012</c:v>
                </c:pt>
                <c:pt idx="128">
                  <c:v>1.8900000000000012</c:v>
                </c:pt>
                <c:pt idx="129">
                  <c:v>1.9100000000000013</c:v>
                </c:pt>
                <c:pt idx="130">
                  <c:v>1.9300000000000013</c:v>
                </c:pt>
                <c:pt idx="131">
                  <c:v>1.9500000000000013</c:v>
                </c:pt>
                <c:pt idx="132">
                  <c:v>1.9700000000000013</c:v>
                </c:pt>
                <c:pt idx="133">
                  <c:v>1.9900000000000013</c:v>
                </c:pt>
                <c:pt idx="134">
                  <c:v>2.0100000000000011</c:v>
                </c:pt>
                <c:pt idx="135">
                  <c:v>2.0300000000000011</c:v>
                </c:pt>
                <c:pt idx="136">
                  <c:v>2.0500000000000012</c:v>
                </c:pt>
                <c:pt idx="137">
                  <c:v>2.0700000000000012</c:v>
                </c:pt>
                <c:pt idx="138">
                  <c:v>2.0900000000000012</c:v>
                </c:pt>
                <c:pt idx="139">
                  <c:v>2.1100000000000012</c:v>
                </c:pt>
                <c:pt idx="140">
                  <c:v>2.1300000000000012</c:v>
                </c:pt>
                <c:pt idx="141">
                  <c:v>2.1500000000000012</c:v>
                </c:pt>
                <c:pt idx="142">
                  <c:v>2.1700000000000013</c:v>
                </c:pt>
                <c:pt idx="143">
                  <c:v>2.1900000000000013</c:v>
                </c:pt>
                <c:pt idx="144">
                  <c:v>2.2100000000000013</c:v>
                </c:pt>
                <c:pt idx="145">
                  <c:v>2.2300000000000013</c:v>
                </c:pt>
                <c:pt idx="146">
                  <c:v>2.2500000000000013</c:v>
                </c:pt>
                <c:pt idx="147">
                  <c:v>2.2700000000000014</c:v>
                </c:pt>
                <c:pt idx="148">
                  <c:v>2.2900000000000014</c:v>
                </c:pt>
                <c:pt idx="149">
                  <c:v>2.3100000000000014</c:v>
                </c:pt>
                <c:pt idx="150">
                  <c:v>2.3300000000000014</c:v>
                </c:pt>
                <c:pt idx="151">
                  <c:v>2.3500000000000014</c:v>
                </c:pt>
                <c:pt idx="152">
                  <c:v>2.3700000000000014</c:v>
                </c:pt>
                <c:pt idx="153">
                  <c:v>2.3900000000000015</c:v>
                </c:pt>
                <c:pt idx="154">
                  <c:v>2.4100000000000015</c:v>
                </c:pt>
                <c:pt idx="155">
                  <c:v>2.4300000000000015</c:v>
                </c:pt>
                <c:pt idx="156">
                  <c:v>2.4500000000000015</c:v>
                </c:pt>
                <c:pt idx="157">
                  <c:v>2.4700000000000015</c:v>
                </c:pt>
                <c:pt idx="158">
                  <c:v>2.4900000000000015</c:v>
                </c:pt>
                <c:pt idx="159">
                  <c:v>2.5100000000000016</c:v>
                </c:pt>
                <c:pt idx="160">
                  <c:v>2.5300000000000016</c:v>
                </c:pt>
                <c:pt idx="161">
                  <c:v>2.5500000000000016</c:v>
                </c:pt>
                <c:pt idx="162">
                  <c:v>2.5700000000000016</c:v>
                </c:pt>
                <c:pt idx="163">
                  <c:v>2.5900000000000016</c:v>
                </c:pt>
                <c:pt idx="164">
                  <c:v>2.6100000000000017</c:v>
                </c:pt>
                <c:pt idx="165">
                  <c:v>2.6300000000000017</c:v>
                </c:pt>
                <c:pt idx="166">
                  <c:v>2.6500000000000017</c:v>
                </c:pt>
                <c:pt idx="167">
                  <c:v>2.6700000000000017</c:v>
                </c:pt>
                <c:pt idx="168">
                  <c:v>2.6900000000000017</c:v>
                </c:pt>
                <c:pt idx="169">
                  <c:v>2.7100000000000017</c:v>
                </c:pt>
                <c:pt idx="170">
                  <c:v>2.7300000000000018</c:v>
                </c:pt>
                <c:pt idx="171">
                  <c:v>2.7500000000000018</c:v>
                </c:pt>
                <c:pt idx="172">
                  <c:v>2.7700000000000018</c:v>
                </c:pt>
                <c:pt idx="173">
                  <c:v>2.7900000000000018</c:v>
                </c:pt>
                <c:pt idx="174">
                  <c:v>2.8100000000000018</c:v>
                </c:pt>
                <c:pt idx="175">
                  <c:v>2.8300000000000018</c:v>
                </c:pt>
                <c:pt idx="176">
                  <c:v>2.8500000000000019</c:v>
                </c:pt>
                <c:pt idx="177">
                  <c:v>2.8700000000000019</c:v>
                </c:pt>
                <c:pt idx="178">
                  <c:v>2.8900000000000019</c:v>
                </c:pt>
                <c:pt idx="179">
                  <c:v>2.9100000000000019</c:v>
                </c:pt>
                <c:pt idx="180">
                  <c:v>2.9300000000000019</c:v>
                </c:pt>
                <c:pt idx="181">
                  <c:v>2.950000000000002</c:v>
                </c:pt>
                <c:pt idx="182">
                  <c:v>2.970000000000002</c:v>
                </c:pt>
                <c:pt idx="183">
                  <c:v>2.990000000000002</c:v>
                </c:pt>
                <c:pt idx="184">
                  <c:v>3.010000000000002</c:v>
                </c:pt>
                <c:pt idx="185">
                  <c:v>3.030000000000002</c:v>
                </c:pt>
                <c:pt idx="186">
                  <c:v>3.050000000000002</c:v>
                </c:pt>
                <c:pt idx="187">
                  <c:v>3.0700000000000021</c:v>
                </c:pt>
                <c:pt idx="188">
                  <c:v>3.0900000000000021</c:v>
                </c:pt>
                <c:pt idx="189">
                  <c:v>3.1100000000000021</c:v>
                </c:pt>
                <c:pt idx="190">
                  <c:v>3.1300000000000021</c:v>
                </c:pt>
                <c:pt idx="191">
                  <c:v>3.1500000000000021</c:v>
                </c:pt>
                <c:pt idx="192">
                  <c:v>3.1700000000000021</c:v>
                </c:pt>
                <c:pt idx="193">
                  <c:v>3.1900000000000022</c:v>
                </c:pt>
                <c:pt idx="194">
                  <c:v>3.2100000000000022</c:v>
                </c:pt>
                <c:pt idx="195">
                  <c:v>3.2300000000000022</c:v>
                </c:pt>
                <c:pt idx="196">
                  <c:v>3.2500000000000022</c:v>
                </c:pt>
                <c:pt idx="197">
                  <c:v>3.2700000000000022</c:v>
                </c:pt>
                <c:pt idx="198">
                  <c:v>3.2900000000000023</c:v>
                </c:pt>
                <c:pt idx="199">
                  <c:v>3.3100000000000023</c:v>
                </c:pt>
                <c:pt idx="200">
                  <c:v>3.3300000000000023</c:v>
                </c:pt>
                <c:pt idx="201">
                  <c:v>3.3500000000000023</c:v>
                </c:pt>
                <c:pt idx="202">
                  <c:v>3.3700000000000023</c:v>
                </c:pt>
                <c:pt idx="203">
                  <c:v>3.3900000000000023</c:v>
                </c:pt>
                <c:pt idx="204">
                  <c:v>3.4100000000000024</c:v>
                </c:pt>
                <c:pt idx="205">
                  <c:v>3.4300000000000024</c:v>
                </c:pt>
                <c:pt idx="206">
                  <c:v>3.4500000000000024</c:v>
                </c:pt>
                <c:pt idx="207">
                  <c:v>3.4700000000000024</c:v>
                </c:pt>
                <c:pt idx="208">
                  <c:v>3.4900000000000024</c:v>
                </c:pt>
                <c:pt idx="209">
                  <c:v>3.5100000000000025</c:v>
                </c:pt>
                <c:pt idx="210">
                  <c:v>3.5300000000000025</c:v>
                </c:pt>
                <c:pt idx="211">
                  <c:v>3.5500000000000025</c:v>
                </c:pt>
                <c:pt idx="212">
                  <c:v>3.5700000000000025</c:v>
                </c:pt>
                <c:pt idx="213">
                  <c:v>3.5900000000000025</c:v>
                </c:pt>
                <c:pt idx="214">
                  <c:v>3.6100000000000025</c:v>
                </c:pt>
                <c:pt idx="215">
                  <c:v>3.6300000000000026</c:v>
                </c:pt>
                <c:pt idx="216">
                  <c:v>3.6500000000000026</c:v>
                </c:pt>
                <c:pt idx="217">
                  <c:v>3.6700000000000026</c:v>
                </c:pt>
                <c:pt idx="218">
                  <c:v>3.6900000000000026</c:v>
                </c:pt>
                <c:pt idx="219">
                  <c:v>3.7100000000000026</c:v>
                </c:pt>
                <c:pt idx="220">
                  <c:v>3.7300000000000026</c:v>
                </c:pt>
                <c:pt idx="221">
                  <c:v>3.7500000000000027</c:v>
                </c:pt>
                <c:pt idx="222">
                  <c:v>3.7700000000000027</c:v>
                </c:pt>
                <c:pt idx="223">
                  <c:v>3.7900000000000027</c:v>
                </c:pt>
                <c:pt idx="224">
                  <c:v>3.8100000000000027</c:v>
                </c:pt>
                <c:pt idx="225">
                  <c:v>3.8300000000000027</c:v>
                </c:pt>
                <c:pt idx="226">
                  <c:v>3.8500000000000028</c:v>
                </c:pt>
                <c:pt idx="227">
                  <c:v>3.8700000000000028</c:v>
                </c:pt>
                <c:pt idx="228">
                  <c:v>3.8900000000000028</c:v>
                </c:pt>
                <c:pt idx="229">
                  <c:v>3.9100000000000028</c:v>
                </c:pt>
                <c:pt idx="230">
                  <c:v>3.9300000000000028</c:v>
                </c:pt>
                <c:pt idx="231">
                  <c:v>3.9500000000000028</c:v>
                </c:pt>
                <c:pt idx="232">
                  <c:v>3.9700000000000029</c:v>
                </c:pt>
                <c:pt idx="233">
                  <c:v>3.9900000000000029</c:v>
                </c:pt>
                <c:pt idx="234">
                  <c:v>4.0100000000000025</c:v>
                </c:pt>
                <c:pt idx="235">
                  <c:v>4.030000000000002</c:v>
                </c:pt>
                <c:pt idx="236">
                  <c:v>4.0500000000000016</c:v>
                </c:pt>
                <c:pt idx="237">
                  <c:v>4.0700000000000012</c:v>
                </c:pt>
                <c:pt idx="238">
                  <c:v>4.0900000000000007</c:v>
                </c:pt>
                <c:pt idx="239">
                  <c:v>4.1100000000000003</c:v>
                </c:pt>
                <c:pt idx="240">
                  <c:v>4.13</c:v>
                </c:pt>
                <c:pt idx="241">
                  <c:v>4.1499999999999995</c:v>
                </c:pt>
                <c:pt idx="242">
                  <c:v>4.169999999999999</c:v>
                </c:pt>
                <c:pt idx="243">
                  <c:v>4.1899999999999986</c:v>
                </c:pt>
                <c:pt idx="244">
                  <c:v>4.2099999999999982</c:v>
                </c:pt>
                <c:pt idx="245">
                  <c:v>4.2299999999999978</c:v>
                </c:pt>
                <c:pt idx="246">
                  <c:v>4.2499999999999973</c:v>
                </c:pt>
                <c:pt idx="247">
                  <c:v>4.2699999999999969</c:v>
                </c:pt>
                <c:pt idx="248">
                  <c:v>4.2899999999999965</c:v>
                </c:pt>
                <c:pt idx="249">
                  <c:v>4.3099999999999961</c:v>
                </c:pt>
                <c:pt idx="250">
                  <c:v>4.3299999999999956</c:v>
                </c:pt>
                <c:pt idx="251">
                  <c:v>4.3499999999999952</c:v>
                </c:pt>
                <c:pt idx="252">
                  <c:v>4.3699999999999948</c:v>
                </c:pt>
                <c:pt idx="253">
                  <c:v>4.3899999999999944</c:v>
                </c:pt>
                <c:pt idx="254">
                  <c:v>4.4099999999999939</c:v>
                </c:pt>
                <c:pt idx="255">
                  <c:v>4.4299999999999935</c:v>
                </c:pt>
                <c:pt idx="256">
                  <c:v>4.4499999999999931</c:v>
                </c:pt>
                <c:pt idx="257">
                  <c:v>4.4699999999999926</c:v>
                </c:pt>
                <c:pt idx="258">
                  <c:v>4.4899999999999922</c:v>
                </c:pt>
                <c:pt idx="259">
                  <c:v>4.5099999999999918</c:v>
                </c:pt>
                <c:pt idx="260">
                  <c:v>4.5299999999999914</c:v>
                </c:pt>
                <c:pt idx="261">
                  <c:v>4.5499999999999909</c:v>
                </c:pt>
                <c:pt idx="262">
                  <c:v>4.5699999999999905</c:v>
                </c:pt>
                <c:pt idx="263">
                  <c:v>4.5899999999999901</c:v>
                </c:pt>
                <c:pt idx="264">
                  <c:v>4.6099999999999897</c:v>
                </c:pt>
                <c:pt idx="265">
                  <c:v>4.6299999999999892</c:v>
                </c:pt>
                <c:pt idx="266">
                  <c:v>4.6499999999999888</c:v>
                </c:pt>
                <c:pt idx="267">
                  <c:v>4.6699999999999884</c:v>
                </c:pt>
                <c:pt idx="268">
                  <c:v>4.689999999999988</c:v>
                </c:pt>
                <c:pt idx="269">
                  <c:v>4.7099999999999875</c:v>
                </c:pt>
                <c:pt idx="270">
                  <c:v>4.7299999999999871</c:v>
                </c:pt>
                <c:pt idx="271">
                  <c:v>4.7499999999999867</c:v>
                </c:pt>
                <c:pt idx="272">
                  <c:v>4.7699999999999863</c:v>
                </c:pt>
                <c:pt idx="273">
                  <c:v>4.7899999999999858</c:v>
                </c:pt>
                <c:pt idx="274">
                  <c:v>4.8099999999999854</c:v>
                </c:pt>
                <c:pt idx="275">
                  <c:v>4.829999999999985</c:v>
                </c:pt>
                <c:pt idx="276">
                  <c:v>4.8499999999999845</c:v>
                </c:pt>
                <c:pt idx="277">
                  <c:v>4.8699999999999841</c:v>
                </c:pt>
                <c:pt idx="278">
                  <c:v>4.8899999999999837</c:v>
                </c:pt>
                <c:pt idx="279">
                  <c:v>4.9099999999999833</c:v>
                </c:pt>
                <c:pt idx="280">
                  <c:v>4.9299999999999828</c:v>
                </c:pt>
                <c:pt idx="281">
                  <c:v>4.9499999999999824</c:v>
                </c:pt>
                <c:pt idx="282">
                  <c:v>4.969999999999982</c:v>
                </c:pt>
                <c:pt idx="283">
                  <c:v>4.9899999999999816</c:v>
                </c:pt>
                <c:pt idx="284">
                  <c:v>5.0099999999999811</c:v>
                </c:pt>
                <c:pt idx="285">
                  <c:v>5.0299999999999807</c:v>
                </c:pt>
                <c:pt idx="286">
                  <c:v>5.0499999999999803</c:v>
                </c:pt>
                <c:pt idx="287">
                  <c:v>5.0699999999999799</c:v>
                </c:pt>
                <c:pt idx="288">
                  <c:v>5.0899999999999794</c:v>
                </c:pt>
                <c:pt idx="289">
                  <c:v>5.109999999999979</c:v>
                </c:pt>
                <c:pt idx="290">
                  <c:v>5.1299999999999786</c:v>
                </c:pt>
                <c:pt idx="291">
                  <c:v>5.1499999999999782</c:v>
                </c:pt>
                <c:pt idx="292">
                  <c:v>5.1699999999999777</c:v>
                </c:pt>
                <c:pt idx="293">
                  <c:v>5.1899999999999773</c:v>
                </c:pt>
                <c:pt idx="294">
                  <c:v>5.2099999999999769</c:v>
                </c:pt>
                <c:pt idx="295">
                  <c:v>5.2299999999999764</c:v>
                </c:pt>
                <c:pt idx="296">
                  <c:v>5.249999999999976</c:v>
                </c:pt>
                <c:pt idx="297">
                  <c:v>5.2699999999999756</c:v>
                </c:pt>
                <c:pt idx="298">
                  <c:v>5.2899999999999752</c:v>
                </c:pt>
                <c:pt idx="299">
                  <c:v>5.3099999999999747</c:v>
                </c:pt>
                <c:pt idx="300">
                  <c:v>5.3299999999999743</c:v>
                </c:pt>
                <c:pt idx="301">
                  <c:v>5.3499999999999739</c:v>
                </c:pt>
                <c:pt idx="302">
                  <c:v>5.3699999999999735</c:v>
                </c:pt>
                <c:pt idx="303">
                  <c:v>5.389999999999973</c:v>
                </c:pt>
                <c:pt idx="304">
                  <c:v>5.4099999999999726</c:v>
                </c:pt>
                <c:pt idx="305">
                  <c:v>5.4299999999999722</c:v>
                </c:pt>
                <c:pt idx="306">
                  <c:v>5.4499999999999718</c:v>
                </c:pt>
                <c:pt idx="307">
                  <c:v>5.4699999999999713</c:v>
                </c:pt>
                <c:pt idx="308">
                  <c:v>5.4899999999999709</c:v>
                </c:pt>
                <c:pt idx="309">
                  <c:v>5.5099999999999705</c:v>
                </c:pt>
                <c:pt idx="310">
                  <c:v>5.5299999999999701</c:v>
                </c:pt>
                <c:pt idx="311">
                  <c:v>5.5499999999999696</c:v>
                </c:pt>
                <c:pt idx="312">
                  <c:v>5.5699999999999692</c:v>
                </c:pt>
                <c:pt idx="313">
                  <c:v>5.5899999999999688</c:v>
                </c:pt>
                <c:pt idx="314">
                  <c:v>5.6099999999999683</c:v>
                </c:pt>
                <c:pt idx="315">
                  <c:v>5.6299999999999679</c:v>
                </c:pt>
                <c:pt idx="316">
                  <c:v>5.6499999999999675</c:v>
                </c:pt>
                <c:pt idx="317">
                  <c:v>5.6699999999999671</c:v>
                </c:pt>
                <c:pt idx="318">
                  <c:v>5.6899999999999666</c:v>
                </c:pt>
                <c:pt idx="319">
                  <c:v>5.7099999999999662</c:v>
                </c:pt>
                <c:pt idx="320">
                  <c:v>5.7299999999999658</c:v>
                </c:pt>
                <c:pt idx="321">
                  <c:v>5.7499999999999654</c:v>
                </c:pt>
                <c:pt idx="322">
                  <c:v>5.7699999999999649</c:v>
                </c:pt>
                <c:pt idx="323">
                  <c:v>5.7899999999999645</c:v>
                </c:pt>
                <c:pt idx="324">
                  <c:v>5.8099999999999641</c:v>
                </c:pt>
                <c:pt idx="325">
                  <c:v>5.8299999999999637</c:v>
                </c:pt>
                <c:pt idx="326">
                  <c:v>5.8499999999999632</c:v>
                </c:pt>
                <c:pt idx="327">
                  <c:v>5.8699999999999628</c:v>
                </c:pt>
                <c:pt idx="328">
                  <c:v>5.8899999999999624</c:v>
                </c:pt>
                <c:pt idx="329">
                  <c:v>5.909999999999962</c:v>
                </c:pt>
                <c:pt idx="330">
                  <c:v>5.9299999999999615</c:v>
                </c:pt>
                <c:pt idx="331">
                  <c:v>5.9499999999999611</c:v>
                </c:pt>
                <c:pt idx="332">
                  <c:v>5.9699999999999607</c:v>
                </c:pt>
                <c:pt idx="333">
                  <c:v>5.9899999999999602</c:v>
                </c:pt>
                <c:pt idx="334">
                  <c:v>6.0099999999999598</c:v>
                </c:pt>
                <c:pt idx="335">
                  <c:v>6.0299999999999594</c:v>
                </c:pt>
                <c:pt idx="336">
                  <c:v>6.049999999999959</c:v>
                </c:pt>
                <c:pt idx="337">
                  <c:v>6.0699999999999585</c:v>
                </c:pt>
                <c:pt idx="338">
                  <c:v>6.0899999999999581</c:v>
                </c:pt>
                <c:pt idx="339">
                  <c:v>6.1099999999999577</c:v>
                </c:pt>
                <c:pt idx="340">
                  <c:v>6.1299999999999573</c:v>
                </c:pt>
                <c:pt idx="341">
                  <c:v>6.1499999999999568</c:v>
                </c:pt>
                <c:pt idx="342">
                  <c:v>6.1699999999999564</c:v>
                </c:pt>
                <c:pt idx="343">
                  <c:v>6.189999999999956</c:v>
                </c:pt>
                <c:pt idx="344">
                  <c:v>6.2099999999999556</c:v>
                </c:pt>
                <c:pt idx="345">
                  <c:v>6.2299999999999551</c:v>
                </c:pt>
                <c:pt idx="346">
                  <c:v>6.2499999999999547</c:v>
                </c:pt>
                <c:pt idx="347">
                  <c:v>6.2699999999999543</c:v>
                </c:pt>
                <c:pt idx="348">
                  <c:v>6.2899999999999539</c:v>
                </c:pt>
                <c:pt idx="349">
                  <c:v>6.3099999999999534</c:v>
                </c:pt>
                <c:pt idx="350">
                  <c:v>6.329999999999953</c:v>
                </c:pt>
                <c:pt idx="351">
                  <c:v>6.3499999999999526</c:v>
                </c:pt>
                <c:pt idx="352">
                  <c:v>6.3699999999999521</c:v>
                </c:pt>
                <c:pt idx="353">
                  <c:v>6.3899999999999517</c:v>
                </c:pt>
                <c:pt idx="354">
                  <c:v>6.4099999999999513</c:v>
                </c:pt>
                <c:pt idx="355">
                  <c:v>6.4299999999999509</c:v>
                </c:pt>
                <c:pt idx="356">
                  <c:v>6.4499999999999504</c:v>
                </c:pt>
                <c:pt idx="357">
                  <c:v>6.46999999999995</c:v>
                </c:pt>
                <c:pt idx="358">
                  <c:v>6.4899999999999496</c:v>
                </c:pt>
                <c:pt idx="359">
                  <c:v>6.5099999999999492</c:v>
                </c:pt>
                <c:pt idx="360">
                  <c:v>6.5299999999999487</c:v>
                </c:pt>
                <c:pt idx="361">
                  <c:v>6.5499999999999483</c:v>
                </c:pt>
                <c:pt idx="362">
                  <c:v>6.5699999999999479</c:v>
                </c:pt>
                <c:pt idx="363">
                  <c:v>6.5899999999999475</c:v>
                </c:pt>
                <c:pt idx="364">
                  <c:v>6.609999999999947</c:v>
                </c:pt>
                <c:pt idx="365">
                  <c:v>6.6299999999999466</c:v>
                </c:pt>
                <c:pt idx="366">
                  <c:v>6.6499999999999462</c:v>
                </c:pt>
                <c:pt idx="367">
                  <c:v>6.6699999999999458</c:v>
                </c:pt>
                <c:pt idx="368">
                  <c:v>6.6899999999999453</c:v>
                </c:pt>
                <c:pt idx="369">
                  <c:v>6.7099999999999449</c:v>
                </c:pt>
                <c:pt idx="370">
                  <c:v>6.7299999999999445</c:v>
                </c:pt>
                <c:pt idx="371">
                  <c:v>6.749999999999944</c:v>
                </c:pt>
                <c:pt idx="372">
                  <c:v>6.7699999999999436</c:v>
                </c:pt>
                <c:pt idx="373">
                  <c:v>6.7899999999999432</c:v>
                </c:pt>
                <c:pt idx="374">
                  <c:v>6.8099999999999428</c:v>
                </c:pt>
                <c:pt idx="375">
                  <c:v>6.8299999999999423</c:v>
                </c:pt>
                <c:pt idx="376">
                  <c:v>6.8499999999999419</c:v>
                </c:pt>
                <c:pt idx="377">
                  <c:v>6.8699999999999415</c:v>
                </c:pt>
                <c:pt idx="378">
                  <c:v>6.8899999999999411</c:v>
                </c:pt>
                <c:pt idx="379">
                  <c:v>6.9099999999999406</c:v>
                </c:pt>
                <c:pt idx="380">
                  <c:v>6.9299999999999402</c:v>
                </c:pt>
                <c:pt idx="381">
                  <c:v>6.9499999999999398</c:v>
                </c:pt>
                <c:pt idx="382">
                  <c:v>6.9699999999999394</c:v>
                </c:pt>
                <c:pt idx="383">
                  <c:v>6.9899999999999389</c:v>
                </c:pt>
                <c:pt idx="384">
                  <c:v>7.0099999999999385</c:v>
                </c:pt>
                <c:pt idx="385">
                  <c:v>7.0299999999999381</c:v>
                </c:pt>
                <c:pt idx="386">
                  <c:v>7.0499999999999376</c:v>
                </c:pt>
                <c:pt idx="387">
                  <c:v>7.0699999999999372</c:v>
                </c:pt>
                <c:pt idx="388">
                  <c:v>7.0899999999999368</c:v>
                </c:pt>
                <c:pt idx="389">
                  <c:v>7.1099999999999364</c:v>
                </c:pt>
                <c:pt idx="390">
                  <c:v>7.1299999999999359</c:v>
                </c:pt>
                <c:pt idx="391">
                  <c:v>7.1499999999999355</c:v>
                </c:pt>
                <c:pt idx="392">
                  <c:v>7.1699999999999351</c:v>
                </c:pt>
                <c:pt idx="393">
                  <c:v>7.1899999999999347</c:v>
                </c:pt>
                <c:pt idx="394">
                  <c:v>7.2099999999999342</c:v>
                </c:pt>
                <c:pt idx="395">
                  <c:v>7.2299999999999338</c:v>
                </c:pt>
                <c:pt idx="396">
                  <c:v>7.2499999999999334</c:v>
                </c:pt>
                <c:pt idx="397">
                  <c:v>7.269999999999933</c:v>
                </c:pt>
                <c:pt idx="398">
                  <c:v>7.2899999999999325</c:v>
                </c:pt>
                <c:pt idx="399">
                  <c:v>7.3099999999999321</c:v>
                </c:pt>
                <c:pt idx="400">
                  <c:v>7.3299999999999317</c:v>
                </c:pt>
                <c:pt idx="401">
                  <c:v>7.3499999999999313</c:v>
                </c:pt>
                <c:pt idx="402">
                  <c:v>7.3699999999999308</c:v>
                </c:pt>
                <c:pt idx="403">
                  <c:v>7.3899999999999304</c:v>
                </c:pt>
                <c:pt idx="404">
                  <c:v>7.40999999999993</c:v>
                </c:pt>
                <c:pt idx="405">
                  <c:v>7.4299999999999295</c:v>
                </c:pt>
                <c:pt idx="406">
                  <c:v>7.4499999999999291</c:v>
                </c:pt>
                <c:pt idx="407">
                  <c:v>7.4699999999999287</c:v>
                </c:pt>
                <c:pt idx="408">
                  <c:v>7.4899999999999283</c:v>
                </c:pt>
                <c:pt idx="409">
                  <c:v>7.5099999999999278</c:v>
                </c:pt>
                <c:pt idx="410">
                  <c:v>7.5299999999999274</c:v>
                </c:pt>
                <c:pt idx="411">
                  <c:v>7.549999999999927</c:v>
                </c:pt>
                <c:pt idx="412">
                  <c:v>7.5699999999999266</c:v>
                </c:pt>
                <c:pt idx="413">
                  <c:v>7.5899999999999261</c:v>
                </c:pt>
                <c:pt idx="414">
                  <c:v>7.6099999999999257</c:v>
                </c:pt>
                <c:pt idx="415">
                  <c:v>7.6299999999999253</c:v>
                </c:pt>
                <c:pt idx="416">
                  <c:v>7.6499999999999249</c:v>
                </c:pt>
                <c:pt idx="417">
                  <c:v>7.6699999999999244</c:v>
                </c:pt>
                <c:pt idx="418">
                  <c:v>7.689999999999924</c:v>
                </c:pt>
                <c:pt idx="419">
                  <c:v>7.7099999999999236</c:v>
                </c:pt>
                <c:pt idx="420">
                  <c:v>7.7299999999999232</c:v>
                </c:pt>
                <c:pt idx="421">
                  <c:v>7.7499999999999227</c:v>
                </c:pt>
                <c:pt idx="422">
                  <c:v>7.7699999999999223</c:v>
                </c:pt>
                <c:pt idx="423">
                  <c:v>7.7899999999999219</c:v>
                </c:pt>
                <c:pt idx="424">
                  <c:v>7.8099999999999214</c:v>
                </c:pt>
                <c:pt idx="425">
                  <c:v>7.829999999999921</c:v>
                </c:pt>
                <c:pt idx="426">
                  <c:v>7.8499999999999206</c:v>
                </c:pt>
                <c:pt idx="427">
                  <c:v>7.8699999999999202</c:v>
                </c:pt>
                <c:pt idx="428">
                  <c:v>7.8899999999999197</c:v>
                </c:pt>
                <c:pt idx="429">
                  <c:v>7.9099999999999193</c:v>
                </c:pt>
                <c:pt idx="430">
                  <c:v>7.9299999999999189</c:v>
                </c:pt>
                <c:pt idx="431">
                  <c:v>7.9499999999999185</c:v>
                </c:pt>
              </c:numCache>
            </c:numRef>
          </c:xVal>
          <c:yVal>
            <c:numRef>
              <c:f>Calculations!$V$29:$V$460</c:f>
              <c:numCache>
                <c:formatCode>0.00%</c:formatCode>
                <c:ptCount val="432"/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0.05</c:v>
                </c:pt>
                <c:pt idx="226">
                  <c:v>0.05</c:v>
                </c:pt>
                <c:pt idx="227">
                  <c:v>0.05</c:v>
                </c:pt>
                <c:pt idx="228">
                  <c:v>0.05</c:v>
                </c:pt>
                <c:pt idx="229">
                  <c:v>0.05</c:v>
                </c:pt>
                <c:pt idx="230">
                  <c:v>0.05</c:v>
                </c:pt>
                <c:pt idx="231">
                  <c:v>0.05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0.05</c:v>
                </c:pt>
                <c:pt idx="252">
                  <c:v>0.05</c:v>
                </c:pt>
                <c:pt idx="253">
                  <c:v>0.05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0.05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0.05</c:v>
                </c:pt>
                <c:pt idx="296">
                  <c:v>0.05</c:v>
                </c:pt>
                <c:pt idx="297">
                  <c:v>0.05</c:v>
                </c:pt>
                <c:pt idx="298">
                  <c:v>0.05</c:v>
                </c:pt>
                <c:pt idx="299">
                  <c:v>0.05</c:v>
                </c:pt>
                <c:pt idx="300">
                  <c:v>0.05</c:v>
                </c:pt>
                <c:pt idx="301">
                  <c:v>0.05</c:v>
                </c:pt>
                <c:pt idx="302">
                  <c:v>0.05</c:v>
                </c:pt>
                <c:pt idx="303">
                  <c:v>0.05</c:v>
                </c:pt>
                <c:pt idx="304">
                  <c:v>0.05</c:v>
                </c:pt>
                <c:pt idx="305">
                  <c:v>0.05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0.05</c:v>
                </c:pt>
                <c:pt idx="320">
                  <c:v>0.05</c:v>
                </c:pt>
                <c:pt idx="321">
                  <c:v>0.05</c:v>
                </c:pt>
                <c:pt idx="322">
                  <c:v>0.05</c:v>
                </c:pt>
                <c:pt idx="323">
                  <c:v>0.05</c:v>
                </c:pt>
                <c:pt idx="324">
                  <c:v>0.05</c:v>
                </c:pt>
                <c:pt idx="325">
                  <c:v>0.05</c:v>
                </c:pt>
                <c:pt idx="326">
                  <c:v>0.05</c:v>
                </c:pt>
                <c:pt idx="327">
                  <c:v>0.05</c:v>
                </c:pt>
                <c:pt idx="328">
                  <c:v>0.05</c:v>
                </c:pt>
                <c:pt idx="329">
                  <c:v>0.05</c:v>
                </c:pt>
                <c:pt idx="330">
                  <c:v>0.05</c:v>
                </c:pt>
                <c:pt idx="331">
                  <c:v>0.05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0.05</c:v>
                </c:pt>
                <c:pt idx="346">
                  <c:v>0.05</c:v>
                </c:pt>
                <c:pt idx="347">
                  <c:v>0.05</c:v>
                </c:pt>
                <c:pt idx="348">
                  <c:v>0.05</c:v>
                </c:pt>
                <c:pt idx="349">
                  <c:v>0.05</c:v>
                </c:pt>
                <c:pt idx="350">
                  <c:v>0.05</c:v>
                </c:pt>
                <c:pt idx="351">
                  <c:v>0.05</c:v>
                </c:pt>
                <c:pt idx="352">
                  <c:v>0.05</c:v>
                </c:pt>
                <c:pt idx="353">
                  <c:v>0.05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0.05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0.05</c:v>
                </c:pt>
                <c:pt idx="368">
                  <c:v>0.05</c:v>
                </c:pt>
                <c:pt idx="369">
                  <c:v>0.05</c:v>
                </c:pt>
                <c:pt idx="370">
                  <c:v>0.05</c:v>
                </c:pt>
                <c:pt idx="371">
                  <c:v>0.05</c:v>
                </c:pt>
                <c:pt idx="372">
                  <c:v>0.05</c:v>
                </c:pt>
                <c:pt idx="373">
                  <c:v>0.05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0.05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0.05</c:v>
                </c:pt>
                <c:pt idx="392">
                  <c:v>0.05</c:v>
                </c:pt>
                <c:pt idx="393">
                  <c:v>0.05</c:v>
                </c:pt>
                <c:pt idx="394">
                  <c:v>0.05</c:v>
                </c:pt>
                <c:pt idx="395">
                  <c:v>0.05</c:v>
                </c:pt>
                <c:pt idx="396">
                  <c:v>0.05</c:v>
                </c:pt>
                <c:pt idx="397">
                  <c:v>0.05</c:v>
                </c:pt>
                <c:pt idx="398">
                  <c:v>0.05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0.05</c:v>
                </c:pt>
                <c:pt idx="403">
                  <c:v>0.05</c:v>
                </c:pt>
                <c:pt idx="404">
                  <c:v>0.05</c:v>
                </c:pt>
                <c:pt idx="405">
                  <c:v>0.05</c:v>
                </c:pt>
                <c:pt idx="406">
                  <c:v>0.05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0.05</c:v>
                </c:pt>
                <c:pt idx="416">
                  <c:v>0.05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0.05</c:v>
                </c:pt>
                <c:pt idx="421">
                  <c:v>0.05</c:v>
                </c:pt>
                <c:pt idx="422">
                  <c:v>0.05</c:v>
                </c:pt>
                <c:pt idx="423">
                  <c:v>0.05</c:v>
                </c:pt>
                <c:pt idx="424">
                  <c:v>0.05</c:v>
                </c:pt>
                <c:pt idx="425">
                  <c:v>0.05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674-4DA3-B2A3-E9133B80C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608368"/>
        <c:axId val="777609152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v>Green Zone</c:v>
                </c:tx>
                <c:spPr>
                  <a:ln w="3810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Calculations!$O$29:$O$460</c15:sqref>
                        </c15:formulaRef>
                      </c:ext>
                    </c:extLst>
                    <c:numCache>
                      <c:formatCode>General</c:formatCode>
                      <c:ptCount val="432"/>
                      <c:pt idx="0">
                        <c:v>0.5</c:v>
                      </c:pt>
                      <c:pt idx="1">
                        <c:v>0.7</c:v>
                      </c:pt>
                      <c:pt idx="2">
                        <c:v>0.89999999999999991</c:v>
                      </c:pt>
                      <c:pt idx="3">
                        <c:v>1.0999999999999999</c:v>
                      </c:pt>
                      <c:pt idx="4">
                        <c:v>1.2999999999999998</c:v>
                      </c:pt>
                      <c:pt idx="5">
                        <c:v>1.4999999999999998</c:v>
                      </c:pt>
                      <c:pt idx="6">
                        <c:v>1.6999999999999997</c:v>
                      </c:pt>
                      <c:pt idx="7">
                        <c:v>1.8999999999999997</c:v>
                      </c:pt>
                      <c:pt idx="8">
                        <c:v>2.0999999999999996</c:v>
                      </c:pt>
                      <c:pt idx="9">
                        <c:v>2.2999999999999998</c:v>
                      </c:pt>
                      <c:pt idx="10">
                        <c:v>2.5</c:v>
                      </c:pt>
                      <c:pt idx="11">
                        <c:v>2.7</c:v>
                      </c:pt>
                      <c:pt idx="12">
                        <c:v>2.9000000000000004</c:v>
                      </c:pt>
                      <c:pt idx="13">
                        <c:v>3.1000000000000005</c:v>
                      </c:pt>
                      <c:pt idx="14">
                        <c:v>3.3000000000000007</c:v>
                      </c:pt>
                      <c:pt idx="15">
                        <c:v>3.5000000000000009</c:v>
                      </c:pt>
                      <c:pt idx="16">
                        <c:v>3.7000000000000011</c:v>
                      </c:pt>
                      <c:pt idx="17">
                        <c:v>3.9000000000000012</c:v>
                      </c:pt>
                      <c:pt idx="18">
                        <c:v>4.1000000000000014</c:v>
                      </c:pt>
                      <c:pt idx="19">
                        <c:v>4.3000000000000016</c:v>
                      </c:pt>
                      <c:pt idx="20">
                        <c:v>4.5000000000000018</c:v>
                      </c:pt>
                      <c:pt idx="21">
                        <c:v>4.700000000000002</c:v>
                      </c:pt>
                      <c:pt idx="22">
                        <c:v>4.9000000000000021</c:v>
                      </c:pt>
                      <c:pt idx="23">
                        <c:v>5.1000000000000023</c:v>
                      </c:pt>
                      <c:pt idx="24">
                        <c:v>5.3000000000000025</c:v>
                      </c:pt>
                      <c:pt idx="25">
                        <c:v>5.5000000000000027</c:v>
                      </c:pt>
                      <c:pt idx="26">
                        <c:v>5.7000000000000028</c:v>
                      </c:pt>
                      <c:pt idx="27">
                        <c:v>5.900000000000003</c:v>
                      </c:pt>
                      <c:pt idx="28">
                        <c:v>6.1000000000000032</c:v>
                      </c:pt>
                      <c:pt idx="29">
                        <c:v>6.3000000000000034</c:v>
                      </c:pt>
                      <c:pt idx="30">
                        <c:v>6.5000000000000036</c:v>
                      </c:pt>
                      <c:pt idx="31">
                        <c:v>6.7000000000000037</c:v>
                      </c:pt>
                      <c:pt idx="32">
                        <c:v>6.9000000000000039</c:v>
                      </c:pt>
                      <c:pt idx="33">
                        <c:v>7.1000000000000041</c:v>
                      </c:pt>
                      <c:pt idx="34">
                        <c:v>7.3000000000000043</c:v>
                      </c:pt>
                      <c:pt idx="35">
                        <c:v>7.5000000000000044</c:v>
                      </c:pt>
                      <c:pt idx="36">
                        <c:v>0.05</c:v>
                      </c:pt>
                      <c:pt idx="37">
                        <c:v>7.0000000000000007E-2</c:v>
                      </c:pt>
                      <c:pt idx="38">
                        <c:v>9.0000000000000011E-2</c:v>
                      </c:pt>
                      <c:pt idx="39">
                        <c:v>0.11000000000000001</c:v>
                      </c:pt>
                      <c:pt idx="40">
                        <c:v>0.13</c:v>
                      </c:pt>
                      <c:pt idx="41">
                        <c:v>0.15</c:v>
                      </c:pt>
                      <c:pt idx="42">
                        <c:v>0.16999999999999998</c:v>
                      </c:pt>
                      <c:pt idx="43">
                        <c:v>0.18999999999999997</c:v>
                      </c:pt>
                      <c:pt idx="44">
                        <c:v>0.20999999999999996</c:v>
                      </c:pt>
                      <c:pt idx="45">
                        <c:v>0.22999999999999995</c:v>
                      </c:pt>
                      <c:pt idx="46">
                        <c:v>0.24999999999999994</c:v>
                      </c:pt>
                      <c:pt idx="47">
                        <c:v>0.26999999999999996</c:v>
                      </c:pt>
                      <c:pt idx="48">
                        <c:v>0.28999999999999998</c:v>
                      </c:pt>
                      <c:pt idx="49">
                        <c:v>0.31</c:v>
                      </c:pt>
                      <c:pt idx="50">
                        <c:v>0.33</c:v>
                      </c:pt>
                      <c:pt idx="51">
                        <c:v>0.35000000000000003</c:v>
                      </c:pt>
                      <c:pt idx="52">
                        <c:v>0.37000000000000005</c:v>
                      </c:pt>
                      <c:pt idx="53">
                        <c:v>0.39000000000000007</c:v>
                      </c:pt>
                      <c:pt idx="54">
                        <c:v>0.41000000000000009</c:v>
                      </c:pt>
                      <c:pt idx="55">
                        <c:v>0.4300000000000001</c:v>
                      </c:pt>
                      <c:pt idx="56">
                        <c:v>0.45000000000000012</c:v>
                      </c:pt>
                      <c:pt idx="57">
                        <c:v>0.47000000000000014</c:v>
                      </c:pt>
                      <c:pt idx="58">
                        <c:v>0.49000000000000016</c:v>
                      </c:pt>
                      <c:pt idx="59">
                        <c:v>0.51000000000000012</c:v>
                      </c:pt>
                      <c:pt idx="60">
                        <c:v>0.53000000000000014</c:v>
                      </c:pt>
                      <c:pt idx="61">
                        <c:v>0.55000000000000016</c:v>
                      </c:pt>
                      <c:pt idx="62">
                        <c:v>0.57000000000000017</c:v>
                      </c:pt>
                      <c:pt idx="63">
                        <c:v>0.59000000000000019</c:v>
                      </c:pt>
                      <c:pt idx="64">
                        <c:v>0.61000000000000021</c:v>
                      </c:pt>
                      <c:pt idx="65">
                        <c:v>0.63000000000000023</c:v>
                      </c:pt>
                      <c:pt idx="66">
                        <c:v>0.65000000000000024</c:v>
                      </c:pt>
                      <c:pt idx="67">
                        <c:v>0.67000000000000026</c:v>
                      </c:pt>
                      <c:pt idx="68">
                        <c:v>0.69000000000000028</c:v>
                      </c:pt>
                      <c:pt idx="69">
                        <c:v>0.7100000000000003</c:v>
                      </c:pt>
                      <c:pt idx="70">
                        <c:v>0.73000000000000032</c:v>
                      </c:pt>
                      <c:pt idx="71">
                        <c:v>0.75000000000000033</c:v>
                      </c:pt>
                      <c:pt idx="72">
                        <c:v>0.77000000000000035</c:v>
                      </c:pt>
                      <c:pt idx="73">
                        <c:v>0.79000000000000037</c:v>
                      </c:pt>
                      <c:pt idx="74">
                        <c:v>0.81000000000000039</c:v>
                      </c:pt>
                      <c:pt idx="75">
                        <c:v>0.8300000000000004</c:v>
                      </c:pt>
                      <c:pt idx="76">
                        <c:v>0.85000000000000042</c:v>
                      </c:pt>
                      <c:pt idx="77">
                        <c:v>0.87000000000000044</c:v>
                      </c:pt>
                      <c:pt idx="78">
                        <c:v>0.89000000000000046</c:v>
                      </c:pt>
                      <c:pt idx="79">
                        <c:v>0.91000000000000048</c:v>
                      </c:pt>
                      <c:pt idx="80">
                        <c:v>0.93000000000000049</c:v>
                      </c:pt>
                      <c:pt idx="81">
                        <c:v>0.95000000000000051</c:v>
                      </c:pt>
                      <c:pt idx="82">
                        <c:v>0.97000000000000053</c:v>
                      </c:pt>
                      <c:pt idx="83">
                        <c:v>0.99000000000000055</c:v>
                      </c:pt>
                      <c:pt idx="84">
                        <c:v>1.0100000000000005</c:v>
                      </c:pt>
                      <c:pt idx="85">
                        <c:v>1.0300000000000005</c:v>
                      </c:pt>
                      <c:pt idx="86">
                        <c:v>1.0500000000000005</c:v>
                      </c:pt>
                      <c:pt idx="87">
                        <c:v>1.0700000000000005</c:v>
                      </c:pt>
                      <c:pt idx="88">
                        <c:v>1.0900000000000005</c:v>
                      </c:pt>
                      <c:pt idx="89">
                        <c:v>1.1100000000000005</c:v>
                      </c:pt>
                      <c:pt idx="90">
                        <c:v>1.1300000000000006</c:v>
                      </c:pt>
                      <c:pt idx="91">
                        <c:v>1.1500000000000006</c:v>
                      </c:pt>
                      <c:pt idx="92">
                        <c:v>1.1700000000000006</c:v>
                      </c:pt>
                      <c:pt idx="93">
                        <c:v>1.1900000000000006</c:v>
                      </c:pt>
                      <c:pt idx="94">
                        <c:v>1.2100000000000006</c:v>
                      </c:pt>
                      <c:pt idx="95">
                        <c:v>1.2300000000000006</c:v>
                      </c:pt>
                      <c:pt idx="96">
                        <c:v>1.2500000000000007</c:v>
                      </c:pt>
                      <c:pt idx="97">
                        <c:v>1.2700000000000007</c:v>
                      </c:pt>
                      <c:pt idx="98">
                        <c:v>1.2900000000000007</c:v>
                      </c:pt>
                      <c:pt idx="99">
                        <c:v>1.3100000000000007</c:v>
                      </c:pt>
                      <c:pt idx="100">
                        <c:v>1.3300000000000007</c:v>
                      </c:pt>
                      <c:pt idx="101">
                        <c:v>1.3500000000000008</c:v>
                      </c:pt>
                      <c:pt idx="102">
                        <c:v>1.3700000000000008</c:v>
                      </c:pt>
                      <c:pt idx="103">
                        <c:v>1.3900000000000008</c:v>
                      </c:pt>
                      <c:pt idx="104">
                        <c:v>1.4100000000000008</c:v>
                      </c:pt>
                      <c:pt idx="105">
                        <c:v>1.4300000000000008</c:v>
                      </c:pt>
                      <c:pt idx="106">
                        <c:v>1.4500000000000008</c:v>
                      </c:pt>
                      <c:pt idx="107">
                        <c:v>1.4700000000000009</c:v>
                      </c:pt>
                      <c:pt idx="108">
                        <c:v>1.4900000000000009</c:v>
                      </c:pt>
                      <c:pt idx="109">
                        <c:v>1.5100000000000009</c:v>
                      </c:pt>
                      <c:pt idx="110">
                        <c:v>1.5300000000000009</c:v>
                      </c:pt>
                      <c:pt idx="111">
                        <c:v>1.5500000000000009</c:v>
                      </c:pt>
                      <c:pt idx="112">
                        <c:v>1.570000000000001</c:v>
                      </c:pt>
                      <c:pt idx="113">
                        <c:v>1.590000000000001</c:v>
                      </c:pt>
                      <c:pt idx="114">
                        <c:v>1.610000000000001</c:v>
                      </c:pt>
                      <c:pt idx="115">
                        <c:v>1.630000000000001</c:v>
                      </c:pt>
                      <c:pt idx="116">
                        <c:v>1.650000000000001</c:v>
                      </c:pt>
                      <c:pt idx="117">
                        <c:v>1.670000000000001</c:v>
                      </c:pt>
                      <c:pt idx="118">
                        <c:v>1.6900000000000011</c:v>
                      </c:pt>
                      <c:pt idx="119">
                        <c:v>1.7100000000000011</c:v>
                      </c:pt>
                      <c:pt idx="120">
                        <c:v>1.7300000000000011</c:v>
                      </c:pt>
                      <c:pt idx="121">
                        <c:v>1.7500000000000011</c:v>
                      </c:pt>
                      <c:pt idx="122">
                        <c:v>1.7700000000000011</c:v>
                      </c:pt>
                      <c:pt idx="123">
                        <c:v>1.7900000000000011</c:v>
                      </c:pt>
                      <c:pt idx="124">
                        <c:v>1.8100000000000012</c:v>
                      </c:pt>
                      <c:pt idx="125">
                        <c:v>1.8300000000000012</c:v>
                      </c:pt>
                      <c:pt idx="126">
                        <c:v>1.8500000000000012</c:v>
                      </c:pt>
                      <c:pt idx="127">
                        <c:v>1.8700000000000012</c:v>
                      </c:pt>
                      <c:pt idx="128">
                        <c:v>1.8900000000000012</c:v>
                      </c:pt>
                      <c:pt idx="129">
                        <c:v>1.9100000000000013</c:v>
                      </c:pt>
                      <c:pt idx="130">
                        <c:v>1.9300000000000013</c:v>
                      </c:pt>
                      <c:pt idx="131">
                        <c:v>1.9500000000000013</c:v>
                      </c:pt>
                      <c:pt idx="132">
                        <c:v>1.9700000000000013</c:v>
                      </c:pt>
                      <c:pt idx="133">
                        <c:v>1.9900000000000013</c:v>
                      </c:pt>
                      <c:pt idx="134">
                        <c:v>2.0100000000000011</c:v>
                      </c:pt>
                      <c:pt idx="135">
                        <c:v>2.0300000000000011</c:v>
                      </c:pt>
                      <c:pt idx="136">
                        <c:v>2.0500000000000012</c:v>
                      </c:pt>
                      <c:pt idx="137">
                        <c:v>2.0700000000000012</c:v>
                      </c:pt>
                      <c:pt idx="138">
                        <c:v>2.0900000000000012</c:v>
                      </c:pt>
                      <c:pt idx="139">
                        <c:v>2.1100000000000012</c:v>
                      </c:pt>
                      <c:pt idx="140">
                        <c:v>2.1300000000000012</c:v>
                      </c:pt>
                      <c:pt idx="141">
                        <c:v>2.1500000000000012</c:v>
                      </c:pt>
                      <c:pt idx="142">
                        <c:v>2.1700000000000013</c:v>
                      </c:pt>
                      <c:pt idx="143">
                        <c:v>2.1900000000000013</c:v>
                      </c:pt>
                      <c:pt idx="144">
                        <c:v>2.2100000000000013</c:v>
                      </c:pt>
                      <c:pt idx="145">
                        <c:v>2.2300000000000013</c:v>
                      </c:pt>
                      <c:pt idx="146">
                        <c:v>2.2500000000000013</c:v>
                      </c:pt>
                      <c:pt idx="147">
                        <c:v>2.2700000000000014</c:v>
                      </c:pt>
                      <c:pt idx="148">
                        <c:v>2.2900000000000014</c:v>
                      </c:pt>
                      <c:pt idx="149">
                        <c:v>2.3100000000000014</c:v>
                      </c:pt>
                      <c:pt idx="150">
                        <c:v>2.3300000000000014</c:v>
                      </c:pt>
                      <c:pt idx="151">
                        <c:v>2.3500000000000014</c:v>
                      </c:pt>
                      <c:pt idx="152">
                        <c:v>2.3700000000000014</c:v>
                      </c:pt>
                      <c:pt idx="153">
                        <c:v>2.3900000000000015</c:v>
                      </c:pt>
                      <c:pt idx="154">
                        <c:v>2.4100000000000015</c:v>
                      </c:pt>
                      <c:pt idx="155">
                        <c:v>2.4300000000000015</c:v>
                      </c:pt>
                      <c:pt idx="156">
                        <c:v>2.4500000000000015</c:v>
                      </c:pt>
                      <c:pt idx="157">
                        <c:v>2.4700000000000015</c:v>
                      </c:pt>
                      <c:pt idx="158">
                        <c:v>2.4900000000000015</c:v>
                      </c:pt>
                      <c:pt idx="159">
                        <c:v>2.5100000000000016</c:v>
                      </c:pt>
                      <c:pt idx="160">
                        <c:v>2.5300000000000016</c:v>
                      </c:pt>
                      <c:pt idx="161">
                        <c:v>2.5500000000000016</c:v>
                      </c:pt>
                      <c:pt idx="162">
                        <c:v>2.5700000000000016</c:v>
                      </c:pt>
                      <c:pt idx="163">
                        <c:v>2.5900000000000016</c:v>
                      </c:pt>
                      <c:pt idx="164">
                        <c:v>2.6100000000000017</c:v>
                      </c:pt>
                      <c:pt idx="165">
                        <c:v>2.6300000000000017</c:v>
                      </c:pt>
                      <c:pt idx="166">
                        <c:v>2.6500000000000017</c:v>
                      </c:pt>
                      <c:pt idx="167">
                        <c:v>2.6700000000000017</c:v>
                      </c:pt>
                      <c:pt idx="168">
                        <c:v>2.6900000000000017</c:v>
                      </c:pt>
                      <c:pt idx="169">
                        <c:v>2.7100000000000017</c:v>
                      </c:pt>
                      <c:pt idx="170">
                        <c:v>2.7300000000000018</c:v>
                      </c:pt>
                      <c:pt idx="171">
                        <c:v>2.7500000000000018</c:v>
                      </c:pt>
                      <c:pt idx="172">
                        <c:v>2.7700000000000018</c:v>
                      </c:pt>
                      <c:pt idx="173">
                        <c:v>2.7900000000000018</c:v>
                      </c:pt>
                      <c:pt idx="174">
                        <c:v>2.8100000000000018</c:v>
                      </c:pt>
                      <c:pt idx="175">
                        <c:v>2.8300000000000018</c:v>
                      </c:pt>
                      <c:pt idx="176">
                        <c:v>2.8500000000000019</c:v>
                      </c:pt>
                      <c:pt idx="177">
                        <c:v>2.8700000000000019</c:v>
                      </c:pt>
                      <c:pt idx="178">
                        <c:v>2.8900000000000019</c:v>
                      </c:pt>
                      <c:pt idx="179">
                        <c:v>2.9100000000000019</c:v>
                      </c:pt>
                      <c:pt idx="180">
                        <c:v>2.9300000000000019</c:v>
                      </c:pt>
                      <c:pt idx="181">
                        <c:v>2.950000000000002</c:v>
                      </c:pt>
                      <c:pt idx="182">
                        <c:v>2.970000000000002</c:v>
                      </c:pt>
                      <c:pt idx="183">
                        <c:v>2.990000000000002</c:v>
                      </c:pt>
                      <c:pt idx="184">
                        <c:v>3.010000000000002</c:v>
                      </c:pt>
                      <c:pt idx="185">
                        <c:v>3.030000000000002</c:v>
                      </c:pt>
                      <c:pt idx="186">
                        <c:v>3.050000000000002</c:v>
                      </c:pt>
                      <c:pt idx="187">
                        <c:v>3.0700000000000021</c:v>
                      </c:pt>
                      <c:pt idx="188">
                        <c:v>3.0900000000000021</c:v>
                      </c:pt>
                      <c:pt idx="189">
                        <c:v>3.1100000000000021</c:v>
                      </c:pt>
                      <c:pt idx="190">
                        <c:v>3.1300000000000021</c:v>
                      </c:pt>
                      <c:pt idx="191">
                        <c:v>3.1500000000000021</c:v>
                      </c:pt>
                      <c:pt idx="192">
                        <c:v>3.1700000000000021</c:v>
                      </c:pt>
                      <c:pt idx="193">
                        <c:v>3.1900000000000022</c:v>
                      </c:pt>
                      <c:pt idx="194">
                        <c:v>3.2100000000000022</c:v>
                      </c:pt>
                      <c:pt idx="195">
                        <c:v>3.2300000000000022</c:v>
                      </c:pt>
                      <c:pt idx="196">
                        <c:v>3.2500000000000022</c:v>
                      </c:pt>
                      <c:pt idx="197">
                        <c:v>3.2700000000000022</c:v>
                      </c:pt>
                      <c:pt idx="198">
                        <c:v>3.2900000000000023</c:v>
                      </c:pt>
                      <c:pt idx="199">
                        <c:v>3.3100000000000023</c:v>
                      </c:pt>
                      <c:pt idx="200">
                        <c:v>3.3300000000000023</c:v>
                      </c:pt>
                      <c:pt idx="201">
                        <c:v>3.3500000000000023</c:v>
                      </c:pt>
                      <c:pt idx="202">
                        <c:v>3.3700000000000023</c:v>
                      </c:pt>
                      <c:pt idx="203">
                        <c:v>3.3900000000000023</c:v>
                      </c:pt>
                      <c:pt idx="204">
                        <c:v>3.4100000000000024</c:v>
                      </c:pt>
                      <c:pt idx="205">
                        <c:v>3.4300000000000024</c:v>
                      </c:pt>
                      <c:pt idx="206">
                        <c:v>3.4500000000000024</c:v>
                      </c:pt>
                      <c:pt idx="207">
                        <c:v>3.4700000000000024</c:v>
                      </c:pt>
                      <c:pt idx="208">
                        <c:v>3.4900000000000024</c:v>
                      </c:pt>
                      <c:pt idx="209">
                        <c:v>3.5100000000000025</c:v>
                      </c:pt>
                      <c:pt idx="210">
                        <c:v>3.5300000000000025</c:v>
                      </c:pt>
                      <c:pt idx="211">
                        <c:v>3.5500000000000025</c:v>
                      </c:pt>
                      <c:pt idx="212">
                        <c:v>3.5700000000000025</c:v>
                      </c:pt>
                      <c:pt idx="213">
                        <c:v>3.5900000000000025</c:v>
                      </c:pt>
                      <c:pt idx="214">
                        <c:v>3.6100000000000025</c:v>
                      </c:pt>
                      <c:pt idx="215">
                        <c:v>3.6300000000000026</c:v>
                      </c:pt>
                      <c:pt idx="216">
                        <c:v>3.6500000000000026</c:v>
                      </c:pt>
                      <c:pt idx="217">
                        <c:v>3.6700000000000026</c:v>
                      </c:pt>
                      <c:pt idx="218">
                        <c:v>3.6900000000000026</c:v>
                      </c:pt>
                      <c:pt idx="219">
                        <c:v>3.7100000000000026</c:v>
                      </c:pt>
                      <c:pt idx="220">
                        <c:v>3.7300000000000026</c:v>
                      </c:pt>
                      <c:pt idx="221">
                        <c:v>3.7500000000000027</c:v>
                      </c:pt>
                      <c:pt idx="222">
                        <c:v>3.7700000000000027</c:v>
                      </c:pt>
                      <c:pt idx="223">
                        <c:v>3.7900000000000027</c:v>
                      </c:pt>
                      <c:pt idx="224">
                        <c:v>3.8100000000000027</c:v>
                      </c:pt>
                      <c:pt idx="225">
                        <c:v>3.8300000000000027</c:v>
                      </c:pt>
                      <c:pt idx="226">
                        <c:v>3.8500000000000028</c:v>
                      </c:pt>
                      <c:pt idx="227">
                        <c:v>3.8700000000000028</c:v>
                      </c:pt>
                      <c:pt idx="228">
                        <c:v>3.8900000000000028</c:v>
                      </c:pt>
                      <c:pt idx="229">
                        <c:v>3.9100000000000028</c:v>
                      </c:pt>
                      <c:pt idx="230">
                        <c:v>3.9300000000000028</c:v>
                      </c:pt>
                      <c:pt idx="231">
                        <c:v>3.9500000000000028</c:v>
                      </c:pt>
                      <c:pt idx="232">
                        <c:v>3.9700000000000029</c:v>
                      </c:pt>
                      <c:pt idx="233">
                        <c:v>3.9900000000000029</c:v>
                      </c:pt>
                      <c:pt idx="234">
                        <c:v>4.0100000000000025</c:v>
                      </c:pt>
                      <c:pt idx="235">
                        <c:v>4.030000000000002</c:v>
                      </c:pt>
                      <c:pt idx="236">
                        <c:v>4.0500000000000016</c:v>
                      </c:pt>
                      <c:pt idx="237">
                        <c:v>4.0700000000000012</c:v>
                      </c:pt>
                      <c:pt idx="238">
                        <c:v>4.0900000000000007</c:v>
                      </c:pt>
                      <c:pt idx="239">
                        <c:v>4.1100000000000003</c:v>
                      </c:pt>
                      <c:pt idx="240">
                        <c:v>4.13</c:v>
                      </c:pt>
                      <c:pt idx="241">
                        <c:v>4.1499999999999995</c:v>
                      </c:pt>
                      <c:pt idx="242">
                        <c:v>4.169999999999999</c:v>
                      </c:pt>
                      <c:pt idx="243">
                        <c:v>4.1899999999999986</c:v>
                      </c:pt>
                      <c:pt idx="244">
                        <c:v>4.2099999999999982</c:v>
                      </c:pt>
                      <c:pt idx="245">
                        <c:v>4.2299999999999978</c:v>
                      </c:pt>
                      <c:pt idx="246">
                        <c:v>4.2499999999999973</c:v>
                      </c:pt>
                      <c:pt idx="247">
                        <c:v>4.2699999999999969</c:v>
                      </c:pt>
                      <c:pt idx="248">
                        <c:v>4.2899999999999965</c:v>
                      </c:pt>
                      <c:pt idx="249">
                        <c:v>4.3099999999999961</c:v>
                      </c:pt>
                      <c:pt idx="250">
                        <c:v>4.3299999999999956</c:v>
                      </c:pt>
                      <c:pt idx="251">
                        <c:v>4.3499999999999952</c:v>
                      </c:pt>
                      <c:pt idx="252">
                        <c:v>4.3699999999999948</c:v>
                      </c:pt>
                      <c:pt idx="253">
                        <c:v>4.3899999999999944</c:v>
                      </c:pt>
                      <c:pt idx="254">
                        <c:v>4.4099999999999939</c:v>
                      </c:pt>
                      <c:pt idx="255">
                        <c:v>4.4299999999999935</c:v>
                      </c:pt>
                      <c:pt idx="256">
                        <c:v>4.4499999999999931</c:v>
                      </c:pt>
                      <c:pt idx="257">
                        <c:v>4.4699999999999926</c:v>
                      </c:pt>
                      <c:pt idx="258">
                        <c:v>4.4899999999999922</c:v>
                      </c:pt>
                      <c:pt idx="259">
                        <c:v>4.5099999999999918</c:v>
                      </c:pt>
                      <c:pt idx="260">
                        <c:v>4.5299999999999914</c:v>
                      </c:pt>
                      <c:pt idx="261">
                        <c:v>4.5499999999999909</c:v>
                      </c:pt>
                      <c:pt idx="262">
                        <c:v>4.5699999999999905</c:v>
                      </c:pt>
                      <c:pt idx="263">
                        <c:v>4.5899999999999901</c:v>
                      </c:pt>
                      <c:pt idx="264">
                        <c:v>4.6099999999999897</c:v>
                      </c:pt>
                      <c:pt idx="265">
                        <c:v>4.6299999999999892</c:v>
                      </c:pt>
                      <c:pt idx="266">
                        <c:v>4.6499999999999888</c:v>
                      </c:pt>
                      <c:pt idx="267">
                        <c:v>4.6699999999999884</c:v>
                      </c:pt>
                      <c:pt idx="268">
                        <c:v>4.689999999999988</c:v>
                      </c:pt>
                      <c:pt idx="269">
                        <c:v>4.7099999999999875</c:v>
                      </c:pt>
                      <c:pt idx="270">
                        <c:v>4.7299999999999871</c:v>
                      </c:pt>
                      <c:pt idx="271">
                        <c:v>4.7499999999999867</c:v>
                      </c:pt>
                      <c:pt idx="272">
                        <c:v>4.7699999999999863</c:v>
                      </c:pt>
                      <c:pt idx="273">
                        <c:v>4.7899999999999858</c:v>
                      </c:pt>
                      <c:pt idx="274">
                        <c:v>4.8099999999999854</c:v>
                      </c:pt>
                      <c:pt idx="275">
                        <c:v>4.829999999999985</c:v>
                      </c:pt>
                      <c:pt idx="276">
                        <c:v>4.8499999999999845</c:v>
                      </c:pt>
                      <c:pt idx="277">
                        <c:v>4.8699999999999841</c:v>
                      </c:pt>
                      <c:pt idx="278">
                        <c:v>4.8899999999999837</c:v>
                      </c:pt>
                      <c:pt idx="279">
                        <c:v>4.9099999999999833</c:v>
                      </c:pt>
                      <c:pt idx="280">
                        <c:v>4.9299999999999828</c:v>
                      </c:pt>
                      <c:pt idx="281">
                        <c:v>4.9499999999999824</c:v>
                      </c:pt>
                      <c:pt idx="282">
                        <c:v>4.969999999999982</c:v>
                      </c:pt>
                      <c:pt idx="283">
                        <c:v>4.9899999999999816</c:v>
                      </c:pt>
                      <c:pt idx="284">
                        <c:v>5.0099999999999811</c:v>
                      </c:pt>
                      <c:pt idx="285">
                        <c:v>5.0299999999999807</c:v>
                      </c:pt>
                      <c:pt idx="286">
                        <c:v>5.0499999999999803</c:v>
                      </c:pt>
                      <c:pt idx="287">
                        <c:v>5.0699999999999799</c:v>
                      </c:pt>
                      <c:pt idx="288">
                        <c:v>5.0899999999999794</c:v>
                      </c:pt>
                      <c:pt idx="289">
                        <c:v>5.109999999999979</c:v>
                      </c:pt>
                      <c:pt idx="290">
                        <c:v>5.1299999999999786</c:v>
                      </c:pt>
                      <c:pt idx="291">
                        <c:v>5.1499999999999782</c:v>
                      </c:pt>
                      <c:pt idx="292">
                        <c:v>5.1699999999999777</c:v>
                      </c:pt>
                      <c:pt idx="293">
                        <c:v>5.1899999999999773</c:v>
                      </c:pt>
                      <c:pt idx="294">
                        <c:v>5.2099999999999769</c:v>
                      </c:pt>
                      <c:pt idx="295">
                        <c:v>5.2299999999999764</c:v>
                      </c:pt>
                      <c:pt idx="296">
                        <c:v>5.249999999999976</c:v>
                      </c:pt>
                      <c:pt idx="297">
                        <c:v>5.2699999999999756</c:v>
                      </c:pt>
                      <c:pt idx="298">
                        <c:v>5.2899999999999752</c:v>
                      </c:pt>
                      <c:pt idx="299">
                        <c:v>5.3099999999999747</c:v>
                      </c:pt>
                      <c:pt idx="300">
                        <c:v>5.3299999999999743</c:v>
                      </c:pt>
                      <c:pt idx="301">
                        <c:v>5.3499999999999739</c:v>
                      </c:pt>
                      <c:pt idx="302">
                        <c:v>5.3699999999999735</c:v>
                      </c:pt>
                      <c:pt idx="303">
                        <c:v>5.389999999999973</c:v>
                      </c:pt>
                      <c:pt idx="304">
                        <c:v>5.4099999999999726</c:v>
                      </c:pt>
                      <c:pt idx="305">
                        <c:v>5.4299999999999722</c:v>
                      </c:pt>
                      <c:pt idx="306">
                        <c:v>5.4499999999999718</c:v>
                      </c:pt>
                      <c:pt idx="307">
                        <c:v>5.4699999999999713</c:v>
                      </c:pt>
                      <c:pt idx="308">
                        <c:v>5.4899999999999709</c:v>
                      </c:pt>
                      <c:pt idx="309">
                        <c:v>5.5099999999999705</c:v>
                      </c:pt>
                      <c:pt idx="310">
                        <c:v>5.5299999999999701</c:v>
                      </c:pt>
                      <c:pt idx="311">
                        <c:v>5.5499999999999696</c:v>
                      </c:pt>
                      <c:pt idx="312">
                        <c:v>5.5699999999999692</c:v>
                      </c:pt>
                      <c:pt idx="313">
                        <c:v>5.5899999999999688</c:v>
                      </c:pt>
                      <c:pt idx="314">
                        <c:v>5.6099999999999683</c:v>
                      </c:pt>
                      <c:pt idx="315">
                        <c:v>5.6299999999999679</c:v>
                      </c:pt>
                      <c:pt idx="316">
                        <c:v>5.6499999999999675</c:v>
                      </c:pt>
                      <c:pt idx="317">
                        <c:v>5.6699999999999671</c:v>
                      </c:pt>
                      <c:pt idx="318">
                        <c:v>5.6899999999999666</c:v>
                      </c:pt>
                      <c:pt idx="319">
                        <c:v>5.7099999999999662</c:v>
                      </c:pt>
                      <c:pt idx="320">
                        <c:v>5.7299999999999658</c:v>
                      </c:pt>
                      <c:pt idx="321">
                        <c:v>5.7499999999999654</c:v>
                      </c:pt>
                      <c:pt idx="322">
                        <c:v>5.7699999999999649</c:v>
                      </c:pt>
                      <c:pt idx="323">
                        <c:v>5.7899999999999645</c:v>
                      </c:pt>
                      <c:pt idx="324">
                        <c:v>5.8099999999999641</c:v>
                      </c:pt>
                      <c:pt idx="325">
                        <c:v>5.8299999999999637</c:v>
                      </c:pt>
                      <c:pt idx="326">
                        <c:v>5.8499999999999632</c:v>
                      </c:pt>
                      <c:pt idx="327">
                        <c:v>5.8699999999999628</c:v>
                      </c:pt>
                      <c:pt idx="328">
                        <c:v>5.8899999999999624</c:v>
                      </c:pt>
                      <c:pt idx="329">
                        <c:v>5.909999999999962</c:v>
                      </c:pt>
                      <c:pt idx="330">
                        <c:v>5.9299999999999615</c:v>
                      </c:pt>
                      <c:pt idx="331">
                        <c:v>5.9499999999999611</c:v>
                      </c:pt>
                      <c:pt idx="332">
                        <c:v>5.9699999999999607</c:v>
                      </c:pt>
                      <c:pt idx="333">
                        <c:v>5.9899999999999602</c:v>
                      </c:pt>
                      <c:pt idx="334">
                        <c:v>6.0099999999999598</c:v>
                      </c:pt>
                      <c:pt idx="335">
                        <c:v>6.0299999999999594</c:v>
                      </c:pt>
                      <c:pt idx="336">
                        <c:v>6.049999999999959</c:v>
                      </c:pt>
                      <c:pt idx="337">
                        <c:v>6.0699999999999585</c:v>
                      </c:pt>
                      <c:pt idx="338">
                        <c:v>6.0899999999999581</c:v>
                      </c:pt>
                      <c:pt idx="339">
                        <c:v>6.1099999999999577</c:v>
                      </c:pt>
                      <c:pt idx="340">
                        <c:v>6.1299999999999573</c:v>
                      </c:pt>
                      <c:pt idx="341">
                        <c:v>6.1499999999999568</c:v>
                      </c:pt>
                      <c:pt idx="342">
                        <c:v>6.1699999999999564</c:v>
                      </c:pt>
                      <c:pt idx="343">
                        <c:v>6.189999999999956</c:v>
                      </c:pt>
                      <c:pt idx="344">
                        <c:v>6.2099999999999556</c:v>
                      </c:pt>
                      <c:pt idx="345">
                        <c:v>6.2299999999999551</c:v>
                      </c:pt>
                      <c:pt idx="346">
                        <c:v>6.2499999999999547</c:v>
                      </c:pt>
                      <c:pt idx="347">
                        <c:v>6.2699999999999543</c:v>
                      </c:pt>
                      <c:pt idx="348">
                        <c:v>6.2899999999999539</c:v>
                      </c:pt>
                      <c:pt idx="349">
                        <c:v>6.3099999999999534</c:v>
                      </c:pt>
                      <c:pt idx="350">
                        <c:v>6.329999999999953</c:v>
                      </c:pt>
                      <c:pt idx="351">
                        <c:v>6.3499999999999526</c:v>
                      </c:pt>
                      <c:pt idx="352">
                        <c:v>6.3699999999999521</c:v>
                      </c:pt>
                      <c:pt idx="353">
                        <c:v>6.3899999999999517</c:v>
                      </c:pt>
                      <c:pt idx="354">
                        <c:v>6.4099999999999513</c:v>
                      </c:pt>
                      <c:pt idx="355">
                        <c:v>6.4299999999999509</c:v>
                      </c:pt>
                      <c:pt idx="356">
                        <c:v>6.4499999999999504</c:v>
                      </c:pt>
                      <c:pt idx="357">
                        <c:v>6.46999999999995</c:v>
                      </c:pt>
                      <c:pt idx="358">
                        <c:v>6.4899999999999496</c:v>
                      </c:pt>
                      <c:pt idx="359">
                        <c:v>6.5099999999999492</c:v>
                      </c:pt>
                      <c:pt idx="360">
                        <c:v>6.5299999999999487</c:v>
                      </c:pt>
                      <c:pt idx="361">
                        <c:v>6.5499999999999483</c:v>
                      </c:pt>
                      <c:pt idx="362">
                        <c:v>6.5699999999999479</c:v>
                      </c:pt>
                      <c:pt idx="363">
                        <c:v>6.5899999999999475</c:v>
                      </c:pt>
                      <c:pt idx="364">
                        <c:v>6.609999999999947</c:v>
                      </c:pt>
                      <c:pt idx="365">
                        <c:v>6.6299999999999466</c:v>
                      </c:pt>
                      <c:pt idx="366">
                        <c:v>6.6499999999999462</c:v>
                      </c:pt>
                      <c:pt idx="367">
                        <c:v>6.6699999999999458</c:v>
                      </c:pt>
                      <c:pt idx="368">
                        <c:v>6.6899999999999453</c:v>
                      </c:pt>
                      <c:pt idx="369">
                        <c:v>6.7099999999999449</c:v>
                      </c:pt>
                      <c:pt idx="370">
                        <c:v>6.7299999999999445</c:v>
                      </c:pt>
                      <c:pt idx="371">
                        <c:v>6.749999999999944</c:v>
                      </c:pt>
                      <c:pt idx="372">
                        <c:v>6.7699999999999436</c:v>
                      </c:pt>
                      <c:pt idx="373">
                        <c:v>6.7899999999999432</c:v>
                      </c:pt>
                      <c:pt idx="374">
                        <c:v>6.8099999999999428</c:v>
                      </c:pt>
                      <c:pt idx="375">
                        <c:v>6.8299999999999423</c:v>
                      </c:pt>
                      <c:pt idx="376">
                        <c:v>6.8499999999999419</c:v>
                      </c:pt>
                      <c:pt idx="377">
                        <c:v>6.8699999999999415</c:v>
                      </c:pt>
                      <c:pt idx="378">
                        <c:v>6.8899999999999411</c:v>
                      </c:pt>
                      <c:pt idx="379">
                        <c:v>6.9099999999999406</c:v>
                      </c:pt>
                      <c:pt idx="380">
                        <c:v>6.9299999999999402</c:v>
                      </c:pt>
                      <c:pt idx="381">
                        <c:v>6.9499999999999398</c:v>
                      </c:pt>
                      <c:pt idx="382">
                        <c:v>6.9699999999999394</c:v>
                      </c:pt>
                      <c:pt idx="383">
                        <c:v>6.9899999999999389</c:v>
                      </c:pt>
                      <c:pt idx="384">
                        <c:v>7.0099999999999385</c:v>
                      </c:pt>
                      <c:pt idx="385">
                        <c:v>7.0299999999999381</c:v>
                      </c:pt>
                      <c:pt idx="386">
                        <c:v>7.0499999999999376</c:v>
                      </c:pt>
                      <c:pt idx="387">
                        <c:v>7.0699999999999372</c:v>
                      </c:pt>
                      <c:pt idx="388">
                        <c:v>7.0899999999999368</c:v>
                      </c:pt>
                      <c:pt idx="389">
                        <c:v>7.1099999999999364</c:v>
                      </c:pt>
                      <c:pt idx="390">
                        <c:v>7.1299999999999359</c:v>
                      </c:pt>
                      <c:pt idx="391">
                        <c:v>7.1499999999999355</c:v>
                      </c:pt>
                      <c:pt idx="392">
                        <c:v>7.1699999999999351</c:v>
                      </c:pt>
                      <c:pt idx="393">
                        <c:v>7.1899999999999347</c:v>
                      </c:pt>
                      <c:pt idx="394">
                        <c:v>7.2099999999999342</c:v>
                      </c:pt>
                      <c:pt idx="395">
                        <c:v>7.2299999999999338</c:v>
                      </c:pt>
                      <c:pt idx="396">
                        <c:v>7.2499999999999334</c:v>
                      </c:pt>
                      <c:pt idx="397">
                        <c:v>7.269999999999933</c:v>
                      </c:pt>
                      <c:pt idx="398">
                        <c:v>7.2899999999999325</c:v>
                      </c:pt>
                      <c:pt idx="399">
                        <c:v>7.3099999999999321</c:v>
                      </c:pt>
                      <c:pt idx="400">
                        <c:v>7.3299999999999317</c:v>
                      </c:pt>
                      <c:pt idx="401">
                        <c:v>7.3499999999999313</c:v>
                      </c:pt>
                      <c:pt idx="402">
                        <c:v>7.3699999999999308</c:v>
                      </c:pt>
                      <c:pt idx="403">
                        <c:v>7.3899999999999304</c:v>
                      </c:pt>
                      <c:pt idx="404">
                        <c:v>7.40999999999993</c:v>
                      </c:pt>
                      <c:pt idx="405">
                        <c:v>7.4299999999999295</c:v>
                      </c:pt>
                      <c:pt idx="406">
                        <c:v>7.4499999999999291</c:v>
                      </c:pt>
                      <c:pt idx="407">
                        <c:v>7.4699999999999287</c:v>
                      </c:pt>
                      <c:pt idx="408">
                        <c:v>7.4899999999999283</c:v>
                      </c:pt>
                      <c:pt idx="409">
                        <c:v>7.5099999999999278</c:v>
                      </c:pt>
                      <c:pt idx="410">
                        <c:v>7.5299999999999274</c:v>
                      </c:pt>
                      <c:pt idx="411">
                        <c:v>7.549999999999927</c:v>
                      </c:pt>
                      <c:pt idx="412">
                        <c:v>7.5699999999999266</c:v>
                      </c:pt>
                      <c:pt idx="413">
                        <c:v>7.5899999999999261</c:v>
                      </c:pt>
                      <c:pt idx="414">
                        <c:v>7.6099999999999257</c:v>
                      </c:pt>
                      <c:pt idx="415">
                        <c:v>7.6299999999999253</c:v>
                      </c:pt>
                      <c:pt idx="416">
                        <c:v>7.6499999999999249</c:v>
                      </c:pt>
                      <c:pt idx="417">
                        <c:v>7.6699999999999244</c:v>
                      </c:pt>
                      <c:pt idx="418">
                        <c:v>7.689999999999924</c:v>
                      </c:pt>
                      <c:pt idx="419">
                        <c:v>7.7099999999999236</c:v>
                      </c:pt>
                      <c:pt idx="420">
                        <c:v>7.7299999999999232</c:v>
                      </c:pt>
                      <c:pt idx="421">
                        <c:v>7.7499999999999227</c:v>
                      </c:pt>
                      <c:pt idx="422">
                        <c:v>7.7699999999999223</c:v>
                      </c:pt>
                      <c:pt idx="423">
                        <c:v>7.7899999999999219</c:v>
                      </c:pt>
                      <c:pt idx="424">
                        <c:v>7.8099999999999214</c:v>
                      </c:pt>
                      <c:pt idx="425">
                        <c:v>7.829999999999921</c:v>
                      </c:pt>
                      <c:pt idx="426">
                        <c:v>7.8499999999999206</c:v>
                      </c:pt>
                      <c:pt idx="427">
                        <c:v>7.8699999999999202</c:v>
                      </c:pt>
                      <c:pt idx="428">
                        <c:v>7.8899999999999197</c:v>
                      </c:pt>
                      <c:pt idx="429">
                        <c:v>7.9099999999999193</c:v>
                      </c:pt>
                      <c:pt idx="430">
                        <c:v>7.9299999999999189</c:v>
                      </c:pt>
                      <c:pt idx="431">
                        <c:v>7.9499999999999185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Calculations!$U$29:$U$460</c15:sqref>
                        </c15:formulaRef>
                      </c:ext>
                    </c:extLst>
                    <c:numCache>
                      <c:formatCode>0.00%</c:formatCode>
                      <c:ptCount val="432"/>
                      <c:pt idx="36" formatCode="0%">
                        <c:v>0</c:v>
                      </c:pt>
                      <c:pt idx="37" formatCode="0%">
                        <c:v>0</c:v>
                      </c:pt>
                      <c:pt idx="38" formatCode="0%">
                        <c:v>0</c:v>
                      </c:pt>
                      <c:pt idx="39" formatCode="0%">
                        <c:v>0</c:v>
                      </c:pt>
                      <c:pt idx="40" formatCode="0%">
                        <c:v>0</c:v>
                      </c:pt>
                      <c:pt idx="41" formatCode="0%">
                        <c:v>0</c:v>
                      </c:pt>
                      <c:pt idx="42" formatCode="0%">
                        <c:v>0</c:v>
                      </c:pt>
                      <c:pt idx="43" formatCode="0%">
                        <c:v>0</c:v>
                      </c:pt>
                      <c:pt idx="44" formatCode="0%">
                        <c:v>0</c:v>
                      </c:pt>
                      <c:pt idx="45" formatCode="0%">
                        <c:v>0</c:v>
                      </c:pt>
                      <c:pt idx="46" formatCode="0%">
                        <c:v>0</c:v>
                      </c:pt>
                      <c:pt idx="47" formatCode="0%">
                        <c:v>0</c:v>
                      </c:pt>
                      <c:pt idx="48" formatCode="0%">
                        <c:v>0</c:v>
                      </c:pt>
                      <c:pt idx="49" formatCode="0%">
                        <c:v>0</c:v>
                      </c:pt>
                      <c:pt idx="50" formatCode="0%">
                        <c:v>0</c:v>
                      </c:pt>
                      <c:pt idx="51" formatCode="0%">
                        <c:v>0</c:v>
                      </c:pt>
                      <c:pt idx="52" formatCode="0%">
                        <c:v>0</c:v>
                      </c:pt>
                      <c:pt idx="53" formatCode="0%">
                        <c:v>0</c:v>
                      </c:pt>
                      <c:pt idx="54" formatCode="0%">
                        <c:v>0</c:v>
                      </c:pt>
                      <c:pt idx="55" formatCode="0%">
                        <c:v>0</c:v>
                      </c:pt>
                      <c:pt idx="56" formatCode="0%">
                        <c:v>0</c:v>
                      </c:pt>
                      <c:pt idx="57" formatCode="0%">
                        <c:v>0</c:v>
                      </c:pt>
                      <c:pt idx="58" formatCode="0%">
                        <c:v>0</c:v>
                      </c:pt>
                      <c:pt idx="59" formatCode="0%">
                        <c:v>0</c:v>
                      </c:pt>
                      <c:pt idx="60" formatCode="0%">
                        <c:v>0</c:v>
                      </c:pt>
                      <c:pt idx="61" formatCode="0%">
                        <c:v>0</c:v>
                      </c:pt>
                      <c:pt idx="62" formatCode="0%">
                        <c:v>0</c:v>
                      </c:pt>
                      <c:pt idx="63" formatCode="0%">
                        <c:v>0</c:v>
                      </c:pt>
                      <c:pt idx="64" formatCode="0%">
                        <c:v>0</c:v>
                      </c:pt>
                      <c:pt idx="65" formatCode="0%">
                        <c:v>0</c:v>
                      </c:pt>
                      <c:pt idx="66" formatCode="0%">
                        <c:v>0</c:v>
                      </c:pt>
                      <c:pt idx="67" formatCode="0%">
                        <c:v>0</c:v>
                      </c:pt>
                      <c:pt idx="68" formatCode="0%">
                        <c:v>0</c:v>
                      </c:pt>
                      <c:pt idx="69" formatCode="0%">
                        <c:v>0</c:v>
                      </c:pt>
                      <c:pt idx="70" formatCode="0%">
                        <c:v>0</c:v>
                      </c:pt>
                      <c:pt idx="71" formatCode="0%">
                        <c:v>0</c:v>
                      </c:pt>
                      <c:pt idx="72" formatCode="0%">
                        <c:v>0</c:v>
                      </c:pt>
                      <c:pt idx="73" formatCode="0%">
                        <c:v>0</c:v>
                      </c:pt>
                      <c:pt idx="74" formatCode="0%">
                        <c:v>0</c:v>
                      </c:pt>
                      <c:pt idx="75" formatCode="0%">
                        <c:v>0</c:v>
                      </c:pt>
                      <c:pt idx="76" formatCode="0%">
                        <c:v>0</c:v>
                      </c:pt>
                      <c:pt idx="77" formatCode="0%">
                        <c:v>0</c:v>
                      </c:pt>
                      <c:pt idx="78" formatCode="0%">
                        <c:v>0</c:v>
                      </c:pt>
                      <c:pt idx="79" formatCode="0%">
                        <c:v>0</c:v>
                      </c:pt>
                      <c:pt idx="80" formatCode="0%">
                        <c:v>0</c:v>
                      </c:pt>
                      <c:pt idx="81" formatCode="0%">
                        <c:v>0</c:v>
                      </c:pt>
                      <c:pt idx="82" formatCode="0%">
                        <c:v>0</c:v>
                      </c:pt>
                      <c:pt idx="83" formatCode="0%">
                        <c:v>0</c:v>
                      </c:pt>
                      <c:pt idx="84" formatCode="0%">
                        <c:v>0</c:v>
                      </c:pt>
                      <c:pt idx="85" formatCode="0%">
                        <c:v>0</c:v>
                      </c:pt>
                      <c:pt idx="86" formatCode="0%">
                        <c:v>0</c:v>
                      </c:pt>
                      <c:pt idx="87" formatCode="0%">
                        <c:v>0</c:v>
                      </c:pt>
                      <c:pt idx="88" formatCode="0%">
                        <c:v>0</c:v>
                      </c:pt>
                      <c:pt idx="89" formatCode="0%">
                        <c:v>0</c:v>
                      </c:pt>
                      <c:pt idx="90" formatCode="0%">
                        <c:v>0</c:v>
                      </c:pt>
                      <c:pt idx="91" formatCode="0%">
                        <c:v>0</c:v>
                      </c:pt>
                      <c:pt idx="92" formatCode="0%">
                        <c:v>0</c:v>
                      </c:pt>
                      <c:pt idx="93" formatCode="0%">
                        <c:v>0</c:v>
                      </c:pt>
                      <c:pt idx="94" formatCode="0%">
                        <c:v>0</c:v>
                      </c:pt>
                      <c:pt idx="95" formatCode="0%">
                        <c:v>0</c:v>
                      </c:pt>
                      <c:pt idx="96" formatCode="0%">
                        <c:v>0</c:v>
                      </c:pt>
                      <c:pt idx="97" formatCode="0%">
                        <c:v>0</c:v>
                      </c:pt>
                      <c:pt idx="98" formatCode="0%">
                        <c:v>0</c:v>
                      </c:pt>
                      <c:pt idx="99" formatCode="0%">
                        <c:v>0</c:v>
                      </c:pt>
                      <c:pt idx="100" formatCode="0%">
                        <c:v>0</c:v>
                      </c:pt>
                      <c:pt idx="101" formatCode="0%">
                        <c:v>0</c:v>
                      </c:pt>
                      <c:pt idx="102" formatCode="0%">
                        <c:v>0</c:v>
                      </c:pt>
                      <c:pt idx="103" formatCode="0%">
                        <c:v>0</c:v>
                      </c:pt>
                      <c:pt idx="104" formatCode="0%">
                        <c:v>0</c:v>
                      </c:pt>
                      <c:pt idx="105" formatCode="0%">
                        <c:v>0</c:v>
                      </c:pt>
                      <c:pt idx="106" formatCode="0%">
                        <c:v>0</c:v>
                      </c:pt>
                      <c:pt idx="107" formatCode="0%">
                        <c:v>0</c:v>
                      </c:pt>
                      <c:pt idx="108" formatCode="0%">
                        <c:v>0</c:v>
                      </c:pt>
                      <c:pt idx="109" formatCode="0%">
                        <c:v>0</c:v>
                      </c:pt>
                      <c:pt idx="110" formatCode="0%">
                        <c:v>0</c:v>
                      </c:pt>
                      <c:pt idx="111" formatCode="0%">
                        <c:v>0</c:v>
                      </c:pt>
                      <c:pt idx="112" formatCode="0%">
                        <c:v>0</c:v>
                      </c:pt>
                      <c:pt idx="113" formatCode="0%">
                        <c:v>0</c:v>
                      </c:pt>
                      <c:pt idx="114" formatCode="0%">
                        <c:v>0</c:v>
                      </c:pt>
                      <c:pt idx="115" formatCode="0%">
                        <c:v>0</c:v>
                      </c:pt>
                      <c:pt idx="116" formatCode="0%">
                        <c:v>0</c:v>
                      </c:pt>
                      <c:pt idx="117" formatCode="0%">
                        <c:v>0</c:v>
                      </c:pt>
                      <c:pt idx="118" formatCode="0%">
                        <c:v>0</c:v>
                      </c:pt>
                      <c:pt idx="119" formatCode="0%">
                        <c:v>0</c:v>
                      </c:pt>
                      <c:pt idx="120" formatCode="0%">
                        <c:v>0</c:v>
                      </c:pt>
                      <c:pt idx="121" formatCode="0%">
                        <c:v>0</c:v>
                      </c:pt>
                      <c:pt idx="122" formatCode="0%">
                        <c:v>0</c:v>
                      </c:pt>
                      <c:pt idx="123" formatCode="0%">
                        <c:v>0</c:v>
                      </c:pt>
                      <c:pt idx="124" formatCode="0%">
                        <c:v>0</c:v>
                      </c:pt>
                      <c:pt idx="125" formatCode="0%">
                        <c:v>0</c:v>
                      </c:pt>
                      <c:pt idx="126" formatCode="0%">
                        <c:v>0</c:v>
                      </c:pt>
                      <c:pt idx="127" formatCode="0%">
                        <c:v>0</c:v>
                      </c:pt>
                      <c:pt idx="128" formatCode="0%">
                        <c:v>0</c:v>
                      </c:pt>
                      <c:pt idx="129" formatCode="0%">
                        <c:v>0</c:v>
                      </c:pt>
                      <c:pt idx="130" formatCode="0%">
                        <c:v>0</c:v>
                      </c:pt>
                      <c:pt idx="131" formatCode="0%">
                        <c:v>0</c:v>
                      </c:pt>
                      <c:pt idx="132" formatCode="0%">
                        <c:v>0</c:v>
                      </c:pt>
                      <c:pt idx="133" formatCode="0%">
                        <c:v>0</c:v>
                      </c:pt>
                      <c:pt idx="134" formatCode="0%">
                        <c:v>0</c:v>
                      </c:pt>
                      <c:pt idx="135" formatCode="0%">
                        <c:v>0</c:v>
                      </c:pt>
                      <c:pt idx="136" formatCode="0%">
                        <c:v>0</c:v>
                      </c:pt>
                      <c:pt idx="137" formatCode="0%">
                        <c:v>0</c:v>
                      </c:pt>
                      <c:pt idx="138" formatCode="0%">
                        <c:v>0</c:v>
                      </c:pt>
                      <c:pt idx="139" formatCode="0%">
                        <c:v>0</c:v>
                      </c:pt>
                      <c:pt idx="140" formatCode="0%">
                        <c:v>0</c:v>
                      </c:pt>
                      <c:pt idx="141" formatCode="0%">
                        <c:v>0</c:v>
                      </c:pt>
                      <c:pt idx="142" formatCode="0%">
                        <c:v>0</c:v>
                      </c:pt>
                      <c:pt idx="143" formatCode="0%">
                        <c:v>0</c:v>
                      </c:pt>
                      <c:pt idx="144" formatCode="0%">
                        <c:v>0</c:v>
                      </c:pt>
                      <c:pt idx="145" formatCode="0%">
                        <c:v>0</c:v>
                      </c:pt>
                      <c:pt idx="146" formatCode="0%">
                        <c:v>0</c:v>
                      </c:pt>
                      <c:pt idx="147" formatCode="0%">
                        <c:v>0</c:v>
                      </c:pt>
                      <c:pt idx="148" formatCode="0%">
                        <c:v>0</c:v>
                      </c:pt>
                      <c:pt idx="149" formatCode="0%">
                        <c:v>0</c:v>
                      </c:pt>
                      <c:pt idx="150" formatCode="0%">
                        <c:v>0</c:v>
                      </c:pt>
                      <c:pt idx="151" formatCode="0%">
                        <c:v>0</c:v>
                      </c:pt>
                      <c:pt idx="152" formatCode="0%">
                        <c:v>0</c:v>
                      </c:pt>
                      <c:pt idx="153" formatCode="0%">
                        <c:v>0</c:v>
                      </c:pt>
                      <c:pt idx="154" formatCode="0%">
                        <c:v>0</c:v>
                      </c:pt>
                      <c:pt idx="155" formatCode="0%">
                        <c:v>0</c:v>
                      </c:pt>
                      <c:pt idx="156" formatCode="0%">
                        <c:v>0</c:v>
                      </c:pt>
                      <c:pt idx="157" formatCode="0%">
                        <c:v>0</c:v>
                      </c:pt>
                      <c:pt idx="158" formatCode="0%">
                        <c:v>0</c:v>
                      </c:pt>
                      <c:pt idx="159" formatCode="0%">
                        <c:v>0</c:v>
                      </c:pt>
                      <c:pt idx="160" formatCode="0%">
                        <c:v>0</c:v>
                      </c:pt>
                      <c:pt idx="161" formatCode="0%">
                        <c:v>0</c:v>
                      </c:pt>
                      <c:pt idx="162" formatCode="0%">
                        <c:v>0</c:v>
                      </c:pt>
                      <c:pt idx="163" formatCode="0%">
                        <c:v>0</c:v>
                      </c:pt>
                      <c:pt idx="164" formatCode="0%">
                        <c:v>0</c:v>
                      </c:pt>
                      <c:pt idx="165" formatCode="0%">
                        <c:v>0</c:v>
                      </c:pt>
                      <c:pt idx="166" formatCode="0%">
                        <c:v>0</c:v>
                      </c:pt>
                      <c:pt idx="167" formatCode="0%">
                        <c:v>0</c:v>
                      </c:pt>
                      <c:pt idx="168" formatCode="0%">
                        <c:v>0</c:v>
                      </c:pt>
                      <c:pt idx="169" formatCode="0%">
                        <c:v>0</c:v>
                      </c:pt>
                      <c:pt idx="170" formatCode="0%">
                        <c:v>0</c:v>
                      </c:pt>
                      <c:pt idx="171" formatCode="0%">
                        <c:v>0</c:v>
                      </c:pt>
                      <c:pt idx="172" formatCode="0%">
                        <c:v>0</c:v>
                      </c:pt>
                      <c:pt idx="173" formatCode="0%">
                        <c:v>0</c:v>
                      </c:pt>
                      <c:pt idx="174" formatCode="0%">
                        <c:v>0</c:v>
                      </c:pt>
                      <c:pt idx="175" formatCode="0%">
                        <c:v>0</c:v>
                      </c:pt>
                      <c:pt idx="176" formatCode="0%">
                        <c:v>0</c:v>
                      </c:pt>
                      <c:pt idx="177" formatCode="0%">
                        <c:v>0</c:v>
                      </c:pt>
                      <c:pt idx="178" formatCode="0%">
                        <c:v>0</c:v>
                      </c:pt>
                      <c:pt idx="179" formatCode="0%">
                        <c:v>0</c:v>
                      </c:pt>
                      <c:pt idx="180" formatCode="0%">
                        <c:v>0</c:v>
                      </c:pt>
                      <c:pt idx="181" formatCode="0%">
                        <c:v>0</c:v>
                      </c:pt>
                      <c:pt idx="182" formatCode="0%">
                        <c:v>0</c:v>
                      </c:pt>
                      <c:pt idx="183" formatCode="0%">
                        <c:v>0</c:v>
                      </c:pt>
                      <c:pt idx="184" formatCode="0%">
                        <c:v>0</c:v>
                      </c:pt>
                      <c:pt idx="185" formatCode="0%">
                        <c:v>0</c:v>
                      </c:pt>
                      <c:pt idx="186" formatCode="0%">
                        <c:v>0</c:v>
                      </c:pt>
                      <c:pt idx="187" formatCode="0%">
                        <c:v>0</c:v>
                      </c:pt>
                      <c:pt idx="188" formatCode="0%">
                        <c:v>0</c:v>
                      </c:pt>
                      <c:pt idx="189" formatCode="0%">
                        <c:v>0</c:v>
                      </c:pt>
                      <c:pt idx="190" formatCode="0%">
                        <c:v>0</c:v>
                      </c:pt>
                      <c:pt idx="191" formatCode="0%">
                        <c:v>0</c:v>
                      </c:pt>
                      <c:pt idx="192" formatCode="0%">
                        <c:v>0</c:v>
                      </c:pt>
                      <c:pt idx="193" formatCode="0%">
                        <c:v>0</c:v>
                      </c:pt>
                      <c:pt idx="194" formatCode="0%">
                        <c:v>0</c:v>
                      </c:pt>
                      <c:pt idx="195" formatCode="0%">
                        <c:v>0</c:v>
                      </c:pt>
                      <c:pt idx="196" formatCode="0%">
                        <c:v>0</c:v>
                      </c:pt>
                      <c:pt idx="197" formatCode="0%">
                        <c:v>0</c:v>
                      </c:pt>
                      <c:pt idx="198" formatCode="0%">
                        <c:v>0</c:v>
                      </c:pt>
                      <c:pt idx="199" formatCode="0%">
                        <c:v>0</c:v>
                      </c:pt>
                      <c:pt idx="200" formatCode="0%">
                        <c:v>0</c:v>
                      </c:pt>
                      <c:pt idx="201" formatCode="0%">
                        <c:v>0</c:v>
                      </c:pt>
                      <c:pt idx="202" formatCode="0%">
                        <c:v>0</c:v>
                      </c:pt>
                      <c:pt idx="203" formatCode="0%">
                        <c:v>0</c:v>
                      </c:pt>
                      <c:pt idx="204" formatCode="0%">
                        <c:v>0</c:v>
                      </c:pt>
                      <c:pt idx="205" formatCode="0%">
                        <c:v>0</c:v>
                      </c:pt>
                      <c:pt idx="206" formatCode="0%">
                        <c:v>0</c:v>
                      </c:pt>
                      <c:pt idx="207" formatCode="0%">
                        <c:v>0</c:v>
                      </c:pt>
                      <c:pt idx="208" formatCode="0%">
                        <c:v>0</c:v>
                      </c:pt>
                      <c:pt idx="209" formatCode="0%">
                        <c:v>0</c:v>
                      </c:pt>
                      <c:pt idx="210" formatCode="0%">
                        <c:v>0</c:v>
                      </c:pt>
                      <c:pt idx="211" formatCode="0%">
                        <c:v>0</c:v>
                      </c:pt>
                      <c:pt idx="212" formatCode="0%">
                        <c:v>0</c:v>
                      </c:pt>
                      <c:pt idx="213" formatCode="0%">
                        <c:v>0</c:v>
                      </c:pt>
                      <c:pt idx="214" formatCode="0%">
                        <c:v>0</c:v>
                      </c:pt>
                      <c:pt idx="215" formatCode="0%">
                        <c:v>0</c:v>
                      </c:pt>
                      <c:pt idx="216" formatCode="0%">
                        <c:v>0</c:v>
                      </c:pt>
                      <c:pt idx="217" formatCode="0%">
                        <c:v>0</c:v>
                      </c:pt>
                      <c:pt idx="218" formatCode="0%">
                        <c:v>0</c:v>
                      </c:pt>
                      <c:pt idx="219" formatCode="0%">
                        <c:v>0</c:v>
                      </c:pt>
                      <c:pt idx="220" formatCode="0%">
                        <c:v>0</c:v>
                      </c:pt>
                      <c:pt idx="221" formatCode="0%">
                        <c:v>0</c:v>
                      </c:pt>
                      <c:pt idx="222" formatCode="0%">
                        <c:v>0</c:v>
                      </c:pt>
                      <c:pt idx="223" formatCode="0%">
                        <c:v>0</c:v>
                      </c:pt>
                      <c:pt idx="224" formatCode="0%">
                        <c:v>0</c:v>
                      </c:pt>
                      <c:pt idx="225" formatCode="0%">
                        <c:v>0</c:v>
                      </c:pt>
                      <c:pt idx="226" formatCode="0%">
                        <c:v>0</c:v>
                      </c:pt>
                      <c:pt idx="227" formatCode="0%">
                        <c:v>0</c:v>
                      </c:pt>
                      <c:pt idx="228" formatCode="0%">
                        <c:v>0</c:v>
                      </c:pt>
                      <c:pt idx="229" formatCode="0%">
                        <c:v>0</c:v>
                      </c:pt>
                      <c:pt idx="230" formatCode="0%">
                        <c:v>0</c:v>
                      </c:pt>
                      <c:pt idx="231" formatCode="0%">
                        <c:v>0</c:v>
                      </c:pt>
                      <c:pt idx="232" formatCode="0%">
                        <c:v>0</c:v>
                      </c:pt>
                      <c:pt idx="233" formatCode="0%">
                        <c:v>0</c:v>
                      </c:pt>
                      <c:pt idx="234" formatCode="0%">
                        <c:v>0</c:v>
                      </c:pt>
                      <c:pt idx="235" formatCode="0%">
                        <c:v>0</c:v>
                      </c:pt>
                      <c:pt idx="236" formatCode="0%">
                        <c:v>0</c:v>
                      </c:pt>
                      <c:pt idx="237" formatCode="0%">
                        <c:v>0</c:v>
                      </c:pt>
                      <c:pt idx="238" formatCode="0%">
                        <c:v>0</c:v>
                      </c:pt>
                      <c:pt idx="239" formatCode="0%">
                        <c:v>0</c:v>
                      </c:pt>
                      <c:pt idx="240" formatCode="0%">
                        <c:v>0</c:v>
                      </c:pt>
                      <c:pt idx="241" formatCode="0%">
                        <c:v>0</c:v>
                      </c:pt>
                      <c:pt idx="242" formatCode="0%">
                        <c:v>0</c:v>
                      </c:pt>
                      <c:pt idx="243" formatCode="0%">
                        <c:v>0</c:v>
                      </c:pt>
                      <c:pt idx="244" formatCode="0%">
                        <c:v>0</c:v>
                      </c:pt>
                      <c:pt idx="245" formatCode="0%">
                        <c:v>0</c:v>
                      </c:pt>
                      <c:pt idx="246" formatCode="0%">
                        <c:v>0</c:v>
                      </c:pt>
                      <c:pt idx="247" formatCode="0%">
                        <c:v>0</c:v>
                      </c:pt>
                      <c:pt idx="248" formatCode="0%">
                        <c:v>0</c:v>
                      </c:pt>
                      <c:pt idx="249" formatCode="0%">
                        <c:v>0</c:v>
                      </c:pt>
                      <c:pt idx="250" formatCode="0%">
                        <c:v>0</c:v>
                      </c:pt>
                      <c:pt idx="251" formatCode="0%">
                        <c:v>0</c:v>
                      </c:pt>
                      <c:pt idx="252" formatCode="0%">
                        <c:v>0</c:v>
                      </c:pt>
                      <c:pt idx="253" formatCode="0%">
                        <c:v>0</c:v>
                      </c:pt>
                      <c:pt idx="254" formatCode="0%">
                        <c:v>0</c:v>
                      </c:pt>
                      <c:pt idx="255" formatCode="0%">
                        <c:v>0</c:v>
                      </c:pt>
                      <c:pt idx="256" formatCode="0%">
                        <c:v>0</c:v>
                      </c:pt>
                      <c:pt idx="257" formatCode="0%">
                        <c:v>0</c:v>
                      </c:pt>
                      <c:pt idx="258" formatCode="0%">
                        <c:v>0</c:v>
                      </c:pt>
                      <c:pt idx="259" formatCode="0%">
                        <c:v>0</c:v>
                      </c:pt>
                      <c:pt idx="260" formatCode="0%">
                        <c:v>0</c:v>
                      </c:pt>
                      <c:pt idx="261" formatCode="0%">
                        <c:v>0</c:v>
                      </c:pt>
                      <c:pt idx="262" formatCode="0%">
                        <c:v>0</c:v>
                      </c:pt>
                      <c:pt idx="263" formatCode="0%">
                        <c:v>0</c:v>
                      </c:pt>
                      <c:pt idx="264" formatCode="0%">
                        <c:v>0</c:v>
                      </c:pt>
                      <c:pt idx="265" formatCode="0%">
                        <c:v>0</c:v>
                      </c:pt>
                      <c:pt idx="266" formatCode="0%">
                        <c:v>0</c:v>
                      </c:pt>
                      <c:pt idx="267" formatCode="0%">
                        <c:v>0</c:v>
                      </c:pt>
                      <c:pt idx="268" formatCode="0%">
                        <c:v>0</c:v>
                      </c:pt>
                      <c:pt idx="269" formatCode="0%">
                        <c:v>0</c:v>
                      </c:pt>
                      <c:pt idx="270" formatCode="0%">
                        <c:v>0</c:v>
                      </c:pt>
                      <c:pt idx="271" formatCode="0%">
                        <c:v>0</c:v>
                      </c:pt>
                      <c:pt idx="272" formatCode="0%">
                        <c:v>0</c:v>
                      </c:pt>
                      <c:pt idx="273" formatCode="0%">
                        <c:v>0</c:v>
                      </c:pt>
                      <c:pt idx="274" formatCode="0%">
                        <c:v>0</c:v>
                      </c:pt>
                      <c:pt idx="275" formatCode="0%">
                        <c:v>0</c:v>
                      </c:pt>
                      <c:pt idx="276" formatCode="0%">
                        <c:v>0</c:v>
                      </c:pt>
                      <c:pt idx="277" formatCode="0%">
                        <c:v>0</c:v>
                      </c:pt>
                      <c:pt idx="278" formatCode="0%">
                        <c:v>0</c:v>
                      </c:pt>
                      <c:pt idx="279" formatCode="0%">
                        <c:v>0</c:v>
                      </c:pt>
                      <c:pt idx="280" formatCode="0%">
                        <c:v>0</c:v>
                      </c:pt>
                      <c:pt idx="281" formatCode="0%">
                        <c:v>0</c:v>
                      </c:pt>
                      <c:pt idx="282" formatCode="0%">
                        <c:v>0</c:v>
                      </c:pt>
                      <c:pt idx="283" formatCode="0%">
                        <c:v>0</c:v>
                      </c:pt>
                      <c:pt idx="284" formatCode="0%">
                        <c:v>0.05</c:v>
                      </c:pt>
                      <c:pt idx="285" formatCode="0%">
                        <c:v>0.05</c:v>
                      </c:pt>
                      <c:pt idx="286" formatCode="0%">
                        <c:v>0.05</c:v>
                      </c:pt>
                      <c:pt idx="287" formatCode="0%">
                        <c:v>0.05</c:v>
                      </c:pt>
                      <c:pt idx="288" formatCode="0%">
                        <c:v>0.05</c:v>
                      </c:pt>
                      <c:pt idx="289" formatCode="0%">
                        <c:v>0.05</c:v>
                      </c:pt>
                      <c:pt idx="290" formatCode="0%">
                        <c:v>0.05</c:v>
                      </c:pt>
                      <c:pt idx="291" formatCode="0%">
                        <c:v>0.05</c:v>
                      </c:pt>
                      <c:pt idx="292" formatCode="0%">
                        <c:v>0.05</c:v>
                      </c:pt>
                      <c:pt idx="293" formatCode="0%">
                        <c:v>0.05</c:v>
                      </c:pt>
                      <c:pt idx="294" formatCode="0%">
                        <c:v>0.05</c:v>
                      </c:pt>
                      <c:pt idx="295" formatCode="0%">
                        <c:v>0.05</c:v>
                      </c:pt>
                      <c:pt idx="296" formatCode="0%">
                        <c:v>0.05</c:v>
                      </c:pt>
                      <c:pt idx="297" formatCode="0%">
                        <c:v>0.05</c:v>
                      </c:pt>
                      <c:pt idx="298" formatCode="0%">
                        <c:v>0.05</c:v>
                      </c:pt>
                      <c:pt idx="299" formatCode="0%">
                        <c:v>0.05</c:v>
                      </c:pt>
                      <c:pt idx="300" formatCode="0%">
                        <c:v>0.05</c:v>
                      </c:pt>
                      <c:pt idx="301" formatCode="0%">
                        <c:v>0.05</c:v>
                      </c:pt>
                      <c:pt idx="302" formatCode="0%">
                        <c:v>0.05</c:v>
                      </c:pt>
                      <c:pt idx="303" formatCode="0%">
                        <c:v>0.05</c:v>
                      </c:pt>
                      <c:pt idx="304" formatCode="0%">
                        <c:v>0.05</c:v>
                      </c:pt>
                      <c:pt idx="305" formatCode="0%">
                        <c:v>0.05</c:v>
                      </c:pt>
                      <c:pt idx="306" formatCode="0%">
                        <c:v>0.05</c:v>
                      </c:pt>
                      <c:pt idx="307" formatCode="0%">
                        <c:v>0.05</c:v>
                      </c:pt>
                      <c:pt idx="308" formatCode="0%">
                        <c:v>0.05</c:v>
                      </c:pt>
                      <c:pt idx="309" formatCode="0%">
                        <c:v>0.05</c:v>
                      </c:pt>
                      <c:pt idx="310" formatCode="0%">
                        <c:v>0.05</c:v>
                      </c:pt>
                      <c:pt idx="311" formatCode="0%">
                        <c:v>0.05</c:v>
                      </c:pt>
                      <c:pt idx="312" formatCode="0%">
                        <c:v>0.05</c:v>
                      </c:pt>
                      <c:pt idx="313" formatCode="0%">
                        <c:v>0.05</c:v>
                      </c:pt>
                      <c:pt idx="314" formatCode="0%">
                        <c:v>0.05</c:v>
                      </c:pt>
                      <c:pt idx="315" formatCode="0%">
                        <c:v>0.05</c:v>
                      </c:pt>
                      <c:pt idx="316" formatCode="0%">
                        <c:v>0.05</c:v>
                      </c:pt>
                      <c:pt idx="317" formatCode="0%">
                        <c:v>0.05</c:v>
                      </c:pt>
                      <c:pt idx="318" formatCode="0%">
                        <c:v>0.05</c:v>
                      </c:pt>
                      <c:pt idx="319" formatCode="0%">
                        <c:v>0.05</c:v>
                      </c:pt>
                      <c:pt idx="320" formatCode="0%">
                        <c:v>0.05</c:v>
                      </c:pt>
                      <c:pt idx="321" formatCode="0%">
                        <c:v>0.05</c:v>
                      </c:pt>
                      <c:pt idx="322" formatCode="0%">
                        <c:v>0.05</c:v>
                      </c:pt>
                      <c:pt idx="323" formatCode="0%">
                        <c:v>0.05</c:v>
                      </c:pt>
                      <c:pt idx="324" formatCode="0%">
                        <c:v>0.05</c:v>
                      </c:pt>
                      <c:pt idx="325" formatCode="0%">
                        <c:v>0.05</c:v>
                      </c:pt>
                      <c:pt idx="326" formatCode="0%">
                        <c:v>0.05</c:v>
                      </c:pt>
                      <c:pt idx="327" formatCode="0%">
                        <c:v>0.05</c:v>
                      </c:pt>
                      <c:pt idx="328" formatCode="0%">
                        <c:v>0.05</c:v>
                      </c:pt>
                      <c:pt idx="329" formatCode="0%">
                        <c:v>0.05</c:v>
                      </c:pt>
                      <c:pt idx="330" formatCode="0%">
                        <c:v>0.05</c:v>
                      </c:pt>
                      <c:pt idx="331" formatCode="0%">
                        <c:v>0.05</c:v>
                      </c:pt>
                      <c:pt idx="332" formatCode="0%">
                        <c:v>0.05</c:v>
                      </c:pt>
                      <c:pt idx="333" formatCode="0%">
                        <c:v>0.05</c:v>
                      </c:pt>
                      <c:pt idx="334" formatCode="0%">
                        <c:v>0.05</c:v>
                      </c:pt>
                      <c:pt idx="335" formatCode="0%">
                        <c:v>0.05</c:v>
                      </c:pt>
                      <c:pt idx="336" formatCode="0%">
                        <c:v>0.05</c:v>
                      </c:pt>
                      <c:pt idx="337" formatCode="0%">
                        <c:v>0.05</c:v>
                      </c:pt>
                      <c:pt idx="338" formatCode="0%">
                        <c:v>0.05</c:v>
                      </c:pt>
                      <c:pt idx="339" formatCode="0%">
                        <c:v>0.05</c:v>
                      </c:pt>
                      <c:pt idx="340" formatCode="0%">
                        <c:v>0.05</c:v>
                      </c:pt>
                      <c:pt idx="341" formatCode="0%">
                        <c:v>0.05</c:v>
                      </c:pt>
                      <c:pt idx="342" formatCode="0%">
                        <c:v>0.05</c:v>
                      </c:pt>
                      <c:pt idx="343" formatCode="0%">
                        <c:v>0.05</c:v>
                      </c:pt>
                      <c:pt idx="344" formatCode="0%">
                        <c:v>0.05</c:v>
                      </c:pt>
                      <c:pt idx="345" formatCode="0%">
                        <c:v>0.05</c:v>
                      </c:pt>
                      <c:pt idx="346" formatCode="0%">
                        <c:v>0.05</c:v>
                      </c:pt>
                      <c:pt idx="347" formatCode="0%">
                        <c:v>0.05</c:v>
                      </c:pt>
                      <c:pt idx="348" formatCode="0%">
                        <c:v>0.05</c:v>
                      </c:pt>
                      <c:pt idx="349" formatCode="0%">
                        <c:v>0.05</c:v>
                      </c:pt>
                      <c:pt idx="350" formatCode="0%">
                        <c:v>0.05</c:v>
                      </c:pt>
                      <c:pt idx="351" formatCode="0%">
                        <c:v>0.05</c:v>
                      </c:pt>
                      <c:pt idx="352" formatCode="0%">
                        <c:v>0.05</c:v>
                      </c:pt>
                      <c:pt idx="353" formatCode="0%">
                        <c:v>0.05</c:v>
                      </c:pt>
                      <c:pt idx="354" formatCode="0%">
                        <c:v>0.05</c:v>
                      </c:pt>
                      <c:pt idx="355" formatCode="0%">
                        <c:v>0.05</c:v>
                      </c:pt>
                      <c:pt idx="356" formatCode="0%">
                        <c:v>0.05</c:v>
                      </c:pt>
                      <c:pt idx="357" formatCode="0%">
                        <c:v>0.05</c:v>
                      </c:pt>
                      <c:pt idx="358" formatCode="0%">
                        <c:v>0.05</c:v>
                      </c:pt>
                      <c:pt idx="359" formatCode="0%">
                        <c:v>0.05</c:v>
                      </c:pt>
                      <c:pt idx="360" formatCode="0%">
                        <c:v>0.05</c:v>
                      </c:pt>
                      <c:pt idx="361" formatCode="0%">
                        <c:v>0.05</c:v>
                      </c:pt>
                      <c:pt idx="362" formatCode="0%">
                        <c:v>0.05</c:v>
                      </c:pt>
                      <c:pt idx="363" formatCode="0%">
                        <c:v>0.05</c:v>
                      </c:pt>
                      <c:pt idx="364" formatCode="0%">
                        <c:v>0.05</c:v>
                      </c:pt>
                      <c:pt idx="365" formatCode="0%">
                        <c:v>0.05</c:v>
                      </c:pt>
                      <c:pt idx="366" formatCode="0%">
                        <c:v>0.05</c:v>
                      </c:pt>
                      <c:pt idx="367" formatCode="0%">
                        <c:v>0.05</c:v>
                      </c:pt>
                      <c:pt idx="368" formatCode="0%">
                        <c:v>0.05</c:v>
                      </c:pt>
                      <c:pt idx="369" formatCode="0%">
                        <c:v>0.05</c:v>
                      </c:pt>
                      <c:pt idx="370" formatCode="0%">
                        <c:v>0.05</c:v>
                      </c:pt>
                      <c:pt idx="371" formatCode="0%">
                        <c:v>0.05</c:v>
                      </c:pt>
                      <c:pt idx="372" formatCode="0%">
                        <c:v>0.05</c:v>
                      </c:pt>
                      <c:pt idx="373" formatCode="0%">
                        <c:v>0.05</c:v>
                      </c:pt>
                      <c:pt idx="374" formatCode="0%">
                        <c:v>0.05</c:v>
                      </c:pt>
                      <c:pt idx="375" formatCode="0%">
                        <c:v>0.05</c:v>
                      </c:pt>
                      <c:pt idx="376" formatCode="0%">
                        <c:v>0.05</c:v>
                      </c:pt>
                      <c:pt idx="377" formatCode="0%">
                        <c:v>0.05</c:v>
                      </c:pt>
                      <c:pt idx="378" formatCode="0%">
                        <c:v>0.05</c:v>
                      </c:pt>
                      <c:pt idx="379" formatCode="0%">
                        <c:v>0.05</c:v>
                      </c:pt>
                      <c:pt idx="380" formatCode="0%">
                        <c:v>0.05</c:v>
                      </c:pt>
                      <c:pt idx="381" formatCode="0%">
                        <c:v>0.05</c:v>
                      </c:pt>
                      <c:pt idx="382" formatCode="0%">
                        <c:v>0.05</c:v>
                      </c:pt>
                      <c:pt idx="383" formatCode="0%">
                        <c:v>0.05</c:v>
                      </c:pt>
                      <c:pt idx="384" formatCode="0%">
                        <c:v>0.05</c:v>
                      </c:pt>
                      <c:pt idx="385" formatCode="0%">
                        <c:v>0.05</c:v>
                      </c:pt>
                      <c:pt idx="386" formatCode="0%">
                        <c:v>0.05</c:v>
                      </c:pt>
                      <c:pt idx="387" formatCode="0%">
                        <c:v>0.05</c:v>
                      </c:pt>
                      <c:pt idx="388" formatCode="0%">
                        <c:v>0.05</c:v>
                      </c:pt>
                      <c:pt idx="389" formatCode="0%">
                        <c:v>0.05</c:v>
                      </c:pt>
                      <c:pt idx="390" formatCode="0%">
                        <c:v>0.05</c:v>
                      </c:pt>
                      <c:pt idx="391" formatCode="0%">
                        <c:v>0.05</c:v>
                      </c:pt>
                      <c:pt idx="392" formatCode="0%">
                        <c:v>0.05</c:v>
                      </c:pt>
                      <c:pt idx="393" formatCode="0%">
                        <c:v>0.05</c:v>
                      </c:pt>
                      <c:pt idx="394" formatCode="0%">
                        <c:v>0.05</c:v>
                      </c:pt>
                      <c:pt idx="395" formatCode="0%">
                        <c:v>0.05</c:v>
                      </c:pt>
                      <c:pt idx="396" formatCode="0%">
                        <c:v>0.05</c:v>
                      </c:pt>
                      <c:pt idx="397" formatCode="0%">
                        <c:v>0.05</c:v>
                      </c:pt>
                      <c:pt idx="398" formatCode="0%">
                        <c:v>0.05</c:v>
                      </c:pt>
                      <c:pt idx="399" formatCode="0%">
                        <c:v>0.05</c:v>
                      </c:pt>
                      <c:pt idx="400" formatCode="0%">
                        <c:v>0.05</c:v>
                      </c:pt>
                      <c:pt idx="401" formatCode="0%">
                        <c:v>0.05</c:v>
                      </c:pt>
                      <c:pt idx="402" formatCode="0%">
                        <c:v>0.05</c:v>
                      </c:pt>
                      <c:pt idx="403" formatCode="0%">
                        <c:v>0.05</c:v>
                      </c:pt>
                      <c:pt idx="404" formatCode="0%">
                        <c:v>0.05</c:v>
                      </c:pt>
                      <c:pt idx="405" formatCode="0%">
                        <c:v>0.05</c:v>
                      </c:pt>
                      <c:pt idx="406" formatCode="0%">
                        <c:v>0.05</c:v>
                      </c:pt>
                      <c:pt idx="407" formatCode="0%">
                        <c:v>0.05</c:v>
                      </c:pt>
                      <c:pt idx="408" formatCode="0%">
                        <c:v>0.05</c:v>
                      </c:pt>
                      <c:pt idx="409" formatCode="0%">
                        <c:v>0.05</c:v>
                      </c:pt>
                      <c:pt idx="410" formatCode="0%">
                        <c:v>0.05</c:v>
                      </c:pt>
                      <c:pt idx="411" formatCode="0%">
                        <c:v>0.05</c:v>
                      </c:pt>
                      <c:pt idx="412" formatCode="0%">
                        <c:v>0.05</c:v>
                      </c:pt>
                      <c:pt idx="413" formatCode="0%">
                        <c:v>0.05</c:v>
                      </c:pt>
                      <c:pt idx="414" formatCode="0%">
                        <c:v>0.05</c:v>
                      </c:pt>
                      <c:pt idx="415" formatCode="0%">
                        <c:v>0.05</c:v>
                      </c:pt>
                      <c:pt idx="416" formatCode="0%">
                        <c:v>0.05</c:v>
                      </c:pt>
                      <c:pt idx="417" formatCode="0%">
                        <c:v>0.05</c:v>
                      </c:pt>
                      <c:pt idx="418" formatCode="0%">
                        <c:v>0.05</c:v>
                      </c:pt>
                      <c:pt idx="419" formatCode="0%">
                        <c:v>0.05</c:v>
                      </c:pt>
                      <c:pt idx="420" formatCode="0%">
                        <c:v>0.05</c:v>
                      </c:pt>
                      <c:pt idx="421" formatCode="0%">
                        <c:v>0.05</c:v>
                      </c:pt>
                      <c:pt idx="422" formatCode="0%">
                        <c:v>0.05</c:v>
                      </c:pt>
                      <c:pt idx="423" formatCode="0%">
                        <c:v>0.05</c:v>
                      </c:pt>
                      <c:pt idx="424" formatCode="0%">
                        <c:v>0.05</c:v>
                      </c:pt>
                      <c:pt idx="425" formatCode="0%">
                        <c:v>0.05</c:v>
                      </c:pt>
                      <c:pt idx="426" formatCode="0%">
                        <c:v>0.05</c:v>
                      </c:pt>
                      <c:pt idx="427" formatCode="0%">
                        <c:v>0.05</c:v>
                      </c:pt>
                      <c:pt idx="428" formatCode="0%">
                        <c:v>0.05</c:v>
                      </c:pt>
                      <c:pt idx="429" formatCode="0%">
                        <c:v>0.05</c:v>
                      </c:pt>
                      <c:pt idx="430" formatCode="0%">
                        <c:v>0.05</c:v>
                      </c:pt>
                      <c:pt idx="431" formatCode="0%">
                        <c:v>0.05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9674-4DA3-B2A3-E9133B80C0DD}"/>
                  </c:ext>
                </c:extLst>
              </c15:ser>
            </c15:filteredScatterSeries>
          </c:ext>
        </c:extLst>
      </c:scatterChart>
      <c:valAx>
        <c:axId val="777608368"/>
        <c:scaling>
          <c:orientation val="minMax"/>
          <c:max val="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baseline="0"/>
                  <a:t>On-Campus Effective Reproduction Number, R</a:t>
                </a:r>
                <a:r>
                  <a:rPr lang="en-US" sz="1800" b="1" baseline="30000"/>
                  <a:t>*</a:t>
                </a:r>
              </a:p>
              <a:p>
                <a:pPr>
                  <a:defRPr/>
                </a:pPr>
                <a:r>
                  <a:rPr lang="en-US" sz="1800" b="1" baseline="0"/>
                  <a:t> (Pre-vaccination, pre-testing, post-NPIs)</a:t>
                </a:r>
              </a:p>
            </c:rich>
          </c:tx>
          <c:layout>
            <c:manualLayout>
              <c:xMode val="edge"/>
              <c:yMode val="edge"/>
              <c:x val="0.32320058178584687"/>
              <c:y val="0.86334240629561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09152"/>
        <c:crosses val="autoZero"/>
        <c:crossBetween val="midCat"/>
        <c:majorUnit val="0.5"/>
      </c:valAx>
      <c:valAx>
        <c:axId val="777609152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New Infections</a:t>
                </a:r>
                <a:endParaRPr lang="en-US" sz="1800" baseline="0">
                  <a:effectLst/>
                </a:endParaRPr>
              </a:p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 (as a % of  poppulation)</a:t>
                </a:r>
                <a:endParaRPr lang="en-US" sz="18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5.520802874894911E-2"/>
              <c:y val="0.29575737450491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0836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47700295389257"/>
          <c:y val="0.40026011906128695"/>
          <c:w val="0.17545447597429067"/>
          <c:h val="0.17808485133235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571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763030</xdr:colOff>
      <xdr:row>1</xdr:row>
      <xdr:rowOff>160779</xdr:rowOff>
    </xdr:from>
    <xdr:to>
      <xdr:col>0</xdr:col>
      <xdr:colOff>11081657</xdr:colOff>
      <xdr:row>28</xdr:row>
      <xdr:rowOff>85859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39</xdr:row>
      <xdr:rowOff>184150</xdr:rowOff>
    </xdr:from>
    <xdr:to>
      <xdr:col>22</xdr:col>
      <xdr:colOff>594797</xdr:colOff>
      <xdr:row>77</xdr:row>
      <xdr:rowOff>20902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22</xdr:col>
      <xdr:colOff>378897</xdr:colOff>
      <xdr:row>36</xdr:row>
      <xdr:rowOff>126312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54"/>
  <sheetViews>
    <sheetView tabSelected="1" zoomScale="62" zoomScaleNormal="62" workbookViewId="0">
      <selection activeCell="C5" sqref="C5"/>
    </sheetView>
  </sheetViews>
  <sheetFormatPr defaultRowHeight="14.5" x14ac:dyDescent="0.35"/>
  <cols>
    <col min="1" max="1" width="170.54296875" customWidth="1"/>
    <col min="2" max="2" width="65.26953125" customWidth="1"/>
    <col min="3" max="3" width="28.81640625" customWidth="1"/>
  </cols>
  <sheetData>
    <row r="5" spans="2:3" ht="47" x14ac:dyDescent="0.55000000000000004">
      <c r="B5" s="54" t="s">
        <v>51</v>
      </c>
      <c r="C5" s="51">
        <v>0.5</v>
      </c>
    </row>
    <row r="6" spans="2:3" ht="23.5" x14ac:dyDescent="0.55000000000000004">
      <c r="B6" s="55"/>
      <c r="C6" s="49"/>
    </row>
    <row r="7" spans="2:3" ht="23.5" x14ac:dyDescent="0.55000000000000004">
      <c r="B7" s="64" t="s">
        <v>84</v>
      </c>
      <c r="C7" s="65" t="s">
        <v>77</v>
      </c>
    </row>
    <row r="8" spans="2:3" x14ac:dyDescent="0.35">
      <c r="B8" s="66"/>
      <c r="C8" s="67"/>
    </row>
    <row r="9" spans="2:3" ht="23.5" x14ac:dyDescent="0.55000000000000004">
      <c r="B9" s="64" t="s">
        <v>85</v>
      </c>
      <c r="C9" s="65" t="s">
        <v>77</v>
      </c>
    </row>
    <row r="10" spans="2:3" ht="23.5" x14ac:dyDescent="0.55000000000000004">
      <c r="B10" s="68"/>
      <c r="C10" s="69"/>
    </row>
    <row r="11" spans="2:3" ht="23.5" x14ac:dyDescent="0.55000000000000004">
      <c r="B11" s="71" t="s">
        <v>54</v>
      </c>
      <c r="C11" s="67"/>
    </row>
    <row r="12" spans="2:3" x14ac:dyDescent="0.35">
      <c r="B12" s="67"/>
      <c r="C12" s="67"/>
    </row>
    <row r="13" spans="2:3" ht="23.5" x14ac:dyDescent="0.55000000000000004">
      <c r="B13" s="72" t="s">
        <v>92</v>
      </c>
      <c r="C13" s="70">
        <v>0.85</v>
      </c>
    </row>
    <row r="14" spans="2:3" x14ac:dyDescent="0.35">
      <c r="B14" s="73"/>
      <c r="C14" s="67"/>
    </row>
    <row r="15" spans="2:3" ht="23.5" x14ac:dyDescent="0.55000000000000004">
      <c r="B15" s="72" t="s">
        <v>93</v>
      </c>
      <c r="C15" s="70">
        <v>0.66</v>
      </c>
    </row>
    <row r="17" spans="2:3" ht="23.5" x14ac:dyDescent="0.55000000000000004">
      <c r="B17" s="72" t="s">
        <v>94</v>
      </c>
      <c r="C17" s="70">
        <v>0.25</v>
      </c>
    </row>
    <row r="18" spans="2:3" x14ac:dyDescent="0.35">
      <c r="B18" s="73"/>
      <c r="C18" s="67"/>
    </row>
    <row r="19" spans="2:3" ht="23.5" x14ac:dyDescent="0.55000000000000004">
      <c r="B19" s="72" t="s">
        <v>95</v>
      </c>
      <c r="C19" s="70">
        <v>0.25</v>
      </c>
    </row>
    <row r="22" spans="2:3" ht="23.5" x14ac:dyDescent="0.55000000000000004">
      <c r="B22" s="50" t="s">
        <v>52</v>
      </c>
      <c r="C22" s="52">
        <v>5000</v>
      </c>
    </row>
    <row r="23" spans="2:3" x14ac:dyDescent="0.35">
      <c r="B23" s="23"/>
    </row>
    <row r="24" spans="2:3" ht="23.5" x14ac:dyDescent="0.55000000000000004">
      <c r="B24" s="50" t="s">
        <v>50</v>
      </c>
      <c r="C24" s="52">
        <v>5</v>
      </c>
    </row>
    <row r="25" spans="2:3" x14ac:dyDescent="0.35">
      <c r="B25" s="23"/>
    </row>
    <row r="26" spans="2:3" ht="23.5" x14ac:dyDescent="0.55000000000000004">
      <c r="B26" s="50" t="s">
        <v>32</v>
      </c>
      <c r="C26" s="52">
        <v>7</v>
      </c>
    </row>
    <row r="27" spans="2:3" x14ac:dyDescent="0.35">
      <c r="B27" s="23"/>
    </row>
    <row r="28" spans="2:3" ht="23.5" x14ac:dyDescent="0.55000000000000004">
      <c r="B28" s="50" t="s">
        <v>68</v>
      </c>
      <c r="C28" s="52">
        <v>5</v>
      </c>
    </row>
    <row r="52" spans="2:3" ht="47" x14ac:dyDescent="0.55000000000000004">
      <c r="B52" s="64" t="s">
        <v>53</v>
      </c>
      <c r="C52" s="70">
        <v>0.05</v>
      </c>
    </row>
    <row r="53" spans="2:3" ht="23.5" x14ac:dyDescent="0.55000000000000004">
      <c r="B53" s="64"/>
      <c r="C53" s="67"/>
    </row>
    <row r="54" spans="2:3" ht="70.5" x14ac:dyDescent="0.55000000000000004">
      <c r="B54" s="64" t="s">
        <v>97</v>
      </c>
      <c r="C54" s="65">
        <v>5</v>
      </c>
    </row>
  </sheetData>
  <dataValidations count="9">
    <dataValidation type="decimal" allowBlank="1" showInputMessage="1" showErrorMessage="1" sqref="C13 C5 C17" xr:uid="{00000000-0002-0000-0000-000000000000}">
      <formula1>0</formula1>
      <formula2>1</formula2>
    </dataValidation>
    <dataValidation type="decimal" allowBlank="1" showInputMessage="1" showErrorMessage="1" sqref="C52" xr:uid="{00000000-0002-0000-0000-000001000000}">
      <formula1>0</formula1>
      <formula2>0.2</formula2>
    </dataValidation>
    <dataValidation type="decimal" allowBlank="1" showInputMessage="1" showErrorMessage="1" sqref="C54" xr:uid="{00000000-0002-0000-0000-000002000000}">
      <formula1>1</formula1>
      <formula2>7</formula2>
    </dataValidation>
    <dataValidation type="whole" allowBlank="1" showInputMessage="1" showErrorMessage="1" sqref="C24" xr:uid="{00000000-0002-0000-0000-000003000000}">
      <formula1>0</formula1>
      <formula2>100</formula2>
    </dataValidation>
    <dataValidation type="whole" allowBlank="1" showInputMessage="1" showErrorMessage="1" sqref="C26" xr:uid="{00000000-0002-0000-0000-000004000000}">
      <formula1>1</formula1>
      <formula2>80</formula2>
    </dataValidation>
    <dataValidation type="whole" allowBlank="1" showInputMessage="1" showErrorMessage="1" sqref="C28" xr:uid="{00000000-0002-0000-0000-000005000000}">
      <formula1>0</formula1>
      <formula2>20</formula2>
    </dataValidation>
    <dataValidation type="whole" allowBlank="1" showInputMessage="1" showErrorMessage="1" sqref="C22" xr:uid="{00000000-0002-0000-0000-000006000000}">
      <formula1>0</formula1>
      <formula2>50000</formula2>
    </dataValidation>
    <dataValidation type="decimal" operator="lessThanOrEqual" showInputMessage="1" showErrorMessage="1" sqref="C19" xr:uid="{00000000-0002-0000-0000-000007000000}">
      <formula1>C17</formula1>
    </dataValidation>
    <dataValidation type="decimal" operator="lessThanOrEqual" allowBlank="1" showInputMessage="1" showErrorMessage="1" sqref="C15" xr:uid="{00000000-0002-0000-0000-000008000000}">
      <formula1>C13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9000000}">
          <x14:formula1>
            <xm:f>Calculations!$D$49:$D$53</xm:f>
          </x14:formula1>
          <xm:sqref>C9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60" zoomScaleNormal="60" workbookViewId="0">
      <selection activeCell="AA56" sqref="AA5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W645"/>
  <sheetViews>
    <sheetView zoomScale="70" zoomScaleNormal="70" workbookViewId="0">
      <selection activeCell="A11" sqref="A2:XFD11"/>
    </sheetView>
  </sheetViews>
  <sheetFormatPr defaultRowHeight="14.5" x14ac:dyDescent="0.35"/>
  <cols>
    <col min="2" max="2" width="51.1796875" customWidth="1"/>
    <col min="3" max="3" width="21.453125" customWidth="1"/>
    <col min="4" max="5" width="12.81640625" bestFit="1" customWidth="1"/>
    <col min="6" max="6" width="15.7265625" bestFit="1" customWidth="1"/>
    <col min="7" max="7" width="16" customWidth="1"/>
    <col min="8" max="8" width="14.453125" customWidth="1"/>
    <col min="9" max="27" width="9.7265625" customWidth="1"/>
    <col min="28" max="28" width="12" customWidth="1"/>
    <col min="29" max="31" width="12.7265625" customWidth="1"/>
    <col min="34" max="34" width="9" bestFit="1" customWidth="1"/>
    <col min="35" max="35" width="13.26953125" customWidth="1"/>
    <col min="36" max="36" width="11.7265625" customWidth="1"/>
    <col min="37" max="37" width="13.54296875" customWidth="1"/>
    <col min="38" max="38" width="12.453125" customWidth="1"/>
    <col min="39" max="39" width="12.7265625" customWidth="1"/>
    <col min="40" max="40" width="14" bestFit="1" customWidth="1"/>
    <col min="41" max="41" width="11.7265625" customWidth="1"/>
    <col min="42" max="45" width="13.54296875" customWidth="1"/>
    <col min="46" max="46" width="11.7265625" customWidth="1"/>
    <col min="47" max="51" width="8.81640625" customWidth="1"/>
    <col min="52" max="53" width="11.453125" customWidth="1"/>
    <col min="54" max="55" width="12.54296875" customWidth="1"/>
    <col min="56" max="56" width="11.26953125" customWidth="1"/>
    <col min="57" max="59" width="14.1796875" customWidth="1"/>
    <col min="60" max="61" width="8.81640625" customWidth="1"/>
    <col min="62" max="62" width="10.7265625" customWidth="1"/>
    <col min="63" max="63" width="11.7265625" style="59" customWidth="1"/>
    <col min="64" max="74" width="8.81640625" customWidth="1"/>
  </cols>
  <sheetData>
    <row r="1" spans="2:75" x14ac:dyDescent="0.35">
      <c r="BP1" s="27"/>
      <c r="BQ1" s="27"/>
      <c r="BR1" s="27"/>
      <c r="BS1" s="27"/>
      <c r="BT1" s="27"/>
    </row>
    <row r="2" spans="2:75" x14ac:dyDescent="0.35">
      <c r="C2" s="40"/>
      <c r="D2" s="40"/>
      <c r="E2" s="40"/>
      <c r="F2" s="40"/>
      <c r="G2" s="40"/>
      <c r="BE2" s="27"/>
      <c r="BF2" s="27"/>
      <c r="BG2" s="27"/>
      <c r="BH2" s="27"/>
      <c r="BI2" s="27"/>
      <c r="BJ2" s="27"/>
      <c r="BK2" s="60"/>
      <c r="BL2" s="27"/>
    </row>
    <row r="3" spans="2:75" x14ac:dyDescent="0.35">
      <c r="B3" s="28" t="s">
        <v>19</v>
      </c>
      <c r="C3" s="33"/>
      <c r="D3" s="33"/>
      <c r="E3" s="33"/>
      <c r="F3" s="33"/>
      <c r="G3" s="33"/>
      <c r="H3" s="37" t="s">
        <v>33</v>
      </c>
      <c r="AT3" s="6"/>
      <c r="AU3" s="22"/>
      <c r="AV3" s="22"/>
      <c r="AW3" s="22"/>
      <c r="AX3" s="22"/>
      <c r="AY3" s="22"/>
      <c r="AZ3" s="22"/>
      <c r="BA3" s="22"/>
      <c r="BB3" s="22"/>
      <c r="BC3" s="22"/>
      <c r="BE3" s="27"/>
      <c r="BF3" s="27"/>
      <c r="BG3" s="27"/>
      <c r="BH3" s="27"/>
      <c r="BI3" s="27"/>
      <c r="BJ3" s="27"/>
      <c r="BK3" s="60"/>
      <c r="BL3" s="27"/>
    </row>
    <row r="4" spans="2:75" x14ac:dyDescent="0.35">
      <c r="B4" s="29" t="s">
        <v>5</v>
      </c>
      <c r="C4" s="30"/>
      <c r="D4" s="30"/>
      <c r="E4" s="30"/>
      <c r="F4" s="30"/>
      <c r="G4" s="30"/>
      <c r="H4" s="53">
        <f>'User Interface'!C22</f>
        <v>5000</v>
      </c>
      <c r="AS4" s="3"/>
      <c r="BE4" s="27"/>
      <c r="BF4" s="27"/>
      <c r="BG4" s="27"/>
      <c r="BH4" s="27"/>
      <c r="BI4" s="27"/>
      <c r="BJ4" s="27"/>
      <c r="BK4" s="60"/>
      <c r="BL4" s="27"/>
    </row>
    <row r="5" spans="2:75" x14ac:dyDescent="0.35">
      <c r="B5" s="29" t="s">
        <v>31</v>
      </c>
      <c r="C5" s="31"/>
      <c r="D5" s="31"/>
      <c r="E5" s="31"/>
      <c r="F5" s="31"/>
      <c r="G5" s="31"/>
      <c r="H5" s="48">
        <f>'User Interface'!C5</f>
        <v>0.5</v>
      </c>
      <c r="AS5" s="3"/>
      <c r="BB5">
        <f>IF('User Interface'!C15=0,0.000001,'User Interface'!C15)</f>
        <v>0.66</v>
      </c>
      <c r="BC5">
        <f>IF('User Interface'!C19=0,0.000001,'User Interface'!C19)</f>
        <v>0.25</v>
      </c>
      <c r="BE5" s="27"/>
      <c r="BF5" s="27"/>
      <c r="BG5" s="27"/>
      <c r="BH5" s="27"/>
      <c r="BI5" s="27"/>
      <c r="BJ5" s="27"/>
      <c r="BK5" s="60"/>
      <c r="BL5" s="27"/>
    </row>
    <row r="6" spans="2:75" x14ac:dyDescent="0.35">
      <c r="B6" s="29" t="s">
        <v>28</v>
      </c>
      <c r="C6" s="30"/>
      <c r="D6" s="30"/>
      <c r="E6" s="30"/>
      <c r="F6" s="30"/>
      <c r="G6" s="30"/>
      <c r="H6" s="53">
        <f>'User Interface'!C24</f>
        <v>5</v>
      </c>
      <c r="AS6" s="3"/>
      <c r="BE6" s="43"/>
      <c r="BF6" s="43"/>
      <c r="BG6" s="27"/>
      <c r="BH6" s="27"/>
      <c r="BI6" s="27"/>
      <c r="BJ6" s="27"/>
      <c r="BK6" s="60"/>
      <c r="BL6" s="27"/>
    </row>
    <row r="7" spans="2:75" x14ac:dyDescent="0.35">
      <c r="B7" s="29"/>
      <c r="C7" s="32"/>
      <c r="D7" s="32"/>
      <c r="E7" s="32"/>
      <c r="F7" s="32"/>
      <c r="G7" s="32"/>
      <c r="H7" s="37"/>
      <c r="AS7" s="3"/>
      <c r="BB7" s="79" t="s">
        <v>96</v>
      </c>
      <c r="BC7" s="79"/>
      <c r="BE7" s="27"/>
      <c r="BF7" s="27"/>
      <c r="BG7" s="27"/>
      <c r="BH7" s="27"/>
      <c r="BI7" s="27"/>
      <c r="BJ7" s="27"/>
      <c r="BK7" s="60"/>
      <c r="BL7" s="27"/>
    </row>
    <row r="8" spans="2:75" x14ac:dyDescent="0.35">
      <c r="B8" s="29"/>
      <c r="C8" s="33"/>
      <c r="D8" s="33"/>
      <c r="E8" s="33"/>
      <c r="F8" s="33"/>
      <c r="G8" s="33"/>
      <c r="H8" s="37"/>
      <c r="BB8">
        <f>-LN(BB5/'User Interface'!C13)/180</f>
        <v>1.4055361914660604E-3</v>
      </c>
      <c r="BC8">
        <f>-LN(BC5/'User Interface'!C17)/180</f>
        <v>0</v>
      </c>
      <c r="BG8" s="27"/>
      <c r="BH8" s="27"/>
      <c r="BI8" s="27"/>
      <c r="BJ8" s="27"/>
      <c r="BK8" s="60"/>
      <c r="BL8" s="27"/>
    </row>
    <row r="9" spans="2:75" x14ac:dyDescent="0.35">
      <c r="B9" s="29" t="s">
        <v>30</v>
      </c>
      <c r="C9" s="34"/>
      <c r="D9" s="34"/>
      <c r="E9" s="34"/>
      <c r="F9" s="34"/>
      <c r="G9" s="34"/>
      <c r="H9" s="37">
        <v>4</v>
      </c>
      <c r="AI9" t="s">
        <v>55</v>
      </c>
      <c r="AJ9" t="s">
        <v>36</v>
      </c>
      <c r="AK9" t="s">
        <v>56</v>
      </c>
      <c r="AL9" t="s">
        <v>57</v>
      </c>
      <c r="AM9" t="s">
        <v>58</v>
      </c>
      <c r="AN9" t="s">
        <v>4</v>
      </c>
      <c r="AO9" t="s">
        <v>59</v>
      </c>
      <c r="AP9" t="s">
        <v>60</v>
      </c>
      <c r="AQ9" t="s">
        <v>61</v>
      </c>
      <c r="AR9" t="s">
        <v>62</v>
      </c>
      <c r="AS9" t="s">
        <v>63</v>
      </c>
      <c r="AT9" t="s">
        <v>11</v>
      </c>
      <c r="BB9">
        <f>IFERROR(BB8,0)</f>
        <v>1.4055361914660604E-3</v>
      </c>
      <c r="BC9">
        <f>IFERROR(BC8,0)</f>
        <v>0</v>
      </c>
      <c r="BE9" s="27"/>
      <c r="BF9" s="27"/>
      <c r="BG9" s="27"/>
      <c r="BH9" s="27"/>
      <c r="BI9" s="27"/>
      <c r="BJ9" s="27"/>
      <c r="BK9" s="60"/>
      <c r="BL9" s="27"/>
    </row>
    <row r="10" spans="2:75" x14ac:dyDescent="0.35">
      <c r="B10" s="29"/>
      <c r="C10" s="35"/>
      <c r="D10" s="35"/>
      <c r="E10" s="35"/>
      <c r="F10" s="35"/>
      <c r="G10" s="35"/>
      <c r="H10" s="37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62"/>
      <c r="AU10" s="62"/>
      <c r="AV10" s="62"/>
      <c r="AW10" s="80" t="s">
        <v>74</v>
      </c>
      <c r="AX10" s="80"/>
      <c r="AY10" s="80"/>
      <c r="AZ10" s="80"/>
      <c r="BA10" s="74"/>
      <c r="BB10" s="74"/>
      <c r="BC10" s="74"/>
      <c r="BD10" s="3"/>
      <c r="BE10" s="3"/>
      <c r="BF10" s="3"/>
      <c r="BG10" s="3"/>
      <c r="BH10" s="3"/>
      <c r="BI10" s="3"/>
      <c r="BJ10" s="3"/>
      <c r="BK10" s="61"/>
      <c r="BP10" s="27"/>
      <c r="BQ10" s="27"/>
      <c r="BR10" s="27"/>
      <c r="BS10" s="27"/>
      <c r="BT10" s="27"/>
    </row>
    <row r="11" spans="2:75" x14ac:dyDescent="0.35">
      <c r="B11" s="29" t="s">
        <v>32</v>
      </c>
      <c r="C11" s="32"/>
      <c r="D11" s="32"/>
      <c r="E11" s="32"/>
      <c r="F11" s="32"/>
      <c r="G11" s="32"/>
      <c r="H11" s="53">
        <f>'User Interface'!C26</f>
        <v>7</v>
      </c>
      <c r="AI11" s="24"/>
      <c r="AJ11" s="24" t="s">
        <v>36</v>
      </c>
      <c r="AK11" s="24"/>
      <c r="AL11" s="24" t="s">
        <v>8</v>
      </c>
      <c r="AM11" s="24"/>
      <c r="AN11" s="24"/>
      <c r="AO11" s="24"/>
      <c r="AP11" s="25" t="s">
        <v>36</v>
      </c>
      <c r="AQ11" s="26" t="s">
        <v>42</v>
      </c>
      <c r="AR11" s="26" t="s">
        <v>25</v>
      </c>
      <c r="AS11" s="26" t="s">
        <v>25</v>
      </c>
      <c r="AT11" s="24"/>
      <c r="AU11" s="3"/>
      <c r="AV11" s="3"/>
      <c r="AW11" s="80" t="s">
        <v>75</v>
      </c>
      <c r="AX11" s="80"/>
      <c r="AY11" s="80"/>
      <c r="AZ11" s="80"/>
      <c r="BA11" s="74"/>
      <c r="BB11" s="80" t="s">
        <v>88</v>
      </c>
      <c r="BC11" s="80"/>
      <c r="BD11" s="3"/>
      <c r="BE11" s="3" t="s">
        <v>64</v>
      </c>
      <c r="BF11" s="3"/>
      <c r="BG11" s="3"/>
      <c r="BH11" s="80" t="s">
        <v>47</v>
      </c>
      <c r="BI11" s="80"/>
      <c r="BJ11" s="80"/>
      <c r="BK11" s="80"/>
      <c r="BL11" s="45"/>
      <c r="BM11" s="80" t="s">
        <v>48</v>
      </c>
      <c r="BN11" s="80"/>
      <c r="BO11" s="80"/>
      <c r="BP11" s="80"/>
      <c r="BQ11" s="45"/>
      <c r="BR11" s="3"/>
      <c r="BS11" s="80" t="s">
        <v>38</v>
      </c>
      <c r="BT11" s="80"/>
      <c r="BU11" s="80"/>
      <c r="BV11" s="80"/>
      <c r="BW11" s="80"/>
    </row>
    <row r="12" spans="2:75" x14ac:dyDescent="0.35">
      <c r="B12" s="29" t="s">
        <v>67</v>
      </c>
      <c r="C12" s="32"/>
      <c r="D12" s="32"/>
      <c r="E12" s="32"/>
      <c r="F12" s="32"/>
      <c r="G12" s="32"/>
      <c r="H12" s="53">
        <f>'User Interface'!C28</f>
        <v>5</v>
      </c>
      <c r="AG12" s="3" t="s">
        <v>35</v>
      </c>
      <c r="AH12" s="3" t="s">
        <v>6</v>
      </c>
      <c r="AI12" s="24" t="s">
        <v>9</v>
      </c>
      <c r="AJ12" s="24" t="s">
        <v>37</v>
      </c>
      <c r="AK12" s="24" t="s">
        <v>20</v>
      </c>
      <c r="AL12" s="24" t="s">
        <v>0</v>
      </c>
      <c r="AM12" s="24" t="s">
        <v>1</v>
      </c>
      <c r="AN12" s="24" t="s">
        <v>4</v>
      </c>
      <c r="AO12" s="24" t="s">
        <v>25</v>
      </c>
      <c r="AP12" s="25" t="s">
        <v>25</v>
      </c>
      <c r="AQ12" s="26" t="s">
        <v>20</v>
      </c>
      <c r="AR12" s="26" t="s">
        <v>43</v>
      </c>
      <c r="AS12" s="26" t="s">
        <v>4</v>
      </c>
      <c r="AT12" s="24" t="s">
        <v>11</v>
      </c>
      <c r="AU12" s="3" t="s">
        <v>2</v>
      </c>
      <c r="AV12" s="3"/>
      <c r="AW12" s="3" t="s">
        <v>70</v>
      </c>
      <c r="AX12" s="3" t="s">
        <v>71</v>
      </c>
      <c r="AY12" s="3" t="s">
        <v>72</v>
      </c>
      <c r="AZ12" s="3" t="s">
        <v>73</v>
      </c>
      <c r="BA12" s="3"/>
      <c r="BB12" s="3" t="s">
        <v>89</v>
      </c>
      <c r="BC12" s="3" t="s">
        <v>90</v>
      </c>
      <c r="BD12" s="3"/>
      <c r="BE12" s="3" t="s">
        <v>65</v>
      </c>
      <c r="BF12" s="3" t="s">
        <v>66</v>
      </c>
      <c r="BG12" s="3"/>
      <c r="BH12" s="3" t="s">
        <v>44</v>
      </c>
      <c r="BI12" s="3" t="s">
        <v>45</v>
      </c>
      <c r="BJ12" s="3" t="s">
        <v>26</v>
      </c>
      <c r="BK12" s="61" t="s">
        <v>27</v>
      </c>
      <c r="BL12" s="3"/>
      <c r="BM12" s="3" t="s">
        <v>44</v>
      </c>
      <c r="BN12" s="3" t="s">
        <v>45</v>
      </c>
      <c r="BO12" s="3" t="s">
        <v>26</v>
      </c>
      <c r="BP12" s="3" t="s">
        <v>27</v>
      </c>
      <c r="BQ12" s="3"/>
      <c r="BR12" s="3"/>
      <c r="BS12" s="3" t="s">
        <v>39</v>
      </c>
      <c r="BT12" s="3" t="s">
        <v>40</v>
      </c>
      <c r="BU12" s="3" t="s">
        <v>46</v>
      </c>
      <c r="BV12" s="3" t="s">
        <v>49</v>
      </c>
      <c r="BW12" s="3" t="s">
        <v>41</v>
      </c>
    </row>
    <row r="13" spans="2:75" x14ac:dyDescent="0.35">
      <c r="B13" s="29"/>
      <c r="C13" s="32"/>
      <c r="D13" s="32"/>
      <c r="E13" s="32"/>
      <c r="F13" s="32"/>
      <c r="G13" s="32"/>
      <c r="H13" s="37"/>
      <c r="AG13">
        <f>AH13/3</f>
        <v>0</v>
      </c>
      <c r="AH13">
        <v>0</v>
      </c>
      <c r="AI13" s="1">
        <f>Calculations!H4-Calculations!H6-AO13</f>
        <v>2497.5</v>
      </c>
      <c r="AJ13">
        <v>0</v>
      </c>
      <c r="AK13">
        <v>0</v>
      </c>
      <c r="AL13">
        <f>Calculations!H6</f>
        <v>5</v>
      </c>
      <c r="AM13">
        <v>0</v>
      </c>
      <c r="AN13" s="1">
        <v>0</v>
      </c>
      <c r="AO13" s="1">
        <f>(H4-H6)*H5</f>
        <v>2497.5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f t="shared" ref="AU13:AU76" si="0">SUM(AI13:AT13)</f>
        <v>5000</v>
      </c>
      <c r="AW13" s="2">
        <v>0</v>
      </c>
      <c r="AX13" s="2">
        <v>0</v>
      </c>
      <c r="AY13" s="2">
        <v>0</v>
      </c>
      <c r="AZ13" s="2">
        <v>0</v>
      </c>
      <c r="BA13" s="2"/>
      <c r="BB13" s="46">
        <f t="shared" ref="BB13:BB76" si="1">$H$14*EXP(-AG13*$BB$9)</f>
        <v>0.85</v>
      </c>
      <c r="BC13" s="46">
        <f t="shared" ref="BC13:BC76" si="2">$H$15*EXP(-AG13*$BC$9)</f>
        <v>0.25</v>
      </c>
      <c r="BD13" s="2"/>
      <c r="BE13">
        <v>0</v>
      </c>
      <c r="BF13" s="56">
        <v>0</v>
      </c>
      <c r="BH13" s="2">
        <v>0</v>
      </c>
      <c r="BI13" s="2">
        <v>0</v>
      </c>
      <c r="BJ13" s="2">
        <v>0</v>
      </c>
      <c r="BK13" s="58">
        <v>0</v>
      </c>
      <c r="BL13" s="2"/>
      <c r="BM13" s="2">
        <v>0</v>
      </c>
      <c r="BN13" s="2">
        <v>0</v>
      </c>
      <c r="BO13" s="2">
        <v>0</v>
      </c>
      <c r="BP13" s="2">
        <v>0</v>
      </c>
      <c r="BQ13" s="2"/>
      <c r="BR13" s="2"/>
      <c r="BS13" s="2">
        <v>0</v>
      </c>
      <c r="BT13" s="2">
        <v>0</v>
      </c>
      <c r="BU13" s="2">
        <v>0</v>
      </c>
      <c r="BV13" s="2">
        <v>0</v>
      </c>
      <c r="BW13">
        <v>0</v>
      </c>
    </row>
    <row r="14" spans="2:75" x14ac:dyDescent="0.35">
      <c r="B14" s="29" t="s">
        <v>86</v>
      </c>
      <c r="C14" s="31"/>
      <c r="D14" s="31"/>
      <c r="E14" s="31"/>
      <c r="F14" s="31"/>
      <c r="G14" s="31"/>
      <c r="H14" s="38">
        <f>'User Interface'!C13</f>
        <v>0.85</v>
      </c>
      <c r="AG14">
        <f t="shared" ref="AG14:AG77" si="3">AH14/3</f>
        <v>0.33333333333333331</v>
      </c>
      <c r="AH14">
        <f t="shared" ref="AH14:AH77" si="4">AH13+1</f>
        <v>1</v>
      </c>
      <c r="AI14" s="1">
        <f>MAX(0,AI13-BM14+AJ13*mu-BO14)</f>
        <v>2497.1602040816329</v>
      </c>
      <c r="AJ14" s="1">
        <v>0</v>
      </c>
      <c r="AK14" s="1">
        <f t="shared" ref="AK14:AK77" si="5">MAX(0,AK13*(1-theta)+ BM14+BO14)</f>
        <v>0.33979591836734696</v>
      </c>
      <c r="AL14" s="1">
        <f>MAX(0,AL13*(1-sigma-rho)+AK13*theta)</f>
        <v>4.8299319727891152</v>
      </c>
      <c r="AM14" s="1">
        <f t="shared" ref="AM14:AM77" si="6">MAX(0,AM13*(1-delta-rho)+(AL13+AN13)*sigma)</f>
        <v>5.10204081632653E-2</v>
      </c>
      <c r="AN14" s="1">
        <v>0</v>
      </c>
      <c r="AO14" s="1">
        <f>MAX(0,AO13+(AL13+AM13+AN13+AR13+AS13)*rho-BN14-BP14)</f>
        <v>2497.567942944273</v>
      </c>
      <c r="AP14" s="1">
        <v>0</v>
      </c>
      <c r="AQ14" s="1">
        <f t="shared" ref="AQ14:AQ77" si="7">MAX(0,AQ13*(1-theta)+BN14+BP14)</f>
        <v>5.1104674774770681E-2</v>
      </c>
      <c r="AR14" s="1">
        <f>MAX(0,AR13*(1-rho)+AQ13*theta)</f>
        <v>0</v>
      </c>
      <c r="AS14" s="1">
        <v>0</v>
      </c>
      <c r="AT14" s="1">
        <f t="shared" ref="AT14:AT77" si="8">MAX(0,delta*AM13+AT13)</f>
        <v>0</v>
      </c>
      <c r="AU14" s="1">
        <f t="shared" si="0"/>
        <v>5000.0000000000009</v>
      </c>
      <c r="AW14" s="2">
        <v>0</v>
      </c>
      <c r="AX14" s="2">
        <v>0</v>
      </c>
      <c r="AY14" s="2">
        <v>0</v>
      </c>
      <c r="AZ14" s="2">
        <v>0</v>
      </c>
      <c r="BA14" s="2"/>
      <c r="BB14" s="46">
        <f t="shared" si="1"/>
        <v>0.84960185802019439</v>
      </c>
      <c r="BC14" s="46">
        <f t="shared" si="2"/>
        <v>0.25</v>
      </c>
      <c r="BD14" s="2"/>
      <c r="BE14">
        <f>IF(AG14/Calculations!$H$11=INT(AG14/Calculations!$H$11),1,0)</f>
        <v>0</v>
      </c>
      <c r="BF14" s="56">
        <f>$H$12*((AI13/(AI13+AO13))+(AO13/(AI13+AO13))*(1-BB14))</f>
        <v>2.8759953549495143</v>
      </c>
      <c r="BH14" s="2">
        <f t="shared" ref="BH14:BH77" si="9">beta*AI13*(AL13+(1-BC14)*AR13)/(AI13+AK13+AL13+AO13+AQ13+AR13)</f>
        <v>0.33979591836734696</v>
      </c>
      <c r="BI14" s="2">
        <f t="shared" ref="BI14:BI77" si="10">beta*(1-BB14)*AO13*(AL13+(1-BC14)*AR13)/(AI13+AK13+AL13+AO13+AQ13+AR13)</f>
        <v>5.1104674774770681E-2</v>
      </c>
      <c r="BJ14" s="41">
        <f>BE14*BF14*(AI13/(AI13+AO13*(1-BB14)))</f>
        <v>0</v>
      </c>
      <c r="BK14" s="58">
        <f>BE14*BF14*(AO13*(1-BB14)/(AI13+AO13*(1-BB14)))</f>
        <v>0</v>
      </c>
      <c r="BL14" s="2"/>
      <c r="BM14" s="2">
        <f t="shared" ref="BM14:BM77" si="11">MIN(AI13,BH14)</f>
        <v>0.33979591836734696</v>
      </c>
      <c r="BN14" s="2">
        <f t="shared" ref="BN14:BN77" si="12">MIN(AO13,BI14)</f>
        <v>5.1104674774770681E-2</v>
      </c>
      <c r="BO14" s="41">
        <f t="shared" ref="BO14:BO77" si="13">MIN(BJ14,AI13-BM14)</f>
        <v>0</v>
      </c>
      <c r="BP14" s="2">
        <f t="shared" ref="BP14:BP77" si="14">MIN(BK14,AO13-BN14)</f>
        <v>0</v>
      </c>
      <c r="BQ14" s="2"/>
      <c r="BR14" s="2"/>
      <c r="BS14" s="2">
        <f>BS13+BM14+BN14</f>
        <v>0.39090059314211767</v>
      </c>
      <c r="BT14" s="2">
        <f>BT13+BO14+BP14</f>
        <v>0</v>
      </c>
      <c r="BU14" s="2">
        <f>BU13+BM14+BO14</f>
        <v>0.33979591836734696</v>
      </c>
      <c r="BV14" s="2">
        <f>BV13+BN14+BP14</f>
        <v>5.1104674774770681E-2</v>
      </c>
      <c r="BW14" s="6">
        <f t="shared" ref="BW14:BW77" si="15">BS14+BT14</f>
        <v>0.39090059314211767</v>
      </c>
    </row>
    <row r="15" spans="2:75" x14ac:dyDescent="0.35">
      <c r="B15" s="29" t="s">
        <v>87</v>
      </c>
      <c r="C15" s="31"/>
      <c r="D15" s="31"/>
      <c r="E15" s="31"/>
      <c r="F15" s="31"/>
      <c r="G15" s="31"/>
      <c r="H15" s="38">
        <f>'User Interface'!C17</f>
        <v>0.25</v>
      </c>
      <c r="AG15">
        <f t="shared" si="3"/>
        <v>0.66666666666666663</v>
      </c>
      <c r="AH15">
        <f t="shared" si="4"/>
        <v>2</v>
      </c>
      <c r="AI15" s="1">
        <f t="shared" ref="AI15:AI78" si="16">MAX(0,AI14-AY15-BM15+AJ14*mu-BO15)</f>
        <v>2496.8320064076288</v>
      </c>
      <c r="AJ15" s="1">
        <f t="shared" ref="AJ15:AJ78" si="17">MAX(0,AJ14*(1-mu)+AY15)</f>
        <v>7.4925000749250073E-7</v>
      </c>
      <c r="AK15" s="1">
        <f t="shared" si="5"/>
        <v>0.6302377410807416</v>
      </c>
      <c r="AL15" s="1">
        <f t="shared" ref="AL15:AL78" si="18">MAX(0,AL14*(1-sigma-rho)+AK14*theta-AW15)</f>
        <v>4.703403639394927</v>
      </c>
      <c r="AM15" s="1">
        <f t="shared" si="6"/>
        <v>9.9090048981175294E-2</v>
      </c>
      <c r="AN15" s="1">
        <f t="shared" ref="AN15:AN78" si="19">MAX(0,AN14*(1-sigma-rho)+AW15)</f>
        <v>3.5000000350000005E-8</v>
      </c>
      <c r="AO15" s="1">
        <f t="shared" ref="AO15:AO78" si="20">MAX(0,AO14+(AL14+AM14+AN14+AR14+AS14)*rho-BN15-BP15+AP14*mu-AZ15)</f>
        <v>2497.6346564505852</v>
      </c>
      <c r="AP15" s="1">
        <f t="shared" ref="AP15:AP78" si="21">MAX(0,AP14*(1-mu)+AZ15)</f>
        <v>7.4925000749250073E-7</v>
      </c>
      <c r="AQ15" s="1">
        <f t="shared" si="7"/>
        <v>9.4925273942606345E-2</v>
      </c>
      <c r="AR15" s="1">
        <f t="shared" ref="AR15:AR78" si="22">MAX(0,AR14*(1-rho)+AQ14*theta)-AX15</f>
        <v>5.6782971971967421E-3</v>
      </c>
      <c r="AS15" s="1">
        <f t="shared" ref="AS15:AS78" si="23">MAX(0,AS14*(1-rho)+AX15)</f>
        <v>0</v>
      </c>
      <c r="AT15" s="1">
        <f t="shared" si="8"/>
        <v>6.0768965629559171E-7</v>
      </c>
      <c r="AU15" s="1">
        <f t="shared" si="0"/>
        <v>5000</v>
      </c>
      <c r="AW15" s="2">
        <f t="shared" ref="AW15:AW78" si="24">AL13*sensitivity/Unvaxfrequency</f>
        <v>3.5000000350000005E-8</v>
      </c>
      <c r="AX15" s="42">
        <f t="shared" ref="AX15:AX78" si="25">AR13*sensitivity/Vaxfrequency</f>
        <v>0</v>
      </c>
      <c r="AY15" s="2">
        <f t="shared" ref="AY15:AY78" si="26">AI13*(1-specificity)/Unvaxfrequency</f>
        <v>7.4925000749250073E-7</v>
      </c>
      <c r="AZ15" s="2">
        <f t="shared" ref="AZ15:AZ78" si="27">AO13*(1-specificity)/Vaxfrequency</f>
        <v>7.4925000749250073E-7</v>
      </c>
      <c r="BA15" s="2"/>
      <c r="BB15" s="46">
        <f t="shared" si="1"/>
        <v>0.84920390253101952</v>
      </c>
      <c r="BC15" s="46">
        <f t="shared" si="2"/>
        <v>0.25</v>
      </c>
      <c r="BD15" s="2"/>
      <c r="BE15">
        <f>IF(AG15/Calculations!$H$11=INT(AG15/Calculations!$H$11),1,0)</f>
        <v>0</v>
      </c>
      <c r="BF15" s="56">
        <f t="shared" ref="BF15:BF78" si="28">$H$12*((AI14/(AI14+AO14))+(AO14/(AI14+AO14))*(1-BB15))</f>
        <v>2.8768169342233807</v>
      </c>
      <c r="BH15" s="2">
        <f t="shared" si="9"/>
        <v>0.32819692475421092</v>
      </c>
      <c r="BI15" s="2">
        <f t="shared" si="10"/>
        <v>4.9498896365032408E-2</v>
      </c>
      <c r="BJ15" s="41">
        <f t="shared" ref="BJ15:BJ78" si="29">BE15*BF15*(AI14/(AI14+AO14*(1-BB15)))</f>
        <v>0</v>
      </c>
      <c r="BK15" s="58">
        <f t="shared" ref="BK15:BK78" si="30">BE15*BF15*(AO14*(1-BB15)/(AI14+AO14*(1-BB15)))</f>
        <v>0</v>
      </c>
      <c r="BL15" s="2"/>
      <c r="BM15" s="2">
        <f t="shared" si="11"/>
        <v>0.32819692475421092</v>
      </c>
      <c r="BN15" s="2">
        <f t="shared" si="12"/>
        <v>4.9498896365032408E-2</v>
      </c>
      <c r="BO15" s="41">
        <f t="shared" si="13"/>
        <v>0</v>
      </c>
      <c r="BP15" s="2">
        <f t="shared" si="14"/>
        <v>0</v>
      </c>
      <c r="BQ15" s="2"/>
      <c r="BR15" s="2"/>
      <c r="BS15" s="2">
        <f t="shared" ref="BS15:BS78" si="31">BS14+BM15+BN15</f>
        <v>0.76859641426136105</v>
      </c>
      <c r="BT15" s="2">
        <f t="shared" ref="BT15:BT78" si="32">BT14+BO15+BP15</f>
        <v>0</v>
      </c>
      <c r="BU15" s="2">
        <f t="shared" ref="BU15:BU78" si="33">BU14+BM15+BO15</f>
        <v>0.66799284312155782</v>
      </c>
      <c r="BV15" s="2">
        <f t="shared" ref="BV15:BV78" si="34">BV14+BN15+BP15</f>
        <v>0.10060357113980309</v>
      </c>
      <c r="BW15" s="6">
        <f t="shared" si="15"/>
        <v>0.76859641426136105</v>
      </c>
    </row>
    <row r="16" spans="2:75" x14ac:dyDescent="0.35">
      <c r="B16" s="29"/>
      <c r="C16" s="31"/>
      <c r="D16" s="31"/>
      <c r="E16" s="31"/>
      <c r="F16" s="31"/>
      <c r="G16" s="31"/>
      <c r="H16" s="38"/>
      <c r="AG16">
        <f t="shared" si="3"/>
        <v>1</v>
      </c>
      <c r="AH16">
        <f t="shared" si="4"/>
        <v>3</v>
      </c>
      <c r="AI16" s="1">
        <f t="shared" si="16"/>
        <v>2496.5121562479076</v>
      </c>
      <c r="AJ16" s="1">
        <f t="shared" si="17"/>
        <v>1.2486480737109717E-6</v>
      </c>
      <c r="AK16" s="1">
        <f t="shared" si="5"/>
        <v>0.88006098572804281</v>
      </c>
      <c r="AL16" s="1">
        <f t="shared" si="18"/>
        <v>4.6134503056353635</v>
      </c>
      <c r="AM16" s="1">
        <f t="shared" si="6"/>
        <v>0.14472349691196029</v>
      </c>
      <c r="AN16" s="1">
        <f t="shared" si="19"/>
        <v>6.7619048295238105E-8</v>
      </c>
      <c r="AO16" s="1">
        <f t="shared" si="20"/>
        <v>2497.7007613844689</v>
      </c>
      <c r="AP16" s="1">
        <f t="shared" si="21"/>
        <v>1.248770395370987E-6</v>
      </c>
      <c r="AQ16" s="1">
        <f t="shared" si="7"/>
        <v>0.13275287408247255</v>
      </c>
      <c r="AR16" s="1">
        <f t="shared" si="22"/>
        <v>1.6090352305172126E-2</v>
      </c>
      <c r="AS16" s="1">
        <f t="shared" si="23"/>
        <v>0</v>
      </c>
      <c r="AT16" s="1">
        <f t="shared" si="8"/>
        <v>1.7879232133261938E-6</v>
      </c>
      <c r="AU16" s="1">
        <f t="shared" si="0"/>
        <v>5000.0000000000009</v>
      </c>
      <c r="AW16" s="2">
        <f t="shared" si="24"/>
        <v>3.3809524147619046E-8</v>
      </c>
      <c r="AX16" s="42">
        <f t="shared" si="25"/>
        <v>0</v>
      </c>
      <c r="AY16" s="2">
        <f t="shared" si="26"/>
        <v>7.4914806871597116E-7</v>
      </c>
      <c r="AZ16" s="2">
        <f t="shared" si="27"/>
        <v>7.4927039037598651E-7</v>
      </c>
      <c r="BA16" s="2"/>
      <c r="BB16" s="46">
        <f t="shared" si="1"/>
        <v>0.84880613344512257</v>
      </c>
      <c r="BC16" s="46">
        <f t="shared" si="2"/>
        <v>0.25</v>
      </c>
      <c r="BD16" s="2"/>
      <c r="BE16">
        <f>IF(AG16/Calculations!$H$11=INT(AG16/Calculations!$H$11),1,0)</f>
        <v>0</v>
      </c>
      <c r="BF16" s="56">
        <f t="shared" si="28"/>
        <v>2.8776436418467064</v>
      </c>
      <c r="BH16" s="2">
        <f t="shared" si="9"/>
        <v>0.3198496603229391</v>
      </c>
      <c r="BI16" s="2">
        <f t="shared" si="10"/>
        <v>4.8374852800155799E-2</v>
      </c>
      <c r="BJ16" s="41">
        <f t="shared" si="29"/>
        <v>0</v>
      </c>
      <c r="BK16" s="58">
        <f t="shared" si="30"/>
        <v>0</v>
      </c>
      <c r="BL16" s="2"/>
      <c r="BM16" s="2">
        <f t="shared" si="11"/>
        <v>0.3198496603229391</v>
      </c>
      <c r="BN16" s="2">
        <f t="shared" si="12"/>
        <v>4.8374852800155799E-2</v>
      </c>
      <c r="BO16" s="41">
        <f t="shared" si="13"/>
        <v>0</v>
      </c>
      <c r="BP16" s="2">
        <f t="shared" si="14"/>
        <v>0</v>
      </c>
      <c r="BQ16" s="2"/>
      <c r="BR16" s="2"/>
      <c r="BS16" s="2">
        <f t="shared" si="31"/>
        <v>1.1368209273844558</v>
      </c>
      <c r="BT16" s="2">
        <f t="shared" si="32"/>
        <v>0</v>
      </c>
      <c r="BU16" s="2">
        <f t="shared" si="33"/>
        <v>0.98784250344449687</v>
      </c>
      <c r="BV16" s="2">
        <f t="shared" si="34"/>
        <v>0.14897842393995889</v>
      </c>
      <c r="BW16" s="6">
        <f t="shared" si="15"/>
        <v>1.1368209273844558</v>
      </c>
    </row>
    <row r="17" spans="2:75" x14ac:dyDescent="0.35">
      <c r="B17" s="29" t="s">
        <v>76</v>
      </c>
      <c r="C17" s="31"/>
      <c r="D17" s="31"/>
      <c r="E17" s="31"/>
      <c r="F17" s="31"/>
      <c r="G17" s="31"/>
      <c r="H17" s="63">
        <f>IF('User Interface'!C15="Never",999999999,'User Interface'!C15*30)</f>
        <v>19.8</v>
      </c>
      <c r="AG17">
        <f t="shared" si="3"/>
        <v>1.3333333333333333</v>
      </c>
      <c r="AH17">
        <f t="shared" si="4"/>
        <v>4</v>
      </c>
      <c r="AI17" s="1">
        <f t="shared" si="16"/>
        <v>2496.197924721776</v>
      </c>
      <c r="AJ17" s="1">
        <f t="shared" si="17"/>
        <v>1.5814816585534333E-6</v>
      </c>
      <c r="AK17" s="1">
        <f t="shared" si="5"/>
        <v>1.0965076250561365</v>
      </c>
      <c r="AL17" s="1">
        <f t="shared" si="18"/>
        <v>4.5543147482583493</v>
      </c>
      <c r="AM17" s="1">
        <f t="shared" si="6"/>
        <v>0.18835199982266609</v>
      </c>
      <c r="AN17" s="1">
        <f t="shared" si="19"/>
        <v>9.824290647115111E-8</v>
      </c>
      <c r="AO17" s="1">
        <f t="shared" si="20"/>
        <v>2497.766776567888</v>
      </c>
      <c r="AP17" s="1">
        <f t="shared" si="21"/>
        <v>1.5818040013420716E-6</v>
      </c>
      <c r="AQ17" s="1">
        <f t="shared" si="7"/>
        <v>0.16565999596480457</v>
      </c>
      <c r="AR17" s="1">
        <f t="shared" si="22"/>
        <v>3.0457567981607373E-2</v>
      </c>
      <c r="AS17" s="1">
        <f t="shared" si="23"/>
        <v>3.9748080777858006E-11</v>
      </c>
      <c r="AT17" s="1">
        <f t="shared" si="8"/>
        <v>3.5116838664141698E-6</v>
      </c>
      <c r="AU17" s="1">
        <f t="shared" si="0"/>
        <v>5000.0000000000009</v>
      </c>
      <c r="AW17" s="2">
        <f t="shared" si="24"/>
        <v>3.292382580500274E-8</v>
      </c>
      <c r="AX17" s="42">
        <f t="shared" si="25"/>
        <v>3.9748080777858006E-11</v>
      </c>
      <c r="AY17" s="2">
        <f t="shared" si="26"/>
        <v>7.4904960941278532E-7</v>
      </c>
      <c r="AZ17" s="2">
        <f t="shared" si="27"/>
        <v>7.4929040442808028E-7</v>
      </c>
      <c r="BA17" s="2"/>
      <c r="BB17" s="46">
        <f t="shared" si="1"/>
        <v>0.84840855067519205</v>
      </c>
      <c r="BC17" s="46">
        <f t="shared" si="2"/>
        <v>0.25</v>
      </c>
      <c r="BD17" s="2"/>
      <c r="BE17">
        <f>IF(AG17/Calculations!$H$11=INT(AG17/Calculations!$H$11),1,0)</f>
        <v>0</v>
      </c>
      <c r="BF17" s="56">
        <f t="shared" si="28"/>
        <v>2.8784738276726141</v>
      </c>
      <c r="BH17" s="2">
        <f t="shared" si="9"/>
        <v>0.31423119329787641</v>
      </c>
      <c r="BI17" s="2">
        <f t="shared" si="10"/>
        <v>4.765744122482897E-2</v>
      </c>
      <c r="BJ17" s="41">
        <f t="shared" si="29"/>
        <v>0</v>
      </c>
      <c r="BK17" s="58">
        <f t="shared" si="30"/>
        <v>0</v>
      </c>
      <c r="BL17" s="2"/>
      <c r="BM17" s="2">
        <f t="shared" si="11"/>
        <v>0.31423119329787641</v>
      </c>
      <c r="BN17" s="2">
        <f t="shared" si="12"/>
        <v>4.765744122482897E-2</v>
      </c>
      <c r="BO17" s="41">
        <f t="shared" si="13"/>
        <v>0</v>
      </c>
      <c r="BP17" s="2">
        <f t="shared" si="14"/>
        <v>0</v>
      </c>
      <c r="BQ17" s="2"/>
      <c r="BR17" s="2"/>
      <c r="BS17" s="2">
        <f t="shared" si="31"/>
        <v>1.4987095619071613</v>
      </c>
      <c r="BT17" s="2">
        <f t="shared" si="32"/>
        <v>0</v>
      </c>
      <c r="BU17" s="2">
        <f t="shared" si="33"/>
        <v>1.3020736967423732</v>
      </c>
      <c r="BV17" s="2">
        <f t="shared" si="34"/>
        <v>0.19663586516478787</v>
      </c>
      <c r="BW17" s="6">
        <f t="shared" si="15"/>
        <v>1.4987095619071613</v>
      </c>
    </row>
    <row r="18" spans="2:75" x14ac:dyDescent="0.35">
      <c r="B18" s="29"/>
      <c r="C18" s="33"/>
      <c r="D18" s="33"/>
      <c r="E18" s="33"/>
      <c r="F18" s="33"/>
      <c r="G18" s="33"/>
      <c r="H18" s="37"/>
      <c r="AG18">
        <f t="shared" si="3"/>
        <v>1.6666666666666667</v>
      </c>
      <c r="AH18">
        <f t="shared" si="4"/>
        <v>5</v>
      </c>
      <c r="AI18" s="1">
        <f t="shared" si="16"/>
        <v>2495.8870150429439</v>
      </c>
      <c r="AJ18" s="1">
        <f t="shared" si="17"/>
        <v>1.8032747600661985E-6</v>
      </c>
      <c r="AK18" s="1">
        <f t="shared" si="5"/>
        <v>1.2855829015330782</v>
      </c>
      <c r="AL18" s="1">
        <f t="shared" si="18"/>
        <v>4.5212402316192435</v>
      </c>
      <c r="AM18" s="1">
        <f t="shared" si="6"/>
        <v>0.23033778546540362</v>
      </c>
      <c r="AN18" s="1">
        <f t="shared" si="19"/>
        <v>1.2719546347533774E-7</v>
      </c>
      <c r="AO18" s="1">
        <f t="shared" si="20"/>
        <v>2497.8331376962301</v>
      </c>
      <c r="AP18" s="1">
        <f t="shared" si="21"/>
        <v>1.8038462368031581E-6</v>
      </c>
      <c r="AQ18" s="1">
        <f t="shared" si="7"/>
        <v>0.19453779875145735</v>
      </c>
      <c r="AR18" s="1">
        <f t="shared" si="22"/>
        <v>4.8139053897248256E-2</v>
      </c>
      <c r="AS18" s="1">
        <f t="shared" si="23"/>
        <v>1.5143416516472426E-10</v>
      </c>
      <c r="AT18" s="1">
        <f t="shared" si="8"/>
        <v>5.7550912822967069E-6</v>
      </c>
      <c r="AU18" s="1">
        <f t="shared" si="0"/>
        <v>5000</v>
      </c>
      <c r="AW18" s="2">
        <f t="shared" si="24"/>
        <v>3.2294152462389066E-8</v>
      </c>
      <c r="AX18" s="42">
        <f t="shared" si="25"/>
        <v>1.1263246726252955E-10</v>
      </c>
      <c r="AY18" s="2">
        <f t="shared" si="26"/>
        <v>7.4895365436390945E-7</v>
      </c>
      <c r="AZ18" s="2">
        <f t="shared" si="27"/>
        <v>7.4931023590844361E-7</v>
      </c>
      <c r="BA18" s="2"/>
      <c r="BB18" s="46">
        <f t="shared" si="1"/>
        <v>0.848011154133957</v>
      </c>
      <c r="BC18" s="46">
        <f t="shared" si="2"/>
        <v>0.25</v>
      </c>
      <c r="BD18" s="2"/>
      <c r="BE18">
        <f>IF(AG18/Calculations!$H$11=INT(AG18/Calculations!$H$11),1,0)</f>
        <v>0</v>
      </c>
      <c r="BF18" s="56">
        <f t="shared" si="28"/>
        <v>2.8793061088239251</v>
      </c>
      <c r="BH18" s="2">
        <f t="shared" si="9"/>
        <v>0.31090945703873457</v>
      </c>
      <c r="BI18" s="2">
        <f t="shared" si="10"/>
        <v>4.7284469004964406E-2</v>
      </c>
      <c r="BJ18" s="41">
        <f t="shared" si="29"/>
        <v>0</v>
      </c>
      <c r="BK18" s="58">
        <f t="shared" si="30"/>
        <v>0</v>
      </c>
      <c r="BL18" s="2"/>
      <c r="BM18" s="2">
        <f t="shared" si="11"/>
        <v>0.31090945703873457</v>
      </c>
      <c r="BN18" s="2">
        <f t="shared" si="12"/>
        <v>4.7284469004964406E-2</v>
      </c>
      <c r="BO18" s="41">
        <f t="shared" si="13"/>
        <v>0</v>
      </c>
      <c r="BP18" s="2">
        <f t="shared" si="14"/>
        <v>0</v>
      </c>
      <c r="BQ18" s="2"/>
      <c r="BR18" s="2"/>
      <c r="BS18" s="2">
        <f t="shared" si="31"/>
        <v>1.8569034879508601</v>
      </c>
      <c r="BT18" s="2">
        <f t="shared" si="32"/>
        <v>0</v>
      </c>
      <c r="BU18" s="2">
        <f t="shared" si="33"/>
        <v>1.6129831537811077</v>
      </c>
      <c r="BV18" s="2">
        <f t="shared" si="34"/>
        <v>0.24392033416975228</v>
      </c>
      <c r="BW18" s="6">
        <f t="shared" si="15"/>
        <v>1.8569034879508601</v>
      </c>
    </row>
    <row r="19" spans="2:75" x14ac:dyDescent="0.35">
      <c r="B19" s="29" t="s">
        <v>29</v>
      </c>
      <c r="C19" s="31"/>
      <c r="D19" s="31"/>
      <c r="E19" s="31"/>
      <c r="F19" s="31"/>
      <c r="G19" s="31"/>
      <c r="H19" s="38">
        <v>0.7</v>
      </c>
      <c r="AG19">
        <f t="shared" si="3"/>
        <v>2</v>
      </c>
      <c r="AH19">
        <f t="shared" si="4"/>
        <v>6</v>
      </c>
      <c r="AI19" s="1">
        <f t="shared" si="16"/>
        <v>2495.5774872472252</v>
      </c>
      <c r="AJ19" s="1">
        <f t="shared" si="17"/>
        <v>1.9510425582825931E-6</v>
      </c>
      <c r="AK19" s="1">
        <f t="shared" si="5"/>
        <v>1.452268004869081</v>
      </c>
      <c r="AL19" s="1">
        <f t="shared" si="18"/>
        <v>4.510299063006233</v>
      </c>
      <c r="AM19" s="1">
        <f t="shared" si="6"/>
        <v>0.27098591469208522</v>
      </c>
      <c r="AN19" s="1">
        <f t="shared" si="19"/>
        <v>1.5474929072326327E-7</v>
      </c>
      <c r="AO19" s="1">
        <f t="shared" si="20"/>
        <v>2497.9002120533614</v>
      </c>
      <c r="AP19" s="1">
        <f t="shared" si="21"/>
        <v>1.9518941983324395E-6</v>
      </c>
      <c r="AQ19" s="1">
        <f t="shared" si="7"/>
        <v>0.22012696351263233</v>
      </c>
      <c r="AR19" s="1">
        <f t="shared" si="22"/>
        <v>6.8608196706494942E-2</v>
      </c>
      <c r="AS19" s="1">
        <f t="shared" si="23"/>
        <v>3.6103156780694077E-10</v>
      </c>
      <c r="AT19" s="1">
        <f t="shared" si="8"/>
        <v>8.4985795200513409E-6</v>
      </c>
      <c r="AU19" s="1">
        <f t="shared" si="0"/>
        <v>4999.9999999999991</v>
      </c>
      <c r="AW19" s="2">
        <f t="shared" si="24"/>
        <v>3.1880203556610476E-8</v>
      </c>
      <c r="AX19" s="42">
        <f t="shared" si="25"/>
        <v>2.1320297800328137E-10</v>
      </c>
      <c r="AY19" s="2">
        <f t="shared" si="26"/>
        <v>7.4885938490512732E-7</v>
      </c>
      <c r="AZ19" s="2">
        <f t="shared" si="27"/>
        <v>7.4933004046366741E-7</v>
      </c>
      <c r="BA19" s="2"/>
      <c r="BB19" s="46">
        <f t="shared" si="1"/>
        <v>0.84761394373418741</v>
      </c>
      <c r="BC19" s="46">
        <f t="shared" si="2"/>
        <v>0.25</v>
      </c>
      <c r="BD19" s="2"/>
      <c r="BE19">
        <f>IF(AG19/Calculations!$H$11=INT(AG19/Calculations!$H$11),1,0)</f>
        <v>0</v>
      </c>
      <c r="BF19" s="56">
        <f t="shared" si="28"/>
        <v>2.8801393231143448</v>
      </c>
      <c r="BH19" s="2">
        <f t="shared" si="9"/>
        <v>0.30952764795078935</v>
      </c>
      <c r="BI19" s="2">
        <f t="shared" si="10"/>
        <v>4.720447573355914E-2</v>
      </c>
      <c r="BJ19" s="41">
        <f t="shared" si="29"/>
        <v>0</v>
      </c>
      <c r="BK19" s="58">
        <f t="shared" si="30"/>
        <v>0</v>
      </c>
      <c r="BL19" s="2"/>
      <c r="BM19" s="2">
        <f t="shared" si="11"/>
        <v>0.30952764795078935</v>
      </c>
      <c r="BN19" s="2">
        <f t="shared" si="12"/>
        <v>4.720447573355914E-2</v>
      </c>
      <c r="BO19" s="41">
        <f t="shared" si="13"/>
        <v>0</v>
      </c>
      <c r="BP19" s="2">
        <f t="shared" si="14"/>
        <v>0</v>
      </c>
      <c r="BQ19" s="2"/>
      <c r="BR19" s="2"/>
      <c r="BS19" s="2">
        <f t="shared" si="31"/>
        <v>2.2136356116352083</v>
      </c>
      <c r="BT19" s="2">
        <f t="shared" si="32"/>
        <v>0</v>
      </c>
      <c r="BU19" s="2">
        <f t="shared" si="33"/>
        <v>1.922510801731897</v>
      </c>
      <c r="BV19" s="2">
        <f t="shared" si="34"/>
        <v>0.29112480990331141</v>
      </c>
      <c r="BW19" s="6">
        <f t="shared" si="15"/>
        <v>2.2136356116352083</v>
      </c>
    </row>
    <row r="20" spans="2:75" x14ac:dyDescent="0.35">
      <c r="B20" s="29" t="s">
        <v>3</v>
      </c>
      <c r="C20" s="31"/>
      <c r="D20" s="31"/>
      <c r="E20" s="31"/>
      <c r="F20" s="31"/>
      <c r="G20" s="31"/>
      <c r="H20" s="38">
        <v>0.97</v>
      </c>
      <c r="AG20">
        <f t="shared" si="3"/>
        <v>2.3333333333333335</v>
      </c>
      <c r="AH20">
        <f t="shared" si="4"/>
        <v>7</v>
      </c>
      <c r="AI20" s="1">
        <f t="shared" si="16"/>
        <v>2495.2676958383281</v>
      </c>
      <c r="AJ20" s="1">
        <f t="shared" si="17"/>
        <v>2.0494611508556074E-6</v>
      </c>
      <c r="AK20" s="1">
        <f t="shared" si="5"/>
        <v>1.6006962036955363</v>
      </c>
      <c r="AL20" s="1">
        <f t="shared" si="18"/>
        <v>4.5182506102543574</v>
      </c>
      <c r="AM20" s="1">
        <f t="shared" si="6"/>
        <v>0.31055410287323476</v>
      </c>
      <c r="AN20" s="1">
        <f t="shared" si="19"/>
        <v>1.8113439134396698E-7</v>
      </c>
      <c r="AO20" s="1">
        <f t="shared" si="20"/>
        <v>2497.9683106820203</v>
      </c>
      <c r="AP20" s="1">
        <f t="shared" si="21"/>
        <v>2.0506127476906623E-6</v>
      </c>
      <c r="AQ20" s="1">
        <f t="shared" si="7"/>
        <v>0.24304333533701539</v>
      </c>
      <c r="AR20" s="1">
        <f t="shared" si="22"/>
        <v>9.1433219377913377E-2</v>
      </c>
      <c r="AS20" s="1">
        <f t="shared" si="23"/>
        <v>6.8940895874772323E-10</v>
      </c>
      <c r="AT20" s="1">
        <f t="shared" si="8"/>
        <v>1.1726216132310866E-5</v>
      </c>
      <c r="AU20" s="1">
        <f t="shared" si="0"/>
        <v>5000.0000000000009</v>
      </c>
      <c r="AW20" s="2">
        <f t="shared" si="24"/>
        <v>3.164868193782152E-8</v>
      </c>
      <c r="AX20" s="42">
        <f t="shared" si="25"/>
        <v>3.3697338065047156E-10</v>
      </c>
      <c r="AY20" s="2">
        <f t="shared" si="26"/>
        <v>7.4876611200054499E-7</v>
      </c>
      <c r="AZ20" s="2">
        <f t="shared" si="27"/>
        <v>7.493499488023691E-7</v>
      </c>
      <c r="BA20" s="2"/>
      <c r="BB20" s="46">
        <f t="shared" si="1"/>
        <v>0.84721691938869426</v>
      </c>
      <c r="BC20" s="46">
        <f t="shared" si="2"/>
        <v>0.25</v>
      </c>
      <c r="BD20" s="2"/>
      <c r="BE20">
        <f>IF(AG20/Calculations!$H$11=INT(AG20/Calculations!$H$11),1,0)</f>
        <v>0</v>
      </c>
      <c r="BF20" s="56">
        <f t="shared" si="28"/>
        <v>2.8809724904823044</v>
      </c>
      <c r="BH20" s="2">
        <f t="shared" si="9"/>
        <v>0.30979131047857544</v>
      </c>
      <c r="BI20" s="2">
        <f t="shared" si="10"/>
        <v>4.7374923325786661E-2</v>
      </c>
      <c r="BJ20" s="41">
        <f t="shared" si="29"/>
        <v>0</v>
      </c>
      <c r="BK20" s="58">
        <f t="shared" si="30"/>
        <v>0</v>
      </c>
      <c r="BL20" s="2"/>
      <c r="BM20" s="2">
        <f t="shared" si="11"/>
        <v>0.30979131047857544</v>
      </c>
      <c r="BN20" s="2">
        <f t="shared" si="12"/>
        <v>4.7374923325786661E-2</v>
      </c>
      <c r="BO20" s="41">
        <f t="shared" si="13"/>
        <v>0</v>
      </c>
      <c r="BP20" s="2">
        <f t="shared" si="14"/>
        <v>0</v>
      </c>
      <c r="BQ20" s="2"/>
      <c r="BR20" s="2"/>
      <c r="BS20" s="2">
        <f t="shared" si="31"/>
        <v>2.5708018454395702</v>
      </c>
      <c r="BT20" s="2">
        <f t="shared" si="32"/>
        <v>0</v>
      </c>
      <c r="BU20" s="2">
        <f t="shared" si="33"/>
        <v>2.2323021122104727</v>
      </c>
      <c r="BV20" s="2">
        <f t="shared" si="34"/>
        <v>0.3384997332290981</v>
      </c>
      <c r="BW20" s="6">
        <f t="shared" si="15"/>
        <v>2.5708018454395702</v>
      </c>
    </row>
    <row r="21" spans="2:75" x14ac:dyDescent="0.35">
      <c r="B21" s="29"/>
      <c r="C21" s="36"/>
      <c r="D21" s="36"/>
      <c r="E21" s="36"/>
      <c r="F21" s="36"/>
      <c r="G21" s="36"/>
      <c r="H21" s="39"/>
      <c r="AG21">
        <f t="shared" si="3"/>
        <v>2.6666666666666665</v>
      </c>
      <c r="AH21">
        <f t="shared" si="4"/>
        <v>8</v>
      </c>
      <c r="AI21" s="1">
        <f t="shared" si="16"/>
        <v>2494.9562381260112</v>
      </c>
      <c r="AJ21" s="1">
        <f t="shared" si="17"/>
        <v>2.1149806875646389E-6</v>
      </c>
      <c r="AK21" s="1">
        <f t="shared" si="5"/>
        <v>1.7342987167489694</v>
      </c>
      <c r="AL21" s="1">
        <f t="shared" si="18"/>
        <v>4.542423718880146</v>
      </c>
      <c r="AM21" s="1">
        <f t="shared" si="6"/>
        <v>0.34926085855674494</v>
      </c>
      <c r="AN21" s="1">
        <f t="shared" si="19"/>
        <v>2.06545451381549E-7</v>
      </c>
      <c r="AO21" s="1">
        <f t="shared" si="20"/>
        <v>2498.0376984503578</v>
      </c>
      <c r="AP21" s="1">
        <f t="shared" si="21"/>
        <v>2.1164452362368181E-6</v>
      </c>
      <c r="AQ21" s="1">
        <f t="shared" si="7"/>
        <v>0.26379921266132017</v>
      </c>
      <c r="AR21" s="1">
        <f t="shared" si="22"/>
        <v>0.11626105252134232</v>
      </c>
      <c r="AS21" s="1">
        <f t="shared" si="23"/>
        <v>1.1532518414779586E-9</v>
      </c>
      <c r="AT21" s="1">
        <f t="shared" si="8"/>
        <v>1.5425138246620815E-5</v>
      </c>
      <c r="AU21" s="1">
        <f t="shared" si="0"/>
        <v>5000</v>
      </c>
      <c r="AW21" s="2">
        <f t="shared" si="24"/>
        <v>3.1572093756764566E-8</v>
      </c>
      <c r="AX21" s="42">
        <f t="shared" si="25"/>
        <v>4.8025738174803836E-10</v>
      </c>
      <c r="AY21" s="2">
        <f t="shared" si="26"/>
        <v>7.4867325366090083E-7</v>
      </c>
      <c r="AZ21" s="2">
        <f t="shared" si="27"/>
        <v>7.4937007110970976E-7</v>
      </c>
      <c r="BA21" s="2"/>
      <c r="BB21" s="46">
        <f t="shared" si="1"/>
        <v>0.84682008101032935</v>
      </c>
      <c r="BC21" s="46">
        <f t="shared" si="2"/>
        <v>0.25</v>
      </c>
      <c r="BD21" s="2"/>
      <c r="BE21">
        <f>IF(AG21/Calculations!$H$11=INT(AG21/Calculations!$H$11),1,0)</f>
        <v>0</v>
      </c>
      <c r="BF21" s="56">
        <f t="shared" si="28"/>
        <v>2.8818047810571046</v>
      </c>
      <c r="BH21" s="2">
        <f t="shared" si="9"/>
        <v>0.31145764679738164</v>
      </c>
      <c r="BI21" s="2">
        <f t="shared" si="10"/>
        <v>4.7760692361750949E-2</v>
      </c>
      <c r="BJ21" s="41">
        <f t="shared" si="29"/>
        <v>0</v>
      </c>
      <c r="BK21" s="58">
        <f t="shared" si="30"/>
        <v>0</v>
      </c>
      <c r="BL21" s="2"/>
      <c r="BM21" s="2">
        <f t="shared" si="11"/>
        <v>0.31145764679738164</v>
      </c>
      <c r="BN21" s="2">
        <f t="shared" si="12"/>
        <v>4.7760692361750949E-2</v>
      </c>
      <c r="BO21" s="41">
        <f t="shared" si="13"/>
        <v>0</v>
      </c>
      <c r="BP21" s="2">
        <f t="shared" si="14"/>
        <v>0</v>
      </c>
      <c r="BQ21" s="2"/>
      <c r="BR21" s="2"/>
      <c r="BS21" s="2">
        <f t="shared" si="31"/>
        <v>2.9300201845987028</v>
      </c>
      <c r="BT21" s="2">
        <f t="shared" si="32"/>
        <v>0</v>
      </c>
      <c r="BU21" s="2">
        <f t="shared" si="33"/>
        <v>2.5437597590078544</v>
      </c>
      <c r="BV21" s="2">
        <f t="shared" si="34"/>
        <v>0.38626042559084905</v>
      </c>
      <c r="BW21" s="6">
        <f t="shared" si="15"/>
        <v>2.9300201845987028</v>
      </c>
    </row>
    <row r="22" spans="2:75" x14ac:dyDescent="0.35">
      <c r="B22" s="9"/>
      <c r="C22" s="44"/>
      <c r="D22" s="44"/>
      <c r="E22" s="44"/>
      <c r="F22" s="44"/>
      <c r="G22" s="44"/>
      <c r="H22" s="8"/>
      <c r="AG22">
        <f t="shared" si="3"/>
        <v>3</v>
      </c>
      <c r="AH22">
        <f t="shared" si="4"/>
        <v>9</v>
      </c>
      <c r="AI22" s="1">
        <f t="shared" si="16"/>
        <v>2494.6419114153246</v>
      </c>
      <c r="AJ22" s="1">
        <f t="shared" si="17"/>
        <v>2.1585674412803949E-6</v>
      </c>
      <c r="AK22" s="1">
        <f t="shared" si="5"/>
        <v>1.8559255264321535</v>
      </c>
      <c r="AL22" s="1">
        <f t="shared" si="18"/>
        <v>4.5806193365437684</v>
      </c>
      <c r="AM22" s="1">
        <f t="shared" si="6"/>
        <v>0.3872922284270251</v>
      </c>
      <c r="AN22" s="1">
        <f t="shared" si="19"/>
        <v>2.3114785048043871E-7</v>
      </c>
      <c r="AO22" s="1">
        <f t="shared" si="20"/>
        <v>2498.1086023791668</v>
      </c>
      <c r="AP22" s="1">
        <f t="shared" si="21"/>
        <v>2.1603539915230574E-6</v>
      </c>
      <c r="AQ22" s="1">
        <f t="shared" si="7"/>
        <v>0.28282102197336073</v>
      </c>
      <c r="AR22" s="1">
        <f t="shared" si="22"/>
        <v>0.14280395521221814</v>
      </c>
      <c r="AS22" s="1">
        <f t="shared" si="23"/>
        <v>1.7658260063456307E-9</v>
      </c>
      <c r="AT22" s="1">
        <f t="shared" si="8"/>
        <v>1.9585085584060309E-5</v>
      </c>
      <c r="AU22" s="1">
        <f t="shared" si="0"/>
        <v>5000</v>
      </c>
      <c r="AW22" s="2">
        <f t="shared" si="24"/>
        <v>3.1627754588058048E-8</v>
      </c>
      <c r="AX22" s="42">
        <f t="shared" si="25"/>
        <v>6.4003254204571894E-10</v>
      </c>
      <c r="AY22" s="2">
        <f t="shared" si="26"/>
        <v>7.4858031623730219E-7</v>
      </c>
      <c r="AZ22" s="2">
        <f t="shared" si="27"/>
        <v>7.4939050069851168E-7</v>
      </c>
      <c r="BA22" s="2"/>
      <c r="BB22" s="46">
        <f t="shared" si="1"/>
        <v>0.84642342851198515</v>
      </c>
      <c r="BC22" s="46">
        <f t="shared" si="2"/>
        <v>0.25</v>
      </c>
      <c r="BD22" s="2"/>
      <c r="BE22">
        <f>IF(AG22/Calculations!$H$11=INT(AG22/Calculations!$H$11),1,0)</f>
        <v>0</v>
      </c>
      <c r="BF22" s="56">
        <f t="shared" si="28"/>
        <v>2.8826354887140564</v>
      </c>
      <c r="BH22" s="2">
        <f t="shared" si="9"/>
        <v>0.31432666709973633</v>
      </c>
      <c r="BI22" s="2">
        <f t="shared" si="10"/>
        <v>4.8332832941076154E-2</v>
      </c>
      <c r="BJ22" s="41">
        <f t="shared" si="29"/>
        <v>0</v>
      </c>
      <c r="BK22" s="58">
        <f t="shared" si="30"/>
        <v>0</v>
      </c>
      <c r="BL22" s="2"/>
      <c r="BM22" s="2">
        <f t="shared" si="11"/>
        <v>0.31432666709973633</v>
      </c>
      <c r="BN22" s="2">
        <f t="shared" si="12"/>
        <v>4.8332832941076154E-2</v>
      </c>
      <c r="BO22" s="41">
        <f t="shared" si="13"/>
        <v>0</v>
      </c>
      <c r="BP22" s="2">
        <f t="shared" si="14"/>
        <v>0</v>
      </c>
      <c r="BQ22" s="2"/>
      <c r="BR22" s="2"/>
      <c r="BS22" s="2">
        <f t="shared" si="31"/>
        <v>3.2926796846395154</v>
      </c>
      <c r="BT22" s="2">
        <f t="shared" si="32"/>
        <v>0</v>
      </c>
      <c r="BU22" s="2">
        <f t="shared" si="33"/>
        <v>2.8580864261075907</v>
      </c>
      <c r="BV22" s="2">
        <f t="shared" si="34"/>
        <v>0.43459325853192521</v>
      </c>
      <c r="BW22" s="6">
        <f t="shared" si="15"/>
        <v>3.2926796846395154</v>
      </c>
    </row>
    <row r="23" spans="2:75" x14ac:dyDescent="0.35">
      <c r="B23" s="9"/>
      <c r="C23" s="44"/>
      <c r="D23" s="44"/>
      <c r="E23" s="44"/>
      <c r="F23" s="44"/>
      <c r="G23" s="44"/>
      <c r="H23" s="8"/>
      <c r="AG23">
        <f t="shared" si="3"/>
        <v>3.3333333333333335</v>
      </c>
      <c r="AH23">
        <f t="shared" si="4"/>
        <v>10</v>
      </c>
      <c r="AI23" s="1">
        <f t="shared" si="16"/>
        <v>2494.3236775233313</v>
      </c>
      <c r="AJ23" s="1">
        <f t="shared" si="17"/>
        <v>2.1875318397762695E-6</v>
      </c>
      <c r="AK23" s="1">
        <f t="shared" si="5"/>
        <v>1.9679454420798905</v>
      </c>
      <c r="AL23" s="1">
        <f t="shared" si="18"/>
        <v>4.6310298733341471</v>
      </c>
      <c r="AM23" s="1">
        <f t="shared" si="6"/>
        <v>0.42480738796167045</v>
      </c>
      <c r="AN23" s="1">
        <f t="shared" si="19"/>
        <v>2.5508264504552044E-7</v>
      </c>
      <c r="AO23" s="1">
        <f t="shared" si="20"/>
        <v>2498.1812185312369</v>
      </c>
      <c r="AP23" s="1">
        <f t="shared" si="21"/>
        <v>2.1896473113779262E-6</v>
      </c>
      <c r="AQ23" s="1">
        <f t="shared" si="7"/>
        <v>0.30046399101982435</v>
      </c>
      <c r="AR23" s="1">
        <f t="shared" si="22"/>
        <v>0.17082841822371136</v>
      </c>
      <c r="AS23" s="1">
        <f t="shared" si="23"/>
        <v>2.5376099057917382E-9</v>
      </c>
      <c r="AT23" s="1">
        <f t="shared" si="8"/>
        <v>2.4198013815164254E-5</v>
      </c>
      <c r="AU23" s="1">
        <f t="shared" si="0"/>
        <v>5000.0000000000009</v>
      </c>
      <c r="AW23" s="2">
        <f t="shared" si="24"/>
        <v>3.1796966350130683E-8</v>
      </c>
      <c r="AX23" s="42">
        <f t="shared" si="25"/>
        <v>8.1382737578766998E-10</v>
      </c>
      <c r="AY23" s="2">
        <f t="shared" si="26"/>
        <v>7.4848687892267273E-7</v>
      </c>
      <c r="AZ23" s="2">
        <f t="shared" si="27"/>
        <v>7.494113170292211E-7</v>
      </c>
      <c r="BA23" s="2"/>
      <c r="BB23" s="46">
        <f t="shared" si="1"/>
        <v>0.84602696180659509</v>
      </c>
      <c r="BC23" s="46">
        <f t="shared" si="2"/>
        <v>0.25</v>
      </c>
      <c r="BD23" s="2"/>
      <c r="BE23">
        <f>IF(AG23/Calculations!$H$11=INT(AG23/Calculations!$H$11),1,0)</f>
        <v>0</v>
      </c>
      <c r="BF23" s="56">
        <f t="shared" si="28"/>
        <v>2.8834640091724406</v>
      </c>
      <c r="BH23" s="2">
        <f t="shared" si="9"/>
        <v>0.31823386302908746</v>
      </c>
      <c r="BI23" s="2">
        <f t="shared" si="10"/>
        <v>4.9067527043503728E-2</v>
      </c>
      <c r="BJ23" s="41">
        <f t="shared" si="29"/>
        <v>0</v>
      </c>
      <c r="BK23" s="58">
        <f t="shared" si="30"/>
        <v>0</v>
      </c>
      <c r="BL23" s="2"/>
      <c r="BM23" s="2">
        <f t="shared" si="11"/>
        <v>0.31823386302908746</v>
      </c>
      <c r="BN23" s="2">
        <f t="shared" si="12"/>
        <v>4.9067527043503728E-2</v>
      </c>
      <c r="BO23" s="41">
        <f t="shared" si="13"/>
        <v>0</v>
      </c>
      <c r="BP23" s="2">
        <f t="shared" si="14"/>
        <v>0</v>
      </c>
      <c r="BQ23" s="2"/>
      <c r="BR23" s="2"/>
      <c r="BS23" s="2">
        <f t="shared" si="31"/>
        <v>3.6599810747121069</v>
      </c>
      <c r="BT23" s="2">
        <f t="shared" si="32"/>
        <v>0</v>
      </c>
      <c r="BU23" s="2">
        <f t="shared" si="33"/>
        <v>3.1763202891366782</v>
      </c>
      <c r="BV23" s="2">
        <f t="shared" si="34"/>
        <v>0.48366078557542891</v>
      </c>
      <c r="BW23" s="6">
        <f t="shared" si="15"/>
        <v>3.6599810747121069</v>
      </c>
    </row>
    <row r="24" spans="2:75" x14ac:dyDescent="0.35">
      <c r="B24" s="9"/>
      <c r="C24" s="44"/>
      <c r="D24" s="44"/>
      <c r="E24" s="44"/>
      <c r="F24" s="44"/>
      <c r="G24" s="44"/>
      <c r="H24" s="8"/>
      <c r="AG24">
        <f t="shared" si="3"/>
        <v>3.6666666666666665</v>
      </c>
      <c r="AH24">
        <f t="shared" si="4"/>
        <v>11</v>
      </c>
      <c r="AI24" s="1">
        <f t="shared" si="16"/>
        <v>2494.0006333623223</v>
      </c>
      <c r="AJ24" s="1">
        <f t="shared" si="17"/>
        <v>2.20674714075937E-6</v>
      </c>
      <c r="AK24" s="1">
        <f t="shared" si="5"/>
        <v>2.0723289791980042</v>
      </c>
      <c r="AL24" s="1">
        <f t="shared" si="18"/>
        <v>4.6921724230428321</v>
      </c>
      <c r="AM24" s="1">
        <f t="shared" si="6"/>
        <v>0.46194327605648672</v>
      </c>
      <c r="AN24" s="1">
        <f t="shared" si="19"/>
        <v>2.7847070027824501E-7</v>
      </c>
      <c r="AO24" s="1">
        <f t="shared" si="20"/>
        <v>2498.2557177121116</v>
      </c>
      <c r="AP24" s="1">
        <f t="shared" si="21"/>
        <v>2.2091974624600273E-6</v>
      </c>
      <c r="AQ24" s="1">
        <f t="shared" si="7"/>
        <v>0.31702432977816841</v>
      </c>
      <c r="AR24" s="1">
        <f t="shared" si="22"/>
        <v>0.20014596182413452</v>
      </c>
      <c r="AS24" s="1">
        <f t="shared" si="23"/>
        <v>3.4768183188023103E-9</v>
      </c>
      <c r="AT24" s="1">
        <f t="shared" si="8"/>
        <v>2.9257774504576465E-5</v>
      </c>
      <c r="AU24" s="1">
        <f t="shared" si="0"/>
        <v>5000</v>
      </c>
      <c r="AW24" s="2">
        <f t="shared" si="24"/>
        <v>3.2064335676449736E-8</v>
      </c>
      <c r="AX24" s="42">
        <f t="shared" si="25"/>
        <v>9.9962769648180386E-10</v>
      </c>
      <c r="AY24" s="2">
        <f t="shared" si="26"/>
        <v>7.4839258090852382E-7</v>
      </c>
      <c r="AZ24" s="2">
        <f t="shared" si="27"/>
        <v>7.4943258820807653E-7</v>
      </c>
      <c r="BA24" s="2"/>
      <c r="BB24" s="46">
        <f t="shared" si="1"/>
        <v>0.84563068080713322</v>
      </c>
      <c r="BC24" s="46">
        <f t="shared" si="2"/>
        <v>0.25</v>
      </c>
      <c r="BD24" s="2"/>
      <c r="BE24">
        <f>IF(AG24/Calculations!$H$11=INT(AG24/Calculations!$H$11),1,0)</f>
        <v>0</v>
      </c>
      <c r="BF24" s="56">
        <f t="shared" si="28"/>
        <v>2.8842898218531126</v>
      </c>
      <c r="BH24" s="2">
        <f t="shared" si="9"/>
        <v>0.32304414179365715</v>
      </c>
      <c r="BI24" s="2">
        <f t="shared" si="10"/>
        <v>4.9945226649435667E-2</v>
      </c>
      <c r="BJ24" s="41">
        <f t="shared" si="29"/>
        <v>0</v>
      </c>
      <c r="BK24" s="58">
        <f t="shared" si="30"/>
        <v>0</v>
      </c>
      <c r="BL24" s="2"/>
      <c r="BM24" s="2">
        <f t="shared" si="11"/>
        <v>0.32304414179365715</v>
      </c>
      <c r="BN24" s="2">
        <f t="shared" si="12"/>
        <v>4.9945226649435667E-2</v>
      </c>
      <c r="BO24" s="41">
        <f t="shared" si="13"/>
        <v>0</v>
      </c>
      <c r="BP24" s="2">
        <f t="shared" si="14"/>
        <v>0</v>
      </c>
      <c r="BQ24" s="2"/>
      <c r="BR24" s="2"/>
      <c r="BS24" s="2">
        <f t="shared" si="31"/>
        <v>4.0329704431551994</v>
      </c>
      <c r="BT24" s="2">
        <f t="shared" si="32"/>
        <v>0</v>
      </c>
      <c r="BU24" s="2">
        <f t="shared" si="33"/>
        <v>3.4993644309303353</v>
      </c>
      <c r="BV24" s="2">
        <f t="shared" si="34"/>
        <v>0.53360601222486459</v>
      </c>
      <c r="BW24" s="6">
        <f t="shared" si="15"/>
        <v>4.0329704431551994</v>
      </c>
    </row>
    <row r="25" spans="2:75" x14ac:dyDescent="0.35">
      <c r="AG25">
        <f t="shared" si="3"/>
        <v>4</v>
      </c>
      <c r="AH25">
        <f t="shared" si="4"/>
        <v>12</v>
      </c>
      <c r="AI25" s="1">
        <f t="shared" si="16"/>
        <v>2493.6719865457289</v>
      </c>
      <c r="AJ25" s="1">
        <f t="shared" si="17"/>
        <v>2.219461871246218E-6</v>
      </c>
      <c r="AK25" s="1">
        <f t="shared" si="5"/>
        <v>2.1707170076100271</v>
      </c>
      <c r="AL25" s="1">
        <f t="shared" si="18"/>
        <v>4.7628334646280255</v>
      </c>
      <c r="AM25" s="1">
        <f t="shared" si="6"/>
        <v>0.49881843783156787</v>
      </c>
      <c r="AN25" s="1">
        <f t="shared" si="19"/>
        <v>3.0141611718928519E-7</v>
      </c>
      <c r="AO25" s="1">
        <f t="shared" si="20"/>
        <v>2498.3322501883567</v>
      </c>
      <c r="AP25" s="1">
        <f t="shared" si="21"/>
        <v>2.2222526813606002E-6</v>
      </c>
      <c r="AQ25" s="1">
        <f t="shared" si="7"/>
        <v>0.33274934215797175</v>
      </c>
      <c r="AR25" s="1">
        <f t="shared" si="22"/>
        <v>0.2306055061158114</v>
      </c>
      <c r="AS25" s="1">
        <f t="shared" si="23"/>
        <v>4.5898358697833667E-9</v>
      </c>
      <c r="AT25" s="1">
        <f t="shared" si="8"/>
        <v>3.4759850257411058E-5</v>
      </c>
      <c r="AU25" s="1">
        <f t="shared" si="0"/>
        <v>5000.0000000000018</v>
      </c>
      <c r="AW25" s="2">
        <f t="shared" si="24"/>
        <v>3.2417209437511121E-8</v>
      </c>
      <c r="AX25" s="42">
        <f t="shared" si="25"/>
        <v>1.1957989395239689E-9</v>
      </c>
      <c r="AY25" s="2">
        <f t="shared" si="26"/>
        <v>7.4829711073997115E-7</v>
      </c>
      <c r="AZ25" s="2">
        <f t="shared" si="27"/>
        <v>7.4945437305391551E-7</v>
      </c>
      <c r="BA25" s="2"/>
      <c r="BB25" s="46">
        <f t="shared" si="1"/>
        <v>0.84523458542661445</v>
      </c>
      <c r="BC25" s="46">
        <f t="shared" si="2"/>
        <v>0.25</v>
      </c>
      <c r="BD25" s="2"/>
      <c r="BE25">
        <f>IF(AG25/Calculations!$H$11=INT(AG25/Calculations!$H$11),1,0)</f>
        <v>0</v>
      </c>
      <c r="BF25" s="56">
        <f t="shared" si="28"/>
        <v>2.8851124748475665</v>
      </c>
      <c r="BH25" s="2">
        <f t="shared" si="9"/>
        <v>0.32864680387846795</v>
      </c>
      <c r="BI25" s="2">
        <f t="shared" si="10"/>
        <v>5.0949937910710966E-2</v>
      </c>
      <c r="BJ25" s="41">
        <f t="shared" si="29"/>
        <v>0</v>
      </c>
      <c r="BK25" s="58">
        <f t="shared" si="30"/>
        <v>0</v>
      </c>
      <c r="BL25" s="2"/>
      <c r="BM25" s="2">
        <f t="shared" si="11"/>
        <v>0.32864680387846795</v>
      </c>
      <c r="BN25" s="2">
        <f t="shared" si="12"/>
        <v>5.0949937910710966E-2</v>
      </c>
      <c r="BO25" s="41">
        <f t="shared" si="13"/>
        <v>0</v>
      </c>
      <c r="BP25" s="2">
        <f t="shared" si="14"/>
        <v>0</v>
      </c>
      <c r="BQ25" s="2"/>
      <c r="BR25" s="2"/>
      <c r="BS25" s="2">
        <f t="shared" si="31"/>
        <v>4.4125671849443782</v>
      </c>
      <c r="BT25" s="2">
        <f t="shared" si="32"/>
        <v>0</v>
      </c>
      <c r="BU25" s="2">
        <f t="shared" si="33"/>
        <v>3.8280112348088031</v>
      </c>
      <c r="BV25" s="2">
        <f t="shared" si="34"/>
        <v>0.5845559501355756</v>
      </c>
      <c r="BW25" s="6">
        <f t="shared" si="15"/>
        <v>4.4125671849443782</v>
      </c>
    </row>
    <row r="26" spans="2:75" x14ac:dyDescent="0.35">
      <c r="O26" s="47" t="s">
        <v>104</v>
      </c>
      <c r="X26" s="47" t="s">
        <v>105</v>
      </c>
      <c r="AG26">
        <f t="shared" si="3"/>
        <v>4.333333333333333</v>
      </c>
      <c r="AH26">
        <f t="shared" si="4"/>
        <v>13</v>
      </c>
      <c r="AI26" s="1">
        <f t="shared" si="16"/>
        <v>2493.3370351525887</v>
      </c>
      <c r="AJ26" s="1">
        <f t="shared" si="17"/>
        <v>2.2278414449881779E-6</v>
      </c>
      <c r="AK26" s="1">
        <f t="shared" si="5"/>
        <v>2.2644776137474181</v>
      </c>
      <c r="AL26" s="1">
        <f t="shared" si="18"/>
        <v>4.8420230721535003</v>
      </c>
      <c r="AM26" s="1">
        <f t="shared" si="6"/>
        <v>0.53553621162547982</v>
      </c>
      <c r="AN26" s="1">
        <f t="shared" si="19"/>
        <v>3.2400907559504777E-7</v>
      </c>
      <c r="AO26" s="1">
        <f t="shared" si="20"/>
        <v>2498.4109495937737</v>
      </c>
      <c r="AP26" s="1">
        <f t="shared" si="21"/>
        <v>2.2309785103821352E-6</v>
      </c>
      <c r="AQ26" s="1">
        <f t="shared" si="7"/>
        <v>0.34784581970975348</v>
      </c>
      <c r="AR26" s="1">
        <f t="shared" si="22"/>
        <v>0.2620870465549815</v>
      </c>
      <c r="AS26" s="1">
        <f t="shared" si="23"/>
        <v>5.8815758101391115E-9</v>
      </c>
      <c r="AT26" s="1">
        <f t="shared" si="8"/>
        <v>4.0701135636190541E-5</v>
      </c>
      <c r="AU26" s="1">
        <f t="shared" si="0"/>
        <v>5000</v>
      </c>
      <c r="AW26" s="2">
        <f t="shared" si="24"/>
        <v>3.2845207289751896E-8</v>
      </c>
      <c r="AX26" s="42">
        <f t="shared" si="25"/>
        <v>1.4010217467791588E-9</v>
      </c>
      <c r="AY26" s="2">
        <f t="shared" si="26"/>
        <v>7.4820019749069928E-7</v>
      </c>
      <c r="AZ26" s="2">
        <f t="shared" si="27"/>
        <v>7.4947672280840139E-7</v>
      </c>
      <c r="BA26" s="2"/>
      <c r="BB26" s="46">
        <f t="shared" si="1"/>
        <v>0.84483867557809456</v>
      </c>
      <c r="BC26" s="46">
        <f t="shared" si="2"/>
        <v>0.25</v>
      </c>
      <c r="BD26" s="2"/>
      <c r="BE26">
        <f>IF(AG26/Calculations!$H$11=INT(AG26/Calculations!$H$11),1,0)</f>
        <v>0</v>
      </c>
      <c r="BF26" s="56">
        <f t="shared" si="28"/>
        <v>2.8859315724619199</v>
      </c>
      <c r="BH26" s="2">
        <f t="shared" si="9"/>
        <v>0.3349513847607275</v>
      </c>
      <c r="BI26" s="2">
        <f t="shared" si="10"/>
        <v>5.2068626680445276E-2</v>
      </c>
      <c r="BJ26" s="41">
        <f t="shared" si="29"/>
        <v>0</v>
      </c>
      <c r="BK26" s="58">
        <f t="shared" si="30"/>
        <v>0</v>
      </c>
      <c r="BL26" s="2"/>
      <c r="BM26" s="2">
        <f t="shared" si="11"/>
        <v>0.3349513847607275</v>
      </c>
      <c r="BN26" s="2">
        <f t="shared" si="12"/>
        <v>5.2068626680445276E-2</v>
      </c>
      <c r="BO26" s="41">
        <f t="shared" si="13"/>
        <v>0</v>
      </c>
      <c r="BP26" s="2">
        <f t="shared" si="14"/>
        <v>0</v>
      </c>
      <c r="BQ26" s="2"/>
      <c r="BR26" s="2"/>
      <c r="BS26" s="2">
        <f t="shared" si="31"/>
        <v>4.7995871963855512</v>
      </c>
      <c r="BT26" s="2">
        <f t="shared" si="32"/>
        <v>0</v>
      </c>
      <c r="BU26" s="2">
        <f t="shared" si="33"/>
        <v>4.1629626195695302</v>
      </c>
      <c r="BV26" s="2">
        <f t="shared" si="34"/>
        <v>0.63662457681602092</v>
      </c>
      <c r="BW26" s="6">
        <f t="shared" si="15"/>
        <v>4.7995871963855512</v>
      </c>
    </row>
    <row r="27" spans="2:75" x14ac:dyDescent="0.35">
      <c r="B27" s="9"/>
      <c r="C27" s="44"/>
      <c r="D27" s="44"/>
      <c r="E27" s="44"/>
      <c r="F27" s="44"/>
      <c r="L27" s="47" t="s">
        <v>103</v>
      </c>
      <c r="P27" t="s">
        <v>98</v>
      </c>
      <c r="Q27" t="s">
        <v>99</v>
      </c>
      <c r="R27" t="s">
        <v>100</v>
      </c>
      <c r="S27" t="s">
        <v>101</v>
      </c>
      <c r="T27" t="s">
        <v>102</v>
      </c>
      <c r="Y27" t="s">
        <v>98</v>
      </c>
      <c r="Z27" t="s">
        <v>99</v>
      </c>
      <c r="AA27" t="s">
        <v>100</v>
      </c>
      <c r="AB27" t="s">
        <v>101</v>
      </c>
      <c r="AC27" t="s">
        <v>102</v>
      </c>
      <c r="AG27">
        <f t="shared" si="3"/>
        <v>4.666666666666667</v>
      </c>
      <c r="AH27">
        <f t="shared" si="4"/>
        <v>14</v>
      </c>
      <c r="AI27" s="1">
        <f t="shared" si="16"/>
        <v>2492.9951509350876</v>
      </c>
      <c r="AJ27" s="1">
        <f t="shared" si="17"/>
        <v>2.2333292334368542E-6</v>
      </c>
      <c r="AK27" s="1">
        <f t="shared" si="5"/>
        <v>2.354753202011072</v>
      </c>
      <c r="AL27" s="1">
        <f t="shared" si="18"/>
        <v>4.9289370002452317</v>
      </c>
      <c r="AM27" s="1">
        <f t="shared" si="6"/>
        <v>0.57218737282517873</v>
      </c>
      <c r="AN27" s="1">
        <f t="shared" si="19"/>
        <v>3.4632819332386788E-7</v>
      </c>
      <c r="AO27" s="1">
        <f t="shared" si="20"/>
        <v>2498.4919361644852</v>
      </c>
      <c r="AP27" s="1">
        <f t="shared" si="21"/>
        <v>2.2368186894729284E-6</v>
      </c>
      <c r="AQ27" s="1">
        <f t="shared" si="7"/>
        <v>0.36248700906916032</v>
      </c>
      <c r="AR27" s="1">
        <f t="shared" si="22"/>
        <v>0.29449641268893029</v>
      </c>
      <c r="AS27" s="1">
        <f t="shared" si="23"/>
        <v>7.3557768498031499E-9</v>
      </c>
      <c r="AT27" s="1">
        <f t="shared" si="8"/>
        <v>4.7079756037170553E-5</v>
      </c>
      <c r="AU27" s="1">
        <f t="shared" si="0"/>
        <v>5000</v>
      </c>
      <c r="AW27" s="2">
        <f t="shared" si="24"/>
        <v>3.3339834585794519E-8</v>
      </c>
      <c r="AX27" s="42">
        <f t="shared" si="25"/>
        <v>1.6142385589530654E-9</v>
      </c>
      <c r="AY27" s="2">
        <f t="shared" si="26"/>
        <v>7.4810160344473536E-7</v>
      </c>
      <c r="AZ27" s="2">
        <f t="shared" si="27"/>
        <v>7.4949968255150463E-7</v>
      </c>
      <c r="BA27" s="2"/>
      <c r="BB27" s="46">
        <f t="shared" si="1"/>
        <v>0.84444295117466983</v>
      </c>
      <c r="BC27" s="46">
        <f t="shared" si="2"/>
        <v>0.25</v>
      </c>
      <c r="BD27" s="2"/>
      <c r="BE27">
        <f>IF(AG27/Calculations!$H$11=INT(AG27/Calculations!$H$11),1,0)</f>
        <v>0</v>
      </c>
      <c r="BF27" s="56">
        <f t="shared" si="28"/>
        <v>2.8867467648917424</v>
      </c>
      <c r="BH27" s="2">
        <f t="shared" si="9"/>
        <v>0.34188421201336699</v>
      </c>
      <c r="BI27" s="2">
        <f t="shared" si="10"/>
        <v>5.3290724882712831E-2</v>
      </c>
      <c r="BJ27" s="41">
        <f t="shared" si="29"/>
        <v>0</v>
      </c>
      <c r="BK27" s="58">
        <f t="shared" si="30"/>
        <v>0</v>
      </c>
      <c r="BL27" s="2"/>
      <c r="BM27" s="2">
        <f t="shared" si="11"/>
        <v>0.34188421201336699</v>
      </c>
      <c r="BN27" s="2">
        <f t="shared" si="12"/>
        <v>5.3290724882712831E-2</v>
      </c>
      <c r="BO27" s="41">
        <f t="shared" si="13"/>
        <v>0</v>
      </c>
      <c r="BP27" s="2">
        <f t="shared" si="14"/>
        <v>0</v>
      </c>
      <c r="BQ27" s="2"/>
      <c r="BR27" s="2"/>
      <c r="BS27" s="2">
        <f t="shared" si="31"/>
        <v>5.1947621332816309</v>
      </c>
      <c r="BT27" s="2">
        <f t="shared" si="32"/>
        <v>0</v>
      </c>
      <c r="BU27" s="2">
        <f t="shared" si="33"/>
        <v>4.5048468315828973</v>
      </c>
      <c r="BV27" s="2">
        <f t="shared" si="34"/>
        <v>0.68991530169873372</v>
      </c>
      <c r="BW27" s="6">
        <f t="shared" si="15"/>
        <v>5.1947621332816309</v>
      </c>
    </row>
    <row r="28" spans="2:75" x14ac:dyDescent="0.35">
      <c r="B28" s="4" t="s">
        <v>34</v>
      </c>
      <c r="C28" s="14"/>
      <c r="M28" s="46">
        <f>BW373/H4</f>
        <v>1.1653609145848975</v>
      </c>
      <c r="O28" s="22">
        <f>BW373/H4</f>
        <v>1.1653609145848975</v>
      </c>
      <c r="P28">
        <v>99999999</v>
      </c>
      <c r="Q28">
        <v>42</v>
      </c>
      <c r="R28">
        <v>21</v>
      </c>
      <c r="S28">
        <v>9</v>
      </c>
      <c r="T28">
        <v>3</v>
      </c>
      <c r="X28" s="22">
        <f>BW373/H4</f>
        <v>1.1653609145848975</v>
      </c>
      <c r="Y28">
        <v>99999999</v>
      </c>
      <c r="Z28">
        <v>42</v>
      </c>
      <c r="AA28">
        <v>21</v>
      </c>
      <c r="AB28">
        <v>9</v>
      </c>
      <c r="AC28">
        <v>3</v>
      </c>
      <c r="AG28">
        <f t="shared" si="3"/>
        <v>5</v>
      </c>
      <c r="AH28">
        <f t="shared" si="4"/>
        <v>15</v>
      </c>
      <c r="AI28" s="1">
        <f t="shared" si="16"/>
        <v>2492.6457653767357</v>
      </c>
      <c r="AJ28" s="1">
        <f t="shared" si="17"/>
        <v>2.2368872736503583E-6</v>
      </c>
      <c r="AK28" s="1">
        <f t="shared" si="5"/>
        <v>2.4424995121373052</v>
      </c>
      <c r="AL28" s="1">
        <f t="shared" si="18"/>
        <v>5.0229252926432784</v>
      </c>
      <c r="AM28" s="1">
        <f t="shared" si="6"/>
        <v>0.608852327833037</v>
      </c>
      <c r="AN28" s="1">
        <f t="shared" si="19"/>
        <v>3.6844248464666401E-7</v>
      </c>
      <c r="AO28" s="1">
        <f t="shared" si="20"/>
        <v>2498.5753194194076</v>
      </c>
      <c r="AP28" s="1">
        <f t="shared" si="21"/>
        <v>2.2407357520219848E-6</v>
      </c>
      <c r="AQ28" s="1">
        <f t="shared" si="7"/>
        <v>0.37681839539887774</v>
      </c>
      <c r="AR28" s="1">
        <f t="shared" si="22"/>
        <v>0.32776092584560229</v>
      </c>
      <c r="AS28" s="1">
        <f t="shared" si="23"/>
        <v>9.0152486499911813E-9</v>
      </c>
      <c r="AT28" s="1">
        <f t="shared" si="8"/>
        <v>5.3894918056575242E-5</v>
      </c>
      <c r="AU28" s="1">
        <f t="shared" si="0"/>
        <v>5000</v>
      </c>
      <c r="AW28" s="2">
        <f t="shared" si="24"/>
        <v>3.3894161844016114E-8</v>
      </c>
      <c r="AX28" s="42">
        <f t="shared" si="25"/>
        <v>1.8346093442309638E-9</v>
      </c>
      <c r="AY28" s="2">
        <f t="shared" si="26"/>
        <v>7.4800111802578845E-7</v>
      </c>
      <c r="AZ28" s="2">
        <f t="shared" si="27"/>
        <v>7.4952329237336565E-7</v>
      </c>
      <c r="BA28" s="2"/>
      <c r="BB28" s="46">
        <f t="shared" si="1"/>
        <v>0.84404741212947743</v>
      </c>
      <c r="BC28" s="46">
        <f t="shared" si="2"/>
        <v>0.25</v>
      </c>
      <c r="BD28" s="2"/>
      <c r="BE28">
        <f>IF(AG28/Calculations!$H$11=INT(AG28/Calculations!$H$11),1,0)</f>
        <v>0</v>
      </c>
      <c r="BF28" s="56">
        <f t="shared" si="28"/>
        <v>2.8875577396601075</v>
      </c>
      <c r="BH28" s="2">
        <f t="shared" si="9"/>
        <v>0.34938555479413019</v>
      </c>
      <c r="BI28" s="2">
        <f t="shared" si="10"/>
        <v>5.4607720670735278E-2</v>
      </c>
      <c r="BJ28" s="41">
        <f t="shared" si="29"/>
        <v>0</v>
      </c>
      <c r="BK28" s="58">
        <f t="shared" si="30"/>
        <v>0</v>
      </c>
      <c r="BL28" s="2"/>
      <c r="BM28" s="2">
        <f t="shared" si="11"/>
        <v>0.34938555479413019</v>
      </c>
      <c r="BN28" s="2">
        <f t="shared" si="12"/>
        <v>5.4607720670735278E-2</v>
      </c>
      <c r="BO28" s="41">
        <f t="shared" si="13"/>
        <v>0</v>
      </c>
      <c r="BP28" s="2">
        <f t="shared" si="14"/>
        <v>0</v>
      </c>
      <c r="BQ28" s="2"/>
      <c r="BR28" s="2"/>
      <c r="BS28" s="2">
        <f t="shared" si="31"/>
        <v>5.5987554087464968</v>
      </c>
      <c r="BT28" s="2">
        <f t="shared" si="32"/>
        <v>0</v>
      </c>
      <c r="BU28" s="2">
        <f t="shared" si="33"/>
        <v>4.8542323863770278</v>
      </c>
      <c r="BV28" s="2">
        <f t="shared" si="34"/>
        <v>0.74452302236946899</v>
      </c>
      <c r="BW28" s="6">
        <f t="shared" si="15"/>
        <v>5.5987554087464968</v>
      </c>
    </row>
    <row r="29" spans="2:75" x14ac:dyDescent="0.35">
      <c r="B29" s="5" t="s">
        <v>15</v>
      </c>
      <c r="C29" s="15">
        <v>3</v>
      </c>
      <c r="L29">
        <v>0.5</v>
      </c>
      <c r="M29" s="46">
        <f t="dataTable" ref="M29:M64" dt2D="0" dtr="0" r1="H9" ca="1"/>
        <v>1.4431038019093094E-2</v>
      </c>
      <c r="O29">
        <v>0.5</v>
      </c>
      <c r="P29">
        <f t="dataTable" ref="P29:T64" dt2D="1" dtr="1" r1="C48" r2="H9"/>
        <v>1.4431038019093094E-2</v>
      </c>
      <c r="Q29" s="46">
        <v>1.310587751710259E-2</v>
      </c>
      <c r="R29" s="46">
        <v>1.2485711517496874E-2</v>
      </c>
      <c r="S29" s="46">
        <v>1.1771894830010999E-2</v>
      </c>
      <c r="T29" s="46">
        <v>1.113633133359433E-2</v>
      </c>
      <c r="U29" s="46"/>
      <c r="V29" s="46"/>
      <c r="W29" s="46"/>
      <c r="X29">
        <v>0.5</v>
      </c>
      <c r="Y29" s="46">
        <f t="dataTable" ref="Y29:AC64" dt2D="1" dtr="1" r1="C49" r2="H9" ca="1"/>
        <v>1.4431038019093094E-2</v>
      </c>
      <c r="Z29" s="46">
        <v>1.4108790019931762E-2</v>
      </c>
      <c r="AA29" s="46">
        <v>1.3971047488001421E-2</v>
      </c>
      <c r="AB29" s="46">
        <v>1.3839108029486744E-2</v>
      </c>
      <c r="AC29" s="46">
        <v>1.3826318742505271E-2</v>
      </c>
      <c r="AD29" s="46"/>
      <c r="AE29" s="46"/>
      <c r="AG29">
        <f t="shared" si="3"/>
        <v>5.333333333333333</v>
      </c>
      <c r="AH29">
        <f t="shared" si="4"/>
        <v>16</v>
      </c>
      <c r="AI29" s="1">
        <f t="shared" si="16"/>
        <v>2492.2883581105662</v>
      </c>
      <c r="AJ29" s="1">
        <f t="shared" si="17"/>
        <v>2.2391567351930849E-6</v>
      </c>
      <c r="AK29" s="1">
        <f t="shared" si="5"/>
        <v>2.5285179413558043</v>
      </c>
      <c r="AL29" s="1">
        <f t="shared" si="18"/>
        <v>5.1234662937531423</v>
      </c>
      <c r="AM29" s="1">
        <f t="shared" si="6"/>
        <v>0.64560293544954728</v>
      </c>
      <c r="AN29" s="1">
        <f t="shared" si="19"/>
        <v>3.904129866924993E-7</v>
      </c>
      <c r="AO29" s="1">
        <f t="shared" si="20"/>
        <v>2498.6612003824666</v>
      </c>
      <c r="AP29" s="1">
        <f t="shared" si="21"/>
        <v>2.2433714230261456E-6</v>
      </c>
      <c r="AQ29" s="1">
        <f t="shared" si="7"/>
        <v>0.3909625030036773</v>
      </c>
      <c r="AR29" s="1">
        <f t="shared" si="22"/>
        <v>0.36182580281625021</v>
      </c>
      <c r="AS29" s="1">
        <f t="shared" si="23"/>
        <v>1.08620747820477E-8</v>
      </c>
      <c r="AT29" s="1">
        <f t="shared" si="8"/>
        <v>6.114678598855358E-5</v>
      </c>
      <c r="AU29" s="1">
        <f t="shared" si="0"/>
        <v>5000.0000000000009</v>
      </c>
      <c r="AW29" s="2">
        <f t="shared" si="24"/>
        <v>3.4502559346742211E-8</v>
      </c>
      <c r="AX29" s="42">
        <f t="shared" si="25"/>
        <v>2.0614749094372608E-9</v>
      </c>
      <c r="AY29" s="2">
        <f t="shared" si="26"/>
        <v>7.4789855275951254E-7</v>
      </c>
      <c r="AZ29" s="2">
        <f t="shared" si="27"/>
        <v>7.4954758834482216E-7</v>
      </c>
      <c r="BA29" s="2"/>
      <c r="BB29" s="46">
        <f t="shared" si="1"/>
        <v>0.84365205835569501</v>
      </c>
      <c r="BC29" s="46">
        <f t="shared" si="2"/>
        <v>0.25</v>
      </c>
      <c r="BD29" s="2"/>
      <c r="BE29">
        <f>IF(AG29/Calculations!$H$11=INT(AG29/Calculations!$H$11),1,0)</f>
        <v>0</v>
      </c>
      <c r="BF29" s="56">
        <f t="shared" si="28"/>
        <v>2.8883642145146378</v>
      </c>
      <c r="BH29" s="2">
        <f t="shared" si="9"/>
        <v>0.35740726390042232</v>
      </c>
      <c r="BI29" s="2">
        <f t="shared" si="10"/>
        <v>5.6012818204674922E-2</v>
      </c>
      <c r="BJ29" s="41">
        <f t="shared" si="29"/>
        <v>0</v>
      </c>
      <c r="BK29" s="58">
        <f t="shared" si="30"/>
        <v>0</v>
      </c>
      <c r="BL29" s="2"/>
      <c r="BM29" s="2">
        <f t="shared" si="11"/>
        <v>0.35740726390042232</v>
      </c>
      <c r="BN29" s="2">
        <f t="shared" si="12"/>
        <v>5.6012818204674922E-2</v>
      </c>
      <c r="BO29" s="41">
        <f t="shared" si="13"/>
        <v>0</v>
      </c>
      <c r="BP29" s="2">
        <f t="shared" si="14"/>
        <v>0</v>
      </c>
      <c r="BQ29" s="2"/>
      <c r="BR29" s="2"/>
      <c r="BS29" s="2">
        <f t="shared" si="31"/>
        <v>6.0121754908515941</v>
      </c>
      <c r="BT29" s="2">
        <f t="shared" si="32"/>
        <v>0</v>
      </c>
      <c r="BU29" s="2">
        <f t="shared" si="33"/>
        <v>5.2116396502774505</v>
      </c>
      <c r="BV29" s="2">
        <f t="shared" si="34"/>
        <v>0.80053584057414395</v>
      </c>
      <c r="BW29" s="6">
        <f t="shared" si="15"/>
        <v>6.0121754908515941</v>
      </c>
    </row>
    <row r="30" spans="2:75" x14ac:dyDescent="0.35">
      <c r="B30" s="5" t="s">
        <v>24</v>
      </c>
      <c r="C30" s="15">
        <v>3</v>
      </c>
      <c r="L30">
        <f>L29+0.2</f>
        <v>0.7</v>
      </c>
      <c r="M30" s="46">
        <v>1.7014478281586976E-2</v>
      </c>
      <c r="O30">
        <f>O29+0.2</f>
        <v>0.7</v>
      </c>
      <c r="P30" s="46">
        <v>1.7014478281586976E-2</v>
      </c>
      <c r="Q30" s="46">
        <v>1.4645864724238193E-2</v>
      </c>
      <c r="R30" s="46">
        <v>1.3610883979518337E-2</v>
      </c>
      <c r="S30" s="46">
        <v>1.2480211412022074E-2</v>
      </c>
      <c r="T30" s="46">
        <v>1.1543080523888536E-2</v>
      </c>
      <c r="U30" s="46"/>
      <c r="V30" s="46"/>
      <c r="W30" s="46"/>
      <c r="X30">
        <f t="shared" ref="X30:X64" si="35">X29+0.2</f>
        <v>0.7</v>
      </c>
      <c r="Y30" s="46">
        <v>1.7014478281586976E-2</v>
      </c>
      <c r="Z30" s="46">
        <v>1.6406444283331909E-2</v>
      </c>
      <c r="AA30" s="46">
        <v>1.6146116781830661E-2</v>
      </c>
      <c r="AB30" s="46">
        <v>1.5888450282011756E-2</v>
      </c>
      <c r="AC30" s="46">
        <v>1.5808227979746941E-2</v>
      </c>
      <c r="AD30" s="46"/>
      <c r="AE30" s="46"/>
      <c r="AG30">
        <f t="shared" si="3"/>
        <v>5.666666666666667</v>
      </c>
      <c r="AH30">
        <f t="shared" si="4"/>
        <v>17</v>
      </c>
      <c r="AI30" s="1">
        <f t="shared" si="16"/>
        <v>2491.9224472910632</v>
      </c>
      <c r="AJ30" s="1">
        <f t="shared" si="17"/>
        <v>2.2405648938863486E-6</v>
      </c>
      <c r="AK30" s="1">
        <f t="shared" si="5"/>
        <v>2.6134823215217482</v>
      </c>
      <c r="AL30" s="1">
        <f t="shared" si="18"/>
        <v>5.2301451355090762</v>
      </c>
      <c r="AM30" s="1">
        <f t="shared" si="6"/>
        <v>0.68250401967984375</v>
      </c>
      <c r="AN30" s="1">
        <f t="shared" si="19"/>
        <v>4.1229411080374647E-7</v>
      </c>
      <c r="AO30" s="1">
        <f t="shared" si="20"/>
        <v>2498.7496734262013</v>
      </c>
      <c r="AP30" s="1">
        <f t="shared" si="21"/>
        <v>2.2451535520056461E-6</v>
      </c>
      <c r="AQ30" s="1">
        <f t="shared" si="7"/>
        <v>0.40502288016795296</v>
      </c>
      <c r="AR30" s="1">
        <f t="shared" si="22"/>
        <v>0.39665117856638982</v>
      </c>
      <c r="AS30" s="1">
        <f t="shared" si="23"/>
        <v>1.2897780457766186E-8</v>
      </c>
      <c r="AT30" s="1">
        <f t="shared" si="8"/>
        <v>6.8836380017110082E-5</v>
      </c>
      <c r="AU30" s="1">
        <f t="shared" si="0"/>
        <v>4999.9999999999991</v>
      </c>
      <c r="AW30" s="2">
        <f t="shared" si="24"/>
        <v>3.5160477400107721E-8</v>
      </c>
      <c r="AX30" s="42">
        <f t="shared" si="25"/>
        <v>2.294326503862481E-9</v>
      </c>
      <c r="AY30" s="2">
        <f t="shared" si="26"/>
        <v>7.4779373709095864E-7</v>
      </c>
      <c r="AZ30" s="2">
        <f t="shared" si="27"/>
        <v>7.4957260332154898E-7</v>
      </c>
      <c r="BA30" s="2"/>
      <c r="BB30" s="46">
        <f t="shared" si="1"/>
        <v>0.84325688976654112</v>
      </c>
      <c r="BC30" s="46">
        <f t="shared" si="2"/>
        <v>0.25</v>
      </c>
      <c r="BD30" s="2"/>
      <c r="BE30">
        <f>IF(AG30/Calculations!$H$11=INT(AG30/Calculations!$H$11),1,0)</f>
        <v>0</v>
      </c>
      <c r="BF30" s="56">
        <f t="shared" si="28"/>
        <v>2.889165931531632</v>
      </c>
      <c r="BH30" s="2">
        <f t="shared" si="9"/>
        <v>0.36591081809436676</v>
      </c>
      <c r="BI30" s="2">
        <f t="shared" si="10"/>
        <v>5.7500655275795426E-2</v>
      </c>
      <c r="BJ30" s="41">
        <f t="shared" si="29"/>
        <v>0</v>
      </c>
      <c r="BK30" s="58">
        <f t="shared" si="30"/>
        <v>0</v>
      </c>
      <c r="BL30" s="2"/>
      <c r="BM30" s="2">
        <f t="shared" si="11"/>
        <v>0.36591081809436676</v>
      </c>
      <c r="BN30" s="2">
        <f t="shared" si="12"/>
        <v>5.7500655275795426E-2</v>
      </c>
      <c r="BO30" s="41">
        <f t="shared" si="13"/>
        <v>0</v>
      </c>
      <c r="BP30" s="2">
        <f t="shared" si="14"/>
        <v>0</v>
      </c>
      <c r="BQ30" s="2"/>
      <c r="BR30" s="2"/>
      <c r="BS30" s="2">
        <f t="shared" si="31"/>
        <v>6.4355869642217565</v>
      </c>
      <c r="BT30" s="2">
        <f t="shared" si="32"/>
        <v>0</v>
      </c>
      <c r="BU30" s="2">
        <f t="shared" si="33"/>
        <v>5.5775504683718173</v>
      </c>
      <c r="BV30" s="2">
        <f t="shared" si="34"/>
        <v>0.85803649584993935</v>
      </c>
      <c r="BW30" s="6">
        <f t="shared" si="15"/>
        <v>6.4355869642217565</v>
      </c>
    </row>
    <row r="31" spans="2:75" x14ac:dyDescent="0.35">
      <c r="B31" s="5" t="s">
        <v>14</v>
      </c>
      <c r="C31" s="15">
        <v>14</v>
      </c>
      <c r="L31">
        <f t="shared" ref="L31:L64" si="36">L30+0.2</f>
        <v>0.89999999999999991</v>
      </c>
      <c r="M31" s="46">
        <v>2.0564879618767941E-2</v>
      </c>
      <c r="O31">
        <f t="shared" ref="O31:O64" si="37">O30+0.2</f>
        <v>0.89999999999999991</v>
      </c>
      <c r="P31" s="46">
        <v>2.0564879618767941E-2</v>
      </c>
      <c r="Q31" s="46">
        <v>1.6558107252576001E-2</v>
      </c>
      <c r="R31" s="46">
        <v>1.4941881925919342E-2</v>
      </c>
      <c r="S31" s="46">
        <v>1.3273970661171317E-2</v>
      </c>
      <c r="T31" s="46">
        <v>1.1979668465120575E-2</v>
      </c>
      <c r="U31" s="46"/>
      <c r="V31" s="46"/>
      <c r="W31" s="46"/>
      <c r="X31">
        <f t="shared" si="35"/>
        <v>0.89999999999999991</v>
      </c>
      <c r="Y31" s="46">
        <v>2.0564879618767941E-2</v>
      </c>
      <c r="Z31" s="46">
        <v>1.9481891774249086E-2</v>
      </c>
      <c r="AA31" s="46">
        <v>1.9020949084868011E-2</v>
      </c>
      <c r="AB31" s="46">
        <v>1.8559735881670005E-2</v>
      </c>
      <c r="AC31" s="46">
        <v>1.8368474524966878E-2</v>
      </c>
      <c r="AD31" s="46"/>
      <c r="AE31" s="46"/>
      <c r="AG31">
        <f t="shared" si="3"/>
        <v>6</v>
      </c>
      <c r="AH31">
        <f t="shared" si="4"/>
        <v>18</v>
      </c>
      <c r="AI31" s="1">
        <f t="shared" si="16"/>
        <v>2491.5475815833279</v>
      </c>
      <c r="AJ31" s="1">
        <f t="shared" si="17"/>
        <v>2.2413964441676016E-6</v>
      </c>
      <c r="AK31" s="1">
        <f t="shared" si="5"/>
        <v>2.6979611038117488</v>
      </c>
      <c r="AL31" s="1">
        <f t="shared" si="18"/>
        <v>5.3426359312138132</v>
      </c>
      <c r="AM31" s="1">
        <f t="shared" si="6"/>
        <v>0.71961462698121192</v>
      </c>
      <c r="AN31" s="1">
        <f t="shared" si="19"/>
        <v>4.341347660076493E-7</v>
      </c>
      <c r="AO31" s="1">
        <f t="shared" si="20"/>
        <v>2498.8408278026345</v>
      </c>
      <c r="AP31" s="1">
        <f t="shared" si="21"/>
        <v>2.2463674022811551E-6</v>
      </c>
      <c r="AQ31" s="1">
        <f t="shared" si="7"/>
        <v>0.41908740692181445</v>
      </c>
      <c r="AR31" s="1">
        <f t="shared" si="22"/>
        <v>0.43220964259434069</v>
      </c>
      <c r="AS31" s="1">
        <f t="shared" si="23"/>
        <v>1.5123471091908548E-8</v>
      </c>
      <c r="AT31" s="1">
        <f t="shared" si="8"/>
        <v>7.6965492426646326E-5</v>
      </c>
      <c r="AU31" s="1">
        <f t="shared" si="0"/>
        <v>4999.9999999999991</v>
      </c>
      <c r="AW31" s="2">
        <f t="shared" si="24"/>
        <v>3.5864264414914637E-8</v>
      </c>
      <c r="AX31" s="42">
        <f t="shared" si="25"/>
        <v>2.5327806450415579E-9</v>
      </c>
      <c r="AY31" s="2">
        <f t="shared" si="26"/>
        <v>7.4768651491003563E-7</v>
      </c>
      <c r="AZ31" s="2">
        <f t="shared" si="27"/>
        <v>7.495983676107243E-7</v>
      </c>
      <c r="BA31" s="2"/>
      <c r="BB31" s="46">
        <f t="shared" si="1"/>
        <v>0.84286190627527491</v>
      </c>
      <c r="BC31" s="46">
        <f t="shared" si="2"/>
        <v>0.25</v>
      </c>
      <c r="BD31" s="2"/>
      <c r="BE31">
        <f>IF(AG31/Calculations!$H$11=INT(AG31/Calculations!$H$11),1,0)</f>
        <v>0</v>
      </c>
      <c r="BF31" s="56">
        <f t="shared" si="28"/>
        <v>2.8899626522188377</v>
      </c>
      <c r="BH31" s="2">
        <f t="shared" si="9"/>
        <v>0.37486570690352861</v>
      </c>
      <c r="BI31" s="2">
        <f t="shared" si="10"/>
        <v>5.9067068994745175E-2</v>
      </c>
      <c r="BJ31" s="41">
        <f t="shared" si="29"/>
        <v>0</v>
      </c>
      <c r="BK31" s="58">
        <f t="shared" si="30"/>
        <v>0</v>
      </c>
      <c r="BL31" s="2"/>
      <c r="BM31" s="2">
        <f t="shared" si="11"/>
        <v>0.37486570690352861</v>
      </c>
      <c r="BN31" s="2">
        <f t="shared" si="12"/>
        <v>5.9067068994745175E-2</v>
      </c>
      <c r="BO31" s="41">
        <f t="shared" si="13"/>
        <v>0</v>
      </c>
      <c r="BP31" s="2">
        <f t="shared" si="14"/>
        <v>0</v>
      </c>
      <c r="BQ31" s="2"/>
      <c r="BR31" s="2"/>
      <c r="BS31" s="2">
        <f t="shared" si="31"/>
        <v>6.8695197401200296</v>
      </c>
      <c r="BT31" s="2">
        <f t="shared" si="32"/>
        <v>0</v>
      </c>
      <c r="BU31" s="2">
        <f t="shared" si="33"/>
        <v>5.9524161752753457</v>
      </c>
      <c r="BV31" s="2">
        <f t="shared" si="34"/>
        <v>0.91710356484468458</v>
      </c>
      <c r="BW31" s="6">
        <f t="shared" si="15"/>
        <v>6.8695197401200296</v>
      </c>
    </row>
    <row r="32" spans="2:75" x14ac:dyDescent="0.35">
      <c r="B32" s="5" t="s">
        <v>17</v>
      </c>
      <c r="C32" s="16">
        <v>0.3</v>
      </c>
      <c r="L32">
        <f t="shared" si="36"/>
        <v>1.0999999999999999</v>
      </c>
      <c r="M32" s="46">
        <v>2.5648657965480243E-2</v>
      </c>
      <c r="O32">
        <f t="shared" si="37"/>
        <v>1.0999999999999999</v>
      </c>
      <c r="P32" s="46">
        <v>2.5648657965480243E-2</v>
      </c>
      <c r="Q32" s="46">
        <v>1.8986516151509432E-2</v>
      </c>
      <c r="R32" s="46">
        <v>1.6538377748957743E-2</v>
      </c>
      <c r="S32" s="46">
        <v>1.4169186992213418E-2</v>
      </c>
      <c r="T32" s="46">
        <v>1.2449416511356176E-2</v>
      </c>
      <c r="U32" s="46"/>
      <c r="V32" s="46"/>
      <c r="W32" s="46"/>
      <c r="X32">
        <f t="shared" si="35"/>
        <v>1.0999999999999999</v>
      </c>
      <c r="Y32" s="46">
        <v>2.5648657965480243E-2</v>
      </c>
      <c r="Z32" s="46">
        <v>2.3752608154957555E-2</v>
      </c>
      <c r="AA32" s="46">
        <v>2.2952826792088193E-2</v>
      </c>
      <c r="AB32" s="46">
        <v>2.215161738998736E-2</v>
      </c>
      <c r="AC32" s="46">
        <v>2.1772684217199974E-2</v>
      </c>
      <c r="AD32" s="46"/>
      <c r="AE32" s="46"/>
      <c r="AG32">
        <f t="shared" si="3"/>
        <v>6.333333333333333</v>
      </c>
      <c r="AH32">
        <f t="shared" si="4"/>
        <v>19</v>
      </c>
      <c r="AI32" s="1">
        <f t="shared" si="16"/>
        <v>2491.1633334907788</v>
      </c>
      <c r="AJ32" s="1">
        <f t="shared" si="17"/>
        <v>2.2418410377748217E-6</v>
      </c>
      <c r="AK32" s="1">
        <f t="shared" si="5"/>
        <v>2.7824357399371022</v>
      </c>
      <c r="AL32" s="1">
        <f t="shared" si="18"/>
        <v>5.4606870399963761</v>
      </c>
      <c r="AM32" s="1">
        <f t="shared" si="6"/>
        <v>0.75698907186565834</v>
      </c>
      <c r="AN32" s="1">
        <f t="shared" si="19"/>
        <v>4.5597929368260703E-7</v>
      </c>
      <c r="AO32" s="1">
        <f t="shared" si="20"/>
        <v>2498.9347489158599</v>
      </c>
      <c r="AP32" s="1">
        <f t="shared" si="21"/>
        <v>2.2472031777115469E-6</v>
      </c>
      <c r="AQ32" s="1">
        <f t="shared" si="7"/>
        <v>0.43323104090236786</v>
      </c>
      <c r="AR32" s="1">
        <f t="shared" si="22"/>
        <v>0.46848420147748387</v>
      </c>
      <c r="AS32" s="1">
        <f t="shared" si="23"/>
        <v>1.7539946724593418E-8</v>
      </c>
      <c r="AT32" s="1">
        <f t="shared" si="8"/>
        <v>8.5536618787221999E-5</v>
      </c>
      <c r="AU32" s="1">
        <f t="shared" si="0"/>
        <v>5000</v>
      </c>
      <c r="AW32" s="2">
        <f t="shared" si="24"/>
        <v>3.6611016314673694E-8</v>
      </c>
      <c r="AX32" s="42">
        <f t="shared" si="25"/>
        <v>2.7765582777303111E-9</v>
      </c>
      <c r="AY32" s="2">
        <f t="shared" si="26"/>
        <v>7.475767416630871E-7</v>
      </c>
      <c r="AZ32" s="2">
        <f t="shared" si="27"/>
        <v>7.4962490952411014E-7</v>
      </c>
      <c r="BA32" s="2"/>
      <c r="BB32" s="46">
        <f t="shared" si="1"/>
        <v>0.84246710779519585</v>
      </c>
      <c r="BC32" s="46">
        <f t="shared" si="2"/>
        <v>0.25</v>
      </c>
      <c r="BD32" s="2"/>
      <c r="BE32">
        <f>IF(AG32/Calculations!$H$11=INT(AG32/Calculations!$H$11),1,0)</f>
        <v>0</v>
      </c>
      <c r="BF32" s="56">
        <f t="shared" si="28"/>
        <v>2.8907541534442709</v>
      </c>
      <c r="BH32" s="2">
        <f t="shared" si="9"/>
        <v>0.38424809210443678</v>
      </c>
      <c r="BI32" s="2">
        <f t="shared" si="10"/>
        <v>6.07089014163106E-2</v>
      </c>
      <c r="BJ32" s="41">
        <f t="shared" si="29"/>
        <v>0</v>
      </c>
      <c r="BK32" s="58">
        <f t="shared" si="30"/>
        <v>0</v>
      </c>
      <c r="BL32" s="2"/>
      <c r="BM32" s="2">
        <f t="shared" si="11"/>
        <v>0.38424809210443678</v>
      </c>
      <c r="BN32" s="2">
        <f t="shared" si="12"/>
        <v>6.07089014163106E-2</v>
      </c>
      <c r="BO32" s="41">
        <f t="shared" si="13"/>
        <v>0</v>
      </c>
      <c r="BP32" s="2">
        <f t="shared" si="14"/>
        <v>0</v>
      </c>
      <c r="BQ32" s="2"/>
      <c r="BR32" s="2"/>
      <c r="BS32" s="2">
        <f t="shared" si="31"/>
        <v>7.3144767336407766</v>
      </c>
      <c r="BT32" s="2">
        <f t="shared" si="32"/>
        <v>0</v>
      </c>
      <c r="BU32" s="2">
        <f t="shared" si="33"/>
        <v>6.3366642673797822</v>
      </c>
      <c r="BV32" s="2">
        <f t="shared" si="34"/>
        <v>0.97781246626099516</v>
      </c>
      <c r="BW32" s="6">
        <f t="shared" si="15"/>
        <v>7.3144767336407766</v>
      </c>
    </row>
    <row r="33" spans="2:75" x14ac:dyDescent="0.35">
      <c r="B33" s="5" t="s">
        <v>7</v>
      </c>
      <c r="C33" s="15">
        <v>3</v>
      </c>
      <c r="L33">
        <f t="shared" si="36"/>
        <v>1.2999999999999998</v>
      </c>
      <c r="M33" s="46">
        <v>3.3254020456812305E-2</v>
      </c>
      <c r="O33">
        <f t="shared" si="37"/>
        <v>1.2999999999999998</v>
      </c>
      <c r="P33" s="46">
        <v>3.3254020456812305E-2</v>
      </c>
      <c r="Q33" s="46">
        <v>2.2151677939776647E-2</v>
      </c>
      <c r="R33" s="46">
        <v>1.8484060222410743E-2</v>
      </c>
      <c r="S33" s="46">
        <v>1.5185988984780033E-2</v>
      </c>
      <c r="T33" s="46">
        <v>1.2956139873692098E-2</v>
      </c>
      <c r="U33" s="46"/>
      <c r="V33" s="46"/>
      <c r="W33" s="46"/>
      <c r="X33">
        <f t="shared" si="35"/>
        <v>1.2999999999999998</v>
      </c>
      <c r="Y33" s="46">
        <v>3.3254020456812305E-2</v>
      </c>
      <c r="Z33" s="46">
        <v>2.9928920049357207E-2</v>
      </c>
      <c r="AA33" s="46">
        <v>2.8539237392542646E-2</v>
      </c>
      <c r="AB33" s="46">
        <v>2.7152033078059235E-2</v>
      </c>
      <c r="AC33" s="46">
        <v>2.6446814927085689E-2</v>
      </c>
      <c r="AD33" s="46"/>
      <c r="AE33" s="46"/>
      <c r="AG33">
        <f t="shared" si="3"/>
        <v>6.666666666666667</v>
      </c>
      <c r="AH33">
        <f t="shared" si="4"/>
        <v>20</v>
      </c>
      <c r="AI33" s="1">
        <f t="shared" si="16"/>
        <v>2490.7692937905645</v>
      </c>
      <c r="AJ33" s="1">
        <f t="shared" si="17"/>
        <v>2.242024973799523E-6</v>
      </c>
      <c r="AK33" s="1">
        <f t="shared" si="5"/>
        <v>2.8673159133081607</v>
      </c>
      <c r="AL33" s="1">
        <f t="shared" si="18"/>
        <v>5.5841088748359562</v>
      </c>
      <c r="AM33" s="1">
        <f t="shared" si="6"/>
        <v>0.79467780723206072</v>
      </c>
      <c r="AN33" s="1">
        <f t="shared" si="19"/>
        <v>4.778682457899655E-7</v>
      </c>
      <c r="AO33" s="1">
        <f t="shared" si="20"/>
        <v>2499.0315193813763</v>
      </c>
      <c r="AP33" s="1">
        <f t="shared" si="21"/>
        <v>2.2477877076450117E-6</v>
      </c>
      <c r="AQ33" s="1">
        <f t="shared" si="7"/>
        <v>0.44751809692784056</v>
      </c>
      <c r="AR33" s="1">
        <f t="shared" si="22"/>
        <v>0.50546659502503777</v>
      </c>
      <c r="AS33" s="1">
        <f t="shared" si="23"/>
        <v>2.0147796473851493E-8</v>
      </c>
      <c r="AT33" s="1">
        <f t="shared" si="8"/>
        <v>9.4552901593692593E-5</v>
      </c>
      <c r="AU33" s="1">
        <f t="shared" si="0"/>
        <v>5000</v>
      </c>
      <c r="AW33" s="2">
        <f t="shared" si="24"/>
        <v>3.7398451892481211E-8</v>
      </c>
      <c r="AX33" s="42">
        <f t="shared" si="25"/>
        <v>3.0254675284150598E-9</v>
      </c>
      <c r="AY33" s="2">
        <f t="shared" si="26"/>
        <v>7.4746428194964174E-7</v>
      </c>
      <c r="AZ33" s="2">
        <f t="shared" si="27"/>
        <v>7.4965225583731369E-7</v>
      </c>
      <c r="BA33" s="2"/>
      <c r="BB33" s="46">
        <f t="shared" si="1"/>
        <v>0.84207249423964448</v>
      </c>
      <c r="BC33" s="46">
        <f t="shared" si="2"/>
        <v>0.25</v>
      </c>
      <c r="BD33" s="2"/>
      <c r="BE33">
        <f>IF(AG33/Calculations!$H$11=INT(AG33/Calculations!$H$11),1,0)</f>
        <v>0</v>
      </c>
      <c r="BF33" s="56">
        <f t="shared" si="28"/>
        <v>2.8915402240482235</v>
      </c>
      <c r="BH33" s="2">
        <f t="shared" si="9"/>
        <v>0.39403970003073668</v>
      </c>
      <c r="BI33" s="2">
        <f t="shared" si="10"/>
        <v>6.2423838347958054E-2</v>
      </c>
      <c r="BJ33" s="41">
        <f t="shared" si="29"/>
        <v>0</v>
      </c>
      <c r="BK33" s="58">
        <f t="shared" si="30"/>
        <v>0</v>
      </c>
      <c r="BL33" s="2"/>
      <c r="BM33" s="2">
        <f t="shared" si="11"/>
        <v>0.39403970003073668</v>
      </c>
      <c r="BN33" s="2">
        <f t="shared" si="12"/>
        <v>6.2423838347958054E-2</v>
      </c>
      <c r="BO33" s="41">
        <f t="shared" si="13"/>
        <v>0</v>
      </c>
      <c r="BP33" s="2">
        <f t="shared" si="14"/>
        <v>0</v>
      </c>
      <c r="BQ33" s="2"/>
      <c r="BR33" s="2"/>
      <c r="BS33" s="2">
        <f t="shared" si="31"/>
        <v>7.7709402720194714</v>
      </c>
      <c r="BT33" s="2">
        <f t="shared" si="32"/>
        <v>0</v>
      </c>
      <c r="BU33" s="2">
        <f t="shared" si="33"/>
        <v>6.7307039674105189</v>
      </c>
      <c r="BV33" s="2">
        <f t="shared" si="34"/>
        <v>1.0402363046089531</v>
      </c>
      <c r="BW33" s="6">
        <f t="shared" si="15"/>
        <v>7.7709402720194714</v>
      </c>
    </row>
    <row r="34" spans="2:75" x14ac:dyDescent="0.35">
      <c r="B34" s="5" t="s">
        <v>10</v>
      </c>
      <c r="C34" s="17">
        <v>20</v>
      </c>
      <c r="L34">
        <f t="shared" si="36"/>
        <v>1.4999999999999998</v>
      </c>
      <c r="M34" s="46">
        <v>4.5116978171879651E-2</v>
      </c>
      <c r="O34">
        <f t="shared" si="37"/>
        <v>1.4999999999999998</v>
      </c>
      <c r="P34" s="46">
        <v>4.5116978171879651E-2</v>
      </c>
      <c r="Q34" s="46">
        <v>2.6400867387590569E-2</v>
      </c>
      <c r="R34" s="46">
        <v>2.0898883255387777E-2</v>
      </c>
      <c r="S34" s="46">
        <v>1.6349960348795042E-2</v>
      </c>
      <c r="T34" s="46">
        <v>1.3504238502333931E-2</v>
      </c>
      <c r="U34" s="46"/>
      <c r="V34" s="46"/>
      <c r="W34" s="46"/>
      <c r="X34">
        <f t="shared" si="35"/>
        <v>1.4999999999999998</v>
      </c>
      <c r="Y34" s="46">
        <v>4.5116978171879651E-2</v>
      </c>
      <c r="Z34" s="46">
        <v>3.9237138823926009E-2</v>
      </c>
      <c r="AA34" s="46">
        <v>3.6796109598520199E-2</v>
      </c>
      <c r="AB34" s="46">
        <v>3.4371957392933077E-2</v>
      </c>
      <c r="AC34" s="46">
        <v>3.3084765021756363E-2</v>
      </c>
      <c r="AD34" s="46"/>
      <c r="AE34" s="46"/>
      <c r="AG34">
        <f t="shared" si="3"/>
        <v>7</v>
      </c>
      <c r="AH34">
        <f t="shared" si="4"/>
        <v>21</v>
      </c>
      <c r="AI34" s="1">
        <f t="shared" si="16"/>
        <v>2487.869206442303</v>
      </c>
      <c r="AJ34" s="1">
        <f t="shared" si="17"/>
        <v>2.2420323233870732E-6</v>
      </c>
      <c r="AK34" s="1">
        <f t="shared" si="5"/>
        <v>5.448812604528424</v>
      </c>
      <c r="AL34" s="1">
        <f t="shared" si="18"/>
        <v>5.7127638176305577</v>
      </c>
      <c r="AM34" s="1">
        <f t="shared" si="6"/>
        <v>0.83272814955784646</v>
      </c>
      <c r="AN34" s="1">
        <f t="shared" si="19"/>
        <v>4.9983903348654313E-7</v>
      </c>
      <c r="AO34" s="1">
        <f t="shared" si="20"/>
        <v>2498.734759690557</v>
      </c>
      <c r="AP34" s="1">
        <f t="shared" si="21"/>
        <v>2.2482055706015709E-6</v>
      </c>
      <c r="AQ34" s="1">
        <f t="shared" si="7"/>
        <v>0.85846435850621805</v>
      </c>
      <c r="AR34" s="1">
        <f t="shared" si="22"/>
        <v>0.54315590580846307</v>
      </c>
      <c r="AS34" s="1">
        <f t="shared" si="23"/>
        <v>2.2947476477134169E-8</v>
      </c>
      <c r="AT34" s="1">
        <f t="shared" si="8"/>
        <v>1.0401808427112727E-4</v>
      </c>
      <c r="AU34" s="1">
        <f t="shared" si="0"/>
        <v>5000.0000000000009</v>
      </c>
      <c r="AW34" s="2">
        <f t="shared" si="24"/>
        <v>3.8224809662222728E-8</v>
      </c>
      <c r="AX34" s="42">
        <f t="shared" si="25"/>
        <v>3.2793894431362815E-9</v>
      </c>
      <c r="AY34" s="2">
        <f t="shared" si="26"/>
        <v>7.4734900752072433E-7</v>
      </c>
      <c r="AZ34" s="2">
        <f t="shared" si="27"/>
        <v>7.4968043217156298E-7</v>
      </c>
      <c r="BA34" s="2"/>
      <c r="BB34" s="46">
        <f t="shared" si="1"/>
        <v>0.84167806552200164</v>
      </c>
      <c r="BC34" s="46">
        <f t="shared" si="2"/>
        <v>0.25</v>
      </c>
      <c r="BD34" s="2"/>
      <c r="BE34">
        <f>IF(AG34/Calculations!$H$11=INT(AG34/Calculations!$H$11),1,0)</f>
        <v>1</v>
      </c>
      <c r="BF34" s="56">
        <f t="shared" si="28"/>
        <v>2.8923206620202357</v>
      </c>
      <c r="BH34" s="2">
        <f t="shared" si="9"/>
        <v>0.40422690507258441</v>
      </c>
      <c r="BI34" s="2">
        <f t="shared" si="10"/>
        <v>6.421027573204377E-2</v>
      </c>
      <c r="BJ34" s="41">
        <f t="shared" si="29"/>
        <v>2.4958604431819196</v>
      </c>
      <c r="BK34" s="58">
        <f t="shared" si="30"/>
        <v>0.39646021883831606</v>
      </c>
      <c r="BL34" s="2"/>
      <c r="BM34" s="2">
        <f t="shared" si="11"/>
        <v>0.40422690507258441</v>
      </c>
      <c r="BN34" s="2">
        <f t="shared" si="12"/>
        <v>6.421027573204377E-2</v>
      </c>
      <c r="BO34" s="41">
        <f t="shared" si="13"/>
        <v>2.4958604431819196</v>
      </c>
      <c r="BP34" s="2">
        <f t="shared" si="14"/>
        <v>0.39646021883831606</v>
      </c>
      <c r="BQ34" s="2"/>
      <c r="BR34" s="2"/>
      <c r="BS34" s="2">
        <f t="shared" si="31"/>
        <v>8.2393774528241011</v>
      </c>
      <c r="BT34" s="57">
        <f t="shared" si="32"/>
        <v>2.8923206620202357</v>
      </c>
      <c r="BU34" s="2">
        <f t="shared" si="33"/>
        <v>9.6307913156650233</v>
      </c>
      <c r="BV34" s="2">
        <f t="shared" si="34"/>
        <v>1.500906799179313</v>
      </c>
      <c r="BW34" s="6">
        <f t="shared" si="15"/>
        <v>11.131698114844337</v>
      </c>
    </row>
    <row r="35" spans="2:75" x14ac:dyDescent="0.35">
      <c r="B35" s="5" t="s">
        <v>22</v>
      </c>
      <c r="C35" s="20">
        <v>5.0000000000000001E-4</v>
      </c>
      <c r="L35">
        <f t="shared" si="36"/>
        <v>1.6999999999999997</v>
      </c>
      <c r="M35" s="46">
        <v>6.422374722422626E-2</v>
      </c>
      <c r="O35">
        <f t="shared" si="37"/>
        <v>1.6999999999999997</v>
      </c>
      <c r="P35" s="46">
        <v>6.422374722422626E-2</v>
      </c>
      <c r="Q35" s="46">
        <v>3.2293261537045724E-2</v>
      </c>
      <c r="R35" s="46">
        <v>2.3958608297921121E-2</v>
      </c>
      <c r="S35" s="46">
        <v>1.769400468746574E-2</v>
      </c>
      <c r="T35" s="46">
        <v>1.4098807623218097E-2</v>
      </c>
      <c r="U35" s="46"/>
      <c r="V35" s="46"/>
      <c r="W35" s="46"/>
      <c r="X35">
        <f t="shared" si="35"/>
        <v>1.6999999999999997</v>
      </c>
      <c r="Y35" s="46">
        <v>6.422374722422626E-2</v>
      </c>
      <c r="Z35" s="46">
        <v>5.3779373575892735E-2</v>
      </c>
      <c r="AA35" s="46">
        <v>4.9447304102129774E-2</v>
      </c>
      <c r="AB35" s="46">
        <v>4.5161290078392084E-2</v>
      </c>
      <c r="AC35" s="46">
        <v>4.2818765056527333E-2</v>
      </c>
      <c r="AD35" s="46"/>
      <c r="AE35" s="46"/>
      <c r="AG35">
        <f t="shared" si="3"/>
        <v>7.333333333333333</v>
      </c>
      <c r="AH35">
        <f t="shared" si="4"/>
        <v>22</v>
      </c>
      <c r="AI35" s="1">
        <f t="shared" si="16"/>
        <v>2487.4548221861646</v>
      </c>
      <c r="AJ35" s="1">
        <f t="shared" si="17"/>
        <v>2.2419190112008604E-6</v>
      </c>
      <c r="AK35" s="1">
        <f t="shared" si="5"/>
        <v>5.2577732380548738</v>
      </c>
      <c r="AL35" s="1">
        <f t="shared" si="18"/>
        <v>6.1238757067899456</v>
      </c>
      <c r="AM35" s="1">
        <f t="shared" si="6"/>
        <v>0.87118488390810878</v>
      </c>
      <c r="AN35" s="1">
        <f t="shared" si="19"/>
        <v>5.2192646833167218E-7</v>
      </c>
      <c r="AO35" s="1">
        <f t="shared" si="20"/>
        <v>2498.8374803049151</v>
      </c>
      <c r="AP35" s="1">
        <f t="shared" si="21"/>
        <v>2.2485131770458888E-6</v>
      </c>
      <c r="AQ35" s="1">
        <f t="shared" si="7"/>
        <v>0.82913615787400496</v>
      </c>
      <c r="AR35" s="1">
        <f t="shared" si="22"/>
        <v>0.62560854752147987</v>
      </c>
      <c r="AS35" s="1">
        <f t="shared" si="23"/>
        <v>2.5939374190141283E-8</v>
      </c>
      <c r="AT35" s="1">
        <f t="shared" si="8"/>
        <v>1.1393647381777972E-4</v>
      </c>
      <c r="AU35" s="1">
        <f t="shared" si="0"/>
        <v>5000</v>
      </c>
      <c r="AW35" s="2">
        <f t="shared" si="24"/>
        <v>3.9088762514739318E-8</v>
      </c>
      <c r="AX35" s="42">
        <f t="shared" si="25"/>
        <v>3.5382662005579259E-9</v>
      </c>
      <c r="AY35" s="2">
        <f t="shared" si="26"/>
        <v>7.4723079560947793E-7</v>
      </c>
      <c r="AZ35" s="2">
        <f t="shared" si="27"/>
        <v>7.4970946331150824E-7</v>
      </c>
      <c r="BA35" s="2"/>
      <c r="BB35" s="46">
        <f t="shared" si="1"/>
        <v>0.84128382155568893</v>
      </c>
      <c r="BC35" s="46">
        <f t="shared" si="2"/>
        <v>0.25</v>
      </c>
      <c r="BD35" s="2"/>
      <c r="BE35">
        <f>IF(AG35/Calculations!$H$11=INT(AG35/Calculations!$H$11),1,0)</f>
        <v>0</v>
      </c>
      <c r="BF35" s="56">
        <f t="shared" si="28"/>
        <v>2.8922076608013318</v>
      </c>
      <c r="BH35" s="2">
        <f t="shared" si="9"/>
        <v>0.41438425625183029</v>
      </c>
      <c r="BI35" s="2">
        <f t="shared" si="10"/>
        <v>6.6056728090700081E-2</v>
      </c>
      <c r="BJ35" s="41">
        <f t="shared" si="29"/>
        <v>0</v>
      </c>
      <c r="BK35" s="58">
        <f t="shared" si="30"/>
        <v>0</v>
      </c>
      <c r="BL35" s="2"/>
      <c r="BM35" s="2">
        <f t="shared" si="11"/>
        <v>0.41438425625183029</v>
      </c>
      <c r="BN35" s="2">
        <f t="shared" si="12"/>
        <v>6.6056728090700081E-2</v>
      </c>
      <c r="BO35" s="41">
        <f t="shared" si="13"/>
        <v>0</v>
      </c>
      <c r="BP35" s="2">
        <f t="shared" si="14"/>
        <v>0</v>
      </c>
      <c r="BQ35" s="2"/>
      <c r="BR35" s="2"/>
      <c r="BS35" s="2">
        <f t="shared" si="31"/>
        <v>8.7198184371666319</v>
      </c>
      <c r="BT35" s="2">
        <f t="shared" si="32"/>
        <v>2.8923206620202357</v>
      </c>
      <c r="BU35" s="2">
        <f t="shared" si="33"/>
        <v>10.045175571916854</v>
      </c>
      <c r="BV35" s="2">
        <f t="shared" si="34"/>
        <v>1.5669635272700131</v>
      </c>
      <c r="BW35" s="6">
        <f t="shared" si="15"/>
        <v>11.612139099186868</v>
      </c>
    </row>
    <row r="36" spans="2:75" x14ac:dyDescent="0.35">
      <c r="B36" s="10" t="s">
        <v>18</v>
      </c>
      <c r="L36">
        <f t="shared" si="36"/>
        <v>1.8999999999999997</v>
      </c>
      <c r="M36" s="46">
        <v>9.5374229424247045E-2</v>
      </c>
      <c r="O36">
        <f t="shared" si="37"/>
        <v>1.8999999999999997</v>
      </c>
      <c r="P36" s="46">
        <v>9.5374229424247045E-2</v>
      </c>
      <c r="Q36" s="46">
        <v>4.0742130572564351E-2</v>
      </c>
      <c r="R36" s="46">
        <v>2.792625847602891E-2</v>
      </c>
      <c r="S36" s="46">
        <v>1.9260967465531364E-2</v>
      </c>
      <c r="T36" s="46">
        <v>1.4745772735638835E-2</v>
      </c>
      <c r="U36" s="46"/>
      <c r="V36" s="46"/>
      <c r="W36" s="46"/>
      <c r="X36">
        <f t="shared" si="35"/>
        <v>1.8999999999999997</v>
      </c>
      <c r="Y36" s="46">
        <v>9.5374229424247045E-2</v>
      </c>
      <c r="Z36" s="46">
        <v>7.7007806916630353E-2</v>
      </c>
      <c r="AA36" s="46">
        <v>6.9323479528166101E-2</v>
      </c>
      <c r="AB36" s="46">
        <v>6.1713573630052795E-2</v>
      </c>
      <c r="AC36" s="46">
        <v>5.7457776365740065E-2</v>
      </c>
      <c r="AD36" s="46"/>
      <c r="AE36" s="46"/>
      <c r="AG36">
        <f t="shared" si="3"/>
        <v>7.666666666666667</v>
      </c>
      <c r="AH36">
        <f>AH35+1</f>
        <v>23</v>
      </c>
      <c r="AI36" s="1">
        <f t="shared" si="16"/>
        <v>2487.0084860706538</v>
      </c>
      <c r="AJ36" s="1">
        <f t="shared" si="17"/>
        <v>2.2409734435302063E-6</v>
      </c>
      <c r="AK36" s="1">
        <f t="shared" si="5"/>
        <v>5.1199123280606633</v>
      </c>
      <c r="AL36" s="1">
        <f t="shared" si="18"/>
        <v>6.4997776011834549</v>
      </c>
      <c r="AM36" s="1">
        <f>MAX(0,AM35*(1-delta-rho)+(AL35+AN35)*sigma)</f>
        <v>0.91292054318145088</v>
      </c>
      <c r="AN36" s="1">
        <f t="shared" si="19"/>
        <v>5.4416321449131721E-7</v>
      </c>
      <c r="AO36" s="1">
        <f t="shared" si="20"/>
        <v>2498.9475832015087</v>
      </c>
      <c r="AP36" s="1">
        <f t="shared" si="21"/>
        <v>2.2486292201006314E-6</v>
      </c>
      <c r="AQ36" s="1">
        <f t="shared" si="7"/>
        <v>0.80835153773596025</v>
      </c>
      <c r="AR36" s="1">
        <f t="shared" si="22"/>
        <v>0.70283934187551245</v>
      </c>
      <c r="AS36" s="1">
        <f t="shared" si="23"/>
        <v>2.9123861421437122E-8</v>
      </c>
      <c r="AT36" s="1">
        <f t="shared" si="8"/>
        <v>1.2431291065415157E-4</v>
      </c>
      <c r="AU36" s="1">
        <f t="shared" si="0"/>
        <v>5000.0000000000009</v>
      </c>
      <c r="AW36" s="2">
        <f t="shared" si="24"/>
        <v>3.9989347123307374E-8</v>
      </c>
      <c r="AX36" s="42">
        <f t="shared" si="25"/>
        <v>3.8020913786801552E-9</v>
      </c>
      <c r="AY36" s="2">
        <f t="shared" si="26"/>
        <v>7.4636076939629935E-7</v>
      </c>
      <c r="AZ36" s="2">
        <f t="shared" si="27"/>
        <v>7.4962043540337213E-7</v>
      </c>
      <c r="BA36" s="2"/>
      <c r="BB36" s="46">
        <f t="shared" si="1"/>
        <v>0.84088976225416823</v>
      </c>
      <c r="BC36" s="46">
        <f t="shared" si="2"/>
        <v>0.25</v>
      </c>
      <c r="BD36" s="2"/>
      <c r="BE36">
        <f>IF(AG36/Calculations!$H$11=INT(AG36/Calculations!$H$11),1,0)</f>
        <v>0</v>
      </c>
      <c r="BF36" s="56">
        <f t="shared" si="28"/>
        <v>2.8929766575500877</v>
      </c>
      <c r="BH36" s="2">
        <f t="shared" si="9"/>
        <v>0.44633611645633164</v>
      </c>
      <c r="BI36" s="2">
        <f t="shared" si="10"/>
        <v>7.1341619625733557E-2</v>
      </c>
      <c r="BJ36" s="41">
        <f t="shared" si="29"/>
        <v>0</v>
      </c>
      <c r="BK36" s="58">
        <f t="shared" si="30"/>
        <v>0</v>
      </c>
      <c r="BL36" s="2"/>
      <c r="BM36" s="2">
        <f t="shared" si="11"/>
        <v>0.44633611645633164</v>
      </c>
      <c r="BN36" s="2">
        <f t="shared" si="12"/>
        <v>7.1341619625733557E-2</v>
      </c>
      <c r="BO36" s="41">
        <f t="shared" si="13"/>
        <v>0</v>
      </c>
      <c r="BP36" s="2">
        <f t="shared" si="14"/>
        <v>0</v>
      </c>
      <c r="BQ36" s="2"/>
      <c r="BR36" s="2"/>
      <c r="BS36" s="2">
        <f t="shared" si="31"/>
        <v>9.2374961732486973</v>
      </c>
      <c r="BT36" s="2">
        <f t="shared" si="32"/>
        <v>2.8923206620202357</v>
      </c>
      <c r="BU36" s="2">
        <f t="shared" si="33"/>
        <v>10.491511688373185</v>
      </c>
      <c r="BV36" s="2">
        <f t="shared" si="34"/>
        <v>1.6383051468957466</v>
      </c>
      <c r="BW36" s="6">
        <f t="shared" si="15"/>
        <v>12.129816835268933</v>
      </c>
    </row>
    <row r="37" spans="2:75" x14ac:dyDescent="0.35">
      <c r="B37" s="11" t="s">
        <v>69</v>
      </c>
      <c r="C37" s="13">
        <f>1/(C31*C29)</f>
        <v>2.3809523809523808E-2</v>
      </c>
      <c r="L37">
        <f t="shared" si="36"/>
        <v>2.0999999999999996</v>
      </c>
      <c r="M37" s="46">
        <v>0.14519401984335428</v>
      </c>
      <c r="O37">
        <f t="shared" si="37"/>
        <v>2.0999999999999996</v>
      </c>
      <c r="P37" s="46">
        <v>0.14519401984335428</v>
      </c>
      <c r="Q37" s="46">
        <v>5.3239168887401829E-2</v>
      </c>
      <c r="R37" s="46">
        <v>3.3202760469569305E-2</v>
      </c>
      <c r="S37" s="46">
        <v>2.1107361423510343E-2</v>
      </c>
      <c r="T37" s="46">
        <v>1.5452055165653966E-2</v>
      </c>
      <c r="U37" s="46"/>
      <c r="V37" s="46"/>
      <c r="W37" s="46"/>
      <c r="X37">
        <f t="shared" si="35"/>
        <v>2.0999999999999996</v>
      </c>
      <c r="Y37" s="46">
        <v>0.14519401984335428</v>
      </c>
      <c r="Z37" s="46">
        <v>0.11403070627495794</v>
      </c>
      <c r="AA37" s="46">
        <v>0.10069579337088541</v>
      </c>
      <c r="AB37" s="46">
        <v>8.7365120645479161E-2</v>
      </c>
      <c r="AC37" s="46">
        <v>7.9729887528725424E-2</v>
      </c>
      <c r="AD37" s="46"/>
      <c r="AE37" s="46"/>
      <c r="AG37">
        <f t="shared" si="3"/>
        <v>8</v>
      </c>
      <c r="AH37">
        <f t="shared" si="4"/>
        <v>24</v>
      </c>
      <c r="AI37" s="1">
        <f t="shared" si="16"/>
        <v>2486.5328624121362</v>
      </c>
      <c r="AJ37" s="1">
        <f t="shared" si="17"/>
        <v>2.2402187498050192E-6</v>
      </c>
      <c r="AK37" s="1">
        <f t="shared" si="5"/>
        <v>5.0266568397708005</v>
      </c>
      <c r="AL37" s="1">
        <f t="shared" si="18"/>
        <v>6.8475758350900673</v>
      </c>
      <c r="AM37" s="1">
        <f t="shared" si="6"/>
        <v>0.95749773302314667</v>
      </c>
      <c r="AN37" s="1">
        <f t="shared" si="19"/>
        <v>5.685213919936638E-7</v>
      </c>
      <c r="AO37" s="1">
        <f t="shared" si="20"/>
        <v>2499.0645821771259</v>
      </c>
      <c r="AP37" s="1">
        <f t="shared" si="21"/>
        <v>2.2487373983217422E-6</v>
      </c>
      <c r="AQ37" s="1">
        <f t="shared" si="7"/>
        <v>0.79476282113964325</v>
      </c>
      <c r="AR37" s="1">
        <f t="shared" si="22"/>
        <v>0.77592190497781532</v>
      </c>
      <c r="AS37" s="1">
        <f t="shared" si="23"/>
        <v>3.2809696025941102E-8</v>
      </c>
      <c r="AT37" s="1">
        <f t="shared" si="8"/>
        <v>1.3518644912792954E-4</v>
      </c>
      <c r="AU37" s="1">
        <f t="shared" si="0"/>
        <v>5000.0000000000009</v>
      </c>
      <c r="AW37" s="2">
        <f t="shared" si="24"/>
        <v>4.286713037620092E-8</v>
      </c>
      <c r="AX37" s="42">
        <f t="shared" si="25"/>
        <v>4.3792598764429574E-9</v>
      </c>
      <c r="AY37" s="2">
        <f t="shared" si="26"/>
        <v>7.4623645411821461E-7</v>
      </c>
      <c r="AZ37" s="2">
        <f t="shared" si="27"/>
        <v>7.496512515879877E-7</v>
      </c>
      <c r="BA37" s="2"/>
      <c r="BB37" s="46">
        <f t="shared" si="1"/>
        <v>0.84049588753094218</v>
      </c>
      <c r="BC37" s="46">
        <f t="shared" si="2"/>
        <v>0.25</v>
      </c>
      <c r="BD37" s="2"/>
      <c r="BE37">
        <f>IF(AG37/Calculations!$H$11=INT(AG37/Calculations!$H$11),1,0)</f>
        <v>0</v>
      </c>
      <c r="BF37" s="56">
        <f t="shared" si="28"/>
        <v>2.8937287677076751</v>
      </c>
      <c r="BH37" s="2">
        <f t="shared" si="9"/>
        <v>0.47562365927243377</v>
      </c>
      <c r="BI37" s="2">
        <f t="shared" si="10"/>
        <v>7.6228120929900861E-2</v>
      </c>
      <c r="BJ37" s="41">
        <f t="shared" si="29"/>
        <v>0</v>
      </c>
      <c r="BK37" s="58">
        <f t="shared" si="30"/>
        <v>0</v>
      </c>
      <c r="BL37" s="2"/>
      <c r="BM37" s="2">
        <f t="shared" si="11"/>
        <v>0.47562365927243377</v>
      </c>
      <c r="BN37" s="2">
        <f t="shared" si="12"/>
        <v>7.6228120929900861E-2</v>
      </c>
      <c r="BO37" s="41">
        <f t="shared" si="13"/>
        <v>0</v>
      </c>
      <c r="BP37" s="2">
        <f t="shared" si="14"/>
        <v>0</v>
      </c>
      <c r="BQ37" s="2"/>
      <c r="BR37" s="2"/>
      <c r="BS37" s="2">
        <f t="shared" si="31"/>
        <v>9.789347953451033</v>
      </c>
      <c r="BT37" s="2">
        <f t="shared" si="32"/>
        <v>2.8923206620202357</v>
      </c>
      <c r="BU37" s="2">
        <f t="shared" si="33"/>
        <v>10.96713534764562</v>
      </c>
      <c r="BV37" s="2">
        <f t="shared" si="34"/>
        <v>1.7145332678256475</v>
      </c>
      <c r="BW37" s="6">
        <f t="shared" si="15"/>
        <v>12.681668615471269</v>
      </c>
    </row>
    <row r="38" spans="2:75" x14ac:dyDescent="0.35">
      <c r="B38" s="11" t="s">
        <v>12</v>
      </c>
      <c r="C38" s="13">
        <f>C37*C32/(1-C32)</f>
        <v>1.020408163265306E-2</v>
      </c>
      <c r="L38">
        <f t="shared" si="36"/>
        <v>2.2999999999999998</v>
      </c>
      <c r="M38" s="46">
        <v>0.22020165762348309</v>
      </c>
      <c r="O38">
        <f t="shared" si="37"/>
        <v>2.2999999999999998</v>
      </c>
      <c r="P38" s="46">
        <v>0.22020165762348309</v>
      </c>
      <c r="Q38" s="46">
        <v>7.2165721628898047E-2</v>
      </c>
      <c r="R38" s="46">
        <v>4.0407404554570439E-2</v>
      </c>
      <c r="S38" s="46">
        <v>2.3308709935355183E-2</v>
      </c>
      <c r="T38" s="46">
        <v>1.6225775926282604E-2</v>
      </c>
      <c r="U38" s="46"/>
      <c r="V38" s="46"/>
      <c r="W38" s="46"/>
      <c r="X38">
        <f t="shared" si="35"/>
        <v>2.2999999999999998</v>
      </c>
      <c r="Y38" s="46">
        <v>0.22020165762348309</v>
      </c>
      <c r="Z38" s="46">
        <v>0.17089320971650171</v>
      </c>
      <c r="AA38" s="46">
        <v>0.14894440542520285</v>
      </c>
      <c r="AB38" s="46">
        <v>0.12652439085617434</v>
      </c>
      <c r="AC38" s="46">
        <v>0.11328084754614602</v>
      </c>
      <c r="AD38" s="46"/>
      <c r="AE38" s="46"/>
      <c r="AG38">
        <f t="shared" si="3"/>
        <v>8.3333333333333339</v>
      </c>
      <c r="AH38">
        <f>AH37+1</f>
        <v>25</v>
      </c>
      <c r="AI38" s="1">
        <f t="shared" si="16"/>
        <v>2486.0300793450983</v>
      </c>
      <c r="AJ38" s="1">
        <f t="shared" si="17"/>
        <v>2.2395817198189021E-6</v>
      </c>
      <c r="AK38" s="1">
        <f t="shared" si="5"/>
        <v>4.9709224808044521</v>
      </c>
      <c r="AL38" s="1">
        <f t="shared" si="18"/>
        <v>7.1731824735426857</v>
      </c>
      <c r="AM38" s="1">
        <f>MAX(0,AM37*(1-delta-rho)+(AL37+AN37)*sigma)</f>
        <v>1.0045619920746689</v>
      </c>
      <c r="AN38" s="1">
        <f t="shared" si="19"/>
        <v>5.9468237334422276E-7</v>
      </c>
      <c r="AO38" s="1">
        <f t="shared" si="20"/>
        <v>2499.1880925274354</v>
      </c>
      <c r="AP38" s="1">
        <f t="shared" si="21"/>
        <v>2.2488425480051243E-6</v>
      </c>
      <c r="AQ38" s="1">
        <f t="shared" si="7"/>
        <v>0.78725492094209959</v>
      </c>
      <c r="AR38" s="1">
        <f t="shared" si="22"/>
        <v>0.84575454911366665</v>
      </c>
      <c r="AS38" s="1">
        <f t="shared" si="23"/>
        <v>3.6948388229555556E-8</v>
      </c>
      <c r="AT38" s="1">
        <f t="shared" si="8"/>
        <v>1.4659093390630856E-4</v>
      </c>
      <c r="AU38" s="1">
        <f t="shared" si="0"/>
        <v>5000</v>
      </c>
      <c r="AW38" s="2">
        <f t="shared" si="24"/>
        <v>4.549844366326862E-8</v>
      </c>
      <c r="AX38" s="42">
        <f t="shared" si="25"/>
        <v>4.919875442327341E-9</v>
      </c>
      <c r="AY38" s="2">
        <f t="shared" si="26"/>
        <v>7.4610255328222237E-7</v>
      </c>
      <c r="AZ38" s="2">
        <f t="shared" si="27"/>
        <v>7.4968428245729609E-7</v>
      </c>
      <c r="BA38" s="2"/>
      <c r="BB38" s="46">
        <f t="shared" si="1"/>
        <v>0.84010219729955393</v>
      </c>
      <c r="BC38" s="46">
        <f t="shared" si="2"/>
        <v>0.25</v>
      </c>
      <c r="BD38" s="2"/>
      <c r="BE38">
        <f>IF(AG38/Calculations!$H$11=INT(AG38/Calculations!$H$11),1,0)</f>
        <v>0</v>
      </c>
      <c r="BF38" s="56">
        <f t="shared" si="28"/>
        <v>2.8944653373900109</v>
      </c>
      <c r="BH38" s="2">
        <f t="shared" si="9"/>
        <v>0.50278306767485248</v>
      </c>
      <c r="BI38" s="2">
        <f t="shared" si="10"/>
        <v>8.0799079929083431E-2</v>
      </c>
      <c r="BJ38" s="41">
        <f t="shared" si="29"/>
        <v>0</v>
      </c>
      <c r="BK38" s="58">
        <f t="shared" si="30"/>
        <v>0</v>
      </c>
      <c r="BL38" s="2"/>
      <c r="BM38" s="2">
        <f t="shared" si="11"/>
        <v>0.50278306767485248</v>
      </c>
      <c r="BN38" s="2">
        <f t="shared" si="12"/>
        <v>8.0799079929083431E-2</v>
      </c>
      <c r="BO38" s="41">
        <f t="shared" si="13"/>
        <v>0</v>
      </c>
      <c r="BP38" s="2">
        <f t="shared" si="14"/>
        <v>0</v>
      </c>
      <c r="BQ38" s="2"/>
      <c r="BR38" s="2"/>
      <c r="BS38" s="2">
        <f t="shared" si="31"/>
        <v>10.372930101054969</v>
      </c>
      <c r="BT38" s="2">
        <f t="shared" si="32"/>
        <v>2.8923206620202357</v>
      </c>
      <c r="BU38" s="2">
        <f t="shared" si="33"/>
        <v>11.469918415320473</v>
      </c>
      <c r="BV38" s="2">
        <f t="shared" si="34"/>
        <v>1.7953323477547309</v>
      </c>
      <c r="BW38" s="6">
        <f t="shared" si="15"/>
        <v>13.265250763075205</v>
      </c>
    </row>
    <row r="39" spans="2:75" x14ac:dyDescent="0.35">
      <c r="B39" s="11" t="s">
        <v>13</v>
      </c>
      <c r="C39" s="12">
        <f>H9*(C37+C38)</f>
        <v>0.13605442176870747</v>
      </c>
      <c r="L39">
        <f t="shared" si="36"/>
        <v>2.5</v>
      </c>
      <c r="M39" s="46">
        <v>0.32207411223636062</v>
      </c>
      <c r="O39">
        <f t="shared" si="37"/>
        <v>2.5</v>
      </c>
      <c r="P39" s="46">
        <v>0.32207411223636062</v>
      </c>
      <c r="Q39" s="46">
        <v>0.10110017896292227</v>
      </c>
      <c r="R39" s="46">
        <v>5.0501158566119322E-2</v>
      </c>
      <c r="S39" s="46">
        <v>2.5967270791725377E-2</v>
      </c>
      <c r="T39" s="46">
        <v>1.7076507768226803E-2</v>
      </c>
      <c r="U39" s="46"/>
      <c r="V39" s="46"/>
      <c r="W39" s="46"/>
      <c r="X39">
        <f t="shared" si="35"/>
        <v>2.5</v>
      </c>
      <c r="Y39" s="46">
        <v>0.32207411223636062</v>
      </c>
      <c r="Z39" s="46">
        <v>0.25164206087817925</v>
      </c>
      <c r="AA39" s="46">
        <v>0.21852974817079776</v>
      </c>
      <c r="AB39" s="46">
        <v>0.18349392603918258</v>
      </c>
      <c r="AC39" s="46">
        <v>0.16190402966602024</v>
      </c>
      <c r="AD39" s="46"/>
      <c r="AE39" s="46"/>
      <c r="AG39">
        <f t="shared" si="3"/>
        <v>8.6666666666666661</v>
      </c>
      <c r="AH39">
        <f t="shared" si="4"/>
        <v>26</v>
      </c>
      <c r="AI39" s="1">
        <f t="shared" si="16"/>
        <v>2485.5018187511673</v>
      </c>
      <c r="AJ39" s="1">
        <f t="shared" si="17"/>
        <v>2.2390143460625083E-6</v>
      </c>
      <c r="AK39" s="1">
        <f t="shared" si="5"/>
        <v>4.9468583552137</v>
      </c>
      <c r="AL39" s="1">
        <f t="shared" si="18"/>
        <v>7.4815213472792177</v>
      </c>
      <c r="AM39" s="1">
        <f t="shared" si="6"/>
        <v>1.0538276299464966</v>
      </c>
      <c r="AN39" s="1">
        <f t="shared" si="19"/>
        <v>6.223881130588358E-7</v>
      </c>
      <c r="AO39" s="1">
        <f t="shared" si="20"/>
        <v>2499.3178140057453</v>
      </c>
      <c r="AP39" s="1">
        <f t="shared" si="21"/>
        <v>2.2489477474870819E-6</v>
      </c>
      <c r="AQ39" s="1">
        <f t="shared" si="7"/>
        <v>0.78490590320895504</v>
      </c>
      <c r="AR39" s="1">
        <f t="shared" si="22"/>
        <v>0.91309029960164489</v>
      </c>
      <c r="AS39" s="1">
        <f t="shared" si="23"/>
        <v>4.1500118089439664E-8</v>
      </c>
      <c r="AT39" s="1">
        <f t="shared" si="8"/>
        <v>1.5855598776746139E-4</v>
      </c>
      <c r="AU39" s="1">
        <f t="shared" si="0"/>
        <v>5000.0000000000009</v>
      </c>
      <c r="AW39" s="2">
        <f t="shared" si="24"/>
        <v>4.7933031324960785E-8</v>
      </c>
      <c r="AX39" s="42">
        <f t="shared" si="25"/>
        <v>5.4314533891592411E-9</v>
      </c>
      <c r="AY39" s="2">
        <f t="shared" si="26"/>
        <v>7.4595986618324015E-7</v>
      </c>
      <c r="AZ39" s="2">
        <f t="shared" si="27"/>
        <v>7.4971938215033226E-7</v>
      </c>
      <c r="BA39" s="2"/>
      <c r="BB39" s="46">
        <f t="shared" si="1"/>
        <v>0.83970869147358695</v>
      </c>
      <c r="BC39" s="46">
        <f t="shared" si="2"/>
        <v>0.25</v>
      </c>
      <c r="BD39" s="2"/>
      <c r="BE39">
        <f>IF(AG39/Calculations!$H$11=INT(AG39/Calculations!$H$11),1,0)</f>
        <v>0</v>
      </c>
      <c r="BF39" s="56">
        <f t="shared" si="28"/>
        <v>2.8951874415816032</v>
      </c>
      <c r="BH39" s="2">
        <f t="shared" si="9"/>
        <v>0.52826059449863216</v>
      </c>
      <c r="BI39" s="2">
        <f t="shared" si="10"/>
        <v>8.512375126042214E-2</v>
      </c>
      <c r="BJ39" s="41">
        <f t="shared" si="29"/>
        <v>0</v>
      </c>
      <c r="BK39" s="58">
        <f t="shared" si="30"/>
        <v>0</v>
      </c>
      <c r="BL39" s="2"/>
      <c r="BM39" s="2">
        <f t="shared" si="11"/>
        <v>0.52826059449863216</v>
      </c>
      <c r="BN39" s="2">
        <f t="shared" si="12"/>
        <v>8.512375126042214E-2</v>
      </c>
      <c r="BO39" s="41">
        <f t="shared" si="13"/>
        <v>0</v>
      </c>
      <c r="BP39" s="2">
        <f t="shared" si="14"/>
        <v>0</v>
      </c>
      <c r="BQ39" s="2"/>
      <c r="BR39" s="2"/>
      <c r="BS39" s="2">
        <f t="shared" si="31"/>
        <v>10.986314446814024</v>
      </c>
      <c r="BT39" s="2">
        <f t="shared" si="32"/>
        <v>2.8923206620202357</v>
      </c>
      <c r="BU39" s="2">
        <f t="shared" si="33"/>
        <v>11.998179009819106</v>
      </c>
      <c r="BV39" s="2">
        <f t="shared" si="34"/>
        <v>1.8804560990151531</v>
      </c>
      <c r="BW39" s="6">
        <f t="shared" si="15"/>
        <v>13.87863510883426</v>
      </c>
    </row>
    <row r="40" spans="2:75" x14ac:dyDescent="0.35">
      <c r="B40" s="11" t="s">
        <v>21</v>
      </c>
      <c r="C40" s="18">
        <f>(C35/(1-C35))*C37</f>
        <v>1.19107172633936E-5</v>
      </c>
      <c r="L40">
        <f t="shared" si="36"/>
        <v>2.7</v>
      </c>
      <c r="M40" s="46">
        <v>0.44358830138113353</v>
      </c>
      <c r="O40">
        <f t="shared" si="37"/>
        <v>2.7</v>
      </c>
      <c r="P40" s="46">
        <v>0.44358830138113353</v>
      </c>
      <c r="Q40" s="46">
        <v>0.14478270572574231</v>
      </c>
      <c r="R40" s="46">
        <v>6.4961439432104431E-2</v>
      </c>
      <c r="S40" s="46">
        <v>2.9223260020933672E-2</v>
      </c>
      <c r="T40" s="46">
        <v>1.8015588054228687E-2</v>
      </c>
      <c r="U40" s="46"/>
      <c r="V40" s="46"/>
      <c r="W40" s="46"/>
      <c r="X40">
        <f t="shared" si="35"/>
        <v>2.7</v>
      </c>
      <c r="Y40" s="46">
        <v>0.44358830138113353</v>
      </c>
      <c r="Z40" s="46">
        <v>0.35388783861634449</v>
      </c>
      <c r="AA40" s="46">
        <v>0.3091682133279175</v>
      </c>
      <c r="AB40" s="46">
        <v>0.25969778164573948</v>
      </c>
      <c r="AC40" s="46">
        <v>0.22752880983140059</v>
      </c>
      <c r="AD40" s="46"/>
      <c r="AE40" s="46"/>
      <c r="AG40">
        <f t="shared" si="3"/>
        <v>9</v>
      </c>
      <c r="AH40">
        <f t="shared" si="4"/>
        <v>27</v>
      </c>
      <c r="AI40" s="1">
        <f t="shared" si="16"/>
        <v>2484.9493907194383</v>
      </c>
      <c r="AJ40" s="1">
        <f t="shared" si="17"/>
        <v>2.2384852619699595E-6</v>
      </c>
      <c r="AK40" s="1">
        <f t="shared" si="5"/>
        <v>4.9496354591150613</v>
      </c>
      <c r="AL40" s="1">
        <f t="shared" si="18"/>
        <v>7.7766987102104386</v>
      </c>
      <c r="AM40" s="1">
        <f t="shared" si="6"/>
        <v>1.1050660049721794</v>
      </c>
      <c r="AN40" s="1">
        <f t="shared" si="19"/>
        <v>6.514307271662732E-7</v>
      </c>
      <c r="AO40" s="1">
        <f t="shared" si="20"/>
        <v>2499.4535167458107</v>
      </c>
      <c r="AP40" s="1">
        <f t="shared" si="21"/>
        <v>2.2490549335805171E-6</v>
      </c>
      <c r="AQ40" s="1">
        <f t="shared" si="7"/>
        <v>0.78695425174453659</v>
      </c>
      <c r="AR40" s="1">
        <f t="shared" si="22"/>
        <v>0.97856181547596954</v>
      </c>
      <c r="AS40" s="1">
        <f t="shared" si="23"/>
        <v>4.6432301942689591E-8</v>
      </c>
      <c r="AT40" s="1">
        <f t="shared" si="8"/>
        <v>1.7110783071210629E-4</v>
      </c>
      <c r="AU40" s="1">
        <f t="shared" si="0"/>
        <v>5000</v>
      </c>
      <c r="AW40" s="2">
        <f t="shared" si="24"/>
        <v>5.021227781692158E-8</v>
      </c>
      <c r="AX40" s="42">
        <f t="shared" si="25"/>
        <v>5.920281902998485E-9</v>
      </c>
      <c r="AY40" s="2">
        <f t="shared" si="26"/>
        <v>7.4580903126162038E-7</v>
      </c>
      <c r="AZ40" s="2">
        <f t="shared" si="27"/>
        <v>7.4975643525579564E-7</v>
      </c>
      <c r="BA40" s="2"/>
      <c r="BB40" s="46">
        <f t="shared" si="1"/>
        <v>0.83931536996666545</v>
      </c>
      <c r="BC40" s="46">
        <f t="shared" si="2"/>
        <v>0.25</v>
      </c>
      <c r="BD40" s="2"/>
      <c r="BE40">
        <f>IF(AG40/Calculations!$H$11=INT(AG40/Calculations!$H$11),1,0)</f>
        <v>0</v>
      </c>
      <c r="BF40" s="56">
        <f t="shared" si="28"/>
        <v>2.8958959297727449</v>
      </c>
      <c r="BH40" s="2">
        <f t="shared" si="9"/>
        <v>0.55242803225843906</v>
      </c>
      <c r="BI40" s="2">
        <f t="shared" si="10"/>
        <v>8.9260115558798855E-2</v>
      </c>
      <c r="BJ40" s="41">
        <f t="shared" si="29"/>
        <v>0</v>
      </c>
      <c r="BK40" s="58">
        <f t="shared" si="30"/>
        <v>0</v>
      </c>
      <c r="BL40" s="2"/>
      <c r="BM40" s="2">
        <f t="shared" si="11"/>
        <v>0.55242803225843906</v>
      </c>
      <c r="BN40" s="2">
        <f t="shared" si="12"/>
        <v>8.9260115558798855E-2</v>
      </c>
      <c r="BO40" s="41">
        <f t="shared" si="13"/>
        <v>0</v>
      </c>
      <c r="BP40" s="2">
        <f t="shared" si="14"/>
        <v>0</v>
      </c>
      <c r="BQ40" s="2"/>
      <c r="BR40" s="2"/>
      <c r="BS40" s="2">
        <f t="shared" si="31"/>
        <v>11.628002594631262</v>
      </c>
      <c r="BT40" s="2">
        <f t="shared" si="32"/>
        <v>2.8923206620202357</v>
      </c>
      <c r="BU40" s="2">
        <f t="shared" si="33"/>
        <v>12.550607042077544</v>
      </c>
      <c r="BV40" s="2">
        <f t="shared" si="34"/>
        <v>1.969716214573952</v>
      </c>
      <c r="BW40" s="6">
        <f t="shared" si="15"/>
        <v>14.520323256651498</v>
      </c>
    </row>
    <row r="41" spans="2:75" x14ac:dyDescent="0.35">
      <c r="B41" s="11" t="s">
        <v>23</v>
      </c>
      <c r="C41" s="21">
        <f>1/(C30*C29)</f>
        <v>0.1111111111111111</v>
      </c>
      <c r="L41">
        <f t="shared" si="36"/>
        <v>2.9000000000000004</v>
      </c>
      <c r="M41" s="46">
        <v>0.57168177619814065</v>
      </c>
      <c r="O41">
        <f t="shared" si="37"/>
        <v>2.9000000000000004</v>
      </c>
      <c r="P41" s="46">
        <v>0.57168177619814065</v>
      </c>
      <c r="Q41" s="46">
        <v>0.20805067788057668</v>
      </c>
      <c r="R41" s="46">
        <v>8.5990208513862534E-2</v>
      </c>
      <c r="S41" s="46">
        <v>3.3271187954269102E-2</v>
      </c>
      <c r="T41" s="46">
        <v>1.9056508636296599E-2</v>
      </c>
      <c r="U41" s="46"/>
      <c r="V41" s="46"/>
      <c r="W41" s="46"/>
      <c r="X41">
        <f t="shared" si="35"/>
        <v>2.9000000000000004</v>
      </c>
      <c r="Y41" s="46">
        <v>0.57168177619814065</v>
      </c>
      <c r="Z41" s="46">
        <v>0.46766571252228467</v>
      </c>
      <c r="AA41" s="46">
        <v>0.41341925254589207</v>
      </c>
      <c r="AB41" s="46">
        <v>0.35084088128068036</v>
      </c>
      <c r="AC41" s="46">
        <v>0.30771808593754424</v>
      </c>
      <c r="AD41" s="46"/>
      <c r="AE41" s="46"/>
      <c r="AG41">
        <f t="shared" si="3"/>
        <v>9.3333333333333339</v>
      </c>
      <c r="AH41">
        <f t="shared" si="4"/>
        <v>28</v>
      </c>
      <c r="AI41" s="1">
        <f t="shared" si="16"/>
        <v>2484.3737951817116</v>
      </c>
      <c r="AJ41" s="1">
        <f t="shared" si="17"/>
        <v>2.2379740610618294E-6</v>
      </c>
      <c r="AK41" s="1">
        <f t="shared" si="5"/>
        <v>4.9752715018957465</v>
      </c>
      <c r="AL41" s="1">
        <f t="shared" si="18"/>
        <v>8.0621445917252341</v>
      </c>
      <c r="AM41" s="1">
        <f t="shared" si="6"/>
        <v>1.1580958226057436</v>
      </c>
      <c r="AN41" s="1">
        <f t="shared" si="19"/>
        <v>6.8164386939419025E-7</v>
      </c>
      <c r="AO41" s="1">
        <f t="shared" si="20"/>
        <v>2499.595029635766</v>
      </c>
      <c r="AP41" s="1">
        <f t="shared" si="21"/>
        <v>2.2491653074200225E-6</v>
      </c>
      <c r="AQ41" s="1">
        <f t="shared" si="7"/>
        <v>0.79277169629141175</v>
      </c>
      <c r="AR41" s="1">
        <f t="shared" si="22"/>
        <v>1.04270207954462</v>
      </c>
      <c r="AS41" s="1">
        <f t="shared" si="23"/>
        <v>5.1718403105181964E-8</v>
      </c>
      <c r="AT41" s="1">
        <f t="shared" si="8"/>
        <v>1.8426995945471783E-4</v>
      </c>
      <c r="AU41" s="1">
        <f t="shared" si="0"/>
        <v>5000.0000000000018</v>
      </c>
      <c r="AW41" s="2">
        <f t="shared" si="24"/>
        <v>5.2370649954661014E-8</v>
      </c>
      <c r="AX41" s="42">
        <f t="shared" si="25"/>
        <v>6.3916321611278354E-9</v>
      </c>
      <c r="AY41" s="2">
        <f t="shared" si="26"/>
        <v>7.4565055308185632E-7</v>
      </c>
      <c r="AZ41" s="2">
        <f t="shared" si="27"/>
        <v>7.4979535169967778E-7</v>
      </c>
      <c r="BA41" s="2"/>
      <c r="BB41" s="46">
        <f t="shared" si="1"/>
        <v>0.83892223269245403</v>
      </c>
      <c r="BC41" s="46">
        <f t="shared" si="2"/>
        <v>0.25</v>
      </c>
      <c r="BD41" s="2"/>
      <c r="BE41">
        <f>IF(AG41/Calculations!$H$11=INT(AG41/Calculations!$H$11),1,0)</f>
        <v>0</v>
      </c>
      <c r="BF41" s="56">
        <f t="shared" si="28"/>
        <v>2.8965914637048025</v>
      </c>
      <c r="BH41" s="2">
        <f t="shared" si="9"/>
        <v>0.57559553823791476</v>
      </c>
      <c r="BI41" s="2">
        <f t="shared" si="10"/>
        <v>9.3256805851823665E-2</v>
      </c>
      <c r="BJ41" s="41">
        <f t="shared" si="29"/>
        <v>0</v>
      </c>
      <c r="BK41" s="58">
        <f t="shared" si="30"/>
        <v>0</v>
      </c>
      <c r="BL41" s="2"/>
      <c r="BM41" s="2">
        <f t="shared" si="11"/>
        <v>0.57559553823791476</v>
      </c>
      <c r="BN41" s="2">
        <f t="shared" si="12"/>
        <v>9.3256805851823665E-2</v>
      </c>
      <c r="BO41" s="41">
        <f t="shared" si="13"/>
        <v>0</v>
      </c>
      <c r="BP41" s="2">
        <f t="shared" si="14"/>
        <v>0</v>
      </c>
      <c r="BQ41" s="2"/>
      <c r="BR41" s="2"/>
      <c r="BS41" s="2">
        <f t="shared" si="31"/>
        <v>12.296854938720999</v>
      </c>
      <c r="BT41" s="2">
        <f t="shared" si="32"/>
        <v>2.8923206620202357</v>
      </c>
      <c r="BU41" s="2">
        <f t="shared" si="33"/>
        <v>13.126202580315459</v>
      </c>
      <c r="BV41" s="2">
        <f t="shared" si="34"/>
        <v>2.0629730204257757</v>
      </c>
      <c r="BW41" s="6">
        <f t="shared" si="15"/>
        <v>15.189175600741235</v>
      </c>
    </row>
    <row r="42" spans="2:75" x14ac:dyDescent="0.35">
      <c r="B42" s="11" t="s">
        <v>16</v>
      </c>
      <c r="C42" s="13">
        <f>1/C33</f>
        <v>0.33333333333333331</v>
      </c>
      <c r="L42">
        <f t="shared" si="36"/>
        <v>3.1000000000000005</v>
      </c>
      <c r="M42" s="46">
        <v>0.6956314698887357</v>
      </c>
      <c r="O42">
        <f t="shared" si="37"/>
        <v>3.1000000000000005</v>
      </c>
      <c r="P42" s="46">
        <v>0.6956314698887357</v>
      </c>
      <c r="Q42" s="46">
        <v>0.29324004234301365</v>
      </c>
      <c r="R42" s="46">
        <v>0.11665875847315556</v>
      </c>
      <c r="S42" s="46">
        <v>3.8383544817631905E-2</v>
      </c>
      <c r="T42" s="46">
        <v>2.0215403487420801E-2</v>
      </c>
      <c r="U42" s="46"/>
      <c r="V42" s="46"/>
      <c r="W42" s="46"/>
      <c r="X42">
        <f t="shared" si="35"/>
        <v>3.1000000000000005</v>
      </c>
      <c r="Y42" s="46">
        <v>0.6956314698887357</v>
      </c>
      <c r="Z42" s="46">
        <v>0.5807994537211606</v>
      </c>
      <c r="AA42" s="46">
        <v>0.51977507386576172</v>
      </c>
      <c r="AB42" s="46">
        <v>0.44754832458269056</v>
      </c>
      <c r="AC42" s="46">
        <v>0.39523876608938974</v>
      </c>
      <c r="AD42" s="46"/>
      <c r="AE42" s="46"/>
      <c r="AG42">
        <f t="shared" si="3"/>
        <v>9.6666666666666661</v>
      </c>
      <c r="AH42">
        <f t="shared" si="4"/>
        <v>29</v>
      </c>
      <c r="AI42" s="1">
        <f t="shared" si="16"/>
        <v>2483.7757729169234</v>
      </c>
      <c r="AJ42" s="1">
        <f t="shared" si="17"/>
        <v>2.2374675320452334E-6</v>
      </c>
      <c r="AK42" s="1">
        <f t="shared" si="5"/>
        <v>5.0204858225356164</v>
      </c>
      <c r="AL42" s="1">
        <f t="shared" si="18"/>
        <v>8.3407298767827029</v>
      </c>
      <c r="AM42" s="1">
        <f t="shared" si="6"/>
        <v>1.2127751072955615</v>
      </c>
      <c r="AN42" s="1">
        <f t="shared" si="19"/>
        <v>7.1289559528437945E-7</v>
      </c>
      <c r="AO42" s="1">
        <f t="shared" si="20"/>
        <v>2499.7422307190936</v>
      </c>
      <c r="AP42" s="1">
        <f t="shared" si="21"/>
        <v>2.2492796008021194E-6</v>
      </c>
      <c r="AQ42" s="1">
        <f t="shared" si="7"/>
        <v>0.80184065994186371</v>
      </c>
      <c r="AR42" s="1">
        <f t="shared" si="22"/>
        <v>1.1059615767379085</v>
      </c>
      <c r="AS42" s="1">
        <f t="shared" si="23"/>
        <v>5.7336945331889695E-8</v>
      </c>
      <c r="AT42" s="1">
        <f t="shared" si="8"/>
        <v>1.9806371136169208E-4</v>
      </c>
      <c r="AU42" s="1">
        <f t="shared" si="0"/>
        <v>5000.0000000000027</v>
      </c>
      <c r="AW42" s="2">
        <f t="shared" si="24"/>
        <v>5.4436891515841988E-8</v>
      </c>
      <c r="AX42" s="42">
        <f t="shared" si="25"/>
        <v>6.8499327768311138E-9</v>
      </c>
      <c r="AY42" s="2">
        <f t="shared" si="26"/>
        <v>7.4548482467068037E-7</v>
      </c>
      <c r="AZ42" s="2">
        <f t="shared" si="27"/>
        <v>7.498360625221045E-7</v>
      </c>
      <c r="BA42" s="2"/>
      <c r="BB42" s="46">
        <f t="shared" si="1"/>
        <v>0.83852927956465739</v>
      </c>
      <c r="BC42" s="46">
        <f t="shared" si="2"/>
        <v>0.25</v>
      </c>
      <c r="BD42" s="2"/>
      <c r="BE42">
        <f>IF(AG42/Calculations!$H$11=INT(AG42/Calculations!$H$11),1,0)</f>
        <v>0</v>
      </c>
      <c r="BF42" s="56">
        <f t="shared" si="28"/>
        <v>2.897274548581636</v>
      </c>
      <c r="BH42" s="2">
        <f t="shared" si="9"/>
        <v>0.59802226529495339</v>
      </c>
      <c r="BI42" s="2">
        <f t="shared" si="10"/>
        <v>9.7154707682831062E-2</v>
      </c>
      <c r="BJ42" s="41">
        <f t="shared" si="29"/>
        <v>0</v>
      </c>
      <c r="BK42" s="58">
        <f t="shared" si="30"/>
        <v>0</v>
      </c>
      <c r="BL42" s="2"/>
      <c r="BM42" s="2">
        <f t="shared" si="11"/>
        <v>0.59802226529495339</v>
      </c>
      <c r="BN42" s="2">
        <f t="shared" si="12"/>
        <v>9.7154707682831062E-2</v>
      </c>
      <c r="BO42" s="41">
        <f t="shared" si="13"/>
        <v>0</v>
      </c>
      <c r="BP42" s="2">
        <f t="shared" si="14"/>
        <v>0</v>
      </c>
      <c r="BQ42" s="2"/>
      <c r="BR42" s="2"/>
      <c r="BS42" s="2">
        <f t="shared" si="31"/>
        <v>12.992031911698783</v>
      </c>
      <c r="BT42" s="2">
        <f t="shared" si="32"/>
        <v>2.8923206620202357</v>
      </c>
      <c r="BU42" s="2">
        <f t="shared" si="33"/>
        <v>13.724224845610411</v>
      </c>
      <c r="BV42" s="2">
        <f t="shared" si="34"/>
        <v>2.1601277281086069</v>
      </c>
      <c r="BW42" s="6">
        <f t="shared" si="15"/>
        <v>15.884352573719019</v>
      </c>
    </row>
    <row r="43" spans="2:75" x14ac:dyDescent="0.35">
      <c r="B43" s="11"/>
      <c r="C43" s="13"/>
      <c r="L43">
        <f t="shared" si="36"/>
        <v>3.3000000000000007</v>
      </c>
      <c r="M43" s="46">
        <v>0.81109316883474947</v>
      </c>
      <c r="O43">
        <f t="shared" si="37"/>
        <v>3.3000000000000007</v>
      </c>
      <c r="P43" s="46">
        <v>0.81109316883474947</v>
      </c>
      <c r="Q43" s="46">
        <v>0.39733424715868626</v>
      </c>
      <c r="R43" s="46">
        <v>0.16073831402278543</v>
      </c>
      <c r="S43" s="46">
        <v>4.4944730214195684E-2</v>
      </c>
      <c r="T43" s="46">
        <v>2.151166072722735E-2</v>
      </c>
      <c r="U43" s="46"/>
      <c r="V43" s="46"/>
      <c r="W43" s="46"/>
      <c r="X43">
        <f t="shared" si="35"/>
        <v>3.3000000000000007</v>
      </c>
      <c r="Y43" s="46">
        <v>0.81109316883474947</v>
      </c>
      <c r="Z43" s="46">
        <v>0.68524373515568071</v>
      </c>
      <c r="AA43" s="46">
        <v>0.61884226324550151</v>
      </c>
      <c r="AB43" s="46">
        <v>0.54004434801829726</v>
      </c>
      <c r="AC43" s="46">
        <v>0.48118234045182373</v>
      </c>
      <c r="AD43" s="46"/>
      <c r="AE43" s="46"/>
      <c r="AG43">
        <f t="shared" si="3"/>
        <v>10</v>
      </c>
      <c r="AH43">
        <f t="shared" si="4"/>
        <v>30</v>
      </c>
      <c r="AI43" s="1">
        <f t="shared" si="16"/>
        <v>2483.155847744657</v>
      </c>
      <c r="AJ43" s="1">
        <f t="shared" si="17"/>
        <v>2.2369571673711246E-6</v>
      </c>
      <c r="AK43" s="1">
        <f t="shared" si="5"/>
        <v>5.0825792372526619</v>
      </c>
      <c r="AL43" s="1">
        <f t="shared" si="18"/>
        <v>8.6148632832785381</v>
      </c>
      <c r="AM43" s="1">
        <f t="shared" si="6"/>
        <v>1.2689945602944468</v>
      </c>
      <c r="AN43" s="1">
        <f t="shared" si="19"/>
        <v>7.4508245849133752E-7</v>
      </c>
      <c r="AO43" s="1">
        <f t="shared" si="20"/>
        <v>2499.895039271888</v>
      </c>
      <c r="AP43" s="1">
        <f t="shared" si="21"/>
        <v>2.2493982502575952E-6</v>
      </c>
      <c r="AQ43" s="1">
        <f t="shared" si="7"/>
        <v>0.81373554158373163</v>
      </c>
      <c r="AR43" s="1">
        <f t="shared" si="22"/>
        <v>1.1687225576054414</v>
      </c>
      <c r="AS43" s="1">
        <f t="shared" si="23"/>
        <v>6.3270694596646183E-8</v>
      </c>
      <c r="AT43" s="1">
        <f t="shared" si="8"/>
        <v>2.1250873276877134E-4</v>
      </c>
      <c r="AU43" s="1">
        <f t="shared" si="0"/>
        <v>5000.0000000000018</v>
      </c>
      <c r="AW43" s="2">
        <f t="shared" si="24"/>
        <v>5.6435012706426761E-8</v>
      </c>
      <c r="AX43" s="42">
        <f t="shared" si="25"/>
        <v>7.2989146298014859E-9</v>
      </c>
      <c r="AY43" s="2">
        <f t="shared" si="26"/>
        <v>7.4531214600763558E-7</v>
      </c>
      <c r="AZ43" s="2">
        <f t="shared" si="27"/>
        <v>7.4987851638951562E-7</v>
      </c>
      <c r="BA43" s="2"/>
      <c r="BB43" s="46">
        <f t="shared" si="1"/>
        <v>0.83813651049702109</v>
      </c>
      <c r="BC43" s="46">
        <f t="shared" si="2"/>
        <v>0.25</v>
      </c>
      <c r="BD43" s="2"/>
      <c r="BE43">
        <f>IF(AG43/Calculations!$H$11=INT(AG43/Calculations!$H$11),1,0)</f>
        <v>0</v>
      </c>
      <c r="BF43" s="56">
        <f t="shared" si="28"/>
        <v>2.897945558871946</v>
      </c>
      <c r="BH43" s="2">
        <f t="shared" si="9"/>
        <v>0.61992517277655868</v>
      </c>
      <c r="BI43" s="2">
        <f t="shared" si="10"/>
        <v>0.10098828830207508</v>
      </c>
      <c r="BJ43" s="41">
        <f t="shared" si="29"/>
        <v>0</v>
      </c>
      <c r="BK43" s="58">
        <f t="shared" si="30"/>
        <v>0</v>
      </c>
      <c r="BL43" s="2"/>
      <c r="BM43" s="2">
        <f t="shared" si="11"/>
        <v>0.61992517277655868</v>
      </c>
      <c r="BN43" s="2">
        <f t="shared" si="12"/>
        <v>0.10098828830207508</v>
      </c>
      <c r="BO43" s="41">
        <f t="shared" si="13"/>
        <v>0</v>
      </c>
      <c r="BP43" s="2">
        <f t="shared" si="14"/>
        <v>0</v>
      </c>
      <c r="BQ43" s="2"/>
      <c r="BR43" s="2"/>
      <c r="BS43" s="2">
        <f t="shared" si="31"/>
        <v>13.712945372777417</v>
      </c>
      <c r="BT43" s="2">
        <f t="shared" si="32"/>
        <v>2.8923206620202357</v>
      </c>
      <c r="BU43" s="2">
        <f t="shared" si="33"/>
        <v>14.344150018386969</v>
      </c>
      <c r="BV43" s="2">
        <f t="shared" si="34"/>
        <v>2.2611160164106821</v>
      </c>
      <c r="BW43" s="6">
        <f t="shared" si="15"/>
        <v>16.605266034797651</v>
      </c>
    </row>
    <row r="44" spans="2:75" x14ac:dyDescent="0.35">
      <c r="L44">
        <f t="shared" si="36"/>
        <v>3.5000000000000009</v>
      </c>
      <c r="M44" s="46">
        <v>0.91839256896523525</v>
      </c>
      <c r="O44">
        <f t="shared" si="37"/>
        <v>3.5000000000000009</v>
      </c>
      <c r="P44" s="46">
        <v>0.91839256896523525</v>
      </c>
      <c r="Q44" s="46">
        <v>0.51221762038979723</v>
      </c>
      <c r="R44" s="46">
        <v>0.22181920357801455</v>
      </c>
      <c r="S44" s="46">
        <v>5.3498455364722301E-2</v>
      </c>
      <c r="T44" s="46">
        <v>2.2968693242478726E-2</v>
      </c>
      <c r="U44" s="46"/>
      <c r="V44" s="46"/>
      <c r="W44" s="46"/>
      <c r="X44">
        <f t="shared" si="35"/>
        <v>3.5000000000000009</v>
      </c>
      <c r="Y44" s="46">
        <v>0.91839256896523525</v>
      </c>
      <c r="Z44" s="46">
        <v>0.77842806390510377</v>
      </c>
      <c r="AA44" s="46">
        <v>0.70632964953297273</v>
      </c>
      <c r="AB44" s="46">
        <v>0.62229859010879629</v>
      </c>
      <c r="AC44" s="46">
        <v>0.55897039100049273</v>
      </c>
      <c r="AD44" s="46"/>
      <c r="AE44" s="46"/>
      <c r="AG44">
        <f t="shared" si="3"/>
        <v>10.333333333333334</v>
      </c>
      <c r="AH44">
        <f t="shared" si="4"/>
        <v>31</v>
      </c>
      <c r="AI44" s="1">
        <f t="shared" si="16"/>
        <v>2482.514361416745</v>
      </c>
      <c r="AJ44" s="1">
        <f t="shared" si="17"/>
        <v>2.2364375175738215E-6</v>
      </c>
      <c r="AK44" s="1">
        <f t="shared" si="5"/>
        <v>5.159334539322896</v>
      </c>
      <c r="AL44" s="1">
        <f t="shared" si="18"/>
        <v>8.8865716905991032</v>
      </c>
      <c r="AM44" s="1">
        <f t="shared" si="6"/>
        <v>1.3266720652611455</v>
      </c>
      <c r="AN44" s="1">
        <f t="shared" si="19"/>
        <v>7.7812462744765605E-7</v>
      </c>
      <c r="AO44" s="1">
        <f t="shared" si="20"/>
        <v>2500.0534092663506</v>
      </c>
      <c r="AP44" s="1">
        <f t="shared" si="21"/>
        <v>2.249521510220019E-6</v>
      </c>
      <c r="AQ44" s="1">
        <f t="shared" si="7"/>
        <v>0.82810718228688363</v>
      </c>
      <c r="AR44" s="1">
        <f t="shared" si="22"/>
        <v>1.2313108824776462</v>
      </c>
      <c r="AS44" s="1">
        <f t="shared" si="23"/>
        <v>6.9505980601784888E-8</v>
      </c>
      <c r="AT44" s="1">
        <f t="shared" si="8"/>
        <v>2.2762336818522296E-4</v>
      </c>
      <c r="AU44" s="1">
        <f t="shared" si="0"/>
        <v>5000</v>
      </c>
      <c r="AW44" s="2">
        <f t="shared" si="24"/>
        <v>5.8385109721330017E-8</v>
      </c>
      <c r="AX44" s="42">
        <f t="shared" si="25"/>
        <v>7.7417311145826708E-9</v>
      </c>
      <c r="AY44" s="2">
        <f t="shared" si="26"/>
        <v>7.4513273932640503E-7</v>
      </c>
      <c r="AZ44" s="2">
        <f t="shared" si="27"/>
        <v>7.4992267671495552E-7</v>
      </c>
      <c r="BA44" s="2"/>
      <c r="BB44" s="46">
        <f t="shared" si="1"/>
        <v>0.83774392540333087</v>
      </c>
      <c r="BC44" s="46">
        <f t="shared" si="2"/>
        <v>0.25</v>
      </c>
      <c r="BD44" s="2"/>
      <c r="BE44">
        <f>IF(AG44/Calculations!$H$11=INT(AG44/Calculations!$H$11),1,0)</f>
        <v>0</v>
      </c>
      <c r="BF44" s="56">
        <f t="shared" si="28"/>
        <v>2.8986047596336819</v>
      </c>
      <c r="BH44" s="2">
        <f t="shared" si="9"/>
        <v>0.64148632843164155</v>
      </c>
      <c r="BI44" s="2">
        <f t="shared" si="10"/>
        <v>0.1047867008791222</v>
      </c>
      <c r="BJ44" s="41">
        <f t="shared" si="29"/>
        <v>0</v>
      </c>
      <c r="BK44" s="58">
        <f t="shared" si="30"/>
        <v>0</v>
      </c>
      <c r="BL44" s="2"/>
      <c r="BM44" s="2">
        <f t="shared" si="11"/>
        <v>0.64148632843164155</v>
      </c>
      <c r="BN44" s="2">
        <f t="shared" si="12"/>
        <v>0.1047867008791222</v>
      </c>
      <c r="BO44" s="41">
        <f t="shared" si="13"/>
        <v>0</v>
      </c>
      <c r="BP44" s="2">
        <f t="shared" si="14"/>
        <v>0</v>
      </c>
      <c r="BQ44" s="2"/>
      <c r="BR44" s="2"/>
      <c r="BS44" s="2">
        <f t="shared" si="31"/>
        <v>14.459218402088181</v>
      </c>
      <c r="BT44" s="2">
        <f t="shared" si="32"/>
        <v>2.8923206620202357</v>
      </c>
      <c r="BU44" s="2">
        <f t="shared" si="33"/>
        <v>14.985636346818611</v>
      </c>
      <c r="BV44" s="2">
        <f t="shared" si="34"/>
        <v>2.3659027172898042</v>
      </c>
      <c r="BW44" s="6">
        <f t="shared" si="15"/>
        <v>17.351539064108415</v>
      </c>
    </row>
    <row r="45" spans="2:75" x14ac:dyDescent="0.35">
      <c r="L45">
        <f t="shared" si="36"/>
        <v>3.7000000000000011</v>
      </c>
      <c r="M45" s="46">
        <v>1.0196792942910429</v>
      </c>
      <c r="O45">
        <f t="shared" si="37"/>
        <v>3.7000000000000011</v>
      </c>
      <c r="P45" s="46">
        <v>1.0196792942910429</v>
      </c>
      <c r="Q45" s="46">
        <v>0.62899470691819681</v>
      </c>
      <c r="R45" s="46">
        <v>0.3015515381105891</v>
      </c>
      <c r="S45" s="46">
        <v>6.4810931890588092E-2</v>
      </c>
      <c r="T45" s="46">
        <v>2.4614911770844392E-2</v>
      </c>
      <c r="U45" s="46"/>
      <c r="V45" s="46"/>
      <c r="W45" s="46"/>
      <c r="X45">
        <f t="shared" si="35"/>
        <v>3.7000000000000011</v>
      </c>
      <c r="Y45" s="46">
        <v>1.0196792942910429</v>
      </c>
      <c r="Z45" s="46">
        <v>0.86114331228519025</v>
      </c>
      <c r="AA45" s="46">
        <v>0.78195565601292927</v>
      </c>
      <c r="AB45" s="46">
        <v>0.69254825072484738</v>
      </c>
      <c r="AC45" s="46">
        <v>0.62585922138239358</v>
      </c>
      <c r="AD45" s="46"/>
      <c r="AE45" s="46"/>
      <c r="AG45">
        <f t="shared" si="3"/>
        <v>10.666666666666666</v>
      </c>
      <c r="AH45">
        <f t="shared" si="4"/>
        <v>32</v>
      </c>
      <c r="AI45" s="1">
        <f t="shared" si="16"/>
        <v>2481.8515024579169</v>
      </c>
      <c r="AJ45" s="1">
        <f t="shared" si="17"/>
        <v>2.2359051068220799E-6</v>
      </c>
      <c r="AK45" s="1">
        <f t="shared" si="5"/>
        <v>5.2489341054252181</v>
      </c>
      <c r="AL45" s="1">
        <f t="shared" si="18"/>
        <v>9.1575666803355027</v>
      </c>
      <c r="AM45" s="1">
        <f t="shared" si="6"/>
        <v>1.3857481444253537</v>
      </c>
      <c r="AN45" s="1">
        <f t="shared" si="19"/>
        <v>8.1196184697080077E-7</v>
      </c>
      <c r="AO45" s="1">
        <f t="shared" si="20"/>
        <v>2500.2173239806593</v>
      </c>
      <c r="AP45" s="1">
        <f t="shared" si="21"/>
        <v>2.2496495260945982E-6</v>
      </c>
      <c r="AQ45" s="1">
        <f t="shared" si="7"/>
        <v>0.84466997503989405</v>
      </c>
      <c r="AR45" s="1">
        <f t="shared" si="22"/>
        <v>1.2940058576662978</v>
      </c>
      <c r="AS45" s="1">
        <f t="shared" si="23"/>
        <v>7.6032134286791048E-8</v>
      </c>
      <c r="AT45" s="1">
        <f t="shared" si="8"/>
        <v>2.4342498405579093E-4</v>
      </c>
      <c r="AU45" s="1">
        <f t="shared" si="0"/>
        <v>5000</v>
      </c>
      <c r="AW45" s="2">
        <f t="shared" si="24"/>
        <v>6.0304043585990197E-8</v>
      </c>
      <c r="AX45" s="42">
        <f t="shared" si="25"/>
        <v>8.1810579850486683E-9</v>
      </c>
      <c r="AY45" s="2">
        <f t="shared" si="26"/>
        <v>7.4494676177286533E-7</v>
      </c>
      <c r="AZ45" s="2">
        <f t="shared" si="27"/>
        <v>7.4996851928125227E-7</v>
      </c>
      <c r="BA45" s="2"/>
      <c r="BB45" s="46">
        <f t="shared" si="1"/>
        <v>0.8373515241974131</v>
      </c>
      <c r="BC45" s="46">
        <f t="shared" si="2"/>
        <v>0.25</v>
      </c>
      <c r="BD45" s="2"/>
      <c r="BE45">
        <f>IF(AG45/Calculations!$H$11=INT(AG45/Calculations!$H$11),1,0)</f>
        <v>0</v>
      </c>
      <c r="BF45" s="56">
        <f t="shared" si="28"/>
        <v>2.8992523241313428</v>
      </c>
      <c r="BH45" s="2">
        <f t="shared" si="9"/>
        <v>0.66285895936042238</v>
      </c>
      <c r="BI45" s="2">
        <f t="shared" si="10"/>
        <v>0.10857470189599747</v>
      </c>
      <c r="BJ45" s="41">
        <f t="shared" si="29"/>
        <v>0</v>
      </c>
      <c r="BK45" s="58">
        <f t="shared" si="30"/>
        <v>0</v>
      </c>
      <c r="BL45" s="2"/>
      <c r="BM45" s="2">
        <f t="shared" si="11"/>
        <v>0.66285895936042238</v>
      </c>
      <c r="BN45" s="2">
        <f t="shared" si="12"/>
        <v>0.10857470189599747</v>
      </c>
      <c r="BO45" s="41">
        <f t="shared" si="13"/>
        <v>0</v>
      </c>
      <c r="BP45" s="2">
        <f t="shared" si="14"/>
        <v>0</v>
      </c>
      <c r="BQ45" s="2"/>
      <c r="BR45" s="2"/>
      <c r="BS45" s="2">
        <f t="shared" si="31"/>
        <v>15.230652063344602</v>
      </c>
      <c r="BT45" s="2">
        <f t="shared" si="32"/>
        <v>2.8923206620202357</v>
      </c>
      <c r="BU45" s="2">
        <f t="shared" si="33"/>
        <v>15.648495306179033</v>
      </c>
      <c r="BV45" s="2">
        <f t="shared" si="34"/>
        <v>2.4744774191858014</v>
      </c>
      <c r="BW45" s="6">
        <f t="shared" si="15"/>
        <v>18.122972725364839</v>
      </c>
    </row>
    <row r="46" spans="2:75" x14ac:dyDescent="0.35">
      <c r="L46">
        <f t="shared" si="36"/>
        <v>3.9000000000000012</v>
      </c>
      <c r="M46" s="46">
        <v>1.1172976683147249</v>
      </c>
      <c r="O46">
        <f t="shared" si="37"/>
        <v>3.9000000000000012</v>
      </c>
      <c r="P46" s="46">
        <v>1.1172976683147249</v>
      </c>
      <c r="Q46" s="46">
        <v>0.74215916751496958</v>
      </c>
      <c r="R46" s="46">
        <v>0.39787296716922366</v>
      </c>
      <c r="S46" s="46">
        <v>7.9947958261457938E-2</v>
      </c>
      <c r="T46" s="46">
        <v>2.6484956591287648E-2</v>
      </c>
      <c r="U46" s="46"/>
      <c r="V46" s="46"/>
      <c r="W46" s="46"/>
      <c r="X46">
        <f t="shared" si="35"/>
        <v>3.9000000000000012</v>
      </c>
      <c r="Y46" s="46">
        <v>1.1172976683147249</v>
      </c>
      <c r="Z46" s="46">
        <v>0.93541589130635838</v>
      </c>
      <c r="AA46" s="46">
        <v>0.8473247105695656</v>
      </c>
      <c r="AB46" s="46">
        <v>0.7516665056897277</v>
      </c>
      <c r="AC46" s="46">
        <v>0.68200649867594088</v>
      </c>
      <c r="AD46" s="46"/>
      <c r="AE46" s="46"/>
      <c r="AG46">
        <f t="shared" si="3"/>
        <v>11</v>
      </c>
      <c r="AH46">
        <f t="shared" si="4"/>
        <v>33</v>
      </c>
      <c r="AI46" s="1">
        <f t="shared" si="16"/>
        <v>2481.1673299923709</v>
      </c>
      <c r="AJ46" s="1">
        <f t="shared" si="17"/>
        <v>2.2353577204206206E-6</v>
      </c>
      <c r="AK46" s="1">
        <f t="shared" si="5"/>
        <v>5.3498916709158735</v>
      </c>
      <c r="AL46" s="1">
        <f t="shared" si="18"/>
        <v>9.4292996588569444</v>
      </c>
      <c r="AM46" s="1">
        <f t="shared" si="6"/>
        <v>1.4461822019802404</v>
      </c>
      <c r="AN46" s="1">
        <f t="shared" si="19"/>
        <v>8.4655009953008847E-7</v>
      </c>
      <c r="AO46" s="1">
        <f t="shared" si="20"/>
        <v>2500.3867915568885</v>
      </c>
      <c r="AP46" s="1">
        <f t="shared" si="21"/>
        <v>2.2497823810097985E-6</v>
      </c>
      <c r="AQ46" s="1">
        <f t="shared" si="7"/>
        <v>0.86319116900085546</v>
      </c>
      <c r="AR46" s="1">
        <f t="shared" si="22"/>
        <v>1.3570484052182297</v>
      </c>
      <c r="AS46" s="1">
        <f t="shared" si="23"/>
        <v>8.2841021638736075E-8</v>
      </c>
      <c r="AT46" s="1">
        <f t="shared" si="8"/>
        <v>2.5993023840231364E-4</v>
      </c>
      <c r="AU46" s="1">
        <f t="shared" si="0"/>
        <v>5000.0000000000018</v>
      </c>
      <c r="AW46" s="2">
        <f t="shared" si="24"/>
        <v>6.2206002456253743E-8</v>
      </c>
      <c r="AX46" s="42">
        <f t="shared" si="25"/>
        <v>8.6191762635352855E-9</v>
      </c>
      <c r="AY46" s="2">
        <f t="shared" si="26"/>
        <v>7.4475431587256732E-7</v>
      </c>
      <c r="AZ46" s="2">
        <f t="shared" si="27"/>
        <v>7.5001603028006619E-7</v>
      </c>
      <c r="BA46" s="2"/>
      <c r="BB46" s="46">
        <f t="shared" si="1"/>
        <v>0.83695930679313402</v>
      </c>
      <c r="BC46" s="46">
        <f t="shared" si="2"/>
        <v>0.25</v>
      </c>
      <c r="BD46" s="2"/>
      <c r="BE46">
        <f>IF(AG46/Calculations!$H$11=INT(AG46/Calculations!$H$11),1,0)</f>
        <v>0</v>
      </c>
      <c r="BF46" s="56">
        <f t="shared" si="28"/>
        <v>2.8998883483842648</v>
      </c>
      <c r="BH46" s="2">
        <f t="shared" si="9"/>
        <v>0.68417246609345694</v>
      </c>
      <c r="BI46" s="2">
        <f t="shared" si="10"/>
        <v>0.11237341340983856</v>
      </c>
      <c r="BJ46" s="41">
        <f t="shared" si="29"/>
        <v>0</v>
      </c>
      <c r="BK46" s="58">
        <f t="shared" si="30"/>
        <v>0</v>
      </c>
      <c r="BL46" s="2"/>
      <c r="BM46" s="2">
        <f t="shared" si="11"/>
        <v>0.68417246609345694</v>
      </c>
      <c r="BN46" s="2">
        <f t="shared" si="12"/>
        <v>0.11237341340983856</v>
      </c>
      <c r="BO46" s="41">
        <f t="shared" si="13"/>
        <v>0</v>
      </c>
      <c r="BP46" s="2">
        <f t="shared" si="14"/>
        <v>0</v>
      </c>
      <c r="BQ46" s="2"/>
      <c r="BR46" s="2"/>
      <c r="BS46" s="2">
        <f t="shared" si="31"/>
        <v>16.027197942847899</v>
      </c>
      <c r="BT46" s="2">
        <f t="shared" si="32"/>
        <v>2.8923206620202357</v>
      </c>
      <c r="BU46" s="2">
        <f t="shared" si="33"/>
        <v>16.33266777227249</v>
      </c>
      <c r="BV46" s="2">
        <f t="shared" si="34"/>
        <v>2.5868508325956401</v>
      </c>
      <c r="BW46" s="6">
        <f t="shared" si="15"/>
        <v>18.919518604868134</v>
      </c>
    </row>
    <row r="47" spans="2:75" x14ac:dyDescent="0.35">
      <c r="L47">
        <f t="shared" si="36"/>
        <v>4.1000000000000014</v>
      </c>
      <c r="M47" s="46">
        <v>1.2131981957741576</v>
      </c>
      <c r="O47">
        <f t="shared" si="37"/>
        <v>4.1000000000000014</v>
      </c>
      <c r="P47" s="46">
        <v>1.2131981957741576</v>
      </c>
      <c r="Q47" s="46">
        <v>0.85022232432802525</v>
      </c>
      <c r="R47" s="46">
        <v>0.50510523226485748</v>
      </c>
      <c r="S47" s="46">
        <v>0.1003527903756852</v>
      </c>
      <c r="T47" s="46">
        <v>2.8621259389245712E-2</v>
      </c>
      <c r="U47" s="46"/>
      <c r="V47" s="46"/>
      <c r="W47" s="46"/>
      <c r="X47">
        <f t="shared" si="35"/>
        <v>4.1000000000000014</v>
      </c>
      <c r="Y47" s="46">
        <v>1.2131981957741576</v>
      </c>
      <c r="Z47" s="46">
        <v>1.0034019137456232</v>
      </c>
      <c r="AA47" s="46">
        <v>0.90452054827716988</v>
      </c>
      <c r="AB47" s="46">
        <v>0.80153966206581417</v>
      </c>
      <c r="AC47" s="46">
        <v>0.72894784925779976</v>
      </c>
      <c r="AD47" s="46"/>
      <c r="AE47" s="46"/>
      <c r="AG47">
        <f t="shared" si="3"/>
        <v>11.333333333333334</v>
      </c>
      <c r="AH47">
        <f>AH46+1</f>
        <v>34</v>
      </c>
      <c r="AI47" s="1">
        <f t="shared" si="16"/>
        <v>2480.4617934155581</v>
      </c>
      <c r="AJ47" s="1">
        <f t="shared" si="17"/>
        <v>2.234793938463344E-6</v>
      </c>
      <c r="AK47" s="1">
        <f t="shared" si="5"/>
        <v>5.460995840412842</v>
      </c>
      <c r="AL47" s="1">
        <f t="shared" si="18"/>
        <v>9.7030075244411034</v>
      </c>
      <c r="AM47" s="1">
        <f>MAX(0,AM46*(1-delta-rho)+(AL46+AN46)*sigma)</f>
        <v>1.5079494194379532</v>
      </c>
      <c r="AN47" s="1">
        <f t="shared" si="19"/>
        <v>8.8185884586101458E-7</v>
      </c>
      <c r="AO47" s="1">
        <f t="shared" si="20"/>
        <v>2500.5618413429984</v>
      </c>
      <c r="AP47" s="1">
        <f t="shared" si="21"/>
        <v>2.2499201253680497E-6</v>
      </c>
      <c r="AQ47" s="1">
        <f t="shared" si="7"/>
        <v>0.88348199561269447</v>
      </c>
      <c r="AR47" s="1">
        <f t="shared" si="22"/>
        <v>1.4206478497344528</v>
      </c>
      <c r="AS47" s="1">
        <f t="shared" si="23"/>
        <v>8.9926657455867794E-8</v>
      </c>
      <c r="AT47" s="1">
        <f t="shared" si="8"/>
        <v>2.7715530572145224E-4</v>
      </c>
      <c r="AU47" s="1">
        <f t="shared" si="0"/>
        <v>5000</v>
      </c>
      <c r="AW47" s="2">
        <f t="shared" si="24"/>
        <v>6.4102967403378187E-8</v>
      </c>
      <c r="AX47" s="42">
        <f t="shared" si="25"/>
        <v>9.0580410942444961E-9</v>
      </c>
      <c r="AY47" s="2">
        <f t="shared" si="26"/>
        <v>7.4455545818293024E-7</v>
      </c>
      <c r="AZ47" s="2">
        <f t="shared" si="27"/>
        <v>7.5006520469485047E-7</v>
      </c>
      <c r="BA47" s="2"/>
      <c r="BB47" s="46">
        <f t="shared" si="1"/>
        <v>0.83656727310440071</v>
      </c>
      <c r="BC47" s="46">
        <f t="shared" si="2"/>
        <v>0.25</v>
      </c>
      <c r="BD47" s="2"/>
      <c r="BE47">
        <f>IF(AG47/Calculations!$H$11=INT(AG47/Calculations!$H$11),1,0)</f>
        <v>0</v>
      </c>
      <c r="BF47" s="56">
        <f t="shared" si="28"/>
        <v>2.9005128631740353</v>
      </c>
      <c r="BH47" s="2">
        <f t="shared" si="9"/>
        <v>0.70553657737651099</v>
      </c>
      <c r="BI47" s="2">
        <f t="shared" si="10"/>
        <v>0.11620095650082291</v>
      </c>
      <c r="BJ47" s="41">
        <f t="shared" si="29"/>
        <v>0</v>
      </c>
      <c r="BK47" s="58">
        <f t="shared" si="30"/>
        <v>0</v>
      </c>
      <c r="BL47" s="2"/>
      <c r="BM47" s="2">
        <f t="shared" si="11"/>
        <v>0.70553657737651099</v>
      </c>
      <c r="BN47" s="2">
        <f t="shared" si="12"/>
        <v>0.11620095650082291</v>
      </c>
      <c r="BO47" s="41">
        <f t="shared" si="13"/>
        <v>0</v>
      </c>
      <c r="BP47" s="2">
        <f t="shared" si="14"/>
        <v>0</v>
      </c>
      <c r="BQ47" s="2"/>
      <c r="BR47" s="2"/>
      <c r="BS47" s="2">
        <f t="shared" si="31"/>
        <v>16.848935476725231</v>
      </c>
      <c r="BT47" s="2">
        <f t="shared" si="32"/>
        <v>2.8923206620202357</v>
      </c>
      <c r="BU47" s="2">
        <f t="shared" si="33"/>
        <v>17.038204349649</v>
      </c>
      <c r="BV47" s="2">
        <f t="shared" si="34"/>
        <v>2.7030517890964632</v>
      </c>
      <c r="BW47" s="6">
        <f t="shared" si="15"/>
        <v>19.741256138745467</v>
      </c>
    </row>
    <row r="48" spans="2:75" x14ac:dyDescent="0.35">
      <c r="B48" s="77" t="s">
        <v>79</v>
      </c>
      <c r="C48" s="78">
        <f>VLOOKUP('User Interface'!C7,D49:E53,2,0)</f>
        <v>99999999</v>
      </c>
      <c r="D48" s="75" t="s">
        <v>80</v>
      </c>
      <c r="E48" s="75"/>
      <c r="L48">
        <f t="shared" si="36"/>
        <v>4.3000000000000016</v>
      </c>
      <c r="M48" s="46">
        <v>1.3088168803950293</v>
      </c>
      <c r="O48">
        <f t="shared" si="37"/>
        <v>4.3000000000000016</v>
      </c>
      <c r="P48" s="46">
        <v>1.3088168803950293</v>
      </c>
      <c r="Q48" s="46">
        <v>0.95409000835763891</v>
      </c>
      <c r="R48" s="46">
        <v>0.6165672016840883</v>
      </c>
      <c r="S48" s="46">
        <v>0.12788845672240959</v>
      </c>
      <c r="T48" s="46">
        <v>3.1076025951399289E-2</v>
      </c>
      <c r="U48" s="46"/>
      <c r="V48" s="46"/>
      <c r="W48" s="46"/>
      <c r="X48">
        <f t="shared" si="35"/>
        <v>4.3000000000000016</v>
      </c>
      <c r="Y48" s="46">
        <v>1.3088168803950293</v>
      </c>
      <c r="Z48" s="46">
        <v>1.0669911402773931</v>
      </c>
      <c r="AA48" s="46">
        <v>0.95548415567526879</v>
      </c>
      <c r="AB48" s="46">
        <v>0.84414582501121038</v>
      </c>
      <c r="AC48" s="46">
        <v>0.76853676930939219</v>
      </c>
      <c r="AD48" s="46"/>
      <c r="AE48" s="46"/>
      <c r="AG48">
        <f t="shared" si="3"/>
        <v>11.666666666666666</v>
      </c>
      <c r="AH48">
        <f t="shared" si="4"/>
        <v>35</v>
      </c>
      <c r="AI48" s="1">
        <f t="shared" si="16"/>
        <v>2479.7347486232284</v>
      </c>
      <c r="AJ48" s="1">
        <f t="shared" si="17"/>
        <v>2.2342128320834434E-6</v>
      </c>
      <c r="AK48" s="1">
        <f t="shared" si="5"/>
        <v>5.5812633177222297</v>
      </c>
      <c r="AL48" s="1">
        <f t="shared" si="18"/>
        <v>9.9797505044986181</v>
      </c>
      <c r="AM48" s="1">
        <f t="shared" si="6"/>
        <v>1.5710381909333089</v>
      </c>
      <c r="AN48" s="1">
        <f t="shared" si="19"/>
        <v>9.1786874529425411E-7</v>
      </c>
      <c r="AO48" s="1">
        <f t="shared" si="20"/>
        <v>2500.7425208833197</v>
      </c>
      <c r="AP48" s="1">
        <f t="shared" si="21"/>
        <v>2.2500627952135943E-6</v>
      </c>
      <c r="AQ48" s="1">
        <f t="shared" si="7"/>
        <v>0.90539030719299884</v>
      </c>
      <c r="AR48" s="1">
        <f t="shared" si="22"/>
        <v>1.4849875576111009</v>
      </c>
      <c r="AS48" s="1">
        <f t="shared" si="23"/>
        <v>9.7284885495582414E-8</v>
      </c>
      <c r="AT48" s="1">
        <f t="shared" si="8"/>
        <v>2.9511606490387622E-4</v>
      </c>
      <c r="AU48" s="1">
        <f t="shared" si="0"/>
        <v>5000</v>
      </c>
      <c r="AW48" s="2">
        <f t="shared" si="24"/>
        <v>6.6005098272049591E-8</v>
      </c>
      <c r="AX48" s="42">
        <f t="shared" si="25"/>
        <v>9.4993389315209961E-9</v>
      </c>
      <c r="AY48" s="2">
        <f t="shared" si="26"/>
        <v>7.4435020644121398E-7</v>
      </c>
      <c r="AZ48" s="2">
        <f t="shared" si="27"/>
        <v>7.5011604496822768E-7</v>
      </c>
      <c r="BA48" s="2"/>
      <c r="BB48" s="46">
        <f t="shared" si="1"/>
        <v>0.83617542304516024</v>
      </c>
      <c r="BC48" s="46">
        <f t="shared" si="2"/>
        <v>0.25</v>
      </c>
      <c r="BD48" s="2"/>
      <c r="BE48">
        <f>IF(AG48/Calculations!$H$11=INT(AG48/Calculations!$H$11),1,0)</f>
        <v>0</v>
      </c>
      <c r="BF48" s="56">
        <f t="shared" si="28"/>
        <v>2.9011258439482206</v>
      </c>
      <c r="BH48" s="2">
        <f t="shared" si="9"/>
        <v>0.72704479291081447</v>
      </c>
      <c r="BI48" s="2">
        <f t="shared" si="10"/>
        <v>0.12007297775949269</v>
      </c>
      <c r="BJ48" s="41">
        <f t="shared" si="29"/>
        <v>0</v>
      </c>
      <c r="BK48" s="58">
        <f t="shared" si="30"/>
        <v>0</v>
      </c>
      <c r="BL48" s="2"/>
      <c r="BM48" s="2">
        <f t="shared" si="11"/>
        <v>0.72704479291081447</v>
      </c>
      <c r="BN48" s="2">
        <f t="shared" si="12"/>
        <v>0.12007297775949269</v>
      </c>
      <c r="BO48" s="41">
        <f t="shared" si="13"/>
        <v>0</v>
      </c>
      <c r="BP48" s="2">
        <f t="shared" si="14"/>
        <v>0</v>
      </c>
      <c r="BQ48" s="2"/>
      <c r="BR48" s="2"/>
      <c r="BS48" s="2">
        <f t="shared" si="31"/>
        <v>17.696053247395536</v>
      </c>
      <c r="BT48" s="2">
        <f t="shared" si="32"/>
        <v>2.8923206620202357</v>
      </c>
      <c r="BU48" s="2">
        <f t="shared" si="33"/>
        <v>17.765249142559814</v>
      </c>
      <c r="BV48" s="2">
        <f t="shared" si="34"/>
        <v>2.823124766855956</v>
      </c>
      <c r="BW48" s="6">
        <f t="shared" si="15"/>
        <v>20.588373909415772</v>
      </c>
    </row>
    <row r="49" spans="2:75" x14ac:dyDescent="0.35">
      <c r="B49" s="77" t="s">
        <v>78</v>
      </c>
      <c r="C49" s="78">
        <f>VLOOKUP('User Interface'!C9,D49:E53,2,0)</f>
        <v>99999999</v>
      </c>
      <c r="D49" s="76" t="s">
        <v>81</v>
      </c>
      <c r="E49" s="75">
        <v>3</v>
      </c>
      <c r="L49">
        <f t="shared" si="36"/>
        <v>4.5000000000000018</v>
      </c>
      <c r="M49" s="46">
        <v>1.4051090752513586</v>
      </c>
      <c r="O49">
        <f t="shared" si="37"/>
        <v>4.5000000000000018</v>
      </c>
      <c r="P49" s="46">
        <v>1.4051090752513586</v>
      </c>
      <c r="Q49" s="46">
        <v>1.055463353679631</v>
      </c>
      <c r="R49" s="46">
        <v>0.72752328042764969</v>
      </c>
      <c r="S49" s="46">
        <v>0.16477151114751007</v>
      </c>
      <c r="T49" s="46">
        <v>3.3913753421243059E-2</v>
      </c>
      <c r="U49" s="46"/>
      <c r="V49" s="46"/>
      <c r="W49" s="46"/>
      <c r="X49">
        <f t="shared" si="35"/>
        <v>4.5000000000000018</v>
      </c>
      <c r="Y49" s="46">
        <v>1.4051090752513586</v>
      </c>
      <c r="Z49" s="46">
        <v>1.1277290909529676</v>
      </c>
      <c r="AA49" s="46">
        <v>1.0018264634399263</v>
      </c>
      <c r="AB49" s="46">
        <v>0.88118644243595734</v>
      </c>
      <c r="AC49" s="46">
        <v>0.80244571966879841</v>
      </c>
      <c r="AD49" s="46"/>
      <c r="AE49" s="46"/>
      <c r="AG49">
        <f t="shared" si="3"/>
        <v>12</v>
      </c>
      <c r="AH49">
        <f t="shared" si="4"/>
        <v>36</v>
      </c>
      <c r="AI49" s="1">
        <f t="shared" si="16"/>
        <v>2478.9859713877031</v>
      </c>
      <c r="AJ49" s="1">
        <f t="shared" si="17"/>
        <v>2.2336137668550161E-6</v>
      </c>
      <c r="AK49" s="1">
        <f t="shared" si="5"/>
        <v>5.7099001852105307</v>
      </c>
      <c r="AL49" s="1">
        <f t="shared" si="18"/>
        <v>10.260443509141986</v>
      </c>
      <c r="AM49" s="1">
        <f t="shared" si="6"/>
        <v>1.6354480057163308</v>
      </c>
      <c r="AN49" s="1">
        <f t="shared" si="19"/>
        <v>9.5456977329440756E-7</v>
      </c>
      <c r="AO49" s="1">
        <f t="shared" si="20"/>
        <v>2500.9288934454521</v>
      </c>
      <c r="AP49" s="1">
        <f t="shared" si="21"/>
        <v>2.2502104233803155E-6</v>
      </c>
      <c r="AQ49" s="1">
        <f t="shared" si="7"/>
        <v>0.92879447113412594</v>
      </c>
      <c r="AR49" s="1">
        <f t="shared" si="22"/>
        <v>1.5502296240782221</v>
      </c>
      <c r="AS49" s="1">
        <f t="shared" si="23"/>
        <v>1.0491311374565506E-7</v>
      </c>
      <c r="AT49" s="1">
        <f t="shared" si="8"/>
        <v>3.1382825660607622E-4</v>
      </c>
      <c r="AU49" s="1">
        <f t="shared" si="0"/>
        <v>5000</v>
      </c>
      <c r="AW49" s="2">
        <f t="shared" si="24"/>
        <v>6.7921053350298254E-8</v>
      </c>
      <c r="AX49" s="42">
        <f t="shared" si="25"/>
        <v>9.9445350475865191E-9</v>
      </c>
      <c r="AY49" s="2">
        <f t="shared" si="26"/>
        <v>7.4413854546605347E-7</v>
      </c>
      <c r="AZ49" s="2">
        <f t="shared" si="27"/>
        <v>7.5016855990458578E-7</v>
      </c>
      <c r="BA49" s="2"/>
      <c r="BB49" s="46">
        <f t="shared" si="1"/>
        <v>0.83578375652940029</v>
      </c>
      <c r="BC49" s="46">
        <f t="shared" si="2"/>
        <v>0.25</v>
      </c>
      <c r="BD49" s="2"/>
      <c r="BE49">
        <f>IF(AG49/Calculations!$H$11=INT(AG49/Calculations!$H$11),1,0)</f>
        <v>0</v>
      </c>
      <c r="BF49" s="56">
        <f t="shared" si="28"/>
        <v>2.9017272189822259</v>
      </c>
      <c r="BH49" s="2">
        <f t="shared" si="9"/>
        <v>0.74877723612410518</v>
      </c>
      <c r="BI49" s="2">
        <f t="shared" si="10"/>
        <v>0.12400308696257148</v>
      </c>
      <c r="BJ49" s="41">
        <f t="shared" si="29"/>
        <v>0</v>
      </c>
      <c r="BK49" s="58">
        <f t="shared" si="30"/>
        <v>0</v>
      </c>
      <c r="BL49" s="2"/>
      <c r="BM49" s="2">
        <f t="shared" si="11"/>
        <v>0.74877723612410518</v>
      </c>
      <c r="BN49" s="2">
        <f t="shared" si="12"/>
        <v>0.12400308696257148</v>
      </c>
      <c r="BO49" s="41">
        <f t="shared" si="13"/>
        <v>0</v>
      </c>
      <c r="BP49" s="2">
        <f t="shared" si="14"/>
        <v>0</v>
      </c>
      <c r="BQ49" s="2"/>
      <c r="BR49" s="2"/>
      <c r="BS49" s="2">
        <f t="shared" si="31"/>
        <v>18.568833570482212</v>
      </c>
      <c r="BT49" s="2">
        <f t="shared" si="32"/>
        <v>2.8923206620202357</v>
      </c>
      <c r="BU49" s="2">
        <f t="shared" si="33"/>
        <v>18.514026378683919</v>
      </c>
      <c r="BV49" s="2">
        <f t="shared" si="34"/>
        <v>2.9471278538185275</v>
      </c>
      <c r="BW49" s="6">
        <f t="shared" si="15"/>
        <v>21.461154232502448</v>
      </c>
    </row>
    <row r="50" spans="2:75" x14ac:dyDescent="0.35">
      <c r="B50" s="77"/>
      <c r="C50" s="78"/>
      <c r="D50" s="76" t="s">
        <v>91</v>
      </c>
      <c r="E50" s="75">
        <v>9</v>
      </c>
      <c r="L50">
        <f t="shared" si="36"/>
        <v>4.700000000000002</v>
      </c>
      <c r="M50" s="46">
        <v>1.5026213447093981</v>
      </c>
      <c r="O50">
        <f t="shared" si="37"/>
        <v>4.700000000000002</v>
      </c>
      <c r="P50" s="46">
        <v>1.5026213447093981</v>
      </c>
      <c r="Q50" s="46">
        <v>1.1559790004561674</v>
      </c>
      <c r="R50" s="46">
        <v>0.83614741510155233</v>
      </c>
      <c r="S50" s="46">
        <v>0.21329087569652966</v>
      </c>
      <c r="T50" s="46">
        <v>3.7214422758280283E-2</v>
      </c>
      <c r="U50" s="46"/>
      <c r="V50" s="46"/>
      <c r="W50" s="46"/>
      <c r="X50">
        <f t="shared" si="35"/>
        <v>4.700000000000002</v>
      </c>
      <c r="Y50" s="46">
        <v>1.5026213447093981</v>
      </c>
      <c r="Z50" s="46">
        <v>1.1868490742209357</v>
      </c>
      <c r="AA50" s="46">
        <v>1.0448232759487532</v>
      </c>
      <c r="AB50" s="46">
        <v>0.91400541999944673</v>
      </c>
      <c r="AC50" s="46">
        <v>0.83201575887418477</v>
      </c>
      <c r="AD50" s="46"/>
      <c r="AE50" s="46"/>
      <c r="AG50">
        <f t="shared" si="3"/>
        <v>12.333333333333334</v>
      </c>
      <c r="AH50">
        <f t="shared" si="4"/>
        <v>37</v>
      </c>
      <c r="AI50" s="1">
        <f t="shared" si="16"/>
        <v>2478.2151683701618</v>
      </c>
      <c r="AJ50" s="1">
        <f t="shared" si="17"/>
        <v>2.2329962765961842E-6</v>
      </c>
      <c r="AK50" s="1">
        <f t="shared" si="5"/>
        <v>5.8462698494571486</v>
      </c>
      <c r="AL50" s="1">
        <f t="shared" si="18"/>
        <v>10.545882116014312</v>
      </c>
      <c r="AM50" s="1">
        <f t="shared" si="6"/>
        <v>1.7011877010212124</v>
      </c>
      <c r="AN50" s="1">
        <f t="shared" si="19"/>
        <v>9.9195966788861624E-7</v>
      </c>
      <c r="AO50" s="1">
        <f t="shared" si="20"/>
        <v>2501.1210359909192</v>
      </c>
      <c r="AP50" s="1">
        <f t="shared" si="21"/>
        <v>2.2503630460207681E-6</v>
      </c>
      <c r="AQ50" s="1">
        <f t="shared" si="7"/>
        <v>0.95359830646211963</v>
      </c>
      <c r="AR50" s="1">
        <f t="shared" si="22"/>
        <v>1.6165187702201591</v>
      </c>
      <c r="AS50" s="1">
        <f t="shared" si="23"/>
        <v>1.1281009547322345E-7</v>
      </c>
      <c r="AT50" s="1">
        <f t="shared" si="8"/>
        <v>3.3330761540114435E-4</v>
      </c>
      <c r="AU50" s="1">
        <f t="shared" si="0"/>
        <v>5000.0000000000009</v>
      </c>
      <c r="AW50" s="2">
        <f t="shared" si="24"/>
        <v>6.985825423007286E-8</v>
      </c>
      <c r="AX50" s="42">
        <f t="shared" si="25"/>
        <v>1.0394913007226837E-8</v>
      </c>
      <c r="AY50" s="2">
        <f t="shared" si="26"/>
        <v>7.4392043202617352E-7</v>
      </c>
      <c r="AZ50" s="2">
        <f t="shared" si="27"/>
        <v>7.5022276376722425E-7</v>
      </c>
      <c r="BA50" s="2"/>
      <c r="BB50" s="46">
        <f t="shared" si="1"/>
        <v>0.83539227347114853</v>
      </c>
      <c r="BC50" s="46">
        <f t="shared" si="2"/>
        <v>0.25</v>
      </c>
      <c r="BD50" s="2"/>
      <c r="BE50">
        <f>IF(AG50/Calculations!$H$11=INT(AG50/Calculations!$H$11),1,0)</f>
        <v>0</v>
      </c>
      <c r="BF50" s="56">
        <f t="shared" si="28"/>
        <v>2.9023168760987668</v>
      </c>
      <c r="BH50" s="2">
        <f t="shared" si="9"/>
        <v>0.77080301815889907</v>
      </c>
      <c r="BI50" s="2">
        <f t="shared" si="10"/>
        <v>0.12800322100956329</v>
      </c>
      <c r="BJ50" s="41">
        <f t="shared" si="29"/>
        <v>0</v>
      </c>
      <c r="BK50" s="58">
        <f t="shared" si="30"/>
        <v>0</v>
      </c>
      <c r="BL50" s="2"/>
      <c r="BM50" s="2">
        <f t="shared" si="11"/>
        <v>0.77080301815889907</v>
      </c>
      <c r="BN50" s="2">
        <f t="shared" si="12"/>
        <v>0.12800322100956329</v>
      </c>
      <c r="BO50" s="41">
        <f t="shared" si="13"/>
        <v>0</v>
      </c>
      <c r="BP50" s="2">
        <f t="shared" si="14"/>
        <v>0</v>
      </c>
      <c r="BQ50" s="2"/>
      <c r="BR50" s="2"/>
      <c r="BS50" s="2">
        <f t="shared" si="31"/>
        <v>19.467639809650674</v>
      </c>
      <c r="BT50" s="2">
        <f t="shared" si="32"/>
        <v>2.8923206620202357</v>
      </c>
      <c r="BU50" s="2">
        <f t="shared" si="33"/>
        <v>19.284829396842817</v>
      </c>
      <c r="BV50" s="2">
        <f t="shared" si="34"/>
        <v>3.0751310748280907</v>
      </c>
      <c r="BW50" s="6">
        <f t="shared" si="15"/>
        <v>22.359960471670909</v>
      </c>
    </row>
    <row r="51" spans="2:75" x14ac:dyDescent="0.35">
      <c r="B51" s="77"/>
      <c r="C51" s="78"/>
      <c r="D51" s="76" t="s">
        <v>82</v>
      </c>
      <c r="E51" s="75">
        <v>21</v>
      </c>
      <c r="L51">
        <f t="shared" si="36"/>
        <v>4.9000000000000021</v>
      </c>
      <c r="M51" s="46">
        <v>1.601567482835597</v>
      </c>
      <c r="O51">
        <f t="shared" si="37"/>
        <v>4.9000000000000021</v>
      </c>
      <c r="P51" s="46">
        <v>1.601567482835597</v>
      </c>
      <c r="Q51" s="46">
        <v>1.2568859781796504</v>
      </c>
      <c r="R51" s="46">
        <v>0.9427017231978736</v>
      </c>
      <c r="S51" s="46">
        <v>0.27523283471023663</v>
      </c>
      <c r="T51" s="46">
        <v>4.1077536603665213E-2</v>
      </c>
      <c r="U51" s="46"/>
      <c r="V51" s="46"/>
      <c r="W51" s="46"/>
      <c r="X51">
        <f t="shared" si="35"/>
        <v>4.9000000000000021</v>
      </c>
      <c r="Y51" s="46">
        <v>1.601567482835597</v>
      </c>
      <c r="Z51" s="46">
        <v>1.2453291049264625</v>
      </c>
      <c r="AA51" s="46">
        <v>1.0854690667535227</v>
      </c>
      <c r="AB51" s="46">
        <v>0.94362362286342649</v>
      </c>
      <c r="AC51" s="46">
        <v>0.85826473750682586</v>
      </c>
      <c r="AD51" s="46"/>
      <c r="AE51" s="46"/>
      <c r="AG51">
        <f t="shared" si="3"/>
        <v>12.666666666666666</v>
      </c>
      <c r="AH51">
        <f t="shared" si="4"/>
        <v>38</v>
      </c>
      <c r="AI51" s="1">
        <f t="shared" si="16"/>
        <v>2477.4219861738616</v>
      </c>
      <c r="AJ51" s="1">
        <f t="shared" si="17"/>
        <v>2.2323599832507262E-6</v>
      </c>
      <c r="AK51" s="1">
        <f t="shared" si="5"/>
        <v>5.9898665075653641</v>
      </c>
      <c r="AL51" s="1">
        <f t="shared" si="18"/>
        <v>10.836764109685959</v>
      </c>
      <c r="AM51" s="1">
        <f t="shared" si="6"/>
        <v>1.7682740217057433</v>
      </c>
      <c r="AN51" s="1">
        <f t="shared" si="19"/>
        <v>1.0300426484127251E-6</v>
      </c>
      <c r="AO51" s="1">
        <f t="shared" si="20"/>
        <v>2501.3190375129825</v>
      </c>
      <c r="AP51" s="1">
        <f t="shared" si="21"/>
        <v>2.2505207062169355E-6</v>
      </c>
      <c r="AQ51" s="1">
        <f t="shared" si="7"/>
        <v>0.97972688571469857</v>
      </c>
      <c r="AR51" s="1">
        <f t="shared" si="22"/>
        <v>1.6839855846051326</v>
      </c>
      <c r="AS51" s="1">
        <f t="shared" si="23"/>
        <v>1.2097574829616271E-7</v>
      </c>
      <c r="AT51" s="1">
        <f t="shared" si="8"/>
        <v>3.5356998111997056E-4</v>
      </c>
      <c r="AU51" s="1">
        <f t="shared" si="0"/>
        <v>5000.0000000000018</v>
      </c>
      <c r="AW51" s="2">
        <f t="shared" si="24"/>
        <v>7.182310528222495E-8</v>
      </c>
      <c r="AX51" s="42">
        <f t="shared" si="25"/>
        <v>1.0851607477063627E-8</v>
      </c>
      <c r="AY51" s="2">
        <f t="shared" si="26"/>
        <v>7.4369579885326962E-7</v>
      </c>
      <c r="AZ51" s="2">
        <f t="shared" si="27"/>
        <v>7.5027867553642308E-7</v>
      </c>
      <c r="BA51" s="2"/>
      <c r="BB51" s="46">
        <f t="shared" si="1"/>
        <v>0.83500097378447313</v>
      </c>
      <c r="BC51" s="46">
        <f t="shared" si="2"/>
        <v>0.25</v>
      </c>
      <c r="BD51" s="2"/>
      <c r="BE51">
        <f>IF(AG51/Calculations!$H$11=INT(AG51/Calculations!$H$11),1,0)</f>
        <v>0</v>
      </c>
      <c r="BF51" s="56">
        <f t="shared" si="28"/>
        <v>2.9028946681928014</v>
      </c>
      <c r="BH51" s="2">
        <f t="shared" si="9"/>
        <v>0.79318219693678726</v>
      </c>
      <c r="BI51" s="2">
        <f t="shared" si="10"/>
        <v>0.132083946637259</v>
      </c>
      <c r="BJ51" s="41">
        <f t="shared" si="29"/>
        <v>0</v>
      </c>
      <c r="BK51" s="58">
        <f t="shared" si="30"/>
        <v>0</v>
      </c>
      <c r="BL51" s="2"/>
      <c r="BM51" s="2">
        <f t="shared" si="11"/>
        <v>0.79318219693678726</v>
      </c>
      <c r="BN51" s="2">
        <f t="shared" si="12"/>
        <v>0.132083946637259</v>
      </c>
      <c r="BO51" s="41">
        <f t="shared" si="13"/>
        <v>0</v>
      </c>
      <c r="BP51" s="2">
        <f t="shared" si="14"/>
        <v>0</v>
      </c>
      <c r="BQ51" s="2"/>
      <c r="BR51" s="2"/>
      <c r="BS51" s="2">
        <f t="shared" si="31"/>
        <v>20.392905953224719</v>
      </c>
      <c r="BT51" s="2">
        <f t="shared" si="32"/>
        <v>2.8923206620202357</v>
      </c>
      <c r="BU51" s="2">
        <f t="shared" si="33"/>
        <v>20.078011593779603</v>
      </c>
      <c r="BV51" s="2">
        <f t="shared" si="34"/>
        <v>3.2072150214653496</v>
      </c>
      <c r="BW51" s="6">
        <f t="shared" si="15"/>
        <v>23.285226615244955</v>
      </c>
    </row>
    <row r="52" spans="2:75" x14ac:dyDescent="0.35">
      <c r="D52" s="76" t="s">
        <v>83</v>
      </c>
      <c r="E52" s="75">
        <v>42</v>
      </c>
      <c r="L52">
        <f t="shared" si="36"/>
        <v>5.1000000000000023</v>
      </c>
      <c r="M52" s="46">
        <v>1.7019013879256126</v>
      </c>
      <c r="O52">
        <f t="shared" si="37"/>
        <v>5.1000000000000023</v>
      </c>
      <c r="P52" s="46">
        <v>1.7019013879256126</v>
      </c>
      <c r="Q52" s="46">
        <v>1.3589770279769333</v>
      </c>
      <c r="R52" s="46">
        <v>1.0483323035890331</v>
      </c>
      <c r="S52" s="46">
        <v>0.35110882318717351</v>
      </c>
      <c r="T52" s="46">
        <v>4.5627201775966041E-2</v>
      </c>
      <c r="U52" s="46"/>
      <c r="V52" s="46"/>
      <c r="W52" s="46"/>
      <c r="X52">
        <f t="shared" si="35"/>
        <v>5.1000000000000023</v>
      </c>
      <c r="Y52" s="46">
        <v>1.7019013879256126</v>
      </c>
      <c r="Z52" s="46">
        <v>1.3039445566821217</v>
      </c>
      <c r="AA52" s="46">
        <v>1.1245394834926841</v>
      </c>
      <c r="AB52" s="46">
        <v>0.97080484377557008</v>
      </c>
      <c r="AC52" s="46">
        <v>0.88194735010997172</v>
      </c>
      <c r="AD52" s="46"/>
      <c r="AE52" s="46"/>
      <c r="AG52">
        <f t="shared" si="3"/>
        <v>13</v>
      </c>
      <c r="AH52">
        <f t="shared" si="4"/>
        <v>39</v>
      </c>
      <c r="AI52" s="1">
        <f t="shared" si="16"/>
        <v>2476.6060187737289</v>
      </c>
      <c r="AJ52" s="1">
        <f t="shared" si="17"/>
        <v>2.2317045467795125E-6</v>
      </c>
      <c r="AK52" s="1">
        <f t="shared" si="5"/>
        <v>6.1402931852903837</v>
      </c>
      <c r="AL52" s="1">
        <f t="shared" si="18"/>
        <v>11.133707340230801</v>
      </c>
      <c r="AM52" s="1">
        <f t="shared" si="6"/>
        <v>1.8367304339919408</v>
      </c>
      <c r="AN52" s="1">
        <f t="shared" si="19"/>
        <v>1.0688283597313116E-6</v>
      </c>
      <c r="AO52" s="1">
        <f t="shared" si="20"/>
        <v>2501.5229976782985</v>
      </c>
      <c r="AP52" s="1">
        <f t="shared" si="21"/>
        <v>2.250683455778597E-6</v>
      </c>
      <c r="AQ52" s="1">
        <f t="shared" si="7"/>
        <v>1.0071230551647965</v>
      </c>
      <c r="AR52" s="1">
        <f t="shared" si="22"/>
        <v>1.752749221275139</v>
      </c>
      <c r="AS52" s="1">
        <f t="shared" si="23"/>
        <v>1.2941100484142769E-7</v>
      </c>
      <c r="AT52" s="1">
        <f t="shared" si="8"/>
        <v>3.7463139303671157E-4</v>
      </c>
      <c r="AU52" s="1">
        <f t="shared" si="0"/>
        <v>5000.0000000000009</v>
      </c>
      <c r="AW52" s="2">
        <f t="shared" si="24"/>
        <v>7.3821175550311928E-8</v>
      </c>
      <c r="AX52" s="42">
        <f t="shared" si="25"/>
        <v>1.1315631504697427E-8</v>
      </c>
      <c r="AY52" s="2">
        <f t="shared" si="26"/>
        <v>7.4346455794569484E-7</v>
      </c>
      <c r="AZ52" s="2">
        <f t="shared" si="27"/>
        <v>7.5033631830063959E-7</v>
      </c>
      <c r="BA52" s="2"/>
      <c r="BB52" s="46">
        <f t="shared" si="1"/>
        <v>0.83460985738348237</v>
      </c>
      <c r="BC52" s="46">
        <f t="shared" si="2"/>
        <v>0.25</v>
      </c>
      <c r="BD52" s="2"/>
      <c r="BE52">
        <f>IF(AG52/Calculations!$H$11=INT(AG52/Calculations!$H$11),1,0)</f>
        <v>0</v>
      </c>
      <c r="BF52" s="56">
        <f t="shared" si="28"/>
        <v>2.9034604177670436</v>
      </c>
      <c r="BH52" s="2">
        <f t="shared" si="9"/>
        <v>0.81596740078783814</v>
      </c>
      <c r="BI52" s="2">
        <f t="shared" si="10"/>
        <v>0.1362547123072867</v>
      </c>
      <c r="BJ52" s="41">
        <f t="shared" si="29"/>
        <v>0</v>
      </c>
      <c r="BK52" s="58">
        <f t="shared" si="30"/>
        <v>0</v>
      </c>
      <c r="BL52" s="2"/>
      <c r="BM52" s="2">
        <f t="shared" si="11"/>
        <v>0.81596740078783814</v>
      </c>
      <c r="BN52" s="2">
        <f t="shared" si="12"/>
        <v>0.1362547123072867</v>
      </c>
      <c r="BO52" s="41">
        <f t="shared" si="13"/>
        <v>0</v>
      </c>
      <c r="BP52" s="2">
        <f t="shared" si="14"/>
        <v>0</v>
      </c>
      <c r="BQ52" s="2"/>
      <c r="BR52" s="2"/>
      <c r="BS52" s="2">
        <f t="shared" si="31"/>
        <v>21.345128066319845</v>
      </c>
      <c r="BT52" s="2">
        <f t="shared" si="32"/>
        <v>2.8923206620202357</v>
      </c>
      <c r="BU52" s="2">
        <f t="shared" si="33"/>
        <v>20.893978994567441</v>
      </c>
      <c r="BV52" s="2">
        <f t="shared" si="34"/>
        <v>3.3434697337726362</v>
      </c>
      <c r="BW52" s="6">
        <f t="shared" si="15"/>
        <v>24.23744872834008</v>
      </c>
    </row>
    <row r="53" spans="2:75" x14ac:dyDescent="0.35">
      <c r="D53" s="76" t="s">
        <v>77</v>
      </c>
      <c r="E53" s="75">
        <v>99999999</v>
      </c>
      <c r="L53">
        <f t="shared" si="36"/>
        <v>5.3000000000000025</v>
      </c>
      <c r="M53" s="46">
        <v>1.8033855145801085</v>
      </c>
      <c r="O53">
        <f t="shared" si="37"/>
        <v>5.3000000000000025</v>
      </c>
      <c r="P53" s="46">
        <v>1.8033855145801085</v>
      </c>
      <c r="Q53" s="46">
        <v>1.4626209434508861</v>
      </c>
      <c r="R53" s="46">
        <v>1.1542486171456485</v>
      </c>
      <c r="S53" s="46">
        <v>0.4395937307507588</v>
      </c>
      <c r="T53" s="46">
        <v>5.1018477273103019E-2</v>
      </c>
      <c r="U53" s="46"/>
      <c r="V53" s="46"/>
      <c r="W53" s="46"/>
      <c r="X53">
        <f t="shared" si="35"/>
        <v>5.3000000000000025</v>
      </c>
      <c r="Y53" s="46">
        <v>1.8033855145801085</v>
      </c>
      <c r="Z53" s="46">
        <v>1.3633091385503402</v>
      </c>
      <c r="AA53" s="46">
        <v>1.1626456372683271</v>
      </c>
      <c r="AB53" s="46">
        <v>0.99611968066171719</v>
      </c>
      <c r="AC53" s="46">
        <v>0.90362017574077547</v>
      </c>
      <c r="AD53" s="46"/>
      <c r="AE53" s="46"/>
      <c r="AG53">
        <f t="shared" si="3"/>
        <v>13.333333333333334</v>
      </c>
      <c r="AH53">
        <f t="shared" si="4"/>
        <v>40</v>
      </c>
      <c r="AI53" s="1">
        <f t="shared" si="16"/>
        <v>2475.7668136001835</v>
      </c>
      <c r="AJ53" s="1">
        <f t="shared" si="17"/>
        <v>2.231029634470767E-6</v>
      </c>
      <c r="AK53" s="1">
        <f t="shared" si="5"/>
        <v>6.2972435611449216</v>
      </c>
      <c r="AL53" s="1">
        <f t="shared" si="18"/>
        <v>11.437264534159771</v>
      </c>
      <c r="AM53" s="1">
        <f t="shared" si="6"/>
        <v>1.9065861496954399</v>
      </c>
      <c r="AN53" s="1">
        <f t="shared" si="19"/>
        <v>1.1083310031443769E-6</v>
      </c>
      <c r="AO53" s="1">
        <f t="shared" si="20"/>
        <v>2501.7330257200815</v>
      </c>
      <c r="AP53" s="1">
        <f t="shared" si="21"/>
        <v>2.2508513559435843E-6</v>
      </c>
      <c r="AQ53" s="1">
        <f t="shared" si="7"/>
        <v>1.0357445513793928</v>
      </c>
      <c r="AR53" s="1">
        <f t="shared" si="22"/>
        <v>1.8229196468561424</v>
      </c>
      <c r="AS53" s="1">
        <f t="shared" si="23"/>
        <v>1.3811768965055622E-7</v>
      </c>
      <c r="AT53" s="1">
        <f t="shared" si="8"/>
        <v>3.9650816992505981E-4</v>
      </c>
      <c r="AU53" s="1">
        <f t="shared" si="0"/>
        <v>5000</v>
      </c>
      <c r="AW53" s="2">
        <f t="shared" si="24"/>
        <v>7.5857349526375203E-8</v>
      </c>
      <c r="AX53" s="42">
        <f t="shared" si="25"/>
        <v>1.1787899210114919E-8</v>
      </c>
      <c r="AY53" s="2">
        <f t="shared" si="26"/>
        <v>7.4322660328442517E-7</v>
      </c>
      <c r="AZ53" s="2">
        <f t="shared" si="27"/>
        <v>7.5039571875785263E-7</v>
      </c>
      <c r="BA53" s="2"/>
      <c r="BB53" s="46">
        <f t="shared" si="1"/>
        <v>0.83421892418232491</v>
      </c>
      <c r="BC53" s="46">
        <f t="shared" si="2"/>
        <v>0.25</v>
      </c>
      <c r="BD53" s="2"/>
      <c r="BE53">
        <f>IF(AG53/Calculations!$H$11=INT(AG53/Calculations!$H$11),1,0)</f>
        <v>0</v>
      </c>
      <c r="BF53" s="56">
        <f t="shared" si="28"/>
        <v>2.9040139206478077</v>
      </c>
      <c r="BH53" s="2">
        <f t="shared" si="9"/>
        <v>0.83920517422013707</v>
      </c>
      <c r="BI53" s="2">
        <f t="shared" si="10"/>
        <v>0.14052405789957376</v>
      </c>
      <c r="BJ53" s="41">
        <f t="shared" si="29"/>
        <v>0</v>
      </c>
      <c r="BK53" s="58">
        <f t="shared" si="30"/>
        <v>0</v>
      </c>
      <c r="BL53" s="2"/>
      <c r="BM53" s="2">
        <f t="shared" si="11"/>
        <v>0.83920517422013707</v>
      </c>
      <c r="BN53" s="2">
        <f t="shared" si="12"/>
        <v>0.14052405789957376</v>
      </c>
      <c r="BO53" s="41">
        <f t="shared" si="13"/>
        <v>0</v>
      </c>
      <c r="BP53" s="2">
        <f t="shared" si="14"/>
        <v>0</v>
      </c>
      <c r="BQ53" s="2"/>
      <c r="BR53" s="2"/>
      <c r="BS53" s="2">
        <f t="shared" si="31"/>
        <v>22.324857298439554</v>
      </c>
      <c r="BT53" s="2">
        <f t="shared" si="32"/>
        <v>2.8923206620202357</v>
      </c>
      <c r="BU53" s="2">
        <f t="shared" si="33"/>
        <v>21.733184168787577</v>
      </c>
      <c r="BV53" s="2">
        <f t="shared" si="34"/>
        <v>3.4839937916722099</v>
      </c>
      <c r="BW53" s="6">
        <f t="shared" si="15"/>
        <v>25.217177960459789</v>
      </c>
    </row>
    <row r="54" spans="2:75" x14ac:dyDescent="0.35">
      <c r="L54">
        <f t="shared" si="36"/>
        <v>5.5000000000000027</v>
      </c>
      <c r="M54" s="46">
        <v>1.9056537398664466</v>
      </c>
      <c r="O54">
        <f t="shared" si="37"/>
        <v>5.5000000000000027</v>
      </c>
      <c r="P54" s="46">
        <v>1.9056537398664466</v>
      </c>
      <c r="Q54" s="46">
        <v>1.567833293403138</v>
      </c>
      <c r="R54" s="46">
        <v>1.2613349750182312</v>
      </c>
      <c r="S54" s="46">
        <v>0.53772206740043182</v>
      </c>
      <c r="T54" s="46">
        <v>5.7445209803283978E-2</v>
      </c>
      <c r="U54" s="46"/>
      <c r="V54" s="46"/>
      <c r="W54" s="46"/>
      <c r="X54">
        <f t="shared" si="35"/>
        <v>5.5000000000000027</v>
      </c>
      <c r="Y54" s="46">
        <v>1.9056537398664466</v>
      </c>
      <c r="Z54" s="46">
        <v>1.4239043365339354</v>
      </c>
      <c r="AA54" s="46">
        <v>1.2002765658266523</v>
      </c>
      <c r="AB54" s="46">
        <v>1.0199972394413552</v>
      </c>
      <c r="AC54" s="46">
        <v>0.92369588926867086</v>
      </c>
      <c r="AD54" s="46"/>
      <c r="AE54" s="46"/>
      <c r="AG54">
        <f t="shared" si="3"/>
        <v>13.666666666666666</v>
      </c>
      <c r="AH54">
        <f t="shared" si="4"/>
        <v>41</v>
      </c>
      <c r="AI54" s="1">
        <f t="shared" si="16"/>
        <v>2474.9038765073501</v>
      </c>
      <c r="AJ54" s="1">
        <f t="shared" si="17"/>
        <v>2.2303349027091155E-6</v>
      </c>
      <c r="AK54" s="1">
        <f t="shared" si="5"/>
        <v>6.4604869256570305</v>
      </c>
      <c r="AL54" s="1">
        <f t="shared" si="18"/>
        <v>11.747935582037208</v>
      </c>
      <c r="AM54" s="1">
        <f t="shared" si="6"/>
        <v>1.9778753248311047</v>
      </c>
      <c r="AN54" s="1">
        <f t="shared" si="19"/>
        <v>1.148568621865067E-6</v>
      </c>
      <c r="AO54" s="1">
        <f t="shared" si="20"/>
        <v>2501.9492395395068</v>
      </c>
      <c r="AP54" s="1">
        <f t="shared" si="21"/>
        <v>2.2510244774371155E-6</v>
      </c>
      <c r="AQ54" s="1">
        <f t="shared" si="7"/>
        <v>1.0655616128293994</v>
      </c>
      <c r="AR54" s="1">
        <f t="shared" si="22"/>
        <v>1.8945995137832712</v>
      </c>
      <c r="AS54" s="1">
        <f t="shared" si="23"/>
        <v>1.4709841790192329E-7</v>
      </c>
      <c r="AT54" s="1">
        <f t="shared" si="8"/>
        <v>4.1921697849238443E-4</v>
      </c>
      <c r="AU54" s="1">
        <f t="shared" si="0"/>
        <v>4999.9999999999991</v>
      </c>
      <c r="AW54" s="2">
        <f t="shared" si="24"/>
        <v>7.7935952160975119E-8</v>
      </c>
      <c r="AX54" s="42">
        <f t="shared" si="25"/>
        <v>1.226924467161842E-8</v>
      </c>
      <c r="AY54" s="2">
        <f t="shared" si="26"/>
        <v>7.4298181306193739E-7</v>
      </c>
      <c r="AZ54" s="2">
        <f t="shared" si="27"/>
        <v>7.5045690680805917E-7</v>
      </c>
      <c r="BA54" s="2"/>
      <c r="BB54" s="46">
        <f t="shared" si="1"/>
        <v>0.83382817409518928</v>
      </c>
      <c r="BC54" s="46">
        <f t="shared" si="2"/>
        <v>0.25</v>
      </c>
      <c r="BD54" s="2"/>
      <c r="BE54">
        <f>IF(AG54/Calculations!$H$11=INT(AG54/Calculations!$H$11),1,0)</f>
        <v>0</v>
      </c>
      <c r="BF54" s="56">
        <f t="shared" si="28"/>
        <v>2.9045549490216778</v>
      </c>
      <c r="BH54" s="2">
        <f t="shared" si="9"/>
        <v>0.86293709352821169</v>
      </c>
      <c r="BI54" s="2">
        <f t="shared" si="10"/>
        <v>0.14489978938105041</v>
      </c>
      <c r="BJ54" s="41">
        <f t="shared" si="29"/>
        <v>0</v>
      </c>
      <c r="BK54" s="58">
        <f t="shared" si="30"/>
        <v>0</v>
      </c>
      <c r="BL54" s="2"/>
      <c r="BM54" s="2">
        <f t="shared" si="11"/>
        <v>0.86293709352821169</v>
      </c>
      <c r="BN54" s="2">
        <f t="shared" si="12"/>
        <v>0.14489978938105041</v>
      </c>
      <c r="BO54" s="41">
        <f t="shared" si="13"/>
        <v>0</v>
      </c>
      <c r="BP54" s="2">
        <f t="shared" si="14"/>
        <v>0</v>
      </c>
      <c r="BQ54" s="2"/>
      <c r="BR54" s="2"/>
      <c r="BS54" s="2">
        <f t="shared" si="31"/>
        <v>23.332694181348817</v>
      </c>
      <c r="BT54" s="2">
        <f t="shared" si="32"/>
        <v>2.8923206620202357</v>
      </c>
      <c r="BU54" s="2">
        <f t="shared" si="33"/>
        <v>22.596121262315791</v>
      </c>
      <c r="BV54" s="2">
        <f t="shared" si="34"/>
        <v>3.6288935810532603</v>
      </c>
      <c r="BW54" s="6">
        <f t="shared" si="15"/>
        <v>26.225014843369053</v>
      </c>
    </row>
    <row r="55" spans="2:75" x14ac:dyDescent="0.35">
      <c r="L55">
        <f t="shared" si="36"/>
        <v>5.7000000000000028</v>
      </c>
      <c r="M55" s="46">
        <v>2.0082668366111021</v>
      </c>
      <c r="O55">
        <f t="shared" si="37"/>
        <v>5.7000000000000028</v>
      </c>
      <c r="P55" s="46">
        <v>2.0082668366111021</v>
      </c>
      <c r="Q55" s="46">
        <v>1.6743613322315956</v>
      </c>
      <c r="R55" s="46">
        <v>1.3700322558599889</v>
      </c>
      <c r="S55" s="46">
        <v>0.64195468322612326</v>
      </c>
      <c r="T55" s="46">
        <v>6.5149535956486426E-2</v>
      </c>
      <c r="U55" s="46"/>
      <c r="V55" s="46"/>
      <c r="W55" s="46"/>
      <c r="X55">
        <f t="shared" si="35"/>
        <v>5.7000000000000028</v>
      </c>
      <c r="Y55" s="46">
        <v>2.0082668366111021</v>
      </c>
      <c r="Z55" s="46">
        <v>1.4860996242969484</v>
      </c>
      <c r="AA55" s="46">
        <v>1.2378308856920033</v>
      </c>
      <c r="AB55" s="46">
        <v>1.0427639155903337</v>
      </c>
      <c r="AC55" s="46">
        <v>0.94248403844874451</v>
      </c>
      <c r="AD55" s="46"/>
      <c r="AE55" s="46"/>
      <c r="AG55">
        <f t="shared" si="3"/>
        <v>14</v>
      </c>
      <c r="AH55">
        <f t="shared" si="4"/>
        <v>42</v>
      </c>
      <c r="AI55" s="1">
        <f t="shared" si="16"/>
        <v>2471.5302613905701</v>
      </c>
      <c r="AJ55" s="1">
        <f t="shared" si="17"/>
        <v>2.2296199866467669E-6</v>
      </c>
      <c r="AK55" s="1">
        <f t="shared" si="5"/>
        <v>9.116270162523552</v>
      </c>
      <c r="AL55" s="1">
        <f t="shared" si="18"/>
        <v>12.066177736957391</v>
      </c>
      <c r="AM55" s="1">
        <f t="shared" si="6"/>
        <v>2.0506364026928376</v>
      </c>
      <c r="AN55" s="1">
        <f t="shared" si="19"/>
        <v>1.1895625144774108E-6</v>
      </c>
      <c r="AO55" s="1">
        <f t="shared" si="20"/>
        <v>2501.7530961514312</v>
      </c>
      <c r="AP55" s="1">
        <f t="shared" si="21"/>
        <v>2.2512029001793013E-6</v>
      </c>
      <c r="AQ55" s="1">
        <f t="shared" si="7"/>
        <v>1.5152238306415304</v>
      </c>
      <c r="AR55" s="1">
        <f t="shared" si="22"/>
        <v>1.9678857235487208</v>
      </c>
      <c r="AS55" s="1">
        <f t="shared" si="23"/>
        <v>1.5635651227414153E-7</v>
      </c>
      <c r="AT55" s="1">
        <f t="shared" si="8"/>
        <v>4.4277489226869052E-4</v>
      </c>
      <c r="AU55" s="1">
        <f t="shared" si="0"/>
        <v>5000.0000000000009</v>
      </c>
      <c r="AW55" s="2">
        <f t="shared" si="24"/>
        <v>8.0060852539726929E-8</v>
      </c>
      <c r="AX55" s="42">
        <f t="shared" si="25"/>
        <v>1.2760437655597372E-8</v>
      </c>
      <c r="AY55" s="2">
        <f t="shared" si="26"/>
        <v>7.4273005150735628E-7</v>
      </c>
      <c r="AZ55" s="2">
        <f t="shared" si="27"/>
        <v>7.5051991522122434E-7</v>
      </c>
      <c r="BA55" s="2"/>
      <c r="BB55" s="46">
        <f t="shared" si="1"/>
        <v>0.83343760703630465</v>
      </c>
      <c r="BC55" s="46">
        <f t="shared" si="2"/>
        <v>0.25</v>
      </c>
      <c r="BD55" s="2"/>
      <c r="BE55">
        <f>IF(AG55/Calculations!$H$11=INT(AG55/Calculations!$H$11),1,0)</f>
        <v>1</v>
      </c>
      <c r="BF55" s="56">
        <f t="shared" si="28"/>
        <v>2.9050832539092393</v>
      </c>
      <c r="BH55" s="2">
        <f t="shared" si="9"/>
        <v>0.88720069175331795</v>
      </c>
      <c r="BI55" s="2">
        <f t="shared" si="10"/>
        <v>0.14938912440347696</v>
      </c>
      <c r="BJ55" s="41">
        <f t="shared" si="29"/>
        <v>2.4864144257417626</v>
      </c>
      <c r="BK55" s="58">
        <f t="shared" si="30"/>
        <v>0.41866882816747625</v>
      </c>
      <c r="BL55" s="2"/>
      <c r="BM55" s="2">
        <f t="shared" si="11"/>
        <v>0.88720069175331795</v>
      </c>
      <c r="BN55" s="2">
        <f t="shared" si="12"/>
        <v>0.14938912440347696</v>
      </c>
      <c r="BO55" s="41">
        <f t="shared" si="13"/>
        <v>2.4864144257417626</v>
      </c>
      <c r="BP55" s="2">
        <f t="shared" si="14"/>
        <v>0.41866882816747625</v>
      </c>
      <c r="BQ55" s="2"/>
      <c r="BR55" s="2"/>
      <c r="BS55" s="2">
        <f t="shared" si="31"/>
        <v>24.369283997505612</v>
      </c>
      <c r="BT55" s="2">
        <f t="shared" si="32"/>
        <v>5.7974039159294746</v>
      </c>
      <c r="BU55" s="2">
        <f t="shared" si="33"/>
        <v>25.969736379810872</v>
      </c>
      <c r="BV55" s="2">
        <f t="shared" si="34"/>
        <v>4.1969515336242136</v>
      </c>
      <c r="BW55" s="6">
        <f t="shared" si="15"/>
        <v>30.166687913435087</v>
      </c>
    </row>
    <row r="56" spans="2:75" x14ac:dyDescent="0.35">
      <c r="L56">
        <f t="shared" si="36"/>
        <v>5.900000000000003</v>
      </c>
      <c r="M56" s="46">
        <v>2.1107587626421811</v>
      </c>
      <c r="O56">
        <f t="shared" si="37"/>
        <v>5.900000000000003</v>
      </c>
      <c r="P56" s="46">
        <v>2.1107587626421811</v>
      </c>
      <c r="Q56" s="46">
        <v>1.7817711189290535</v>
      </c>
      <c r="R56" s="46">
        <v>1.4803593199582905</v>
      </c>
      <c r="S56" s="46">
        <v>0.749467646841248</v>
      </c>
      <c r="T56" s="46">
        <v>7.4433103336970466E-2</v>
      </c>
      <c r="U56" s="46"/>
      <c r="V56" s="46"/>
      <c r="W56" s="46"/>
      <c r="X56">
        <f t="shared" si="35"/>
        <v>5.900000000000003</v>
      </c>
      <c r="Y56" s="46">
        <v>2.1107587626421811</v>
      </c>
      <c r="Z56" s="46">
        <v>1.5501660270852591</v>
      </c>
      <c r="AA56" s="46">
        <v>1.275639812387759</v>
      </c>
      <c r="AB56" s="46">
        <v>1.0646714680590685</v>
      </c>
      <c r="AC56" s="46">
        <v>0.96022029565362133</v>
      </c>
      <c r="AD56" s="46"/>
      <c r="AE56" s="46"/>
      <c r="AG56">
        <f t="shared" si="3"/>
        <v>14.333333333333334</v>
      </c>
      <c r="AH56">
        <f t="shared" si="4"/>
        <v>43</v>
      </c>
      <c r="AI56" s="1">
        <f t="shared" si="16"/>
        <v>2470.6191477661569</v>
      </c>
      <c r="AJ56" s="1">
        <f t="shared" si="17"/>
        <v>2.2288844948080955E-6</v>
      </c>
      <c r="AK56" s="1">
        <f t="shared" si="5"/>
        <v>9.0144648807252921</v>
      </c>
      <c r="AL56" s="1">
        <f t="shared" si="18"/>
        <v>12.668682352928853</v>
      </c>
      <c r="AM56" s="1">
        <f t="shared" si="6"/>
        <v>2.1249115766482509</v>
      </c>
      <c r="AN56" s="1">
        <f t="shared" si="19"/>
        <v>1.2313367543577881E-6</v>
      </c>
      <c r="AO56" s="1">
        <f t="shared" si="20"/>
        <v>2501.9820921812975</v>
      </c>
      <c r="AP56" s="1">
        <f t="shared" si="21"/>
        <v>2.2513867128205681E-6</v>
      </c>
      <c r="AQ56" s="1">
        <f t="shared" si="7"/>
        <v>1.5008386735949326</v>
      </c>
      <c r="AR56" s="1">
        <f t="shared" si="22"/>
        <v>2.0893894917018834</v>
      </c>
      <c r="AS56" s="1">
        <f t="shared" si="23"/>
        <v>1.6589593490148112E-7</v>
      </c>
      <c r="AT56" s="1">
        <f t="shared" si="8"/>
        <v>4.6719944267118742E-4</v>
      </c>
      <c r="AU56" s="1">
        <f t="shared" si="0"/>
        <v>5000.0000000000018</v>
      </c>
      <c r="AW56" s="2">
        <f t="shared" si="24"/>
        <v>8.2235549896615954E-8</v>
      </c>
      <c r="AX56" s="42">
        <f t="shared" si="25"/>
        <v>1.3262196729104866E-8</v>
      </c>
      <c r="AY56" s="2">
        <f t="shared" si="26"/>
        <v>7.4247117037691739E-7</v>
      </c>
      <c r="AZ56" s="2">
        <f t="shared" si="27"/>
        <v>7.5058477936770051E-7</v>
      </c>
      <c r="BA56" s="2"/>
      <c r="BB56" s="46">
        <f t="shared" si="1"/>
        <v>0.83304722291994004</v>
      </c>
      <c r="BC56" s="46">
        <f t="shared" si="2"/>
        <v>0.25</v>
      </c>
      <c r="BD56" s="2"/>
      <c r="BE56">
        <f>IF(AG56/Calculations!$H$11=INT(AG56/Calculations!$H$11),1,0)</f>
        <v>0</v>
      </c>
      <c r="BF56" s="56">
        <f t="shared" si="28"/>
        <v>2.9047257924487662</v>
      </c>
      <c r="BH56" s="2">
        <f t="shared" si="9"/>
        <v>0.91111362514880323</v>
      </c>
      <c r="BI56" s="2">
        <f t="shared" si="10"/>
        <v>0.15397304635801656</v>
      </c>
      <c r="BJ56" s="41">
        <f t="shared" si="29"/>
        <v>0</v>
      </c>
      <c r="BK56" s="58">
        <f t="shared" si="30"/>
        <v>0</v>
      </c>
      <c r="BL56" s="2"/>
      <c r="BM56" s="2">
        <f t="shared" si="11"/>
        <v>0.91111362514880323</v>
      </c>
      <c r="BN56" s="2">
        <f t="shared" si="12"/>
        <v>0.15397304635801656</v>
      </c>
      <c r="BO56" s="41">
        <f t="shared" si="13"/>
        <v>0</v>
      </c>
      <c r="BP56" s="2">
        <f t="shared" si="14"/>
        <v>0</v>
      </c>
      <c r="BQ56" s="2"/>
      <c r="BR56" s="2"/>
      <c r="BS56" s="2">
        <f t="shared" si="31"/>
        <v>25.434370669012431</v>
      </c>
      <c r="BT56" s="2">
        <f t="shared" si="32"/>
        <v>5.7974039159294746</v>
      </c>
      <c r="BU56" s="2">
        <f t="shared" si="33"/>
        <v>26.880850004959676</v>
      </c>
      <c r="BV56" s="2">
        <f t="shared" si="34"/>
        <v>4.3509245799822303</v>
      </c>
      <c r="BW56" s="6">
        <f t="shared" si="15"/>
        <v>31.231774584941906</v>
      </c>
    </row>
    <row r="57" spans="2:75" x14ac:dyDescent="0.35">
      <c r="L57">
        <f t="shared" si="36"/>
        <v>6.1000000000000032</v>
      </c>
      <c r="M57" s="46">
        <v>2.2126726758378314</v>
      </c>
      <c r="O57">
        <f t="shared" si="37"/>
        <v>6.1000000000000032</v>
      </c>
      <c r="P57" s="46">
        <v>2.2126726758378314</v>
      </c>
      <c r="Q57" s="46">
        <v>1.8895283427351499</v>
      </c>
      <c r="R57" s="46">
        <v>1.5920005718476415</v>
      </c>
      <c r="S57" s="46">
        <v>0.85882719049999245</v>
      </c>
      <c r="T57" s="46">
        <v>8.5669788935484867E-2</v>
      </c>
      <c r="U57" s="46"/>
      <c r="V57" s="46"/>
      <c r="W57" s="46"/>
      <c r="X57">
        <f t="shared" si="35"/>
        <v>6.1000000000000032</v>
      </c>
      <c r="Y57" s="46">
        <v>2.2126726758378314</v>
      </c>
      <c r="Z57" s="46">
        <v>1.6162853258677627</v>
      </c>
      <c r="AA57" s="46">
        <v>1.3139836621820693</v>
      </c>
      <c r="AB57" s="46">
        <v>1.0859170368514115</v>
      </c>
      <c r="AC57" s="46">
        <v>0.9770870065503956</v>
      </c>
      <c r="AD57" s="46"/>
      <c r="AE57" s="46"/>
      <c r="AG57">
        <f t="shared" si="3"/>
        <v>14.666666666666666</v>
      </c>
      <c r="AH57">
        <f t="shared" si="4"/>
        <v>44</v>
      </c>
      <c r="AI57" s="1">
        <f t="shared" si="16"/>
        <v>2469.6617053126024</v>
      </c>
      <c r="AJ57" s="1">
        <f t="shared" si="17"/>
        <v>2.2273820823704931E-6</v>
      </c>
      <c r="AK57" s="1">
        <f t="shared" si="5"/>
        <v>8.9703001268129086</v>
      </c>
      <c r="AL57" s="1">
        <f t="shared" si="18"/>
        <v>13.239381914410293</v>
      </c>
      <c r="AM57" s="1">
        <f t="shared" si="6"/>
        <v>2.2035654161220104</v>
      </c>
      <c r="AN57" s="1">
        <f t="shared" si="19"/>
        <v>1.2739177968319458E-6</v>
      </c>
      <c r="AO57" s="1">
        <f t="shared" si="20"/>
        <v>2502.2218128307145</v>
      </c>
      <c r="AP57" s="1">
        <f t="shared" si="21"/>
        <v>2.2514504115644015E-6</v>
      </c>
      <c r="AQ57" s="1">
        <f t="shared" si="7"/>
        <v>1.4963340005051198</v>
      </c>
      <c r="AR57" s="1">
        <f t="shared" si="22"/>
        <v>2.2064019616982979</v>
      </c>
      <c r="AS57" s="1">
        <f t="shared" si="23"/>
        <v>1.7572123189213412E-7</v>
      </c>
      <c r="AT57" s="1">
        <f t="shared" si="8"/>
        <v>4.9250866367035663E-4</v>
      </c>
      <c r="AU57" s="1">
        <f t="shared" si="0"/>
        <v>5000.0000000000009</v>
      </c>
      <c r="AW57" s="2">
        <f t="shared" si="24"/>
        <v>8.4463245003334182E-8</v>
      </c>
      <c r="AX57" s="42">
        <f t="shared" si="25"/>
        <v>1.3775200202593046E-8</v>
      </c>
      <c r="AY57" s="2">
        <f t="shared" si="26"/>
        <v>7.4145908583176257E-7</v>
      </c>
      <c r="AZ57" s="2">
        <f t="shared" si="27"/>
        <v>7.5052593635068944E-7</v>
      </c>
      <c r="BA57" s="2"/>
      <c r="BB57" s="46">
        <f t="shared" si="1"/>
        <v>0.83265702166040489</v>
      </c>
      <c r="BC57" s="46">
        <f t="shared" si="2"/>
        <v>0.25</v>
      </c>
      <c r="BD57" s="2"/>
      <c r="BE57">
        <f>IF(AG57/Calculations!$H$11=INT(AG57/Calculations!$H$11),1,0)</f>
        <v>0</v>
      </c>
      <c r="BF57" s="56">
        <f t="shared" si="28"/>
        <v>2.9052282129650897</v>
      </c>
      <c r="BH57" s="2">
        <f t="shared" si="9"/>
        <v>0.95744245505709547</v>
      </c>
      <c r="BI57" s="2">
        <f t="shared" si="10"/>
        <v>0.1622551795318464</v>
      </c>
      <c r="BJ57" s="41">
        <f t="shared" si="29"/>
        <v>0</v>
      </c>
      <c r="BK57" s="58">
        <f t="shared" si="30"/>
        <v>0</v>
      </c>
      <c r="BL57" s="2"/>
      <c r="BM57" s="2">
        <f t="shared" si="11"/>
        <v>0.95744245505709547</v>
      </c>
      <c r="BN57" s="2">
        <f t="shared" si="12"/>
        <v>0.1622551795318464</v>
      </c>
      <c r="BO57" s="41">
        <f t="shared" si="13"/>
        <v>0</v>
      </c>
      <c r="BP57" s="2">
        <f t="shared" si="14"/>
        <v>0</v>
      </c>
      <c r="BQ57" s="2"/>
      <c r="BR57" s="2"/>
      <c r="BS57" s="2">
        <f t="shared" si="31"/>
        <v>26.554068303601372</v>
      </c>
      <c r="BT57" s="2">
        <f t="shared" si="32"/>
        <v>5.7974039159294746</v>
      </c>
      <c r="BU57" s="2">
        <f t="shared" si="33"/>
        <v>27.83829246001677</v>
      </c>
      <c r="BV57" s="2">
        <f t="shared" si="34"/>
        <v>4.5131797595140766</v>
      </c>
      <c r="BW57" s="6">
        <f t="shared" si="15"/>
        <v>32.351472219530848</v>
      </c>
    </row>
    <row r="58" spans="2:75" x14ac:dyDescent="0.35">
      <c r="L58">
        <f t="shared" si="36"/>
        <v>6.3000000000000034</v>
      </c>
      <c r="M58" s="46">
        <v>2.3135865871913488</v>
      </c>
      <c r="O58">
        <f t="shared" si="37"/>
        <v>6.3000000000000034</v>
      </c>
      <c r="P58" s="46">
        <v>2.3135865871913488</v>
      </c>
      <c r="Q58" s="46">
        <v>1.9970665013430013</v>
      </c>
      <c r="R58" s="46">
        <v>1.7044182522812812</v>
      </c>
      <c r="S58" s="46">
        <v>0.96982399387294349</v>
      </c>
      <c r="T58" s="46">
        <v>9.9319178286787366E-2</v>
      </c>
      <c r="U58" s="46"/>
      <c r="V58" s="46"/>
      <c r="W58" s="46"/>
      <c r="X58">
        <f t="shared" si="35"/>
        <v>6.3000000000000034</v>
      </c>
      <c r="Y58" s="46">
        <v>2.3135865871913488</v>
      </c>
      <c r="Z58" s="46">
        <v>1.6845567661802063</v>
      </c>
      <c r="AA58" s="46">
        <v>1.353103541437412</v>
      </c>
      <c r="AB58" s="46">
        <v>1.1066573672054212</v>
      </c>
      <c r="AC58" s="46">
        <v>0.9932275367122827</v>
      </c>
      <c r="AD58" s="46"/>
      <c r="AE58" s="46"/>
      <c r="AG58">
        <f t="shared" si="3"/>
        <v>15</v>
      </c>
      <c r="AH58">
        <f t="shared" si="4"/>
        <v>45</v>
      </c>
      <c r="AI58" s="1">
        <f t="shared" si="16"/>
        <v>2468.6603497718784</v>
      </c>
      <c r="AJ58" s="1">
        <f t="shared" si="17"/>
        <v>2.2261071399887008E-6</v>
      </c>
      <c r="AK58" s="1">
        <f t="shared" si="5"/>
        <v>8.9749556547212705</v>
      </c>
      <c r="AL58" s="1">
        <f t="shared" si="18"/>
        <v>13.785762727084794</v>
      </c>
      <c r="AM58" s="1">
        <f t="shared" si="6"/>
        <v>2.2861690736560418</v>
      </c>
      <c r="AN58" s="1">
        <f t="shared" si="19"/>
        <v>1.3192680368820464E-6</v>
      </c>
      <c r="AO58" s="1">
        <f t="shared" si="20"/>
        <v>2502.4718607059431</v>
      </c>
      <c r="AP58" s="1">
        <f t="shared" si="21"/>
        <v>2.2515615762032711E-6</v>
      </c>
      <c r="AQ58" s="1">
        <f t="shared" si="7"/>
        <v>1.5002494284873675</v>
      </c>
      <c r="AR58" s="1">
        <f t="shared" si="22"/>
        <v>2.3201279004215936</v>
      </c>
      <c r="AS58" s="1">
        <f t="shared" si="23"/>
        <v>1.8616311962572993E-7</v>
      </c>
      <c r="AT58" s="1">
        <f t="shared" si="8"/>
        <v>5.1875470831317814E-4</v>
      </c>
      <c r="AU58" s="1">
        <f t="shared" si="0"/>
        <v>5000</v>
      </c>
      <c r="AW58" s="2">
        <f t="shared" si="24"/>
        <v>8.8680777357309728E-8</v>
      </c>
      <c r="AX58" s="42">
        <f t="shared" si="25"/>
        <v>1.4625726588170449E-8</v>
      </c>
      <c r="AY58" s="2">
        <f t="shared" si="26"/>
        <v>7.4118575174170522E-7</v>
      </c>
      <c r="AZ58" s="2">
        <f t="shared" si="27"/>
        <v>7.5059463516033633E-7</v>
      </c>
      <c r="BA58" s="2"/>
      <c r="BB58" s="46">
        <f t="shared" si="1"/>
        <v>0.8322670031720486</v>
      </c>
      <c r="BC58" s="46">
        <f t="shared" si="2"/>
        <v>0.25</v>
      </c>
      <c r="BD58" s="2"/>
      <c r="BE58">
        <f>IF(AG58/Calculations!$H$11=INT(AG58/Calculations!$H$11),1,0)</f>
        <v>0</v>
      </c>
      <c r="BF58" s="56">
        <f t="shared" si="28"/>
        <v>2.9057065176236896</v>
      </c>
      <c r="BH58" s="2">
        <f t="shared" si="9"/>
        <v>1.0013555419986853</v>
      </c>
      <c r="BI58" s="2">
        <f t="shared" si="10"/>
        <v>0.17017476137170542</v>
      </c>
      <c r="BJ58" s="41">
        <f t="shared" si="29"/>
        <v>0</v>
      </c>
      <c r="BK58" s="58">
        <f t="shared" si="30"/>
        <v>0</v>
      </c>
      <c r="BL58" s="2"/>
      <c r="BM58" s="2">
        <f t="shared" si="11"/>
        <v>1.0013555419986853</v>
      </c>
      <c r="BN58" s="2">
        <f t="shared" si="12"/>
        <v>0.17017476137170542</v>
      </c>
      <c r="BO58" s="41">
        <f t="shared" si="13"/>
        <v>0</v>
      </c>
      <c r="BP58" s="2">
        <f t="shared" si="14"/>
        <v>0</v>
      </c>
      <c r="BQ58" s="2"/>
      <c r="BR58" s="2"/>
      <c r="BS58" s="2">
        <f t="shared" si="31"/>
        <v>27.725598606971761</v>
      </c>
      <c r="BT58" s="2">
        <f t="shared" si="32"/>
        <v>5.7974039159294746</v>
      </c>
      <c r="BU58" s="2">
        <f t="shared" si="33"/>
        <v>28.839648002015455</v>
      </c>
      <c r="BV58" s="2">
        <f t="shared" si="34"/>
        <v>4.6833545208857821</v>
      </c>
      <c r="BW58" s="6">
        <f t="shared" si="15"/>
        <v>33.523002522901237</v>
      </c>
    </row>
    <row r="59" spans="2:75" x14ac:dyDescent="0.35">
      <c r="L59">
        <f t="shared" si="36"/>
        <v>6.5000000000000036</v>
      </c>
      <c r="M59" s="46">
        <v>2.413129497989118</v>
      </c>
      <c r="O59">
        <f t="shared" si="37"/>
        <v>6.5000000000000036</v>
      </c>
      <c r="P59" s="46">
        <v>2.413129497989118</v>
      </c>
      <c r="Q59" s="46">
        <v>2.1038387909161602</v>
      </c>
      <c r="R59" s="46">
        <v>1.8169632057316309</v>
      </c>
      <c r="S59" s="46">
        <v>1.0828501450951378</v>
      </c>
      <c r="T59" s="46">
        <v>0.1159391908715007</v>
      </c>
      <c r="U59" s="46"/>
      <c r="V59" s="46"/>
      <c r="W59" s="46"/>
      <c r="X59">
        <f t="shared" si="35"/>
        <v>6.5000000000000036</v>
      </c>
      <c r="Y59" s="46">
        <v>2.413129497989118</v>
      </c>
      <c r="Z59" s="46">
        <v>1.7550027210259658</v>
      </c>
      <c r="AA59" s="46">
        <v>1.3932095013064036</v>
      </c>
      <c r="AB59" s="46">
        <v>1.1270189553674634</v>
      </c>
      <c r="AC59" s="46">
        <v>1.0087563173380472</v>
      </c>
      <c r="AD59" s="46"/>
      <c r="AE59" s="46"/>
      <c r="AG59">
        <f t="shared" si="3"/>
        <v>15.333333333333334</v>
      </c>
      <c r="AH59">
        <f t="shared" si="4"/>
        <v>46</v>
      </c>
      <c r="AI59" s="1">
        <f t="shared" si="16"/>
        <v>2467.6169318523484</v>
      </c>
      <c r="AJ59" s="1">
        <f t="shared" si="17"/>
        <v>2.2249699456619008E-6</v>
      </c>
      <c r="AK59" s="1">
        <f t="shared" si="5"/>
        <v>9.021156280419298</v>
      </c>
      <c r="AL59" s="1">
        <f t="shared" si="18"/>
        <v>14.314076435259619</v>
      </c>
      <c r="AM59" s="1">
        <f t="shared" si="6"/>
        <v>2.3723803084482569</v>
      </c>
      <c r="AN59" s="1">
        <f t="shared" si="19"/>
        <v>1.3670706487306941E-6</v>
      </c>
      <c r="AO59" s="1">
        <f t="shared" si="20"/>
        <v>2502.7319419111959</v>
      </c>
      <c r="AP59" s="1">
        <f t="shared" si="21"/>
        <v>2.2517076021580612E-6</v>
      </c>
      <c r="AQ59" s="1">
        <f t="shared" si="7"/>
        <v>1.5113800613500477</v>
      </c>
      <c r="AR59" s="1">
        <f t="shared" si="22"/>
        <v>2.431581125433592</v>
      </c>
      <c r="AS59" s="1">
        <f t="shared" si="23"/>
        <v>1.9717547828288211E-7</v>
      </c>
      <c r="AT59" s="1">
        <f t="shared" si="8"/>
        <v>5.4598462176580975E-4</v>
      </c>
      <c r="AU59" s="1">
        <f t="shared" si="0"/>
        <v>5000.0000000000009</v>
      </c>
      <c r="AW59" s="2">
        <f t="shared" si="24"/>
        <v>9.2675674327628781E-8</v>
      </c>
      <c r="AX59" s="42">
        <f t="shared" si="25"/>
        <v>1.5444813886336223E-8</v>
      </c>
      <c r="AY59" s="2">
        <f t="shared" si="26"/>
        <v>7.4089851900276662E-7</v>
      </c>
      <c r="AZ59" s="2">
        <f t="shared" si="27"/>
        <v>7.5066655135588054E-7</v>
      </c>
      <c r="BA59" s="2"/>
      <c r="BB59" s="46">
        <f t="shared" si="1"/>
        <v>0.83187716736926054</v>
      </c>
      <c r="BC59" s="46">
        <f t="shared" si="2"/>
        <v>0.25</v>
      </c>
      <c r="BD59" s="2"/>
      <c r="BE59">
        <f>IF(AG59/Calculations!$H$11=INT(AG59/Calculations!$H$11),1,0)</f>
        <v>0</v>
      </c>
      <c r="BF59" s="56">
        <f t="shared" si="28"/>
        <v>2.9061619015909796</v>
      </c>
      <c r="BH59" s="2">
        <f t="shared" si="9"/>
        <v>1.0434179206670577</v>
      </c>
      <c r="BI59" s="2">
        <f t="shared" si="10"/>
        <v>0.17782501380572113</v>
      </c>
      <c r="BJ59" s="41">
        <f t="shared" si="29"/>
        <v>0</v>
      </c>
      <c r="BK59" s="58">
        <f t="shared" si="30"/>
        <v>0</v>
      </c>
      <c r="BL59" s="2"/>
      <c r="BM59" s="2">
        <f t="shared" si="11"/>
        <v>1.0434179206670577</v>
      </c>
      <c r="BN59" s="2">
        <f t="shared" si="12"/>
        <v>0.17782501380572113</v>
      </c>
      <c r="BO59" s="41">
        <f t="shared" si="13"/>
        <v>0</v>
      </c>
      <c r="BP59" s="2">
        <f t="shared" si="14"/>
        <v>0</v>
      </c>
      <c r="BQ59" s="2"/>
      <c r="BR59" s="2"/>
      <c r="BS59" s="2">
        <f t="shared" si="31"/>
        <v>28.946841541444538</v>
      </c>
      <c r="BT59" s="2">
        <f t="shared" si="32"/>
        <v>5.7974039159294746</v>
      </c>
      <c r="BU59" s="2">
        <f t="shared" si="33"/>
        <v>29.883065922682512</v>
      </c>
      <c r="BV59" s="2">
        <f t="shared" si="34"/>
        <v>4.8611795346915034</v>
      </c>
      <c r="BW59" s="6">
        <f t="shared" si="15"/>
        <v>34.744245457374014</v>
      </c>
    </row>
    <row r="60" spans="2:75" x14ac:dyDescent="0.35">
      <c r="D60" s="19"/>
      <c r="E60" s="19"/>
      <c r="L60">
        <f t="shared" si="36"/>
        <v>6.7000000000000037</v>
      </c>
      <c r="M60" s="46">
        <v>2.5109895186344469</v>
      </c>
      <c r="O60">
        <f t="shared" si="37"/>
        <v>6.7000000000000037</v>
      </c>
      <c r="P60" s="46">
        <v>2.5109895186344469</v>
      </c>
      <c r="Q60" s="46">
        <v>2.2093529986663598</v>
      </c>
      <c r="R60" s="46">
        <v>1.9289675487837838</v>
      </c>
      <c r="S60" s="46">
        <v>1.1982842978365511</v>
      </c>
      <c r="T60" s="46">
        <v>0.1361948675968552</v>
      </c>
      <c r="U60" s="46"/>
      <c r="V60" s="46"/>
      <c r="W60" s="46"/>
      <c r="X60">
        <f t="shared" si="35"/>
        <v>6.7000000000000037</v>
      </c>
      <c r="Y60" s="46">
        <v>2.5109895186344469</v>
      </c>
      <c r="Z60" s="46">
        <v>1.8275743760057994</v>
      </c>
      <c r="AA60" s="46">
        <v>1.4344860824234889</v>
      </c>
      <c r="AB60" s="46">
        <v>1.1471053464232419</v>
      </c>
      <c r="AC60" s="46">
        <v>1.0237659406648565</v>
      </c>
      <c r="AD60" s="46"/>
      <c r="AE60" s="46"/>
      <c r="AG60">
        <f t="shared" si="3"/>
        <v>15.666666666666666</v>
      </c>
      <c r="AH60">
        <f t="shared" si="4"/>
        <v>47</v>
      </c>
      <c r="AI60" s="1">
        <f t="shared" si="16"/>
        <v>2466.5328305388275</v>
      </c>
      <c r="AJ60" s="1">
        <f t="shared" si="17"/>
        <v>2.2239114094454794E-6</v>
      </c>
      <c r="AK60" s="1">
        <f t="shared" si="5"/>
        <v>9.1029068971746732</v>
      </c>
      <c r="AL60" s="1">
        <f t="shared" si="18"/>
        <v>14.829553688445563</v>
      </c>
      <c r="AM60" s="1">
        <f t="shared" si="6"/>
        <v>2.4619288246490427</v>
      </c>
      <c r="AN60" s="1">
        <f t="shared" si="19"/>
        <v>1.4170719871277845E-6</v>
      </c>
      <c r="AO60" s="1">
        <f t="shared" si="20"/>
        <v>2503.001849055936</v>
      </c>
      <c r="AP60" s="1">
        <f t="shared" si="21"/>
        <v>2.2518799671579067E-6</v>
      </c>
      <c r="AQ60" s="1">
        <f t="shared" si="7"/>
        <v>1.5287332135907263</v>
      </c>
      <c r="AR60" s="1">
        <f t="shared" si="22"/>
        <v>2.5416174384196797</v>
      </c>
      <c r="AS60" s="1">
        <f t="shared" si="23"/>
        <v>2.0872171950341171E-7</v>
      </c>
      <c r="AT60" s="1">
        <f t="shared" si="8"/>
        <v>5.7424137286097947E-4</v>
      </c>
      <c r="AU60" s="1">
        <f t="shared" si="0"/>
        <v>5000.0000000000018</v>
      </c>
      <c r="AW60" s="2">
        <f t="shared" si="24"/>
        <v>9.6500340054596951E-8</v>
      </c>
      <c r="AX60" s="42">
        <f t="shared" si="25"/>
        <v>1.6240895465360109E-8</v>
      </c>
      <c r="AY60" s="2">
        <f t="shared" si="26"/>
        <v>7.4059811233754536E-7</v>
      </c>
      <c r="AZ60" s="2">
        <f t="shared" si="27"/>
        <v>7.5074156571919934E-7</v>
      </c>
      <c r="BA60" s="2"/>
      <c r="BB60" s="46">
        <f t="shared" si="1"/>
        <v>0.8314875141664706</v>
      </c>
      <c r="BC60" s="46">
        <f t="shared" si="2"/>
        <v>0.25</v>
      </c>
      <c r="BD60" s="2"/>
      <c r="BE60">
        <f>IF(AG60/Calculations!$H$11=INT(AG60/Calculations!$H$11),1,0)</f>
        <v>0</v>
      </c>
      <c r="BF60" s="56">
        <f t="shared" si="28"/>
        <v>2.906595277456812</v>
      </c>
      <c r="BH60" s="2">
        <f t="shared" si="9"/>
        <v>1.0841013145797416</v>
      </c>
      <c r="BI60" s="2">
        <f t="shared" si="10"/>
        <v>0.18528427016846175</v>
      </c>
      <c r="BJ60" s="41">
        <f t="shared" si="29"/>
        <v>0</v>
      </c>
      <c r="BK60" s="58">
        <f t="shared" si="30"/>
        <v>0</v>
      </c>
      <c r="BL60" s="2"/>
      <c r="BM60" s="2">
        <f t="shared" si="11"/>
        <v>1.0841013145797416</v>
      </c>
      <c r="BN60" s="2">
        <f t="shared" si="12"/>
        <v>0.18528427016846175</v>
      </c>
      <c r="BO60" s="41">
        <f t="shared" si="13"/>
        <v>0</v>
      </c>
      <c r="BP60" s="2">
        <f t="shared" si="14"/>
        <v>0</v>
      </c>
      <c r="BQ60" s="2"/>
      <c r="BR60" s="2"/>
      <c r="BS60" s="2">
        <f t="shared" si="31"/>
        <v>30.216227126192742</v>
      </c>
      <c r="BT60" s="2">
        <f t="shared" si="32"/>
        <v>5.7974039159294746</v>
      </c>
      <c r="BU60" s="2">
        <f t="shared" si="33"/>
        <v>30.967167237262252</v>
      </c>
      <c r="BV60" s="2">
        <f t="shared" si="34"/>
        <v>5.0464638048599655</v>
      </c>
      <c r="BW60" s="6">
        <f t="shared" si="15"/>
        <v>36.013631042122213</v>
      </c>
    </row>
    <row r="61" spans="2:75" x14ac:dyDescent="0.35">
      <c r="L61">
        <f t="shared" si="36"/>
        <v>6.9000000000000039</v>
      </c>
      <c r="M61" s="46">
        <v>2.6069157761325816</v>
      </c>
      <c r="O61">
        <f t="shared" si="37"/>
        <v>6.9000000000000039</v>
      </c>
      <c r="P61" s="46">
        <v>2.6069157761325816</v>
      </c>
      <c r="Q61" s="46">
        <v>2.3131910684158621</v>
      </c>
      <c r="R61" s="46">
        <v>2.0398112606900374</v>
      </c>
      <c r="S61" s="46">
        <v>1.3161240763799602</v>
      </c>
      <c r="T61" s="46">
        <v>0.16085841791328054</v>
      </c>
      <c r="U61" s="46"/>
      <c r="V61" s="46"/>
      <c r="W61" s="46"/>
      <c r="X61">
        <f t="shared" si="35"/>
        <v>6.9000000000000039</v>
      </c>
      <c r="Y61" s="46">
        <v>2.6069157761325816</v>
      </c>
      <c r="Z61" s="46">
        <v>1.9021581554606364</v>
      </c>
      <c r="AA61" s="46">
        <v>1.4770959107724746</v>
      </c>
      <c r="AB61" s="46">
        <v>1.1670024439730176</v>
      </c>
      <c r="AC61" s="46">
        <v>1.0383322335837375</v>
      </c>
      <c r="AD61" s="46"/>
      <c r="AE61" s="46"/>
      <c r="AG61">
        <f t="shared" si="3"/>
        <v>16</v>
      </c>
      <c r="AH61">
        <f t="shared" si="4"/>
        <v>48</v>
      </c>
      <c r="AI61" s="1">
        <f t="shared" si="16"/>
        <v>2465.4090303130938</v>
      </c>
      <c r="AJ61" s="1">
        <f t="shared" si="17"/>
        <v>2.2228926932555422E-6</v>
      </c>
      <c r="AK61" s="1">
        <f t="shared" si="5"/>
        <v>9.2152730242407372</v>
      </c>
      <c r="AL61" s="1">
        <f t="shared" si="18"/>
        <v>15.336581099890735</v>
      </c>
      <c r="AM61" s="1">
        <f t="shared" si="6"/>
        <v>2.5546041392156837</v>
      </c>
      <c r="AN61" s="1">
        <f t="shared" si="19"/>
        <v>1.4690707957232612E-6</v>
      </c>
      <c r="AO61" s="1">
        <f t="shared" si="20"/>
        <v>2503.2814472292648</v>
      </c>
      <c r="AP61" s="1">
        <f t="shared" si="21"/>
        <v>2.2520729015201598E-6</v>
      </c>
      <c r="AQ61" s="1">
        <f t="shared" si="7"/>
        <v>1.551492498335336</v>
      </c>
      <c r="AR61" s="1">
        <f t="shared" si="22"/>
        <v>2.6509619664383823</v>
      </c>
      <c r="AS61" s="1">
        <f t="shared" si="23"/>
        <v>2.2077322280157629E-7</v>
      </c>
      <c r="AT61" s="1">
        <f t="shared" si="8"/>
        <v>6.0356471101397319E-4</v>
      </c>
      <c r="AU61" s="1">
        <f t="shared" si="0"/>
        <v>5000.0000000000009</v>
      </c>
      <c r="AW61" s="2">
        <f t="shared" si="24"/>
        <v>1.0019853604880268E-7</v>
      </c>
      <c r="AX61" s="42">
        <f t="shared" si="25"/>
        <v>1.7021068048245825E-8</v>
      </c>
      <c r="AY61" s="2">
        <f t="shared" si="26"/>
        <v>7.4028508695855609E-7</v>
      </c>
      <c r="AZ61" s="2">
        <f t="shared" si="27"/>
        <v>7.5081959008155529E-7</v>
      </c>
      <c r="BA61" s="2"/>
      <c r="BB61" s="46">
        <f t="shared" si="1"/>
        <v>0.83109804347814842</v>
      </c>
      <c r="BC61" s="46">
        <f t="shared" si="2"/>
        <v>0.25</v>
      </c>
      <c r="BD61" s="2"/>
      <c r="BE61">
        <f>IF(AG61/Calculations!$H$11=INT(AG61/Calculations!$H$11),1,0)</f>
        <v>0</v>
      </c>
      <c r="BF61" s="56">
        <f t="shared" si="28"/>
        <v>2.9070073219187123</v>
      </c>
      <c r="BH61" s="2">
        <f t="shared" si="9"/>
        <v>1.123800226752139</v>
      </c>
      <c r="BI61" s="2">
        <f t="shared" si="10"/>
        <v>0.19261853069913479</v>
      </c>
      <c r="BJ61" s="41">
        <f t="shared" si="29"/>
        <v>0</v>
      </c>
      <c r="BK61" s="58">
        <f t="shared" si="30"/>
        <v>0</v>
      </c>
      <c r="BL61" s="2"/>
      <c r="BM61" s="2">
        <f t="shared" si="11"/>
        <v>1.123800226752139</v>
      </c>
      <c r="BN61" s="2">
        <f t="shared" si="12"/>
        <v>0.19261853069913479</v>
      </c>
      <c r="BO61" s="41">
        <f t="shared" si="13"/>
        <v>0</v>
      </c>
      <c r="BP61" s="2">
        <f t="shared" si="14"/>
        <v>0</v>
      </c>
      <c r="BQ61" s="2"/>
      <c r="BR61" s="2"/>
      <c r="BS61" s="2">
        <f t="shared" si="31"/>
        <v>31.532645883644015</v>
      </c>
      <c r="BT61" s="2">
        <f t="shared" si="32"/>
        <v>5.7974039159294746</v>
      </c>
      <c r="BU61" s="2">
        <f t="shared" si="33"/>
        <v>32.09096746401439</v>
      </c>
      <c r="BV61" s="2">
        <f t="shared" si="34"/>
        <v>5.2390823355591003</v>
      </c>
      <c r="BW61" s="6">
        <f t="shared" si="15"/>
        <v>37.330049799573487</v>
      </c>
    </row>
    <row r="62" spans="2:75" x14ac:dyDescent="0.35">
      <c r="D62" s="22"/>
      <c r="E62" s="22"/>
      <c r="L62">
        <f t="shared" si="36"/>
        <v>7.1000000000000041</v>
      </c>
      <c r="M62" s="46">
        <v>2.7007159278097439</v>
      </c>
      <c r="O62">
        <f t="shared" si="37"/>
        <v>7.1000000000000041</v>
      </c>
      <c r="P62" s="46">
        <v>2.7007159278097439</v>
      </c>
      <c r="Q62" s="46">
        <v>2.4150164107702725</v>
      </c>
      <c r="R62" s="46">
        <v>2.1489620235195672</v>
      </c>
      <c r="S62" s="46">
        <v>1.4358935288392605</v>
      </c>
      <c r="T62" s="46">
        <v>0.1907933466622044</v>
      </c>
      <c r="U62" s="46"/>
      <c r="V62" s="46"/>
      <c r="W62" s="46"/>
      <c r="X62">
        <f t="shared" si="35"/>
        <v>7.1000000000000041</v>
      </c>
      <c r="Y62" s="46">
        <v>2.7007159278097439</v>
      </c>
      <c r="Z62" s="46">
        <v>1.9785832862823409</v>
      </c>
      <c r="AA62" s="46">
        <v>1.5211818197136553</v>
      </c>
      <c r="AB62" s="46">
        <v>1.1867824259073994</v>
      </c>
      <c r="AC62" s="46">
        <v>1.052517938670593</v>
      </c>
      <c r="AD62" s="46"/>
      <c r="AE62" s="46"/>
      <c r="AG62">
        <f t="shared" si="3"/>
        <v>16.333333333333332</v>
      </c>
      <c r="AH62">
        <f t="shared" si="4"/>
        <v>49</v>
      </c>
      <c r="AI62" s="1">
        <f t="shared" si="16"/>
        <v>2464.2461850377399</v>
      </c>
      <c r="AJ62" s="1">
        <f t="shared" si="17"/>
        <v>2.2218883187316091E-6</v>
      </c>
      <c r="AK62" s="1">
        <f t="shared" si="5"/>
        <v>9.3541990756836988</v>
      </c>
      <c r="AL62" s="1">
        <f t="shared" si="18"/>
        <v>15.838847802635865</v>
      </c>
      <c r="AM62" s="1">
        <f t="shared" si="6"/>
        <v>2.6502455444711051</v>
      </c>
      <c r="AN62" s="1">
        <f t="shared" si="19"/>
        <v>1.5229092781680931E-6</v>
      </c>
      <c r="AO62" s="1">
        <f t="shared" si="20"/>
        <v>2503.5706624274908</v>
      </c>
      <c r="AP62" s="1">
        <f t="shared" si="21"/>
        <v>2.2522824965725604E-6</v>
      </c>
      <c r="AQ62" s="1">
        <f t="shared" si="7"/>
        <v>1.5789880277526045</v>
      </c>
      <c r="AR62" s="1">
        <f t="shared" si="22"/>
        <v>2.7602318619595962</v>
      </c>
      <c r="AS62" s="1">
        <f t="shared" si="23"/>
        <v>2.3330803974362782E-7</v>
      </c>
      <c r="AT62" s="1">
        <f t="shared" si="8"/>
        <v>6.3399187863606623E-4</v>
      </c>
      <c r="AU62" s="1">
        <f t="shared" si="0"/>
        <v>4999.9999999999991</v>
      </c>
      <c r="AW62" s="2">
        <f t="shared" si="24"/>
        <v>1.0380687685718769E-7</v>
      </c>
      <c r="AX62" s="42">
        <f t="shared" si="25"/>
        <v>1.7791322246850978E-8</v>
      </c>
      <c r="AY62" s="2">
        <f t="shared" si="26"/>
        <v>7.3995985656124739E-7</v>
      </c>
      <c r="AZ62" s="2">
        <f t="shared" si="27"/>
        <v>7.5090056222578702E-7</v>
      </c>
      <c r="BA62" s="2"/>
      <c r="BB62" s="46">
        <f t="shared" si="1"/>
        <v>0.83070875521880383</v>
      </c>
      <c r="BC62" s="46">
        <f t="shared" si="2"/>
        <v>0.25</v>
      </c>
      <c r="BD62" s="2"/>
      <c r="BE62">
        <f>IF(AG62/Calculations!$H$11=INT(AG62/Calculations!$H$11),1,0)</f>
        <v>0</v>
      </c>
      <c r="BF62" s="56">
        <f t="shared" si="28"/>
        <v>2.9073985143679937</v>
      </c>
      <c r="BH62" s="2">
        <f t="shared" si="9"/>
        <v>1.1628452763585995</v>
      </c>
      <c r="BI62" s="2">
        <f t="shared" si="10"/>
        <v>0.19988358478786142</v>
      </c>
      <c r="BJ62" s="41">
        <f t="shared" si="29"/>
        <v>0</v>
      </c>
      <c r="BK62" s="58">
        <f t="shared" si="30"/>
        <v>0</v>
      </c>
      <c r="BL62" s="2"/>
      <c r="BM62" s="2">
        <f t="shared" si="11"/>
        <v>1.1628452763585995</v>
      </c>
      <c r="BN62" s="2">
        <f t="shared" si="12"/>
        <v>0.19988358478786142</v>
      </c>
      <c r="BO62" s="41">
        <f t="shared" si="13"/>
        <v>0</v>
      </c>
      <c r="BP62" s="2">
        <f t="shared" si="14"/>
        <v>0</v>
      </c>
      <c r="BQ62" s="2"/>
      <c r="BR62" s="2"/>
      <c r="BS62" s="2">
        <f t="shared" si="31"/>
        <v>32.89537474479048</v>
      </c>
      <c r="BT62" s="2">
        <f t="shared" si="32"/>
        <v>5.7974039159294746</v>
      </c>
      <c r="BU62" s="2">
        <f t="shared" si="33"/>
        <v>33.253812740372993</v>
      </c>
      <c r="BV62" s="2">
        <f t="shared" si="34"/>
        <v>5.4389659203469618</v>
      </c>
      <c r="BW62" s="6">
        <f t="shared" si="15"/>
        <v>38.692778660719952</v>
      </c>
    </row>
    <row r="63" spans="2:75" x14ac:dyDescent="0.35">
      <c r="F63" s="23"/>
      <c r="L63">
        <f t="shared" si="36"/>
        <v>7.3000000000000043</v>
      </c>
      <c r="M63" s="46">
        <v>2.7922509012953296</v>
      </c>
      <c r="O63">
        <f t="shared" si="37"/>
        <v>7.3000000000000043</v>
      </c>
      <c r="P63" s="46">
        <v>2.7922509012953296</v>
      </c>
      <c r="Q63" s="46">
        <v>2.5145724680867572</v>
      </c>
      <c r="R63" s="46">
        <v>2.2559924918003782</v>
      </c>
      <c r="S63" s="46">
        <v>1.5567465123714492</v>
      </c>
      <c r="T63" s="46">
        <v>0.22691359610190115</v>
      </c>
      <c r="U63" s="46"/>
      <c r="V63" s="46"/>
      <c r="W63" s="46"/>
      <c r="X63">
        <f t="shared" si="35"/>
        <v>7.3000000000000043</v>
      </c>
      <c r="Y63" s="46">
        <v>2.7922509012953296</v>
      </c>
      <c r="Z63" s="46">
        <v>2.0566306031337134</v>
      </c>
      <c r="AA63" s="46">
        <v>1.566867846137284</v>
      </c>
      <c r="AB63" s="46">
        <v>1.2065066760816188</v>
      </c>
      <c r="AC63" s="46">
        <v>1.0663754275380599</v>
      </c>
      <c r="AD63" s="46"/>
      <c r="AE63" s="46"/>
      <c r="AG63">
        <f t="shared" si="3"/>
        <v>16.666666666666668</v>
      </c>
      <c r="AH63">
        <f t="shared" si="4"/>
        <v>50</v>
      </c>
      <c r="AI63" s="1">
        <f t="shared" si="16"/>
        <v>2463.0446707879728</v>
      </c>
      <c r="AJ63" s="1">
        <f t="shared" si="17"/>
        <v>2.220881595644562E-6</v>
      </c>
      <c r="AK63" s="1">
        <f t="shared" si="5"/>
        <v>9.5163578736032726</v>
      </c>
      <c r="AL63" s="1">
        <f t="shared" si="18"/>
        <v>16.339466828315995</v>
      </c>
      <c r="AM63" s="1">
        <f t="shared" si="6"/>
        <v>2.7487338052387318</v>
      </c>
      <c r="AN63" s="1">
        <f t="shared" si="19"/>
        <v>1.578465711629049E-6</v>
      </c>
      <c r="AO63" s="1">
        <f t="shared" si="20"/>
        <v>2503.8694720100334</v>
      </c>
      <c r="AP63" s="1">
        <f t="shared" si="21"/>
        <v>2.2525061060603316E-6</v>
      </c>
      <c r="AQ63" s="1">
        <f t="shared" si="7"/>
        <v>1.610671687108455</v>
      </c>
      <c r="AR63" s="1">
        <f t="shared" si="22"/>
        <v>2.8699551513604629</v>
      </c>
      <c r="AS63" s="1">
        <f t="shared" si="23"/>
        <v>2.4630982036703459E-7</v>
      </c>
      <c r="AT63" s="1">
        <f t="shared" si="8"/>
        <v>6.6555820399483016E-4</v>
      </c>
      <c r="AU63" s="1">
        <f t="shared" si="0"/>
        <v>5000</v>
      </c>
      <c r="AW63" s="2">
        <f t="shared" si="24"/>
        <v>1.0735606877279582E-7</v>
      </c>
      <c r="AX63" s="42">
        <f t="shared" si="25"/>
        <v>1.8556733950636015E-8</v>
      </c>
      <c r="AY63" s="2">
        <f t="shared" si="26"/>
        <v>7.3962271649015606E-7</v>
      </c>
      <c r="AZ63" s="2">
        <f t="shared" si="27"/>
        <v>7.5098444167862457E-7</v>
      </c>
      <c r="BA63" s="2"/>
      <c r="BB63" s="46">
        <f t="shared" si="1"/>
        <v>0.83031964930298652</v>
      </c>
      <c r="BC63" s="46">
        <f t="shared" si="2"/>
        <v>0.25</v>
      </c>
      <c r="BD63" s="2"/>
      <c r="BE63">
        <f>IF(AG63/Calculations!$H$11=INT(AG63/Calculations!$H$11),1,0)</f>
        <v>0</v>
      </c>
      <c r="BF63" s="56">
        <f t="shared" si="28"/>
        <v>2.9077691687720897</v>
      </c>
      <c r="BH63" s="2">
        <f t="shared" si="9"/>
        <v>1.2015142507733172</v>
      </c>
      <c r="BI63" s="2">
        <f t="shared" si="10"/>
        <v>0.20712677355058451</v>
      </c>
      <c r="BJ63" s="41">
        <f t="shared" si="29"/>
        <v>0</v>
      </c>
      <c r="BK63" s="58">
        <f t="shared" si="30"/>
        <v>0</v>
      </c>
      <c r="BL63" s="2"/>
      <c r="BM63" s="2">
        <f t="shared" si="11"/>
        <v>1.2015142507733172</v>
      </c>
      <c r="BN63" s="2">
        <f t="shared" si="12"/>
        <v>0.20712677355058451</v>
      </c>
      <c r="BO63" s="41">
        <f t="shared" si="13"/>
        <v>0</v>
      </c>
      <c r="BP63" s="2">
        <f t="shared" si="14"/>
        <v>0</v>
      </c>
      <c r="BQ63" s="2"/>
      <c r="BR63" s="2"/>
      <c r="BS63" s="2">
        <f t="shared" si="31"/>
        <v>34.304015769114379</v>
      </c>
      <c r="BT63" s="2">
        <f t="shared" si="32"/>
        <v>5.7974039159294746</v>
      </c>
      <c r="BU63" s="2">
        <f t="shared" si="33"/>
        <v>34.455326991146308</v>
      </c>
      <c r="BV63" s="2">
        <f t="shared" si="34"/>
        <v>5.646092693897546</v>
      </c>
      <c r="BW63" s="6">
        <f t="shared" si="15"/>
        <v>40.101419685043851</v>
      </c>
    </row>
    <row r="64" spans="2:75" x14ac:dyDescent="0.35">
      <c r="L64">
        <f t="shared" si="36"/>
        <v>7.5000000000000044</v>
      </c>
      <c r="M64" s="46">
        <v>2.8814281728368845</v>
      </c>
      <c r="O64">
        <f t="shared" si="37"/>
        <v>7.5000000000000044</v>
      </c>
      <c r="P64" s="46">
        <v>2.8814281728368845</v>
      </c>
      <c r="Q64" s="46">
        <v>2.6116757923742262</v>
      </c>
      <c r="R64" s="46">
        <v>2.3605812640967674</v>
      </c>
      <c r="S64" s="46">
        <v>1.6776573729627235</v>
      </c>
      <c r="T64" s="46">
        <v>0.27010887413120144</v>
      </c>
      <c r="U64" s="46"/>
      <c r="V64" s="46"/>
      <c r="W64" s="46"/>
      <c r="X64">
        <f t="shared" si="35"/>
        <v>7.5000000000000044</v>
      </c>
      <c r="Y64" s="46">
        <v>2.8814281728368845</v>
      </c>
      <c r="Z64" s="46">
        <v>2.1360424450414017</v>
      </c>
      <c r="AA64" s="46">
        <v>1.6142593651207704</v>
      </c>
      <c r="AB64" s="46">
        <v>1.2262280149240679</v>
      </c>
      <c r="AC64" s="46">
        <v>1.079948734136849</v>
      </c>
      <c r="AD64" s="46"/>
      <c r="AE64" s="46"/>
      <c r="AG64">
        <f t="shared" si="3"/>
        <v>17</v>
      </c>
      <c r="AH64">
        <f>AH63+1</f>
        <v>51</v>
      </c>
      <c r="AI64" s="1">
        <f t="shared" si="16"/>
        <v>2461.8046295259242</v>
      </c>
      <c r="AJ64" s="1">
        <f t="shared" si="17"/>
        <v>2.2198615933337696E-6</v>
      </c>
      <c r="AK64" s="1">
        <f t="shared" si="5"/>
        <v>9.6990260396047905</v>
      </c>
      <c r="AL64" s="1">
        <f t="shared" si="18"/>
        <v>16.841075636677211</v>
      </c>
      <c r="AM64" s="1">
        <f>MAX(0,AM63*(1-delta-rho)+(AL63+AN63)*sigma)</f>
        <v>2.8499842923226266</v>
      </c>
      <c r="AN64" s="1">
        <f t="shared" si="19"/>
        <v>1.635648337436864E-6</v>
      </c>
      <c r="AO64" s="1">
        <f t="shared" si="20"/>
        <v>2504.1778968323856</v>
      </c>
      <c r="AP64" s="1">
        <f t="shared" si="21"/>
        <v>2.2527419436125143E-6</v>
      </c>
      <c r="AQ64" s="1">
        <f t="shared" si="7"/>
        <v>1.6460966201518481</v>
      </c>
      <c r="AR64" s="1">
        <f t="shared" si="22"/>
        <v>2.9805863873200851</v>
      </c>
      <c r="AS64" s="1">
        <f t="shared" si="23"/>
        <v>2.5976692406141954E-7</v>
      </c>
      <c r="AT64" s="1">
        <f t="shared" si="8"/>
        <v>6.9829759518136064E-4</v>
      </c>
      <c r="AU64" s="1">
        <f t="shared" si="0"/>
        <v>5000</v>
      </c>
      <c r="AW64" s="2">
        <f t="shared" si="24"/>
        <v>1.108719357271704E-7</v>
      </c>
      <c r="AX64" s="42">
        <f t="shared" si="25"/>
        <v>1.9321623226933406E-8</v>
      </c>
      <c r="AY64" s="2">
        <f t="shared" si="26"/>
        <v>7.3927386290406125E-7</v>
      </c>
      <c r="AZ64" s="2">
        <f t="shared" si="27"/>
        <v>7.5107120623896001E-7</v>
      </c>
      <c r="BA64" s="2"/>
      <c r="BB64" s="46">
        <f t="shared" si="1"/>
        <v>0.82993072564528647</v>
      </c>
      <c r="BC64" s="46">
        <f t="shared" si="2"/>
        <v>0.25</v>
      </c>
      <c r="BD64" s="2"/>
      <c r="BE64">
        <f>IF(AG64/Calculations!$H$11=INT(AG64/Calculations!$H$11),1,0)</f>
        <v>0</v>
      </c>
      <c r="BF64" s="56">
        <f t="shared" si="28"/>
        <v>2.9081194600076694</v>
      </c>
      <c r="BH64" s="2">
        <f t="shared" si="9"/>
        <v>1.2400412630685476</v>
      </c>
      <c r="BI64" s="2">
        <f t="shared" si="10"/>
        <v>0.21438845383322155</v>
      </c>
      <c r="BJ64" s="41">
        <f t="shared" si="29"/>
        <v>0</v>
      </c>
      <c r="BK64" s="58">
        <f t="shared" si="30"/>
        <v>0</v>
      </c>
      <c r="BL64" s="2"/>
      <c r="BM64" s="2">
        <f t="shared" si="11"/>
        <v>1.2400412630685476</v>
      </c>
      <c r="BN64" s="2">
        <f t="shared" si="12"/>
        <v>0.21438845383322155</v>
      </c>
      <c r="BO64" s="41">
        <f t="shared" si="13"/>
        <v>0</v>
      </c>
      <c r="BP64" s="2">
        <f t="shared" si="14"/>
        <v>0</v>
      </c>
      <c r="BQ64" s="2"/>
      <c r="BR64" s="2"/>
      <c r="BS64" s="2">
        <f t="shared" si="31"/>
        <v>35.75844548601615</v>
      </c>
      <c r="BT64" s="2">
        <f t="shared" si="32"/>
        <v>5.7974039159294746</v>
      </c>
      <c r="BU64" s="2">
        <f t="shared" si="33"/>
        <v>35.695368254214856</v>
      </c>
      <c r="BV64" s="2">
        <f t="shared" si="34"/>
        <v>5.8604811477307672</v>
      </c>
      <c r="BW64" s="6">
        <f t="shared" si="15"/>
        <v>41.555849401945622</v>
      </c>
    </row>
    <row r="65" spans="4:75" x14ac:dyDescent="0.35">
      <c r="D65" s="19"/>
      <c r="E65" s="19"/>
      <c r="F65" s="19"/>
      <c r="O65">
        <f>0.05</f>
        <v>0.05</v>
      </c>
      <c r="P65" s="46"/>
      <c r="S65" s="46"/>
      <c r="T65" s="46"/>
      <c r="U65" s="22">
        <f>IF(O65&lt;'User Interface'!$C$54,0,'User Interface'!$C$52)</f>
        <v>0</v>
      </c>
      <c r="V65" s="46">
        <f>'User Interface'!$C$52</f>
        <v>0.05</v>
      </c>
      <c r="W65" s="46"/>
      <c r="X65">
        <v>0.05</v>
      </c>
      <c r="Y65" s="46"/>
      <c r="Z65" s="46"/>
      <c r="AA65" s="46"/>
      <c r="AD65" s="22">
        <f>IF(X65&lt;'User Interface'!$C$54,0,'User Interface'!$C$52)</f>
        <v>0</v>
      </c>
      <c r="AE65" s="46">
        <f>'User Interface'!$C$52</f>
        <v>0.05</v>
      </c>
      <c r="AG65">
        <f t="shared" si="3"/>
        <v>17.333333333333332</v>
      </c>
      <c r="AH65">
        <f>AH64+1</f>
        <v>52</v>
      </c>
      <c r="AI65" s="1">
        <f t="shared" si="16"/>
        <v>2460.5260051881373</v>
      </c>
      <c r="AJ65" s="1">
        <f t="shared" si="17"/>
        <v>2.2188211375147065E-6</v>
      </c>
      <c r="AK65" s="1">
        <f t="shared" si="5"/>
        <v>9.899980818476207</v>
      </c>
      <c r="AL65" s="1">
        <f t="shared" si="18"/>
        <v>17.345919380329232</v>
      </c>
      <c r="AM65" s="1">
        <f>MAX(0,AM64*(1-delta-rho)+(AL64+AN64)*sigma)</f>
        <v>2.9539413053693191</v>
      </c>
      <c r="AN65" s="1">
        <f t="shared" si="19"/>
        <v>1.6943903091871084E-6</v>
      </c>
      <c r="AO65" s="1">
        <f t="shared" si="20"/>
        <v>2504.495994765673</v>
      </c>
      <c r="AP65" s="1">
        <f t="shared" si="21"/>
        <v>2.2529888115229624E-6</v>
      </c>
      <c r="AQ65" s="1">
        <f t="shared" si="7"/>
        <v>1.6849002100546691</v>
      </c>
      <c r="AR65" s="1">
        <f t="shared" si="22"/>
        <v>3.092519649136475</v>
      </c>
      <c r="AS65" s="1">
        <f t="shared" si="23"/>
        <v>2.7367168355847249E-7</v>
      </c>
      <c r="AT65" s="1">
        <f t="shared" si="8"/>
        <v>7.3224295229232835E-4</v>
      </c>
      <c r="AU65" s="1">
        <f t="shared" si="0"/>
        <v>4999.9999999999991</v>
      </c>
      <c r="AW65" s="2">
        <f t="shared" si="24"/>
        <v>1.1437626894197464E-7</v>
      </c>
      <c r="AX65" s="42">
        <f t="shared" si="25"/>
        <v>2.00896862604201E-8</v>
      </c>
      <c r="AY65" s="2">
        <f t="shared" si="26"/>
        <v>7.389134086255266E-7</v>
      </c>
      <c r="AZ65" s="2">
        <f t="shared" si="27"/>
        <v>7.511608491146192E-7</v>
      </c>
      <c r="BA65" s="2"/>
      <c r="BB65" s="46">
        <f t="shared" si="1"/>
        <v>0.82954198416033376</v>
      </c>
      <c r="BC65" s="46">
        <f t="shared" si="2"/>
        <v>0.25</v>
      </c>
      <c r="BD65" s="2"/>
      <c r="BE65">
        <f>IF(AG65/Calculations!$H$11=INT(AG65/Calculations!$H$11),1,0)</f>
        <v>0</v>
      </c>
      <c r="BF65" s="56">
        <f t="shared" si="28"/>
        <v>2.9084494456003003</v>
      </c>
      <c r="BH65" s="2">
        <f t="shared" si="9"/>
        <v>1.2786243388275056</v>
      </c>
      <c r="BI65" s="2">
        <f t="shared" si="10"/>
        <v>0.22170321436413756</v>
      </c>
      <c r="BJ65" s="41">
        <f t="shared" si="29"/>
        <v>0</v>
      </c>
      <c r="BK65" s="58">
        <f t="shared" si="30"/>
        <v>0</v>
      </c>
      <c r="BL65" s="2"/>
      <c r="BM65" s="2">
        <f t="shared" si="11"/>
        <v>1.2786243388275056</v>
      </c>
      <c r="BN65" s="2">
        <f t="shared" si="12"/>
        <v>0.22170321436413756</v>
      </c>
      <c r="BO65" s="41">
        <f t="shared" si="13"/>
        <v>0</v>
      </c>
      <c r="BP65" s="2">
        <f t="shared" si="14"/>
        <v>0</v>
      </c>
      <c r="BQ65" s="2"/>
      <c r="BR65" s="2"/>
      <c r="BS65" s="2">
        <f t="shared" si="31"/>
        <v>37.258773039207796</v>
      </c>
      <c r="BT65" s="2">
        <f t="shared" si="32"/>
        <v>5.7974039159294746</v>
      </c>
      <c r="BU65" s="2">
        <f t="shared" si="33"/>
        <v>36.973992593042361</v>
      </c>
      <c r="BV65" s="2">
        <f t="shared" si="34"/>
        <v>6.082184362094905</v>
      </c>
      <c r="BW65" s="6">
        <f t="shared" si="15"/>
        <v>43.056176955137268</v>
      </c>
    </row>
    <row r="66" spans="4:75" x14ac:dyDescent="0.35">
      <c r="O66">
        <f>O65+0.02</f>
        <v>7.0000000000000007E-2</v>
      </c>
      <c r="P66" s="46"/>
      <c r="S66" s="46"/>
      <c r="T66" s="46"/>
      <c r="U66" s="22">
        <f>IF(O66&lt;'User Interface'!$C$54,0,'User Interface'!$C$52)</f>
        <v>0</v>
      </c>
      <c r="V66" s="46">
        <f>'User Interface'!$C$52</f>
        <v>0.05</v>
      </c>
      <c r="W66" s="46"/>
      <c r="X66">
        <f t="shared" ref="X66:X129" si="38">X65+0.02</f>
        <v>7.0000000000000007E-2</v>
      </c>
      <c r="Y66" s="46"/>
      <c r="Z66" s="46"/>
      <c r="AA66" s="46"/>
      <c r="AD66" s="22">
        <f>IF(X66&lt;'User Interface'!$C$54,0,'User Interface'!$C$52)</f>
        <v>0</v>
      </c>
      <c r="AE66" s="46">
        <f>'User Interface'!$C$52</f>
        <v>0.05</v>
      </c>
      <c r="AG66">
        <f t="shared" si="3"/>
        <v>17.666666666666668</v>
      </c>
      <c r="AH66">
        <f t="shared" si="4"/>
        <v>53</v>
      </c>
      <c r="AI66" s="1">
        <f t="shared" si="16"/>
        <v>2459.2085734881784</v>
      </c>
      <c r="AJ66" s="1">
        <f t="shared" si="17"/>
        <v>2.2177554879196628E-6</v>
      </c>
      <c r="AK66" s="1">
        <f t="shared" si="5"/>
        <v>10.117414650781049</v>
      </c>
      <c r="AL66" s="1">
        <f t="shared" si="18"/>
        <v>17.855919873326954</v>
      </c>
      <c r="AM66" s="1">
        <f t="shared" si="6"/>
        <v>3.0605733806074866</v>
      </c>
      <c r="AN66" s="1">
        <f t="shared" si="19"/>
        <v>1.7546455163809857E-6</v>
      </c>
      <c r="AO66" s="1">
        <f t="shared" si="20"/>
        <v>2504.8238553626597</v>
      </c>
      <c r="AP66" s="1">
        <f t="shared" si="21"/>
        <v>2.2532459175775582E-6</v>
      </c>
      <c r="AQ66" s="1">
        <f t="shared" si="7"/>
        <v>1.7267899617621789</v>
      </c>
      <c r="AR66" s="1">
        <f t="shared" si="22"/>
        <v>3.2060993425053534</v>
      </c>
      <c r="AS66" s="1">
        <f t="shared" si="23"/>
        <v>2.8801979601267623E-7</v>
      </c>
      <c r="AT66" s="1">
        <f t="shared" si="8"/>
        <v>7.6742651199324216E-4</v>
      </c>
      <c r="AU66" s="1">
        <f t="shared" si="0"/>
        <v>4999.9999999999991</v>
      </c>
      <c r="AW66" s="2">
        <f t="shared" si="24"/>
        <v>1.1788753063561577E-7</v>
      </c>
      <c r="AX66" s="42">
        <f t="shared" si="25"/>
        <v>2.0864104919881646E-8</v>
      </c>
      <c r="AY66" s="2">
        <f t="shared" si="26"/>
        <v>7.3854139624319187E-7</v>
      </c>
      <c r="AZ66" s="2">
        <f t="shared" si="27"/>
        <v>7.5125337656225007E-7</v>
      </c>
      <c r="BA66" s="2"/>
      <c r="BB66" s="46">
        <f t="shared" si="1"/>
        <v>0.82915342476279796</v>
      </c>
      <c r="BC66" s="46">
        <f t="shared" si="2"/>
        <v>0.25</v>
      </c>
      <c r="BD66" s="2"/>
      <c r="BE66">
        <f>IF(AG66/Calculations!$H$11=INT(AG66/Calculations!$H$11),1,0)</f>
        <v>0</v>
      </c>
      <c r="BF66" s="56">
        <f t="shared" si="28"/>
        <v>2.9087590836616766</v>
      </c>
      <c r="BH66" s="2">
        <f t="shared" si="9"/>
        <v>1.3174317010244205</v>
      </c>
      <c r="BI66" s="2">
        <f t="shared" si="10"/>
        <v>0.22910088615802893</v>
      </c>
      <c r="BJ66" s="41">
        <f t="shared" si="29"/>
        <v>0</v>
      </c>
      <c r="BK66" s="58">
        <f t="shared" si="30"/>
        <v>0</v>
      </c>
      <c r="BL66" s="2"/>
      <c r="BM66" s="2">
        <f t="shared" si="11"/>
        <v>1.3174317010244205</v>
      </c>
      <c r="BN66" s="2">
        <f t="shared" si="12"/>
        <v>0.22910088615802893</v>
      </c>
      <c r="BO66" s="41">
        <f t="shared" si="13"/>
        <v>0</v>
      </c>
      <c r="BP66" s="2">
        <f t="shared" si="14"/>
        <v>0</v>
      </c>
      <c r="BQ66" s="2"/>
      <c r="BR66" s="2"/>
      <c r="BS66" s="2">
        <f t="shared" si="31"/>
        <v>38.805305626390243</v>
      </c>
      <c r="BT66" s="2">
        <f t="shared" si="32"/>
        <v>5.7974039159294746</v>
      </c>
      <c r="BU66" s="2">
        <f t="shared" si="33"/>
        <v>38.291424294066779</v>
      </c>
      <c r="BV66" s="2">
        <f t="shared" si="34"/>
        <v>6.3112852482529336</v>
      </c>
      <c r="BW66" s="6">
        <f t="shared" si="15"/>
        <v>44.602709542319715</v>
      </c>
    </row>
    <row r="67" spans="4:75" x14ac:dyDescent="0.35">
      <c r="O67">
        <f t="shared" ref="O67:O130" si="39">O66+0.02</f>
        <v>9.0000000000000011E-2</v>
      </c>
      <c r="P67" s="46"/>
      <c r="S67" s="46"/>
      <c r="T67" s="46"/>
      <c r="U67" s="22">
        <f>IF(O67&lt;'User Interface'!$C$54,0,'User Interface'!$C$52)</f>
        <v>0</v>
      </c>
      <c r="V67" s="46">
        <f>'User Interface'!$C$52</f>
        <v>0.05</v>
      </c>
      <c r="W67" s="46"/>
      <c r="X67">
        <f t="shared" si="38"/>
        <v>9.0000000000000011E-2</v>
      </c>
      <c r="Y67" s="46"/>
      <c r="Z67" s="46"/>
      <c r="AA67" s="46"/>
      <c r="AD67" s="22">
        <f>IF(X67&lt;'User Interface'!$C$54,0,'User Interface'!$C$52)</f>
        <v>0</v>
      </c>
      <c r="AE67" s="46">
        <f>'User Interface'!$C$52</f>
        <v>0.05</v>
      </c>
      <c r="AG67">
        <f t="shared" si="3"/>
        <v>18</v>
      </c>
      <c r="AH67">
        <f t="shared" si="4"/>
        <v>54</v>
      </c>
      <c r="AI67" s="1">
        <f t="shared" si="16"/>
        <v>2457.8519665133645</v>
      </c>
      <c r="AJ67" s="1">
        <f t="shared" si="17"/>
        <v>2.2166614675511287E-6</v>
      </c>
      <c r="AK67" s="1">
        <f t="shared" si="5"/>
        <v>10.349864443269091</v>
      </c>
      <c r="AL67" s="1">
        <f t="shared" si="18"/>
        <v>18.372732721947166</v>
      </c>
      <c r="AM67" s="1">
        <f t="shared" si="6"/>
        <v>3.1698694141250043</v>
      </c>
      <c r="AN67" s="1">
        <f t="shared" si="19"/>
        <v>1.816385132972437E-6</v>
      </c>
      <c r="AO67" s="1">
        <f t="shared" si="20"/>
        <v>2505.1615954716776</v>
      </c>
      <c r="AP67" s="1">
        <f t="shared" si="21"/>
        <v>2.2535127509948961E-6</v>
      </c>
      <c r="AQ67" s="1">
        <f t="shared" si="7"/>
        <v>1.7715317925782879</v>
      </c>
      <c r="AR67" s="1">
        <f t="shared" si="22"/>
        <v>3.3216291735335446</v>
      </c>
      <c r="AS67" s="1">
        <f t="shared" si="23"/>
        <v>3.0280981958232994E-7</v>
      </c>
      <c r="AT67" s="1">
        <f t="shared" si="8"/>
        <v>8.0388013619352671E-4</v>
      </c>
      <c r="AU67" s="1">
        <f t="shared" si="0"/>
        <v>5000</v>
      </c>
      <c r="AW67" s="2">
        <f t="shared" si="24"/>
        <v>1.2142143687651896E-7</v>
      </c>
      <c r="AX67" s="42">
        <f t="shared" si="25"/>
        <v>2.1647637760431703E-8</v>
      </c>
      <c r="AY67" s="2">
        <f t="shared" si="26"/>
        <v>7.3815780893801999E-7</v>
      </c>
      <c r="AZ67" s="2">
        <f t="shared" si="27"/>
        <v>7.5134880594319058E-7</v>
      </c>
      <c r="BA67" s="2"/>
      <c r="BB67" s="46">
        <f t="shared" si="1"/>
        <v>0.82876504736738887</v>
      </c>
      <c r="BC67" s="46">
        <f t="shared" si="2"/>
        <v>0.25</v>
      </c>
      <c r="BD67" s="2"/>
      <c r="BE67">
        <f>IF(AG67/Calculations!$H$11=INT(AG67/Calculations!$H$11),1,0)</f>
        <v>0</v>
      </c>
      <c r="BF67" s="56">
        <f t="shared" si="28"/>
        <v>2.9090482476791868</v>
      </c>
      <c r="BH67" s="2">
        <f t="shared" si="9"/>
        <v>1.3566069759081592</v>
      </c>
      <c r="BI67" s="2">
        <f t="shared" si="10"/>
        <v>0.2366073821230176</v>
      </c>
      <c r="BJ67" s="41">
        <f t="shared" si="29"/>
        <v>0</v>
      </c>
      <c r="BK67" s="58">
        <f t="shared" si="30"/>
        <v>0</v>
      </c>
      <c r="BL67" s="2"/>
      <c r="BM67" s="2">
        <f t="shared" si="11"/>
        <v>1.3566069759081592</v>
      </c>
      <c r="BN67" s="2">
        <f t="shared" si="12"/>
        <v>0.2366073821230176</v>
      </c>
      <c r="BO67" s="41">
        <f t="shared" si="13"/>
        <v>0</v>
      </c>
      <c r="BP67" s="2">
        <f t="shared" si="14"/>
        <v>0</v>
      </c>
      <c r="BQ67" s="2"/>
      <c r="BR67" s="2"/>
      <c r="BS67" s="2">
        <f t="shared" si="31"/>
        <v>40.398519984421419</v>
      </c>
      <c r="BT67" s="2">
        <f t="shared" si="32"/>
        <v>5.7974039159294746</v>
      </c>
      <c r="BU67" s="2">
        <f t="shared" si="33"/>
        <v>39.648031269974936</v>
      </c>
      <c r="BV67" s="2">
        <f t="shared" si="34"/>
        <v>6.5478926303759515</v>
      </c>
      <c r="BW67" s="6">
        <f t="shared" si="15"/>
        <v>46.195923900350891</v>
      </c>
    </row>
    <row r="68" spans="4:75" x14ac:dyDescent="0.35">
      <c r="O68">
        <f t="shared" si="39"/>
        <v>0.11000000000000001</v>
      </c>
      <c r="P68" s="46"/>
      <c r="S68" s="46"/>
      <c r="T68" s="46"/>
      <c r="U68" s="22">
        <f>IF(O68&lt;'User Interface'!$C$54,0,'User Interface'!$C$52)</f>
        <v>0</v>
      </c>
      <c r="V68" s="46">
        <f>'User Interface'!$C$52</f>
        <v>0.05</v>
      </c>
      <c r="W68" s="46"/>
      <c r="X68">
        <f t="shared" si="38"/>
        <v>0.11000000000000001</v>
      </c>
      <c r="Y68" s="46"/>
      <c r="Z68" s="46"/>
      <c r="AA68" s="46"/>
      <c r="AD68" s="22">
        <f>IF(X68&lt;'User Interface'!$C$54,0,'User Interface'!$C$52)</f>
        <v>0</v>
      </c>
      <c r="AE68" s="46">
        <f>'User Interface'!$C$52</f>
        <v>0.05</v>
      </c>
      <c r="AG68">
        <f t="shared" si="3"/>
        <v>18.333333333333332</v>
      </c>
      <c r="AH68">
        <f t="shared" si="4"/>
        <v>55</v>
      </c>
      <c r="AI68" s="1">
        <f t="shared" si="16"/>
        <v>2456.4556930097297</v>
      </c>
      <c r="AJ68" s="1">
        <f t="shared" si="17"/>
        <v>2.2155368911248326E-6</v>
      </c>
      <c r="AK68" s="1">
        <f t="shared" si="5"/>
        <v>10.596153009887681</v>
      </c>
      <c r="AL68" s="1">
        <f t="shared" si="18"/>
        <v>18.897794653397852</v>
      </c>
      <c r="AM68" s="1">
        <f t="shared" si="6"/>
        <v>3.2818354604621676</v>
      </c>
      <c r="AN68" s="1">
        <f t="shared" si="19"/>
        <v>1.8795947660916795E-6</v>
      </c>
      <c r="AO68" s="1">
        <f t="shared" si="20"/>
        <v>2505.5093556343431</v>
      </c>
      <c r="AP68" s="1">
        <f t="shared" si="21"/>
        <v>2.2537889981198679E-6</v>
      </c>
      <c r="AQ68" s="1">
        <f t="shared" si="7"/>
        <v>1.8189403216230193</v>
      </c>
      <c r="AR68" s="1">
        <f t="shared" si="22"/>
        <v>3.4393796080392249</v>
      </c>
      <c r="AS68" s="1">
        <f t="shared" si="23"/>
        <v>3.1804275759519126E-7</v>
      </c>
      <c r="AT68" s="1">
        <f t="shared" si="8"/>
        <v>8.4163555454704877E-4</v>
      </c>
      <c r="AU68" s="1">
        <f t="shared" si="0"/>
        <v>5000.0000000000018</v>
      </c>
      <c r="AW68" s="2">
        <f t="shared" si="24"/>
        <v>1.2499144036320306E-7</v>
      </c>
      <c r="AX68" s="42">
        <f t="shared" si="25"/>
        <v>2.2442695621964428E-8</v>
      </c>
      <c r="AY68" s="2">
        <f t="shared" si="26"/>
        <v>7.3776257942408001E-7</v>
      </c>
      <c r="AZ68" s="2">
        <f t="shared" si="27"/>
        <v>7.5144716412327019E-7</v>
      </c>
      <c r="BA68" s="2"/>
      <c r="BB68" s="46">
        <f t="shared" si="1"/>
        <v>0.82837685188885646</v>
      </c>
      <c r="BC68" s="46">
        <f t="shared" si="2"/>
        <v>0.25</v>
      </c>
      <c r="BD68" s="2"/>
      <c r="BE68">
        <f>IF(AG68/Calculations!$H$11=INT(AG68/Calculations!$H$11),1,0)</f>
        <v>0</v>
      </c>
      <c r="BF68" s="56">
        <f t="shared" si="28"/>
        <v>2.9093167386997076</v>
      </c>
      <c r="BH68" s="2">
        <f t="shared" si="9"/>
        <v>1.3962735047596007</v>
      </c>
      <c r="BI68" s="2">
        <f t="shared" si="10"/>
        <v>0.24424539488676367</v>
      </c>
      <c r="BJ68" s="41">
        <f t="shared" si="29"/>
        <v>0</v>
      </c>
      <c r="BK68" s="58">
        <f t="shared" si="30"/>
        <v>0</v>
      </c>
      <c r="BL68" s="2"/>
      <c r="BM68" s="2">
        <f t="shared" si="11"/>
        <v>1.3962735047596007</v>
      </c>
      <c r="BN68" s="2">
        <f t="shared" si="12"/>
        <v>0.24424539488676367</v>
      </c>
      <c r="BO68" s="41">
        <f t="shared" si="13"/>
        <v>0</v>
      </c>
      <c r="BP68" s="2">
        <f t="shared" si="14"/>
        <v>0</v>
      </c>
      <c r="BQ68" s="2"/>
      <c r="BR68" s="2"/>
      <c r="BS68" s="2">
        <f t="shared" si="31"/>
        <v>42.039038884067779</v>
      </c>
      <c r="BT68" s="2">
        <f t="shared" si="32"/>
        <v>5.7974039159294746</v>
      </c>
      <c r="BU68" s="2">
        <f t="shared" si="33"/>
        <v>41.044304774734535</v>
      </c>
      <c r="BV68" s="2">
        <f t="shared" si="34"/>
        <v>6.792138025262715</v>
      </c>
      <c r="BW68" s="6">
        <f t="shared" si="15"/>
        <v>47.836442799997251</v>
      </c>
    </row>
    <row r="69" spans="4:75" x14ac:dyDescent="0.35">
      <c r="O69">
        <f t="shared" si="39"/>
        <v>0.13</v>
      </c>
      <c r="P69" s="46"/>
      <c r="S69" s="46"/>
      <c r="T69" s="46"/>
      <c r="U69" s="22">
        <f>IF(O69&lt;'User Interface'!$C$54,0,'User Interface'!$C$52)</f>
        <v>0</v>
      </c>
      <c r="V69" s="46">
        <f>'User Interface'!$C$52</f>
        <v>0.05</v>
      </c>
      <c r="W69" s="46"/>
      <c r="X69">
        <f t="shared" si="38"/>
        <v>0.13</v>
      </c>
      <c r="Y69" s="46"/>
      <c r="Z69" s="46"/>
      <c r="AA69" s="46"/>
      <c r="AD69" s="22">
        <f>IF(X69&lt;'User Interface'!$C$54,0,'User Interface'!$C$52)</f>
        <v>0</v>
      </c>
      <c r="AE69" s="46">
        <f>'User Interface'!$C$52</f>
        <v>0.05</v>
      </c>
      <c r="AG69">
        <f t="shared" si="3"/>
        <v>18.666666666666668</v>
      </c>
      <c r="AH69">
        <f t="shared" si="4"/>
        <v>56</v>
      </c>
      <c r="AI69" s="1">
        <f t="shared" si="16"/>
        <v>2455.0191550961026</v>
      </c>
      <c r="AJ69" s="1">
        <f t="shared" si="17"/>
        <v>2.2143801914107879E-6</v>
      </c>
      <c r="AK69" s="1">
        <f t="shared" si="5"/>
        <v>10.855340590239804</v>
      </c>
      <c r="AL69" s="1">
        <f t="shared" si="18"/>
        <v>19.432362728152732</v>
      </c>
      <c r="AM69" s="1">
        <f t="shared" si="6"/>
        <v>3.3964920904130045</v>
      </c>
      <c r="AN69" s="1">
        <f t="shared" si="19"/>
        <v>1.9442721016663778E-6</v>
      </c>
      <c r="AO69" s="1">
        <f t="shared" si="20"/>
        <v>2505.8672971314027</v>
      </c>
      <c r="AP69" s="1">
        <f t="shared" si="21"/>
        <v>2.2540744849035677E-6</v>
      </c>
      <c r="AQ69" s="1">
        <f t="shared" si="7"/>
        <v>1.8688708183725786</v>
      </c>
      <c r="AR69" s="1">
        <f t="shared" si="22"/>
        <v>3.5595940743005552</v>
      </c>
      <c r="AS69" s="1">
        <f t="shared" si="23"/>
        <v>3.337217154330308E-7</v>
      </c>
      <c r="AT69" s="1">
        <f t="shared" si="8"/>
        <v>8.8072456882159274E-4</v>
      </c>
      <c r="AU69" s="1">
        <f t="shared" si="0"/>
        <v>5000.0000000000018</v>
      </c>
      <c r="AW69" s="2">
        <f t="shared" si="24"/>
        <v>1.2860913033972147E-7</v>
      </c>
      <c r="AX69" s="42">
        <f t="shared" si="25"/>
        <v>2.3251404447248855E-8</v>
      </c>
      <c r="AY69" s="2">
        <f t="shared" si="26"/>
        <v>7.3735559732756595E-7</v>
      </c>
      <c r="AZ69" s="2">
        <f t="shared" si="27"/>
        <v>7.5154848615698881E-7</v>
      </c>
      <c r="BA69" s="2"/>
      <c r="BB69" s="46">
        <f t="shared" si="1"/>
        <v>0.82798883824199043</v>
      </c>
      <c r="BC69" s="46">
        <f t="shared" si="2"/>
        <v>0.25</v>
      </c>
      <c r="BD69" s="2"/>
      <c r="BE69">
        <f>IF(AG69/Calculations!$H$11=INT(AG69/Calculations!$H$11),1,0)</f>
        <v>0</v>
      </c>
      <c r="BF69" s="56">
        <f t="shared" si="28"/>
        <v>2.9095642953561174</v>
      </c>
      <c r="BH69" s="2">
        <f t="shared" si="9"/>
        <v>1.4365379147840875</v>
      </c>
      <c r="BI69" s="2">
        <f t="shared" si="10"/>
        <v>0.25203497692989479</v>
      </c>
      <c r="BJ69" s="41">
        <f t="shared" si="29"/>
        <v>0</v>
      </c>
      <c r="BK69" s="58">
        <f t="shared" si="30"/>
        <v>0</v>
      </c>
      <c r="BL69" s="2"/>
      <c r="BM69" s="2">
        <f t="shared" si="11"/>
        <v>1.4365379147840875</v>
      </c>
      <c r="BN69" s="2">
        <f t="shared" si="12"/>
        <v>0.25203497692989479</v>
      </c>
      <c r="BO69" s="41">
        <f t="shared" si="13"/>
        <v>0</v>
      </c>
      <c r="BP69" s="2">
        <f t="shared" si="14"/>
        <v>0</v>
      </c>
      <c r="BQ69" s="2"/>
      <c r="BR69" s="2"/>
      <c r="BS69" s="2">
        <f t="shared" si="31"/>
        <v>43.72761177578176</v>
      </c>
      <c r="BT69" s="2">
        <f t="shared" si="32"/>
        <v>5.7974039159294746</v>
      </c>
      <c r="BU69" s="2">
        <f t="shared" si="33"/>
        <v>42.480842689518624</v>
      </c>
      <c r="BV69" s="2">
        <f t="shared" si="34"/>
        <v>7.0441730021926094</v>
      </c>
      <c r="BW69" s="6">
        <f t="shared" si="15"/>
        <v>49.525015691711232</v>
      </c>
    </row>
    <row r="70" spans="4:75" x14ac:dyDescent="0.35">
      <c r="O70">
        <f t="shared" si="39"/>
        <v>0.15</v>
      </c>
      <c r="P70" s="46"/>
      <c r="S70" s="46"/>
      <c r="T70" s="46"/>
      <c r="U70" s="22">
        <f>IF(O70&lt;'User Interface'!$C$54,0,'User Interface'!$C$52)</f>
        <v>0</v>
      </c>
      <c r="V70" s="46">
        <f>'User Interface'!$C$52</f>
        <v>0.05</v>
      </c>
      <c r="W70" s="46"/>
      <c r="X70">
        <f t="shared" si="38"/>
        <v>0.15</v>
      </c>
      <c r="Y70" s="46"/>
      <c r="Z70" s="46"/>
      <c r="AA70" s="46"/>
      <c r="AD70" s="22">
        <f>IF(X70&lt;'User Interface'!$C$54,0,'User Interface'!$C$52)</f>
        <v>0</v>
      </c>
      <c r="AE70" s="46">
        <f>'User Interface'!$C$52</f>
        <v>0.05</v>
      </c>
      <c r="AG70">
        <f t="shared" si="3"/>
        <v>19</v>
      </c>
      <c r="AH70">
        <f t="shared" si="4"/>
        <v>57</v>
      </c>
      <c r="AI70" s="1">
        <f t="shared" si="16"/>
        <v>2453.5416620211267</v>
      </c>
      <c r="AJ70" s="1">
        <f t="shared" si="17"/>
        <v>2.2131901762128121E-6</v>
      </c>
      <c r="AK70" s="1">
        <f t="shared" si="5"/>
        <v>11.126684711934642</v>
      </c>
      <c r="AL70" s="1">
        <f t="shared" si="18"/>
        <v>19.977546831694603</v>
      </c>
      <c r="AM70" s="1">
        <f t="shared" si="6"/>
        <v>3.5138722118933869</v>
      </c>
      <c r="AN70" s="1">
        <f t="shared" si="19"/>
        <v>2.010424961424696E-6</v>
      </c>
      <c r="AO70" s="1">
        <f t="shared" si="20"/>
        <v>2506.2355995645325</v>
      </c>
      <c r="AP70" s="1">
        <f t="shared" si="21"/>
        <v>2.2543691374758768E-6</v>
      </c>
      <c r="AQ70" s="1">
        <f t="shared" si="7"/>
        <v>1.9212125282445949</v>
      </c>
      <c r="AR70" s="1">
        <f t="shared" si="22"/>
        <v>3.6824941235131075</v>
      </c>
      <c r="AS70" s="1">
        <f t="shared" si="23"/>
        <v>3.4985161780070407E-7</v>
      </c>
      <c r="AT70" s="1">
        <f t="shared" si="8"/>
        <v>9.2117922579785475E-4</v>
      </c>
      <c r="AU70" s="1">
        <f t="shared" si="0"/>
        <v>5000.0000000000018</v>
      </c>
      <c r="AW70" s="2">
        <f t="shared" si="24"/>
        <v>1.3228456389663062E-7</v>
      </c>
      <c r="AX70" s="42">
        <f t="shared" si="25"/>
        <v>2.4075657497031148E-8</v>
      </c>
      <c r="AY70" s="2">
        <f t="shared" si="26"/>
        <v>7.3693671527228676E-7</v>
      </c>
      <c r="AZ70" s="2">
        <f t="shared" si="27"/>
        <v>7.5165281420683176E-7</v>
      </c>
      <c r="BA70" s="2"/>
      <c r="BB70" s="46">
        <f t="shared" si="1"/>
        <v>0.82760100634162037</v>
      </c>
      <c r="BC70" s="46">
        <f t="shared" si="2"/>
        <v>0.25</v>
      </c>
      <c r="BD70" s="2"/>
      <c r="BE70">
        <f>IF(AG70/Calculations!$H$11=INT(AG70/Calculations!$H$11),1,0)</f>
        <v>0</v>
      </c>
      <c r="BF70" s="56">
        <f t="shared" si="28"/>
        <v>2.9097906021076989</v>
      </c>
      <c r="BH70" s="2">
        <f t="shared" si="9"/>
        <v>1.4774930761659282</v>
      </c>
      <c r="BI70" s="2">
        <f t="shared" si="10"/>
        <v>0.25999402302452496</v>
      </c>
      <c r="BJ70" s="41">
        <f t="shared" si="29"/>
        <v>0</v>
      </c>
      <c r="BK70" s="58">
        <f t="shared" si="30"/>
        <v>0</v>
      </c>
      <c r="BL70" s="2"/>
      <c r="BM70" s="2">
        <f t="shared" si="11"/>
        <v>1.4774930761659282</v>
      </c>
      <c r="BN70" s="2">
        <f t="shared" si="12"/>
        <v>0.25999402302452496</v>
      </c>
      <c r="BO70" s="41">
        <f t="shared" si="13"/>
        <v>0</v>
      </c>
      <c r="BP70" s="2">
        <f t="shared" si="14"/>
        <v>0</v>
      </c>
      <c r="BQ70" s="2"/>
      <c r="BR70" s="2"/>
      <c r="BS70" s="2">
        <f t="shared" si="31"/>
        <v>45.465098874972213</v>
      </c>
      <c r="BT70" s="2">
        <f t="shared" si="32"/>
        <v>5.7974039159294746</v>
      </c>
      <c r="BU70" s="2">
        <f t="shared" si="33"/>
        <v>43.958335765684552</v>
      </c>
      <c r="BV70" s="2">
        <f t="shared" si="34"/>
        <v>7.3041670252171347</v>
      </c>
      <c r="BW70" s="6">
        <f t="shared" si="15"/>
        <v>51.262502790901685</v>
      </c>
    </row>
    <row r="71" spans="4:75" x14ac:dyDescent="0.35">
      <c r="O71">
        <f t="shared" si="39"/>
        <v>0.16999999999999998</v>
      </c>
      <c r="P71" s="46"/>
      <c r="S71" s="46"/>
      <c r="T71" s="46"/>
      <c r="U71" s="22">
        <f>IF(O71&lt;'User Interface'!$C$54,0,'User Interface'!$C$52)</f>
        <v>0</v>
      </c>
      <c r="V71" s="46">
        <f>'User Interface'!$C$52</f>
        <v>0.05</v>
      </c>
      <c r="W71" s="46"/>
      <c r="X71">
        <f t="shared" si="38"/>
        <v>0.16999999999999998</v>
      </c>
      <c r="Y71" s="46"/>
      <c r="Z71" s="46"/>
      <c r="AA71" s="46"/>
      <c r="AD71" s="22">
        <f>IF(X71&lt;'User Interface'!$C$54,0,'User Interface'!$C$52)</f>
        <v>0</v>
      </c>
      <c r="AE71" s="46">
        <f>'User Interface'!$C$52</f>
        <v>0.05</v>
      </c>
      <c r="AG71">
        <f t="shared" si="3"/>
        <v>19.333333333333332</v>
      </c>
      <c r="AH71">
        <f t="shared" si="4"/>
        <v>58</v>
      </c>
      <c r="AI71" s="1">
        <f t="shared" si="16"/>
        <v>2452.0224414718045</v>
      </c>
      <c r="AJ71" s="1">
        <f t="shared" si="17"/>
        <v>2.2119658713690973E-6</v>
      </c>
      <c r="AK71" s="1">
        <f t="shared" si="5"/>
        <v>11.409606961155525</v>
      </c>
      <c r="AL71" s="1">
        <f t="shared" si="18"/>
        <v>20.534336601358266</v>
      </c>
      <c r="AM71" s="1">
        <f t="shared" si="6"/>
        <v>3.6340192742675734</v>
      </c>
      <c r="AN71" s="1">
        <f t="shared" si="19"/>
        <v>2.0780697004730271E-6</v>
      </c>
      <c r="AO71" s="1">
        <f t="shared" si="20"/>
        <v>2506.6144588813959</v>
      </c>
      <c r="AP71" s="1">
        <f t="shared" si="21"/>
        <v>2.2546729549742748E-6</v>
      </c>
      <c r="AQ71" s="1">
        <f t="shared" si="7"/>
        <v>1.9758831411305513</v>
      </c>
      <c r="AR71" s="1">
        <f t="shared" si="22"/>
        <v>3.8082837257775757</v>
      </c>
      <c r="AS71" s="1">
        <f t="shared" si="23"/>
        <v>3.6643897614615324E-7</v>
      </c>
      <c r="AT71" s="1">
        <f t="shared" si="8"/>
        <v>9.6303196421341239E-4</v>
      </c>
      <c r="AU71" s="1">
        <f t="shared" si="0"/>
        <v>5000.0000000000027</v>
      </c>
      <c r="AW71" s="2">
        <f t="shared" si="24"/>
        <v>1.3602654045733453E-7</v>
      </c>
      <c r="AX71" s="42">
        <f t="shared" si="25"/>
        <v>2.4917158769275473E-8</v>
      </c>
      <c r="AY71" s="2">
        <f t="shared" si="26"/>
        <v>7.3650575389388908E-7</v>
      </c>
      <c r="AZ71" s="2">
        <f t="shared" si="27"/>
        <v>7.5176019665702342E-7</v>
      </c>
      <c r="BA71" s="2"/>
      <c r="BB71" s="46">
        <f t="shared" si="1"/>
        <v>0.8272133561026157</v>
      </c>
      <c r="BC71" s="46">
        <f t="shared" si="2"/>
        <v>0.25</v>
      </c>
      <c r="BD71" s="2"/>
      <c r="BE71">
        <f>IF(AG71/Calculations!$H$11=INT(AG71/Calculations!$H$11),1,0)</f>
        <v>0</v>
      </c>
      <c r="BF71" s="56">
        <f t="shared" si="28"/>
        <v>2.9099952960016386</v>
      </c>
      <c r="BH71" s="2">
        <f t="shared" si="9"/>
        <v>1.5192205505469554</v>
      </c>
      <c r="BI71" s="2">
        <f t="shared" si="10"/>
        <v>0.26813867157980042</v>
      </c>
      <c r="BJ71" s="41">
        <f t="shared" si="29"/>
        <v>0</v>
      </c>
      <c r="BK71" s="58">
        <f t="shared" si="30"/>
        <v>0</v>
      </c>
      <c r="BL71" s="2"/>
      <c r="BM71" s="2">
        <f t="shared" si="11"/>
        <v>1.5192205505469554</v>
      </c>
      <c r="BN71" s="2">
        <f t="shared" si="12"/>
        <v>0.26813867157980042</v>
      </c>
      <c r="BO71" s="41">
        <f t="shared" si="13"/>
        <v>0</v>
      </c>
      <c r="BP71" s="2">
        <f t="shared" si="14"/>
        <v>0</v>
      </c>
      <c r="BQ71" s="2"/>
      <c r="BR71" s="2"/>
      <c r="BS71" s="2">
        <f t="shared" si="31"/>
        <v>47.252458097098966</v>
      </c>
      <c r="BT71" s="2">
        <f t="shared" si="32"/>
        <v>5.7974039159294746</v>
      </c>
      <c r="BU71" s="2">
        <f t="shared" si="33"/>
        <v>45.477556316231507</v>
      </c>
      <c r="BV71" s="2">
        <f t="shared" si="34"/>
        <v>7.5723056967969349</v>
      </c>
      <c r="BW71" s="6">
        <f t="shared" si="15"/>
        <v>53.049862013028438</v>
      </c>
    </row>
    <row r="72" spans="4:75" x14ac:dyDescent="0.35">
      <c r="O72">
        <f t="shared" si="39"/>
        <v>0.18999999999999997</v>
      </c>
      <c r="P72" s="46"/>
      <c r="S72" s="46"/>
      <c r="T72" s="46"/>
      <c r="U72" s="22">
        <f>IF(O72&lt;'User Interface'!$C$54,0,'User Interface'!$C$52)</f>
        <v>0</v>
      </c>
      <c r="V72" s="46">
        <f>'User Interface'!$C$52</f>
        <v>0.05</v>
      </c>
      <c r="W72" s="46"/>
      <c r="X72">
        <f t="shared" si="38"/>
        <v>0.18999999999999997</v>
      </c>
      <c r="Y72" s="46"/>
      <c r="Z72" s="46"/>
      <c r="AA72" s="46"/>
      <c r="AD72" s="22">
        <f>IF(X72&lt;'User Interface'!$C$54,0,'User Interface'!$C$52)</f>
        <v>0</v>
      </c>
      <c r="AE72" s="46">
        <f>'User Interface'!$C$52</f>
        <v>0.05</v>
      </c>
      <c r="AG72">
        <f t="shared" si="3"/>
        <v>19.666666666666668</v>
      </c>
      <c r="AH72">
        <f t="shared" si="4"/>
        <v>59</v>
      </c>
      <c r="AI72" s="1">
        <f t="shared" si="16"/>
        <v>2450.4606488549239</v>
      </c>
      <c r="AJ72" s="1">
        <f t="shared" si="17"/>
        <v>2.2107064202130286E-6</v>
      </c>
      <c r="AK72" s="1">
        <f t="shared" si="5"/>
        <v>11.703665472500372</v>
      </c>
      <c r="AL72" s="1">
        <f t="shared" si="18"/>
        <v>21.103623745135042</v>
      </c>
      <c r="AM72" s="1">
        <f t="shared" si="6"/>
        <v>3.7569857902139541</v>
      </c>
      <c r="AN72" s="1">
        <f t="shared" si="19"/>
        <v>2.1472298868200852E-6</v>
      </c>
      <c r="AO72" s="1">
        <f t="shared" si="20"/>
        <v>2507.0040857673084</v>
      </c>
      <c r="AP72" s="1">
        <f t="shared" si="21"/>
        <v>2.2549859907042509E-6</v>
      </c>
      <c r="AQ72" s="1">
        <f t="shared" si="7"/>
        <v>2.0328242085710277</v>
      </c>
      <c r="AR72" s="1">
        <f t="shared" si="22"/>
        <v>3.9371528491945207</v>
      </c>
      <c r="AS72" s="1">
        <f t="shared" si="23"/>
        <v>3.8349169774123024E-7</v>
      </c>
      <c r="AT72" s="1">
        <f t="shared" si="8"/>
        <v>1.0063157403189362E-3</v>
      </c>
      <c r="AU72" s="1">
        <f t="shared" si="0"/>
        <v>5000.0000000000018</v>
      </c>
      <c r="AW72" s="2">
        <f t="shared" si="24"/>
        <v>1.3984282922029051E-7</v>
      </c>
      <c r="AX72" s="42">
        <f t="shared" si="25"/>
        <v>2.5777459122366344E-8</v>
      </c>
      <c r="AY72" s="2">
        <f t="shared" si="26"/>
        <v>7.3606250596696368E-7</v>
      </c>
      <c r="AZ72" s="2">
        <f t="shared" si="27"/>
        <v>7.5187068738806732E-7</v>
      </c>
      <c r="BA72" s="2"/>
      <c r="BB72" s="46">
        <f t="shared" si="1"/>
        <v>0.82682588743988583</v>
      </c>
      <c r="BC72" s="46">
        <f t="shared" si="2"/>
        <v>0.25</v>
      </c>
      <c r="BD72" s="2"/>
      <c r="BE72">
        <f>IF(AG72/Calculations!$H$11=INT(AG72/Calculations!$H$11),1,0)</f>
        <v>0</v>
      </c>
      <c r="BF72" s="56">
        <f t="shared" si="28"/>
        <v>2.9101779722098287</v>
      </c>
      <c r="BH72" s="2">
        <f t="shared" si="9"/>
        <v>1.5617926181399064</v>
      </c>
      <c r="BI72" s="2">
        <f t="shared" si="10"/>
        <v>0.27648363867720432</v>
      </c>
      <c r="BJ72" s="41">
        <f t="shared" si="29"/>
        <v>0</v>
      </c>
      <c r="BK72" s="58">
        <f t="shared" si="30"/>
        <v>0</v>
      </c>
      <c r="BL72" s="2"/>
      <c r="BM72" s="2">
        <f t="shared" si="11"/>
        <v>1.5617926181399064</v>
      </c>
      <c r="BN72" s="2">
        <f t="shared" si="12"/>
        <v>0.27648363867720432</v>
      </c>
      <c r="BO72" s="41">
        <f t="shared" si="13"/>
        <v>0</v>
      </c>
      <c r="BP72" s="2">
        <f t="shared" si="14"/>
        <v>0</v>
      </c>
      <c r="BQ72" s="2"/>
      <c r="BR72" s="2"/>
      <c r="BS72" s="2">
        <f t="shared" si="31"/>
        <v>49.090734353916076</v>
      </c>
      <c r="BT72" s="2">
        <f t="shared" si="32"/>
        <v>5.7974039159294746</v>
      </c>
      <c r="BU72" s="2">
        <f t="shared" si="33"/>
        <v>47.039348934371411</v>
      </c>
      <c r="BV72" s="2">
        <f t="shared" si="34"/>
        <v>7.8487893354741392</v>
      </c>
      <c r="BW72" s="6">
        <f t="shared" si="15"/>
        <v>54.888138269845548</v>
      </c>
    </row>
    <row r="73" spans="4:75" x14ac:dyDescent="0.35">
      <c r="O73">
        <f t="shared" si="39"/>
        <v>0.20999999999999996</v>
      </c>
      <c r="P73" s="46"/>
      <c r="S73" s="46"/>
      <c r="T73" s="46"/>
      <c r="U73" s="22">
        <f>IF(O73&lt;'User Interface'!$C$54,0,'User Interface'!$C$52)</f>
        <v>0</v>
      </c>
      <c r="V73" s="46">
        <f>'User Interface'!$C$52</f>
        <v>0.05</v>
      </c>
      <c r="W73" s="46"/>
      <c r="X73">
        <f t="shared" si="38"/>
        <v>0.20999999999999996</v>
      </c>
      <c r="Y73" s="46"/>
      <c r="Z73" s="46"/>
      <c r="AA73" s="46"/>
      <c r="AD73" s="22">
        <f>IF(X73&lt;'User Interface'!$C$54,0,'User Interface'!$C$52)</f>
        <v>0</v>
      </c>
      <c r="AE73" s="46">
        <f>'User Interface'!$C$52</f>
        <v>0.05</v>
      </c>
      <c r="AG73">
        <f t="shared" si="3"/>
        <v>20</v>
      </c>
      <c r="AH73">
        <f t="shared" si="4"/>
        <v>60</v>
      </c>
      <c r="AI73" s="1">
        <f t="shared" si="16"/>
        <v>2448.8553749004991</v>
      </c>
      <c r="AJ73" s="1">
        <f t="shared" si="17"/>
        <v>2.2094110199396287E-6</v>
      </c>
      <c r="AK73" s="1">
        <f t="shared" si="5"/>
        <v>12.008532153498507</v>
      </c>
      <c r="AL73" s="1">
        <f t="shared" si="18"/>
        <v>21.686220544649768</v>
      </c>
      <c r="AM73" s="1">
        <f t="shared" si="6"/>
        <v>3.8828321205449652</v>
      </c>
      <c r="AN73" s="1">
        <f t="shared" si="19"/>
        <v>2.2179352143030481E-6</v>
      </c>
      <c r="AO73" s="1">
        <f t="shared" si="20"/>
        <v>2507.4047043401592</v>
      </c>
      <c r="AP73" s="1">
        <f t="shared" si="21"/>
        <v>2.2553083389870968E-6</v>
      </c>
      <c r="AQ73" s="1">
        <f t="shared" si="7"/>
        <v>2.0919973483009477</v>
      </c>
      <c r="AR73" s="1">
        <f t="shared" si="22"/>
        <v>4.0692804445397952</v>
      </c>
      <c r="AS73" s="1">
        <f t="shared" si="23"/>
        <v>4.0101892938012859E-7</v>
      </c>
      <c r="AT73" s="1">
        <f t="shared" si="8"/>
        <v>1.0510641358287619E-3</v>
      </c>
      <c r="AU73" s="1">
        <f t="shared" si="0"/>
        <v>5000.0000000000018</v>
      </c>
      <c r="AW73" s="2">
        <f t="shared" si="24"/>
        <v>1.4374035764691142E-7</v>
      </c>
      <c r="AX73" s="42">
        <f t="shared" si="25"/>
        <v>2.6657986347022895E-8</v>
      </c>
      <c r="AY73" s="2">
        <f t="shared" si="26"/>
        <v>7.3560673979760941E-7</v>
      </c>
      <c r="AZ73" s="2">
        <f t="shared" si="27"/>
        <v>7.5198434518426283E-7</v>
      </c>
      <c r="BA73" s="2"/>
      <c r="BB73" s="46">
        <f t="shared" si="1"/>
        <v>0.82643860026838023</v>
      </c>
      <c r="BC73" s="46">
        <f t="shared" si="2"/>
        <v>0.25</v>
      </c>
      <c r="BD73" s="2"/>
      <c r="BE73">
        <f>IF(AG73/Calculations!$H$11=INT(AG73/Calculations!$H$11),1,0)</f>
        <v>0</v>
      </c>
      <c r="BF73" s="56">
        <f t="shared" si="28"/>
        <v>2.910338188551405</v>
      </c>
      <c r="BH73" s="2">
        <f t="shared" si="9"/>
        <v>1.6052739557203983</v>
      </c>
      <c r="BI73" s="2">
        <f t="shared" si="10"/>
        <v>0.28504249623781214</v>
      </c>
      <c r="BJ73" s="41">
        <f t="shared" si="29"/>
        <v>0</v>
      </c>
      <c r="BK73" s="58">
        <f t="shared" si="30"/>
        <v>0</v>
      </c>
      <c r="BL73" s="2"/>
      <c r="BM73" s="2">
        <f t="shared" si="11"/>
        <v>1.6052739557203983</v>
      </c>
      <c r="BN73" s="2">
        <f t="shared" si="12"/>
        <v>0.28504249623781214</v>
      </c>
      <c r="BO73" s="41">
        <f t="shared" si="13"/>
        <v>0</v>
      </c>
      <c r="BP73" s="2">
        <f t="shared" si="14"/>
        <v>0</v>
      </c>
      <c r="BQ73" s="2"/>
      <c r="BR73" s="2"/>
      <c r="BS73" s="2">
        <f t="shared" si="31"/>
        <v>50.98105080587429</v>
      </c>
      <c r="BT73" s="2">
        <f t="shared" si="32"/>
        <v>5.7974039159294746</v>
      </c>
      <c r="BU73" s="2">
        <f t="shared" si="33"/>
        <v>48.64462289009181</v>
      </c>
      <c r="BV73" s="2">
        <f t="shared" si="34"/>
        <v>8.1338318317119516</v>
      </c>
      <c r="BW73" s="6">
        <f t="shared" si="15"/>
        <v>56.778454721803762</v>
      </c>
    </row>
    <row r="74" spans="4:75" x14ac:dyDescent="0.35">
      <c r="O74">
        <f t="shared" si="39"/>
        <v>0.22999999999999995</v>
      </c>
      <c r="P74" s="46"/>
      <c r="S74" s="46"/>
      <c r="T74" s="46"/>
      <c r="U74" s="22">
        <f>IF(O74&lt;'User Interface'!$C$54,0,'User Interface'!$C$52)</f>
        <v>0</v>
      </c>
      <c r="V74" s="46">
        <f>'User Interface'!$C$52</f>
        <v>0.05</v>
      </c>
      <c r="W74" s="46"/>
      <c r="X74">
        <f t="shared" si="38"/>
        <v>0.22999999999999995</v>
      </c>
      <c r="Y74" s="46"/>
      <c r="Z74" s="46"/>
      <c r="AA74" s="46"/>
      <c r="AD74" s="22">
        <f>IF(X74&lt;'User Interface'!$C$54,0,'User Interface'!$C$52)</f>
        <v>0</v>
      </c>
      <c r="AE74" s="46">
        <f>'User Interface'!$C$52</f>
        <v>0.05</v>
      </c>
      <c r="AG74">
        <f t="shared" si="3"/>
        <v>20.333333333333332</v>
      </c>
      <c r="AH74">
        <f t="shared" si="4"/>
        <v>61</v>
      </c>
      <c r="AI74" s="1">
        <f t="shared" si="16"/>
        <v>2447.2056518764971</v>
      </c>
      <c r="AJ74" s="1">
        <f t="shared" si="17"/>
        <v>2.2080788819676123E-6</v>
      </c>
      <c r="AK74" s="1">
        <f t="shared" si="5"/>
        <v>12.323973828443961</v>
      </c>
      <c r="AL74" s="1">
        <f t="shared" si="18"/>
        <v>22.282875198175375</v>
      </c>
      <c r="AM74" s="1">
        <f t="shared" si="6"/>
        <v>4.0116254767802131</v>
      </c>
      <c r="AN74" s="1">
        <f t="shared" si="19"/>
        <v>2.2902206087206331E-6</v>
      </c>
      <c r="AO74" s="1">
        <f t="shared" si="20"/>
        <v>2507.816551096214</v>
      </c>
      <c r="AP74" s="1">
        <f t="shared" si="21"/>
        <v>2.2556401259092702E-6</v>
      </c>
      <c r="AQ74" s="1">
        <f t="shared" si="7"/>
        <v>2.1533811023102372</v>
      </c>
      <c r="AR74" s="1">
        <f t="shared" si="22"/>
        <v>4.2048369371590422</v>
      </c>
      <c r="AS74" s="1">
        <f t="shared" si="23"/>
        <v>4.1903092985294502E-7</v>
      </c>
      <c r="AT74" s="1">
        <f t="shared" si="8"/>
        <v>1.097311451397796E-3</v>
      </c>
      <c r="AU74" s="1">
        <f t="shared" si="0"/>
        <v>5000.0000000000009</v>
      </c>
      <c r="AW74" s="2">
        <f t="shared" si="24"/>
        <v>1.4772536769319897E-7</v>
      </c>
      <c r="AX74" s="42">
        <f t="shared" si="25"/>
        <v>2.7560070219962346E-8</v>
      </c>
      <c r="AY74" s="2">
        <f t="shared" si="26"/>
        <v>7.3513820200785988E-7</v>
      </c>
      <c r="AZ74" s="2">
        <f t="shared" si="27"/>
        <v>7.521012332512055E-7</v>
      </c>
      <c r="BA74" s="2"/>
      <c r="BB74" s="46">
        <f t="shared" si="1"/>
        <v>0.82605149450308768</v>
      </c>
      <c r="BC74" s="46">
        <f t="shared" si="2"/>
        <v>0.25</v>
      </c>
      <c r="BD74" s="2"/>
      <c r="BE74">
        <f>IF(AG74/Calculations!$H$11=INT(AG74/Calculations!$H$11),1,0)</f>
        <v>0</v>
      </c>
      <c r="BF74" s="56">
        <f t="shared" si="28"/>
        <v>2.9104754691751427</v>
      </c>
      <c r="BH74" s="2">
        <f t="shared" si="9"/>
        <v>1.6497230253341779</v>
      </c>
      <c r="BI74" s="2">
        <f t="shared" si="10"/>
        <v>0.29382790382050605</v>
      </c>
      <c r="BJ74" s="41">
        <f t="shared" si="29"/>
        <v>0</v>
      </c>
      <c r="BK74" s="58">
        <f t="shared" si="30"/>
        <v>0</v>
      </c>
      <c r="BL74" s="2"/>
      <c r="BM74" s="2">
        <f t="shared" si="11"/>
        <v>1.6497230253341779</v>
      </c>
      <c r="BN74" s="2">
        <f t="shared" si="12"/>
        <v>0.29382790382050605</v>
      </c>
      <c r="BO74" s="41">
        <f t="shared" si="13"/>
        <v>0</v>
      </c>
      <c r="BP74" s="2">
        <f t="shared" si="14"/>
        <v>0</v>
      </c>
      <c r="BQ74" s="2"/>
      <c r="BR74" s="2"/>
      <c r="BS74" s="2">
        <f t="shared" si="31"/>
        <v>52.924601735028972</v>
      </c>
      <c r="BT74" s="2">
        <f t="shared" si="32"/>
        <v>5.7974039159294746</v>
      </c>
      <c r="BU74" s="2">
        <f t="shared" si="33"/>
        <v>50.294345915425986</v>
      </c>
      <c r="BV74" s="2">
        <f t="shared" si="34"/>
        <v>8.4276597355324583</v>
      </c>
      <c r="BW74" s="6">
        <f t="shared" si="15"/>
        <v>58.722005650958444</v>
      </c>
    </row>
    <row r="75" spans="4:75" x14ac:dyDescent="0.35">
      <c r="O75">
        <f t="shared" si="39"/>
        <v>0.24999999999999994</v>
      </c>
      <c r="P75" s="46"/>
      <c r="S75" s="46"/>
      <c r="T75" s="46"/>
      <c r="U75" s="22">
        <f>IF(O75&lt;'User Interface'!$C$54,0,'User Interface'!$C$52)</f>
        <v>0</v>
      </c>
      <c r="V75" s="46">
        <f>'User Interface'!$C$52</f>
        <v>0.05</v>
      </c>
      <c r="W75" s="46"/>
      <c r="X75">
        <f t="shared" si="38"/>
        <v>0.24999999999999994</v>
      </c>
      <c r="Y75" s="46"/>
      <c r="Z75" s="46"/>
      <c r="AA75" s="46"/>
      <c r="AD75" s="22">
        <f>IF(X75&lt;'User Interface'!$C$54,0,'User Interface'!$C$52)</f>
        <v>0</v>
      </c>
      <c r="AE75" s="46">
        <f>'User Interface'!$C$52</f>
        <v>0.05</v>
      </c>
      <c r="AG75">
        <f t="shared" si="3"/>
        <v>20.666666666666668</v>
      </c>
      <c r="AH75">
        <f t="shared" si="4"/>
        <v>62</v>
      </c>
      <c r="AI75" s="1">
        <f t="shared" si="16"/>
        <v>2445.5104586545935</v>
      </c>
      <c r="AJ75" s="1">
        <f t="shared" si="17"/>
        <v>2.2067092077951247E-6</v>
      </c>
      <c r="AK75" s="1">
        <f t="shared" si="5"/>
        <v>12.649836626334544</v>
      </c>
      <c r="AL75" s="1">
        <f t="shared" si="18"/>
        <v>22.894284546646489</v>
      </c>
      <c r="AM75" s="1">
        <f t="shared" si="6"/>
        <v>4.1434391040411018</v>
      </c>
      <c r="AN75" s="1">
        <f t="shared" si="19"/>
        <v>2.3641254938906509E-6</v>
      </c>
      <c r="AO75" s="1">
        <f t="shared" si="20"/>
        <v>2508.2398740634926</v>
      </c>
      <c r="AP75" s="1">
        <f t="shared" si="21"/>
        <v>2.2559815027637761E-6</v>
      </c>
      <c r="AQ75" s="1">
        <f t="shared" si="7"/>
        <v>2.2169683373237166</v>
      </c>
      <c r="AR75" s="1">
        <f t="shared" si="22"/>
        <v>4.3439863104269838</v>
      </c>
      <c r="AS75" s="1">
        <f t="shared" si="23"/>
        <v>4.3753896634831265E-7</v>
      </c>
      <c r="AT75" s="1">
        <f t="shared" si="8"/>
        <v>1.1450927882183516E-3</v>
      </c>
      <c r="AU75" s="1">
        <f t="shared" si="0"/>
        <v>5000.0000000000027</v>
      </c>
      <c r="AW75" s="2">
        <f t="shared" si="24"/>
        <v>1.5180354533058382E-7</v>
      </c>
      <c r="AX75" s="42">
        <f t="shared" si="25"/>
        <v>2.8484963396628198E-8</v>
      </c>
      <c r="AY75" s="2">
        <f t="shared" si="26"/>
        <v>7.3465661981671659E-7</v>
      </c>
      <c r="AZ75" s="2">
        <f t="shared" si="27"/>
        <v>7.5222141882426264E-7</v>
      </c>
      <c r="BA75" s="2"/>
      <c r="BB75" s="46">
        <f t="shared" si="1"/>
        <v>0.82566457005903726</v>
      </c>
      <c r="BC75" s="46">
        <f t="shared" si="2"/>
        <v>0.25</v>
      </c>
      <c r="BD75" s="2"/>
      <c r="BE75">
        <f>IF(AG75/Calculations!$H$11=INT(AG75/Calculations!$H$11),1,0)</f>
        <v>0</v>
      </c>
      <c r="BF75" s="56">
        <f t="shared" si="28"/>
        <v>2.9105893075458367</v>
      </c>
      <c r="BH75" s="2">
        <f t="shared" si="9"/>
        <v>1.6951932232732445</v>
      </c>
      <c r="BI75" s="2">
        <f t="shared" si="10"/>
        <v>0.30285180193683897</v>
      </c>
      <c r="BJ75" s="41">
        <f t="shared" si="29"/>
        <v>0</v>
      </c>
      <c r="BK75" s="58">
        <f t="shared" si="30"/>
        <v>0</v>
      </c>
      <c r="BL75" s="2"/>
      <c r="BM75" s="2">
        <f t="shared" si="11"/>
        <v>1.6951932232732445</v>
      </c>
      <c r="BN75" s="2">
        <f t="shared" si="12"/>
        <v>0.30285180193683897</v>
      </c>
      <c r="BO75" s="41">
        <f t="shared" si="13"/>
        <v>0</v>
      </c>
      <c r="BP75" s="2">
        <f t="shared" si="14"/>
        <v>0</v>
      </c>
      <c r="BQ75" s="2"/>
      <c r="BR75" s="2"/>
      <c r="BS75" s="2">
        <f t="shared" si="31"/>
        <v>54.922646760239054</v>
      </c>
      <c r="BT75" s="2">
        <f t="shared" si="32"/>
        <v>5.7974039159294746</v>
      </c>
      <c r="BU75" s="2">
        <f t="shared" si="33"/>
        <v>51.989539138699229</v>
      </c>
      <c r="BV75" s="2">
        <f t="shared" si="34"/>
        <v>8.7305115374692974</v>
      </c>
      <c r="BW75" s="6">
        <f t="shared" si="15"/>
        <v>60.720050676168526</v>
      </c>
    </row>
    <row r="76" spans="4:75" x14ac:dyDescent="0.35">
      <c r="O76">
        <f t="shared" si="39"/>
        <v>0.26999999999999996</v>
      </c>
      <c r="P76" s="46"/>
      <c r="S76" s="46"/>
      <c r="T76" s="46"/>
      <c r="U76" s="22">
        <f>IF(O76&lt;'User Interface'!$C$54,0,'User Interface'!$C$52)</f>
        <v>0</v>
      </c>
      <c r="V76" s="46">
        <f>'User Interface'!$C$52</f>
        <v>0.05</v>
      </c>
      <c r="W76" s="46"/>
      <c r="X76">
        <f t="shared" si="38"/>
        <v>0.26999999999999996</v>
      </c>
      <c r="Y76" s="46"/>
      <c r="Z76" s="46"/>
      <c r="AA76" s="46"/>
      <c r="AD76" s="22">
        <f>IF(X76&lt;'User Interface'!$C$54,0,'User Interface'!$C$52)</f>
        <v>0</v>
      </c>
      <c r="AE76" s="46">
        <f>'User Interface'!$C$52</f>
        <v>0.05</v>
      </c>
      <c r="AG76">
        <f t="shared" si="3"/>
        <v>21</v>
      </c>
      <c r="AH76">
        <f t="shared" si="4"/>
        <v>63</v>
      </c>
      <c r="AI76" s="1">
        <f t="shared" si="16"/>
        <v>2441.3003823634713</v>
      </c>
      <c r="AJ76" s="1">
        <f t="shared" si="17"/>
        <v>2.2053011747679833E-6</v>
      </c>
      <c r="AK76" s="1">
        <f t="shared" si="5"/>
        <v>15.454375515938766</v>
      </c>
      <c r="AL76" s="1">
        <f t="shared" si="18"/>
        <v>23.52110463214186</v>
      </c>
      <c r="AM76" s="1">
        <f t="shared" si="6"/>
        <v>4.278351613267354</v>
      </c>
      <c r="AN76" s="1">
        <f t="shared" si="19"/>
        <v>2.4396931900726917E-6</v>
      </c>
      <c r="AO76" s="1">
        <f t="shared" si="20"/>
        <v>2508.2325954202456</v>
      </c>
      <c r="AP76" s="1">
        <f t="shared" si="21"/>
        <v>2.2563326413614989E-6</v>
      </c>
      <c r="AQ76" s="1">
        <f t="shared" si="7"/>
        <v>2.7251008021709793</v>
      </c>
      <c r="AR76" s="1">
        <f t="shared" si="22"/>
        <v>4.4868878507649592</v>
      </c>
      <c r="AS76" s="1">
        <f t="shared" si="23"/>
        <v>4.5655523076589991E-7</v>
      </c>
      <c r="AT76" s="1">
        <f t="shared" si="8"/>
        <v>1.194444119884674E-3</v>
      </c>
      <c r="AU76" s="1">
        <f t="shared" si="0"/>
        <v>5000.0000000000045</v>
      </c>
      <c r="AW76" s="2">
        <f t="shared" si="24"/>
        <v>1.559801279470289E-7</v>
      </c>
      <c r="AX76" s="42">
        <f t="shared" si="25"/>
        <v>2.9433858854451882E-8</v>
      </c>
      <c r="AY76" s="2">
        <f t="shared" si="26"/>
        <v>7.341617029045668E-7</v>
      </c>
      <c r="AZ76" s="2">
        <f t="shared" si="27"/>
        <v>7.5234497285231458E-7</v>
      </c>
      <c r="BA76" s="2"/>
      <c r="BB76" s="46">
        <f t="shared" si="1"/>
        <v>0.8252778268512978</v>
      </c>
      <c r="BC76" s="46">
        <f t="shared" si="2"/>
        <v>0.25</v>
      </c>
      <c r="BD76" s="2"/>
      <c r="BE76">
        <f>IF(AG76/Calculations!$H$11=INT(AG76/Calculations!$H$11),1,0)</f>
        <v>1</v>
      </c>
      <c r="BF76" s="56">
        <f t="shared" si="28"/>
        <v>2.910679168853973</v>
      </c>
      <c r="BH76" s="2">
        <f t="shared" si="9"/>
        <v>1.7417338303529866</v>
      </c>
      <c r="BI76" s="2">
        <f t="shared" si="10"/>
        <v>0.31212557342877817</v>
      </c>
      <c r="BJ76" s="41">
        <f t="shared" si="29"/>
        <v>2.4683424621772976</v>
      </c>
      <c r="BK76" s="58">
        <f t="shared" si="30"/>
        <v>0.44233670667667535</v>
      </c>
      <c r="BL76" s="2"/>
      <c r="BM76" s="2">
        <f t="shared" si="11"/>
        <v>1.7417338303529866</v>
      </c>
      <c r="BN76" s="2">
        <f t="shared" si="12"/>
        <v>0.31212557342877817</v>
      </c>
      <c r="BO76" s="41">
        <f t="shared" si="13"/>
        <v>2.4683424621772976</v>
      </c>
      <c r="BP76" s="2">
        <f t="shared" si="14"/>
        <v>0.44233670667667535</v>
      </c>
      <c r="BQ76" s="2"/>
      <c r="BR76" s="2"/>
      <c r="BS76" s="2">
        <f t="shared" si="31"/>
        <v>56.976506164020819</v>
      </c>
      <c r="BT76" s="2">
        <f t="shared" si="32"/>
        <v>8.7080830847834481</v>
      </c>
      <c r="BU76" s="2">
        <f t="shared" si="33"/>
        <v>56.19961543122951</v>
      </c>
      <c r="BV76" s="2">
        <f t="shared" si="34"/>
        <v>9.4849738175747511</v>
      </c>
      <c r="BW76" s="6">
        <f t="shared" si="15"/>
        <v>65.684589248804272</v>
      </c>
    </row>
    <row r="77" spans="4:75" x14ac:dyDescent="0.35">
      <c r="O77">
        <f t="shared" si="39"/>
        <v>0.28999999999999998</v>
      </c>
      <c r="P77" s="46"/>
      <c r="S77" s="46"/>
      <c r="T77" s="46"/>
      <c r="U77" s="22">
        <f>IF(O77&lt;'User Interface'!$C$54,0,'User Interface'!$C$52)</f>
        <v>0</v>
      </c>
      <c r="V77" s="46">
        <f>'User Interface'!$C$52</f>
        <v>0.05</v>
      </c>
      <c r="W77" s="46"/>
      <c r="X77">
        <f t="shared" si="38"/>
        <v>0.28999999999999998</v>
      </c>
      <c r="Y77" s="46"/>
      <c r="Z77" s="46"/>
      <c r="AA77" s="46"/>
      <c r="AD77" s="22">
        <f>IF(X77&lt;'User Interface'!$C$54,0,'User Interface'!$C$52)</f>
        <v>0</v>
      </c>
      <c r="AE77" s="46">
        <f>'User Interface'!$C$52</f>
        <v>0.05</v>
      </c>
      <c r="AG77">
        <f t="shared" si="3"/>
        <v>21.333333333333332</v>
      </c>
      <c r="AH77">
        <f t="shared" si="4"/>
        <v>64</v>
      </c>
      <c r="AI77" s="1">
        <f t="shared" si="16"/>
        <v>2439.5127989517819</v>
      </c>
      <c r="AJ77" s="1">
        <f t="shared" si="17"/>
        <v>2.203853928111566E-6</v>
      </c>
      <c r="AK77" s="1">
        <f t="shared" si="5"/>
        <v>15.524806093971346</v>
      </c>
      <c r="AL77" s="1">
        <f t="shared" si="18"/>
        <v>24.43821973446434</v>
      </c>
      <c r="AM77" s="1">
        <f t="shared" si="6"/>
        <v>4.4164464370807091</v>
      </c>
      <c r="AN77" s="1">
        <f t="shared" si="19"/>
        <v>2.5169704219347186E-6</v>
      </c>
      <c r="AO77" s="1">
        <f t="shared" si="20"/>
        <v>2508.6797145050182</v>
      </c>
      <c r="AP77" s="1">
        <f t="shared" si="21"/>
        <v>2.2566937306514342E-6</v>
      </c>
      <c r="AQ77" s="1">
        <f t="shared" si="7"/>
        <v>2.7439152864569616</v>
      </c>
      <c r="AR77" s="1">
        <f t="shared" si="22"/>
        <v>4.6828461352626007</v>
      </c>
      <c r="AS77" s="1">
        <f t="shared" si="23"/>
        <v>4.7609277260568453E-7</v>
      </c>
      <c r="AT77" s="1">
        <f t="shared" si="8"/>
        <v>1.2454023563036854E-3</v>
      </c>
      <c r="AU77" s="1">
        <f t="shared" ref="AU77:AU140" si="40">SUM(AI77:AT77)</f>
        <v>5000.0000000000036</v>
      </c>
      <c r="AW77" s="2">
        <f t="shared" si="24"/>
        <v>1.6025999342912535E-7</v>
      </c>
      <c r="AX77" s="42">
        <f t="shared" si="25"/>
        <v>3.0407904477067934E-8</v>
      </c>
      <c r="AY77" s="2">
        <f t="shared" si="26"/>
        <v>7.3365314493291015E-7</v>
      </c>
      <c r="AZ77" s="2">
        <f t="shared" si="27"/>
        <v>7.5247196974376815E-7</v>
      </c>
      <c r="BA77" s="2"/>
      <c r="BB77" s="46">
        <f t="shared" ref="BB77:BB140" si="41">$H$14*EXP(-AG77*$BB$9)</f>
        <v>0.82489126479497754</v>
      </c>
      <c r="BC77" s="46">
        <f t="shared" ref="BC77:BC140" si="42">$H$15*EXP(-AG77*$BC$9)</f>
        <v>0.25</v>
      </c>
      <c r="BD77" s="2"/>
      <c r="BE77">
        <f>IF(AG77/Calculations!$H$11=INT(AG77/Calculations!$H$11),1,0)</f>
        <v>0</v>
      </c>
      <c r="BF77" s="56">
        <f t="shared" si="28"/>
        <v>2.9098844604903986</v>
      </c>
      <c r="BH77" s="2">
        <f t="shared" si="9"/>
        <v>1.7875834131368877</v>
      </c>
      <c r="BI77" s="2">
        <f t="shared" si="10"/>
        <v>0.32160346230498038</v>
      </c>
      <c r="BJ77" s="41">
        <f t="shared" si="29"/>
        <v>0</v>
      </c>
      <c r="BK77" s="58">
        <f t="shared" si="30"/>
        <v>0</v>
      </c>
      <c r="BL77" s="2"/>
      <c r="BM77" s="2">
        <f t="shared" si="11"/>
        <v>1.7875834131368877</v>
      </c>
      <c r="BN77" s="2">
        <f t="shared" si="12"/>
        <v>0.32160346230498038</v>
      </c>
      <c r="BO77" s="41">
        <f t="shared" si="13"/>
        <v>0</v>
      </c>
      <c r="BP77" s="2">
        <f t="shared" si="14"/>
        <v>0</v>
      </c>
      <c r="BQ77" s="2"/>
      <c r="BR77" s="2"/>
      <c r="BS77" s="2">
        <f t="shared" si="31"/>
        <v>59.085693039462683</v>
      </c>
      <c r="BT77" s="2">
        <f t="shared" si="32"/>
        <v>8.7080830847834481</v>
      </c>
      <c r="BU77" s="2">
        <f t="shared" si="33"/>
        <v>57.987198844366397</v>
      </c>
      <c r="BV77" s="2">
        <f t="shared" si="34"/>
        <v>9.8065772798797308</v>
      </c>
      <c r="BW77" s="6">
        <f t="shared" si="15"/>
        <v>67.793776124246136</v>
      </c>
    </row>
    <row r="78" spans="4:75" x14ac:dyDescent="0.35">
      <c r="O78">
        <f t="shared" si="39"/>
        <v>0.31</v>
      </c>
      <c r="P78" s="46"/>
      <c r="S78" s="46"/>
      <c r="T78" s="46"/>
      <c r="U78" s="22">
        <f>IF(O78&lt;'User Interface'!$C$54,0,'User Interface'!$C$52)</f>
        <v>0</v>
      </c>
      <c r="V78" s="46">
        <f>'User Interface'!$C$52</f>
        <v>0.05</v>
      </c>
      <c r="W78" s="46"/>
      <c r="X78">
        <f t="shared" si="38"/>
        <v>0.31</v>
      </c>
      <c r="Y78" s="46"/>
      <c r="Z78" s="46"/>
      <c r="AA78" s="46"/>
      <c r="AD78" s="22">
        <f>IF(X78&lt;'User Interface'!$C$54,0,'User Interface'!$C$52)</f>
        <v>0</v>
      </c>
      <c r="AE78" s="46">
        <f>'User Interface'!$C$52</f>
        <v>0.05</v>
      </c>
      <c r="AG78">
        <f t="shared" ref="AG78:AG141" si="43">AH78/3</f>
        <v>21.666666666666668</v>
      </c>
      <c r="AH78">
        <f t="shared" ref="AH78:AH141" si="44">AH77+1</f>
        <v>65</v>
      </c>
      <c r="AI78" s="1">
        <f t="shared" si="16"/>
        <v>2437.6557773268887</v>
      </c>
      <c r="AJ78" s="1">
        <f t="shared" si="17"/>
        <v>2.2016260741073209E-6</v>
      </c>
      <c r="AK78" s="1">
        <f t="shared" ref="AK78:AK141" si="45">MAX(0,AK77*(1-theta)+ BM78+BO78)</f>
        <v>15.656849266206549</v>
      </c>
      <c r="AL78" s="1">
        <f t="shared" si="18"/>
        <v>25.331966060945021</v>
      </c>
      <c r="AM78" s="1">
        <f t="shared" ref="AM78:AM141" si="46">MAX(0,AM77*(1-delta-rho)+(AL77+AN77)*sigma)</f>
        <v>4.5606099622492868</v>
      </c>
      <c r="AN78" s="1">
        <f t="shared" si="19"/>
        <v>2.5960069171648718E-6</v>
      </c>
      <c r="AO78" s="1">
        <f t="shared" si="20"/>
        <v>2509.1430884341189</v>
      </c>
      <c r="AP78" s="1">
        <f t="shared" si="21"/>
        <v>2.2569322732517285E-6</v>
      </c>
      <c r="AQ78" s="1">
        <f t="shared" ref="AQ78:AQ141" si="47">MAX(0,AQ77*(1-theta)+BN78+BP78)</f>
        <v>2.774174149889391</v>
      </c>
      <c r="AR78" s="1">
        <f t="shared" si="22"/>
        <v>4.8762292435735093</v>
      </c>
      <c r="AS78" s="1">
        <f t="shared" si="23"/>
        <v>4.9616544567022416E-7</v>
      </c>
      <c r="AT78" s="1">
        <f t="shared" ref="AT78:AT141" si="48">MAX(0,delta*AM77+AT77)</f>
        <v>1.2980054011246757E-3</v>
      </c>
      <c r="AU78" s="1">
        <f t="shared" si="40"/>
        <v>5000.0000000000027</v>
      </c>
      <c r="AW78" s="2">
        <f t="shared" si="24"/>
        <v>1.6464773407147036E-7</v>
      </c>
      <c r="AX78" s="42">
        <f t="shared" si="25"/>
        <v>3.1408215269436864E-8</v>
      </c>
      <c r="AY78" s="2">
        <f t="shared" si="26"/>
        <v>7.3239012203294326E-7</v>
      </c>
      <c r="AZ78" s="2">
        <f t="shared" si="27"/>
        <v>7.5246978615077227E-7</v>
      </c>
      <c r="BA78" s="2"/>
      <c r="BB78" s="46">
        <f t="shared" si="41"/>
        <v>0.8245048838052248</v>
      </c>
      <c r="BC78" s="46">
        <f t="shared" si="42"/>
        <v>0.25</v>
      </c>
      <c r="BD78" s="2"/>
      <c r="BE78">
        <f>IF(AG78/Calculations!$H$11=INT(AG78/Calculations!$H$11),1,0)</f>
        <v>0</v>
      </c>
      <c r="BF78" s="56">
        <f t="shared" si="28"/>
        <v>2.9099250171781508</v>
      </c>
      <c r="BH78" s="2">
        <f t="shared" ref="BH78:BH141" si="49">beta*AI77*(AL77+(1-BC78)*AR77)/(AI77+AK77+AL77+AO77+AQ77+AR77)</f>
        <v>1.8570216271209086</v>
      </c>
      <c r="BI78" s="2">
        <f t="shared" ref="BI78:BI141" si="50">beta*(1-BB78)*AO77*(AL77+(1-BC78)*AR77)/(AI77+AK77+AL77+AO77+AQ77+AR77)</f>
        <v>0.33513833970542523</v>
      </c>
      <c r="BJ78" s="41">
        <f t="shared" si="29"/>
        <v>0</v>
      </c>
      <c r="BK78" s="58">
        <f t="shared" si="30"/>
        <v>0</v>
      </c>
      <c r="BL78" s="2"/>
      <c r="BM78" s="2">
        <f t="shared" ref="BM78:BM141" si="51">MIN(AI77,BH78)</f>
        <v>1.8570216271209086</v>
      </c>
      <c r="BN78" s="2">
        <f t="shared" ref="BN78:BN141" si="52">MIN(AO77,BI78)</f>
        <v>0.33513833970542523</v>
      </c>
      <c r="BO78" s="41">
        <f t="shared" ref="BO78:BO141" si="53">MIN(BJ78,AI77-BM78)</f>
        <v>0</v>
      </c>
      <c r="BP78" s="2">
        <f t="shared" ref="BP78:BP141" si="54">MIN(BK78,AO77-BN78)</f>
        <v>0</v>
      </c>
      <c r="BQ78" s="2"/>
      <c r="BR78" s="2"/>
      <c r="BS78" s="2">
        <f t="shared" si="31"/>
        <v>61.277853006289014</v>
      </c>
      <c r="BT78" s="2">
        <f t="shared" si="32"/>
        <v>8.7080830847834481</v>
      </c>
      <c r="BU78" s="2">
        <f t="shared" si="33"/>
        <v>59.844220471487304</v>
      </c>
      <c r="BV78" s="2">
        <f t="shared" si="34"/>
        <v>10.141715619585156</v>
      </c>
      <c r="BW78" s="6">
        <f t="shared" ref="BW78:BW141" si="55">BS78+BT78</f>
        <v>69.98593609107246</v>
      </c>
    </row>
    <row r="79" spans="4:75" x14ac:dyDescent="0.35">
      <c r="O79">
        <f t="shared" si="39"/>
        <v>0.33</v>
      </c>
      <c r="P79" s="46"/>
      <c r="S79" s="46"/>
      <c r="T79" s="46"/>
      <c r="U79" s="22">
        <f>IF(O79&lt;'User Interface'!$C$54,0,'User Interface'!$C$52)</f>
        <v>0</v>
      </c>
      <c r="V79" s="46">
        <f>'User Interface'!$C$52</f>
        <v>0.05</v>
      </c>
      <c r="W79" s="46"/>
      <c r="X79">
        <f t="shared" si="38"/>
        <v>0.33</v>
      </c>
      <c r="Y79" s="46"/>
      <c r="Z79" s="46"/>
      <c r="AA79" s="46"/>
      <c r="AD79" s="22">
        <f>IF(X79&lt;'User Interface'!$C$54,0,'User Interface'!$C$52)</f>
        <v>0</v>
      </c>
      <c r="AE79" s="46">
        <f>'User Interface'!$C$52</f>
        <v>0.05</v>
      </c>
      <c r="AG79">
        <f t="shared" si="43"/>
        <v>22</v>
      </c>
      <c r="AH79">
        <f t="shared" si="44"/>
        <v>66</v>
      </c>
      <c r="AI79" s="1">
        <f t="shared" ref="AI79:AI142" si="56">MAX(0,AI78-AY79-BM79+AJ78*mu-BO79)</f>
        <v>2435.7311495021595</v>
      </c>
      <c r="AJ79" s="1">
        <f t="shared" ref="AJ79:AJ142" si="57">MAX(0,AJ78*(1-mu)+AY79)</f>
        <v>2.1996045630756212E-6</v>
      </c>
      <c r="AK79" s="1">
        <f t="shared" si="45"/>
        <v>15.841827174489602</v>
      </c>
      <c r="AL79" s="1">
        <f t="shared" ref="AL79:AL142" si="58">MAX(0,AL78*(1-sigma-rho)+AK78*theta-AW79)</f>
        <v>26.209984309673274</v>
      </c>
      <c r="AM79" s="1">
        <f t="shared" si="46"/>
        <v>4.710459166722698</v>
      </c>
      <c r="AN79" s="1">
        <f t="shared" ref="AN79:AN142" si="59">MAX(0,AN78*(1-sigma-rho)+AW79)</f>
        <v>2.6787749020111896E-6</v>
      </c>
      <c r="AO79" s="1">
        <f t="shared" ref="AO79:AO142" si="60">MAX(0,AO78+(AL78+AM78+AN78+AR78+AS78)*rho-BN79-BP79+AP78*mu-AZ79)</f>
        <v>2509.6224840139525</v>
      </c>
      <c r="AP79" s="1">
        <f t="shared" ref="AP79:AP142" si="61">MAX(0,AP78*(1-mu)+AZ79)</f>
        <v>2.2572254373786979E-6</v>
      </c>
      <c r="AQ79" s="1">
        <f t="shared" si="47"/>
        <v>2.8143657680035514</v>
      </c>
      <c r="AR79" s="1">
        <f t="shared" ref="AR79:AR142" si="62">MAX(0,AR78*(1-rho)+AQ78*theta)-AX79</f>
        <v>5.068370086727958</v>
      </c>
      <c r="AS79" s="1">
        <f t="shared" ref="AS79:AS142" si="63">MAX(0,AS78*(1-rho)+AX79)</f>
        <v>5.1713190595271344E-7</v>
      </c>
      <c r="AT79" s="1">
        <f t="shared" si="48"/>
        <v>1.3523255369336431E-3</v>
      </c>
      <c r="AU79" s="1">
        <f t="shared" si="40"/>
        <v>5000.0000000000027</v>
      </c>
      <c r="AW79" s="2">
        <f t="shared" ref="AW79:AW142" si="64">AL77*sensitivity/Unvaxfrequency</f>
        <v>1.7106753985192576E-7</v>
      </c>
      <c r="AX79" s="42">
        <f t="shared" ref="AX79:AX142" si="65">AR77*sensitivity/Vaxfrequency</f>
        <v>3.2779923274637435E-8</v>
      </c>
      <c r="AY79" s="2">
        <f t="shared" ref="AY79:AY142" si="66">AI77*(1-specificity)/Unvaxfrequency</f>
        <v>7.3185384700407371E-7</v>
      </c>
      <c r="AZ79" s="2">
        <f t="shared" ref="AZ79:AZ142" si="67">AO77*(1-specificity)/Vaxfrequency</f>
        <v>7.5260392187754534E-7</v>
      </c>
      <c r="BA79" s="2"/>
      <c r="BB79" s="46">
        <f t="shared" si="41"/>
        <v>0.82411868379722752</v>
      </c>
      <c r="BC79" s="46">
        <f t="shared" si="42"/>
        <v>0.25</v>
      </c>
      <c r="BD79" s="2"/>
      <c r="BE79">
        <f>IF(AG79/Calculations!$H$11=INT(AG79/Calculations!$H$11),1,0)</f>
        <v>0</v>
      </c>
      <c r="BF79" s="56">
        <f t="shared" ref="BF79:BF142" si="68">$H$12*((AI78/(AI78+AO78))+(AO78/(AI78+AO78))*(1-BB79))</f>
        <v>2.9099294759974796</v>
      </c>
      <c r="BH79" s="2">
        <f t="shared" si="49"/>
        <v>1.9246278267504473</v>
      </c>
      <c r="BI79" s="2">
        <f t="shared" si="50"/>
        <v>0.34843319032409276</v>
      </c>
      <c r="BJ79" s="41">
        <f t="shared" ref="BJ79:BJ142" si="69">BE79*BF79*(AI78/(AI78+AO78*(1-BB79)))</f>
        <v>0</v>
      </c>
      <c r="BK79" s="58">
        <f t="shared" ref="BK79:BK142" si="70">BE79*BF79*(AO78*(1-BB79)/(AI78+AO78*(1-BB79)))</f>
        <v>0</v>
      </c>
      <c r="BL79" s="2"/>
      <c r="BM79" s="2">
        <f t="shared" si="51"/>
        <v>1.9246278267504473</v>
      </c>
      <c r="BN79" s="2">
        <f t="shared" si="52"/>
        <v>0.34843319032409276</v>
      </c>
      <c r="BO79" s="41">
        <f t="shared" si="53"/>
        <v>0</v>
      </c>
      <c r="BP79" s="2">
        <f t="shared" si="54"/>
        <v>0</v>
      </c>
      <c r="BQ79" s="2"/>
      <c r="BR79" s="2"/>
      <c r="BS79" s="2">
        <f t="shared" ref="BS79:BS142" si="71">BS78+BM79+BN79</f>
        <v>63.550914023363553</v>
      </c>
      <c r="BT79" s="2">
        <f t="shared" ref="BT79:BT142" si="72">BT78+BO79+BP79</f>
        <v>8.7080830847834481</v>
      </c>
      <c r="BU79" s="2">
        <f t="shared" ref="BU79:BU142" si="73">BU78+BM79+BO79</f>
        <v>61.768848298237749</v>
      </c>
      <c r="BV79" s="2">
        <f t="shared" ref="BV79:BV142" si="74">BV78+BN79+BP79</f>
        <v>10.490148809909249</v>
      </c>
      <c r="BW79" s="6">
        <f t="shared" si="55"/>
        <v>72.258997108147</v>
      </c>
    </row>
    <row r="80" spans="4:75" x14ac:dyDescent="0.35">
      <c r="O80">
        <f t="shared" si="39"/>
        <v>0.35000000000000003</v>
      </c>
      <c r="P80" s="46"/>
      <c r="S80" s="46"/>
      <c r="T80" s="46"/>
      <c r="U80" s="22">
        <f>IF(O80&lt;'User Interface'!$C$54,0,'User Interface'!$C$52)</f>
        <v>0</v>
      </c>
      <c r="V80" s="46">
        <f>'User Interface'!$C$52</f>
        <v>0.05</v>
      </c>
      <c r="W80" s="46"/>
      <c r="X80">
        <f t="shared" si="38"/>
        <v>0.35000000000000003</v>
      </c>
      <c r="Y80" s="46"/>
      <c r="Z80" s="46"/>
      <c r="AA80" s="46"/>
      <c r="AD80" s="22">
        <f>IF(X80&lt;'User Interface'!$C$54,0,'User Interface'!$C$52)</f>
        <v>0</v>
      </c>
      <c r="AE80" s="46">
        <f>'User Interface'!$C$52</f>
        <v>0.05</v>
      </c>
      <c r="AG80">
        <f t="shared" si="43"/>
        <v>22.333333333333332</v>
      </c>
      <c r="AH80">
        <f t="shared" si="44"/>
        <v>67</v>
      </c>
      <c r="AI80" s="1">
        <f t="shared" si="56"/>
        <v>2433.7401749038172</v>
      </c>
      <c r="AJ80" s="1">
        <f t="shared" si="57"/>
        <v>2.197699782561449E-6</v>
      </c>
      <c r="AK80" s="1">
        <f t="shared" si="45"/>
        <v>16.072598755348785</v>
      </c>
      <c r="AL80" s="1">
        <f t="shared" si="58"/>
        <v>27.078691086782371</v>
      </c>
      <c r="AM80" s="1">
        <f t="shared" si="46"/>
        <v>4.865698118912408</v>
      </c>
      <c r="AN80" s="1">
        <f t="shared" si="59"/>
        <v>2.7649838736256279E-6</v>
      </c>
      <c r="AO80" s="1">
        <f t="shared" si="60"/>
        <v>2510.1177704416505</v>
      </c>
      <c r="AP80" s="1">
        <f t="shared" si="61"/>
        <v>2.2575598923101309E-6</v>
      </c>
      <c r="AQ80" s="1">
        <f t="shared" si="47"/>
        <v>2.8632486219159801</v>
      </c>
      <c r="AR80" s="1">
        <f t="shared" si="62"/>
        <v>5.2604018818948752</v>
      </c>
      <c r="AS80" s="1">
        <f t="shared" si="63"/>
        <v>5.3895284657161848E-7</v>
      </c>
      <c r="AT80" s="1">
        <f t="shared" si="48"/>
        <v>1.4084304842492377E-3</v>
      </c>
      <c r="AU80" s="1">
        <f t="shared" si="40"/>
        <v>5000.0000000000018</v>
      </c>
      <c r="AW80" s="2">
        <f t="shared" si="64"/>
        <v>1.7732376419985276E-7</v>
      </c>
      <c r="AX80" s="42">
        <f t="shared" si="65"/>
        <v>3.4133605046350612E-8</v>
      </c>
      <c r="AY80" s="2">
        <f t="shared" si="66"/>
        <v>7.3129674051103469E-7</v>
      </c>
      <c r="AZ80" s="2">
        <f t="shared" si="67"/>
        <v>7.5274293405766569E-7</v>
      </c>
      <c r="BA80" s="2"/>
      <c r="BB80" s="46">
        <f t="shared" si="41"/>
        <v>0.82373266468621376</v>
      </c>
      <c r="BC80" s="46">
        <f t="shared" si="42"/>
        <v>0.25</v>
      </c>
      <c r="BD80" s="2"/>
      <c r="BE80">
        <f>IF(AG80/Calculations!$H$11=INT(AG80/Calculations!$H$11),1,0)</f>
        <v>0</v>
      </c>
      <c r="BF80" s="56">
        <f t="shared" si="68"/>
        <v>2.909898695512052</v>
      </c>
      <c r="BH80" s="2">
        <f t="shared" si="49"/>
        <v>1.9909746002469177</v>
      </c>
      <c r="BI80" s="2">
        <f t="shared" si="50"/>
        <v>0.3615901614683788</v>
      </c>
      <c r="BJ80" s="41">
        <f t="shared" si="69"/>
        <v>0</v>
      </c>
      <c r="BK80" s="58">
        <f t="shared" si="70"/>
        <v>0</v>
      </c>
      <c r="BL80" s="2"/>
      <c r="BM80" s="2">
        <f t="shared" si="51"/>
        <v>1.9909746002469177</v>
      </c>
      <c r="BN80" s="2">
        <f t="shared" si="52"/>
        <v>0.3615901614683788</v>
      </c>
      <c r="BO80" s="41">
        <f t="shared" si="53"/>
        <v>0</v>
      </c>
      <c r="BP80" s="2">
        <f t="shared" si="54"/>
        <v>0</v>
      </c>
      <c r="BQ80" s="2"/>
      <c r="BS80" s="2">
        <f t="shared" si="71"/>
        <v>65.90347878507886</v>
      </c>
      <c r="BT80" s="2">
        <f t="shared" si="72"/>
        <v>8.7080830847834481</v>
      </c>
      <c r="BU80" s="2">
        <f t="shared" si="73"/>
        <v>63.759822898484664</v>
      </c>
      <c r="BV80" s="2">
        <f t="shared" si="74"/>
        <v>10.851738971377628</v>
      </c>
      <c r="BW80" s="6">
        <f t="shared" si="55"/>
        <v>74.611561869862314</v>
      </c>
    </row>
    <row r="81" spans="4:75" x14ac:dyDescent="0.35">
      <c r="O81">
        <f t="shared" si="39"/>
        <v>0.37000000000000005</v>
      </c>
      <c r="P81" s="46"/>
      <c r="S81" s="46"/>
      <c r="T81" s="46"/>
      <c r="U81" s="22">
        <f>IF(O81&lt;'User Interface'!$C$54,0,'User Interface'!$C$52)</f>
        <v>0</v>
      </c>
      <c r="V81" s="46">
        <f>'User Interface'!$C$52</f>
        <v>0.05</v>
      </c>
      <c r="W81" s="46"/>
      <c r="X81">
        <f t="shared" si="38"/>
        <v>0.37000000000000005</v>
      </c>
      <c r="Y81" s="46"/>
      <c r="Z81" s="46"/>
      <c r="AA81" s="46"/>
      <c r="AD81" s="22">
        <f>IF(X81&lt;'User Interface'!$C$54,0,'User Interface'!$C$52)</f>
        <v>0</v>
      </c>
      <c r="AE81" s="46">
        <f>'User Interface'!$C$52</f>
        <v>0.05</v>
      </c>
      <c r="AG81">
        <f t="shared" si="43"/>
        <v>22.666666666666668</v>
      </c>
      <c r="AH81">
        <f t="shared" si="44"/>
        <v>68</v>
      </c>
      <c r="AI81" s="1">
        <f t="shared" si="56"/>
        <v>2431.6836332406165</v>
      </c>
      <c r="AJ81" s="1">
        <f t="shared" si="57"/>
        <v>2.1958525405321415E-6</v>
      </c>
      <c r="AK81" s="1">
        <f t="shared" si="45"/>
        <v>16.34329611424706</v>
      </c>
      <c r="AL81" s="1">
        <f t="shared" si="58"/>
        <v>27.943491294945936</v>
      </c>
      <c r="AM81" s="1">
        <f t="shared" si="46"/>
        <v>5.0261034123146677</v>
      </c>
      <c r="AN81" s="1">
        <f t="shared" si="59"/>
        <v>2.8544066950965558E-6</v>
      </c>
      <c r="AO81" s="1">
        <f t="shared" si="60"/>
        <v>2510.628903063091</v>
      </c>
      <c r="AP81" s="1">
        <f t="shared" si="61"/>
        <v>2.2579266809398079E-6</v>
      </c>
      <c r="AQ81" s="1">
        <f t="shared" si="47"/>
        <v>2.9198057022339321</v>
      </c>
      <c r="AR81" s="1">
        <f t="shared" si="62"/>
        <v>5.4532929183300869</v>
      </c>
      <c r="AS81" s="1">
        <f t="shared" si="63"/>
        <v>5.6159922690084251E-7</v>
      </c>
      <c r="AT81" s="1">
        <f t="shared" si="48"/>
        <v>1.4663844388326296E-3</v>
      </c>
      <c r="AU81" s="1">
        <f t="shared" si="40"/>
        <v>5000.0000000000036</v>
      </c>
      <c r="AW81" s="2">
        <f t="shared" si="64"/>
        <v>1.8346989200241181E-7</v>
      </c>
      <c r="AX81" s="42">
        <f t="shared" si="65"/>
        <v>3.5478590961881613E-8</v>
      </c>
      <c r="AY81" s="2">
        <f t="shared" si="66"/>
        <v>7.30719352157842E-7</v>
      </c>
      <c r="AZ81" s="2">
        <f t="shared" si="67"/>
        <v>7.528867527330539E-7</v>
      </c>
      <c r="BA81" s="2"/>
      <c r="BB81" s="46">
        <f t="shared" si="41"/>
        <v>0.82334682638745049</v>
      </c>
      <c r="BC81" s="46">
        <f t="shared" si="42"/>
        <v>0.25</v>
      </c>
      <c r="BD81" s="2"/>
      <c r="BE81">
        <f>IF(AG81/Calculations!$H$11=INT(AG81/Calculations!$H$11),1,0)</f>
        <v>0</v>
      </c>
      <c r="BF81" s="56">
        <f t="shared" si="68"/>
        <v>2.9098332486498468</v>
      </c>
      <c r="BH81" s="2">
        <f t="shared" si="49"/>
        <v>2.0565416650481412</v>
      </c>
      <c r="BI81" s="2">
        <f t="shared" si="50"/>
        <v>0.3746958160863943</v>
      </c>
      <c r="BJ81" s="41">
        <f t="shared" si="69"/>
        <v>0</v>
      </c>
      <c r="BK81" s="58">
        <f t="shared" si="70"/>
        <v>0</v>
      </c>
      <c r="BL81" s="2"/>
      <c r="BM81" s="2">
        <f t="shared" si="51"/>
        <v>2.0565416650481412</v>
      </c>
      <c r="BN81" s="2">
        <f t="shared" si="52"/>
        <v>0.3746958160863943</v>
      </c>
      <c r="BO81" s="41">
        <f t="shared" si="53"/>
        <v>0</v>
      </c>
      <c r="BP81" s="2">
        <f t="shared" si="54"/>
        <v>0</v>
      </c>
      <c r="BQ81" s="2"/>
      <c r="BR81" s="2"/>
      <c r="BS81" s="2">
        <f t="shared" si="71"/>
        <v>68.334716266213405</v>
      </c>
      <c r="BT81" s="2">
        <f t="shared" si="72"/>
        <v>8.7080830847834481</v>
      </c>
      <c r="BU81" s="2">
        <f t="shared" si="73"/>
        <v>65.816364563532801</v>
      </c>
      <c r="BV81" s="2">
        <f t="shared" si="74"/>
        <v>11.226434787464022</v>
      </c>
      <c r="BW81" s="6">
        <f t="shared" si="55"/>
        <v>77.042799350996859</v>
      </c>
    </row>
    <row r="82" spans="4:75" x14ac:dyDescent="0.35">
      <c r="D82" s="27"/>
      <c r="E82" s="27"/>
      <c r="F82" s="27"/>
      <c r="O82">
        <f t="shared" si="39"/>
        <v>0.39000000000000007</v>
      </c>
      <c r="P82" s="46"/>
      <c r="S82" s="46"/>
      <c r="T82" s="46"/>
      <c r="U82" s="22">
        <f>IF(O82&lt;'User Interface'!$C$54,0,'User Interface'!$C$52)</f>
        <v>0</v>
      </c>
      <c r="V82" s="46">
        <f>'User Interface'!$C$52</f>
        <v>0.05</v>
      </c>
      <c r="W82" s="46"/>
      <c r="X82">
        <f t="shared" si="38"/>
        <v>0.39000000000000007</v>
      </c>
      <c r="Y82" s="46"/>
      <c r="Z82" s="46"/>
      <c r="AA82" s="46"/>
      <c r="AD82" s="22">
        <f>IF(X82&lt;'User Interface'!$C$54,0,'User Interface'!$C$52)</f>
        <v>0</v>
      </c>
      <c r="AE82" s="46">
        <f>'User Interface'!$C$52</f>
        <v>0.05</v>
      </c>
      <c r="AG82">
        <f t="shared" si="43"/>
        <v>23</v>
      </c>
      <c r="AH82">
        <f t="shared" si="44"/>
        <v>69</v>
      </c>
      <c r="AI82" s="1">
        <f t="shared" si="56"/>
        <v>2429.561901364817</v>
      </c>
      <c r="AJ82" s="1">
        <f t="shared" si="57"/>
        <v>2.1940237534604608E-6</v>
      </c>
      <c r="AK82" s="1">
        <f t="shared" si="45"/>
        <v>16.64910620140364</v>
      </c>
      <c r="AL82" s="1">
        <f t="shared" si="58"/>
        <v>28.808954008283798</v>
      </c>
      <c r="AM82" s="1">
        <f t="shared" si="46"/>
        <v>5.1915121143549099</v>
      </c>
      <c r="AN82" s="1">
        <f t="shared" si="59"/>
        <v>2.9468688715010182E-6</v>
      </c>
      <c r="AO82" s="1">
        <f t="shared" si="60"/>
        <v>2511.1559099747601</v>
      </c>
      <c r="AP82" s="1">
        <f t="shared" si="61"/>
        <v>2.2583197926227211E-6</v>
      </c>
      <c r="AQ82" s="1">
        <f t="shared" si="47"/>
        <v>2.9832066734539096</v>
      </c>
      <c r="AR82" s="1">
        <f t="shared" si="62"/>
        <v>5.6478754297317559</v>
      </c>
      <c r="AS82" s="1">
        <f t="shared" si="63"/>
        <v>5.8505063027802901E-7</v>
      </c>
      <c r="AT82" s="1">
        <f t="shared" si="48"/>
        <v>1.5262489355132873E-3</v>
      </c>
      <c r="AU82" s="1">
        <f t="shared" si="40"/>
        <v>5000.0000000000036</v>
      </c>
      <c r="AW82" s="2">
        <f t="shared" si="64"/>
        <v>1.8955083950298497E-7</v>
      </c>
      <c r="AX82" s="42">
        <f t="shared" si="65"/>
        <v>3.6822813541492256E-8</v>
      </c>
      <c r="AY82" s="2">
        <f t="shared" si="66"/>
        <v>7.3012205977236634E-7</v>
      </c>
      <c r="AZ82" s="2">
        <f t="shared" si="67"/>
        <v>7.5303533866284923E-7</v>
      </c>
      <c r="BA82" s="2"/>
      <c r="BB82" s="46">
        <f t="shared" si="41"/>
        <v>0.82296116881624515</v>
      </c>
      <c r="BC82" s="46">
        <f t="shared" si="42"/>
        <v>0.25</v>
      </c>
      <c r="BD82" s="2"/>
      <c r="BE82">
        <f>IF(AG82/Calculations!$H$11=INT(AG82/Calculations!$H$11),1,0)</f>
        <v>0</v>
      </c>
      <c r="BF82" s="56">
        <f t="shared" si="68"/>
        <v>2.9097334685415346</v>
      </c>
      <c r="BH82" s="2">
        <f t="shared" si="49"/>
        <v>2.1217318776284775</v>
      </c>
      <c r="BI82" s="2">
        <f t="shared" si="50"/>
        <v>0.38782382702374757</v>
      </c>
      <c r="BJ82" s="41">
        <f t="shared" si="69"/>
        <v>0</v>
      </c>
      <c r="BK82" s="58">
        <f t="shared" si="70"/>
        <v>0</v>
      </c>
      <c r="BL82" s="2"/>
      <c r="BM82" s="2">
        <f t="shared" si="51"/>
        <v>2.1217318776284775</v>
      </c>
      <c r="BN82" s="2">
        <f t="shared" si="52"/>
        <v>0.38782382702374757</v>
      </c>
      <c r="BO82" s="41">
        <f t="shared" si="53"/>
        <v>0</v>
      </c>
      <c r="BP82" s="2">
        <f t="shared" si="54"/>
        <v>0</v>
      </c>
      <c r="BQ82" s="2"/>
      <c r="BR82" s="2"/>
      <c r="BS82" s="2">
        <f t="shared" si="71"/>
        <v>70.844271970865634</v>
      </c>
      <c r="BT82" s="2">
        <f t="shared" si="72"/>
        <v>8.7080830847834481</v>
      </c>
      <c r="BU82" s="2">
        <f t="shared" si="73"/>
        <v>67.938096441161278</v>
      </c>
      <c r="BV82" s="2">
        <f t="shared" si="74"/>
        <v>11.61425861448777</v>
      </c>
      <c r="BW82" s="6">
        <f t="shared" si="55"/>
        <v>79.552355055649087</v>
      </c>
    </row>
    <row r="83" spans="4:75" x14ac:dyDescent="0.35">
      <c r="D83" s="27"/>
      <c r="E83" s="27"/>
      <c r="F83" s="27"/>
      <c r="O83">
        <f t="shared" si="39"/>
        <v>0.41000000000000009</v>
      </c>
      <c r="P83" s="46"/>
      <c r="S83" s="46"/>
      <c r="T83" s="46"/>
      <c r="U83" s="22">
        <f>IF(O83&lt;'User Interface'!$C$54,0,'User Interface'!$C$52)</f>
        <v>0</v>
      </c>
      <c r="V83" s="46">
        <f>'User Interface'!$C$52</f>
        <v>0.05</v>
      </c>
      <c r="W83" s="46"/>
      <c r="X83">
        <f t="shared" si="38"/>
        <v>0.41000000000000009</v>
      </c>
      <c r="Y83" s="46"/>
      <c r="Z83" s="46"/>
      <c r="AA83" s="46"/>
      <c r="AD83" s="22">
        <f>IF(X83&lt;'User Interface'!$C$54,0,'User Interface'!$C$52)</f>
        <v>0</v>
      </c>
      <c r="AE83" s="46">
        <f>'User Interface'!$C$52</f>
        <v>0.05</v>
      </c>
      <c r="AG83">
        <f t="shared" si="43"/>
        <v>23.333333333333332</v>
      </c>
      <c r="AH83">
        <f t="shared" si="44"/>
        <v>70</v>
      </c>
      <c r="AI83" s="1">
        <f t="shared" si="56"/>
        <v>2427.3750168698439</v>
      </c>
      <c r="AJ83" s="1">
        <f t="shared" si="57"/>
        <v>2.1921875995742108E-6</v>
      </c>
      <c r="AK83" s="1">
        <f t="shared" si="45"/>
        <v>16.986090009167722</v>
      </c>
      <c r="AL83" s="1">
        <f t="shared" si="58"/>
        <v>29.678958106884622</v>
      </c>
      <c r="AM83" s="1">
        <f t="shared" si="46"/>
        <v>5.3618117969497483</v>
      </c>
      <c r="AN83" s="1">
        <f t="shared" si="59"/>
        <v>3.0422396774366155E-6</v>
      </c>
      <c r="AO83" s="1">
        <f t="shared" si="60"/>
        <v>2511.6988809762306</v>
      </c>
      <c r="AP83" s="1">
        <f t="shared" si="61"/>
        <v>2.2587352068659625E-6</v>
      </c>
      <c r="AQ83" s="1">
        <f t="shared" si="47"/>
        <v>3.0527764796996664</v>
      </c>
      <c r="AR83" s="1">
        <f t="shared" si="62"/>
        <v>5.8448695752028277</v>
      </c>
      <c r="AS83" s="1">
        <f t="shared" si="63"/>
        <v>6.0929390417668848E-7</v>
      </c>
      <c r="AT83" s="1">
        <f t="shared" si="48"/>
        <v>1.5880835684768514E-3</v>
      </c>
      <c r="AU83" s="1">
        <f t="shared" si="40"/>
        <v>5000.0000000000055</v>
      </c>
      <c r="AW83" s="2">
        <f t="shared" si="64"/>
        <v>1.9560444102066596E-7</v>
      </c>
      <c r="AX83" s="42">
        <f t="shared" si="65"/>
        <v>3.8173050810041116E-8</v>
      </c>
      <c r="AY83" s="2">
        <f t="shared" si="66"/>
        <v>7.2950509726723659E-7</v>
      </c>
      <c r="AZ83" s="2">
        <f t="shared" si="67"/>
        <v>7.5318867845081482E-7</v>
      </c>
      <c r="BA83" s="2"/>
      <c r="BB83" s="46">
        <f t="shared" si="41"/>
        <v>0.82257569188794444</v>
      </c>
      <c r="BC83" s="46">
        <f t="shared" si="42"/>
        <v>0.25</v>
      </c>
      <c r="BD83" s="2"/>
      <c r="BE83">
        <f>IF(AG83/Calculations!$H$11=INT(AG83/Calculations!$H$11),1,0)</f>
        <v>0</v>
      </c>
      <c r="BF83" s="56">
        <f t="shared" si="68"/>
        <v>2.9095994863892685</v>
      </c>
      <c r="BH83" s="2">
        <f t="shared" si="49"/>
        <v>2.1868844968089323</v>
      </c>
      <c r="BI83" s="2">
        <f t="shared" si="50"/>
        <v>0.40103721440730289</v>
      </c>
      <c r="BJ83" s="41">
        <f t="shared" si="69"/>
        <v>0</v>
      </c>
      <c r="BK83" s="58">
        <f t="shared" si="70"/>
        <v>0</v>
      </c>
      <c r="BL83" s="2"/>
      <c r="BM83" s="2">
        <f t="shared" si="51"/>
        <v>2.1868844968089323</v>
      </c>
      <c r="BN83" s="2">
        <f t="shared" si="52"/>
        <v>0.40103721440730289</v>
      </c>
      <c r="BO83" s="41">
        <f t="shared" si="53"/>
        <v>0</v>
      </c>
      <c r="BP83" s="2">
        <f t="shared" si="54"/>
        <v>0</v>
      </c>
      <c r="BQ83" s="2"/>
      <c r="BR83" s="2"/>
      <c r="BS83" s="2">
        <f t="shared" si="71"/>
        <v>73.432193682081859</v>
      </c>
      <c r="BT83" s="2">
        <f t="shared" si="72"/>
        <v>8.7080830847834481</v>
      </c>
      <c r="BU83" s="2">
        <f t="shared" si="73"/>
        <v>70.124980937970207</v>
      </c>
      <c r="BV83" s="2">
        <f t="shared" si="74"/>
        <v>12.015295828895074</v>
      </c>
      <c r="BW83" s="6">
        <f t="shared" si="55"/>
        <v>82.140276766865313</v>
      </c>
    </row>
    <row r="84" spans="4:75" x14ac:dyDescent="0.35">
      <c r="O84">
        <f t="shared" si="39"/>
        <v>0.4300000000000001</v>
      </c>
      <c r="P84" s="46"/>
      <c r="S84" s="46"/>
      <c r="T84" s="46"/>
      <c r="U84" s="22">
        <f>IF(O84&lt;'User Interface'!$C$54,0,'User Interface'!$C$52)</f>
        <v>0</v>
      </c>
      <c r="V84" s="46">
        <f>'User Interface'!$C$52</f>
        <v>0.05</v>
      </c>
      <c r="W84" s="46"/>
      <c r="X84">
        <f t="shared" si="38"/>
        <v>0.4300000000000001</v>
      </c>
      <c r="Y84" s="46"/>
      <c r="Z84" s="46"/>
      <c r="AA84" s="46"/>
      <c r="AD84" s="22">
        <f>IF(X84&lt;'User Interface'!$C$54,0,'User Interface'!$C$52)</f>
        <v>0</v>
      </c>
      <c r="AE84" s="46">
        <f>'User Interface'!$C$52</f>
        <v>0.05</v>
      </c>
      <c r="AG84">
        <f t="shared" si="43"/>
        <v>23.666666666666668</v>
      </c>
      <c r="AH84">
        <f t="shared" si="44"/>
        <v>71</v>
      </c>
      <c r="AI84" s="1">
        <f t="shared" si="56"/>
        <v>2425.122730702838</v>
      </c>
      <c r="AJ84" s="1">
        <f t="shared" si="57"/>
        <v>2.1903269774142719E-6</v>
      </c>
      <c r="AK84" s="1">
        <f t="shared" si="45"/>
        <v>17.351032843682514</v>
      </c>
      <c r="AL84" s="1">
        <f t="shared" si="58"/>
        <v>30.55681286859144</v>
      </c>
      <c r="AM84" s="1">
        <f t="shared" si="46"/>
        <v>5.5369322906217571</v>
      </c>
      <c r="AN84" s="1">
        <f t="shared" si="59"/>
        <v>3.1404248174623641E-6</v>
      </c>
      <c r="AO84" s="1">
        <f t="shared" si="60"/>
        <v>2512.2579584655791</v>
      </c>
      <c r="AP84" s="1">
        <f t="shared" si="61"/>
        <v>2.2591702517698717E-6</v>
      </c>
      <c r="AQ84" s="1">
        <f t="shared" si="47"/>
        <v>3.1279692968675445</v>
      </c>
      <c r="AR84" s="1">
        <f t="shared" si="62"/>
        <v>6.0449033609866429</v>
      </c>
      <c r="AS84" s="1">
        <f t="shared" si="63"/>
        <v>6.3432203486166946E-7</v>
      </c>
      <c r="AT84" s="1">
        <f t="shared" si="48"/>
        <v>1.6519465928098481E-3</v>
      </c>
      <c r="AU84" s="1">
        <f t="shared" si="40"/>
        <v>5000.0000000000027</v>
      </c>
      <c r="AW84" s="2">
        <f t="shared" si="64"/>
        <v>2.0166268007461339E-7</v>
      </c>
      <c r="AX84" s="42">
        <f t="shared" si="65"/>
        <v>3.9535128403473574E-8</v>
      </c>
      <c r="AY84" s="2">
        <f t="shared" si="66"/>
        <v>7.288685776981315E-7</v>
      </c>
      <c r="AZ84" s="2">
        <f t="shared" si="67"/>
        <v>7.5334678052589652E-7</v>
      </c>
      <c r="BA84" s="2"/>
      <c r="BB84" s="46">
        <f t="shared" si="41"/>
        <v>0.82219039551793471</v>
      </c>
      <c r="BC84" s="46">
        <f t="shared" si="42"/>
        <v>0.25</v>
      </c>
      <c r="BD84" s="2"/>
      <c r="BE84">
        <f>IF(AG84/Calculations!$H$11=INT(AG84/Calculations!$H$11),1,0)</f>
        <v>0</v>
      </c>
      <c r="BF84" s="56">
        <f t="shared" si="68"/>
        <v>2.9094312627389654</v>
      </c>
      <c r="BH84" s="2">
        <f t="shared" si="49"/>
        <v>2.2522861688667617</v>
      </c>
      <c r="BI84" s="2">
        <f t="shared" si="50"/>
        <v>0.41439020380117469</v>
      </c>
      <c r="BJ84" s="41">
        <f t="shared" si="69"/>
        <v>0</v>
      </c>
      <c r="BK84" s="58">
        <f t="shared" si="70"/>
        <v>0</v>
      </c>
      <c r="BL84" s="2"/>
      <c r="BM84" s="2">
        <f t="shared" si="51"/>
        <v>2.2522861688667617</v>
      </c>
      <c r="BN84" s="2">
        <f t="shared" si="52"/>
        <v>0.41439020380117469</v>
      </c>
      <c r="BO84" s="41">
        <f t="shared" si="53"/>
        <v>0</v>
      </c>
      <c r="BP84" s="2">
        <f t="shared" si="54"/>
        <v>0</v>
      </c>
      <c r="BQ84" s="2"/>
      <c r="BR84" s="2"/>
      <c r="BS84" s="2">
        <f t="shared" si="71"/>
        <v>76.098870054749796</v>
      </c>
      <c r="BT84" s="2">
        <f t="shared" si="72"/>
        <v>8.7080830847834481</v>
      </c>
      <c r="BU84" s="2">
        <f t="shared" si="73"/>
        <v>72.377267106836968</v>
      </c>
      <c r="BV84" s="2">
        <f t="shared" si="74"/>
        <v>12.429686032696248</v>
      </c>
      <c r="BW84" s="6">
        <f t="shared" si="55"/>
        <v>84.806953139533249</v>
      </c>
    </row>
    <row r="85" spans="4:75" x14ac:dyDescent="0.35">
      <c r="O85">
        <f t="shared" si="39"/>
        <v>0.45000000000000012</v>
      </c>
      <c r="P85" s="46"/>
      <c r="S85" s="46"/>
      <c r="T85" s="46"/>
      <c r="U85" s="22">
        <f>IF(O85&lt;'User Interface'!$C$54,0,'User Interface'!$C$52)</f>
        <v>0</v>
      </c>
      <c r="V85" s="46">
        <f>'User Interface'!$C$52</f>
        <v>0.05</v>
      </c>
      <c r="W85" s="46"/>
      <c r="X85">
        <f t="shared" si="38"/>
        <v>0.45000000000000012</v>
      </c>
      <c r="Y85" s="46"/>
      <c r="Z85" s="46"/>
      <c r="AA85" s="46"/>
      <c r="AD85" s="22">
        <f>IF(X85&lt;'User Interface'!$C$54,0,'User Interface'!$C$52)</f>
        <v>0</v>
      </c>
      <c r="AE85" s="46">
        <f>'User Interface'!$C$52</f>
        <v>0.05</v>
      </c>
      <c r="AG85">
        <f t="shared" si="43"/>
        <v>24</v>
      </c>
      <c r="AH85">
        <f t="shared" si="44"/>
        <v>72</v>
      </c>
      <c r="AI85" s="1">
        <f t="shared" si="56"/>
        <v>2422.80455068121</v>
      </c>
      <c r="AJ85" s="1">
        <f t="shared" si="57"/>
        <v>2.1884304972859271E-6</v>
      </c>
      <c r="AK85" s="1">
        <f t="shared" si="45"/>
        <v>17.741320329020361</v>
      </c>
      <c r="AL85" s="1">
        <f t="shared" si="58"/>
        <v>31.445357822542974</v>
      </c>
      <c r="AM85" s="1">
        <f t="shared" si="46"/>
        <v>5.7168388655714191</v>
      </c>
      <c r="AN85" s="1">
        <f t="shared" si="59"/>
        <v>3.2413603556260982E-6</v>
      </c>
      <c r="AO85" s="1">
        <f t="shared" si="60"/>
        <v>2512.8333299406477</v>
      </c>
      <c r="AP85" s="1">
        <f t="shared" si="61"/>
        <v>2.2596231730078812E-6</v>
      </c>
      <c r="AQ85" s="1">
        <f t="shared" si="47"/>
        <v>3.2083469223673342</v>
      </c>
      <c r="AR85" s="1">
        <f t="shared" si="62"/>
        <v>6.2485291936692677</v>
      </c>
      <c r="AS85" s="1">
        <f t="shared" si="63"/>
        <v>6.6013321670528562E-7</v>
      </c>
      <c r="AT85" s="1">
        <f t="shared" si="48"/>
        <v>1.7178954278299981E-3</v>
      </c>
      <c r="AU85" s="1">
        <f t="shared" si="40"/>
        <v>5000.0000000000036</v>
      </c>
      <c r="AW85" s="2">
        <f t="shared" si="64"/>
        <v>2.0775270882571942E-7</v>
      </c>
      <c r="AX85" s="42">
        <f t="shared" si="65"/>
        <v>4.0914087435560663E-8</v>
      </c>
      <c r="AY85" s="2">
        <f t="shared" si="66"/>
        <v>7.2821251234307898E-7</v>
      </c>
      <c r="AZ85" s="2">
        <f t="shared" si="67"/>
        <v>7.5350967182796655E-7</v>
      </c>
      <c r="BA85" s="2"/>
      <c r="BB85" s="46">
        <f t="shared" si="41"/>
        <v>0.82180527962164229</v>
      </c>
      <c r="BC85" s="46">
        <f t="shared" si="42"/>
        <v>0.25</v>
      </c>
      <c r="BD85" s="2"/>
      <c r="BE85">
        <f>IF(AG85/Calculations!$H$11=INT(AG85/Calculations!$H$11),1,0)</f>
        <v>0</v>
      </c>
      <c r="BF85" s="56">
        <f t="shared" si="68"/>
        <v>2.9092286132931027</v>
      </c>
      <c r="BH85" s="2">
        <f t="shared" si="49"/>
        <v>2.3181800235247931</v>
      </c>
      <c r="BI85" s="2">
        <f t="shared" si="50"/>
        <v>0.42792976959618367</v>
      </c>
      <c r="BJ85" s="41">
        <f t="shared" si="69"/>
        <v>0</v>
      </c>
      <c r="BK85" s="58">
        <f t="shared" si="70"/>
        <v>0</v>
      </c>
      <c r="BL85" s="2"/>
      <c r="BM85" s="2">
        <f t="shared" si="51"/>
        <v>2.3181800235247931</v>
      </c>
      <c r="BN85" s="2">
        <f t="shared" si="52"/>
        <v>0.42792976959618367</v>
      </c>
      <c r="BO85" s="41">
        <f t="shared" si="53"/>
        <v>0</v>
      </c>
      <c r="BP85" s="2">
        <f t="shared" si="54"/>
        <v>0</v>
      </c>
      <c r="BQ85" s="2"/>
      <c r="BR85" s="2"/>
      <c r="BS85" s="2">
        <f t="shared" si="71"/>
        <v>78.844979847870775</v>
      </c>
      <c r="BT85" s="2">
        <f t="shared" si="72"/>
        <v>8.7080830847834481</v>
      </c>
      <c r="BU85" s="2">
        <f t="shared" si="73"/>
        <v>74.695447130361757</v>
      </c>
      <c r="BV85" s="2">
        <f t="shared" si="74"/>
        <v>12.857615802292431</v>
      </c>
      <c r="BW85" s="6">
        <f t="shared" si="55"/>
        <v>87.553062932654228</v>
      </c>
    </row>
    <row r="86" spans="4:75" x14ac:dyDescent="0.35">
      <c r="O86">
        <f t="shared" si="39"/>
        <v>0.47000000000000014</v>
      </c>
      <c r="P86" s="46"/>
      <c r="S86" s="46"/>
      <c r="T86" s="46"/>
      <c r="U86" s="22">
        <f>IF(O86&lt;'User Interface'!$C$54,0,'User Interface'!$C$52)</f>
        <v>0</v>
      </c>
      <c r="V86" s="46">
        <f>'User Interface'!$C$52</f>
        <v>0.05</v>
      </c>
      <c r="W86" s="46"/>
      <c r="X86">
        <f t="shared" si="38"/>
        <v>0.47000000000000014</v>
      </c>
      <c r="Y86" s="46"/>
      <c r="Z86" s="46"/>
      <c r="AA86" s="46"/>
      <c r="AD86" s="22">
        <f>IF(X86&lt;'User Interface'!$C$54,0,'User Interface'!$C$52)</f>
        <v>0</v>
      </c>
      <c r="AE86" s="46">
        <f>'User Interface'!$C$52</f>
        <v>0.05</v>
      </c>
      <c r="AF86" s="7"/>
      <c r="AG86">
        <f t="shared" si="43"/>
        <v>24.333333333333332</v>
      </c>
      <c r="AH86">
        <f t="shared" si="44"/>
        <v>73</v>
      </c>
      <c r="AI86" s="1">
        <f t="shared" si="56"/>
        <v>2420.4197774793806</v>
      </c>
      <c r="AJ86" s="1">
        <f t="shared" si="57"/>
        <v>2.186490491343505E-6</v>
      </c>
      <c r="AK86" s="1">
        <f t="shared" si="45"/>
        <v>18.154835718454621</v>
      </c>
      <c r="AL86" s="1">
        <f t="shared" si="58"/>
        <v>32.347045429016831</v>
      </c>
      <c r="AM86" s="1">
        <f t="shared" si="46"/>
        <v>5.9015265940993364</v>
      </c>
      <c r="AN86" s="1">
        <f t="shared" si="59"/>
        <v>3.3450076956130352E-6</v>
      </c>
      <c r="AO86" s="1">
        <f t="shared" si="60"/>
        <v>2513.4252218274123</v>
      </c>
      <c r="AP86" s="1">
        <f t="shared" si="61"/>
        <v>2.2600928437483694E-6</v>
      </c>
      <c r="AQ86" s="1">
        <f t="shared" si="47"/>
        <v>3.2935608481224401</v>
      </c>
      <c r="AR86" s="1">
        <f t="shared" si="62"/>
        <v>6.4562376381179192</v>
      </c>
      <c r="AS86" s="1">
        <f t="shared" si="63"/>
        <v>6.8673008311473325E-7</v>
      </c>
      <c r="AT86" s="1">
        <f t="shared" si="48"/>
        <v>1.7859870791981992E-3</v>
      </c>
      <c r="AU86" s="1">
        <f t="shared" si="40"/>
        <v>5000.0000000000045</v>
      </c>
      <c r="AW86" s="2">
        <f t="shared" si="64"/>
        <v>2.1389769221911699E-7</v>
      </c>
      <c r="AX86" s="42">
        <f t="shared" si="65"/>
        <v>4.2314323950049741E-8</v>
      </c>
      <c r="AY86" s="2">
        <f t="shared" si="66"/>
        <v>7.275368264862203E-7</v>
      </c>
      <c r="AZ86" s="2">
        <f t="shared" si="67"/>
        <v>7.5367739507644836E-7</v>
      </c>
      <c r="BA86" s="2"/>
      <c r="BB86" s="46">
        <f t="shared" si="41"/>
        <v>0.82142034411453257</v>
      </c>
      <c r="BC86" s="46">
        <f t="shared" si="42"/>
        <v>0.25</v>
      </c>
      <c r="BD86" s="2"/>
      <c r="BE86">
        <f>IF(AG86/Calculations!$H$11=INT(AG86/Calculations!$H$11),1,0)</f>
        <v>0</v>
      </c>
      <c r="BF86" s="56">
        <f t="shared" si="68"/>
        <v>2.9089912302052312</v>
      </c>
      <c r="BH86" s="2">
        <f t="shared" si="49"/>
        <v>2.3847732037698539</v>
      </c>
      <c r="BI86" s="2">
        <f t="shared" si="50"/>
        <v>0.4416969171292543</v>
      </c>
      <c r="BJ86" s="41">
        <f t="shared" si="69"/>
        <v>0</v>
      </c>
      <c r="BK86" s="58">
        <f t="shared" si="70"/>
        <v>0</v>
      </c>
      <c r="BL86" s="2"/>
      <c r="BM86" s="2">
        <f t="shared" si="51"/>
        <v>2.3847732037698539</v>
      </c>
      <c r="BN86" s="2">
        <f t="shared" si="52"/>
        <v>0.4416969171292543</v>
      </c>
      <c r="BO86" s="41">
        <f t="shared" si="53"/>
        <v>0</v>
      </c>
      <c r="BP86" s="2">
        <f t="shared" si="54"/>
        <v>0</v>
      </c>
      <c r="BQ86" s="2"/>
      <c r="BR86" s="2"/>
      <c r="BS86" s="2">
        <f t="shared" si="71"/>
        <v>81.671449968769878</v>
      </c>
      <c r="BT86" s="2">
        <f t="shared" si="72"/>
        <v>8.7080830847834481</v>
      </c>
      <c r="BU86" s="2">
        <f t="shared" si="73"/>
        <v>77.08022033413161</v>
      </c>
      <c r="BV86" s="2">
        <f t="shared" si="74"/>
        <v>13.299312719421685</v>
      </c>
      <c r="BW86" s="6">
        <f t="shared" si="55"/>
        <v>90.379533053553331</v>
      </c>
    </row>
    <row r="87" spans="4:75" x14ac:dyDescent="0.35">
      <c r="O87">
        <f t="shared" si="39"/>
        <v>0.49000000000000016</v>
      </c>
      <c r="P87" s="46"/>
      <c r="S87" s="46"/>
      <c r="T87" s="46"/>
      <c r="U87" s="22">
        <f>IF(O87&lt;'User Interface'!$C$54,0,'User Interface'!$C$52)</f>
        <v>0</v>
      </c>
      <c r="V87" s="46">
        <f>'User Interface'!$C$52</f>
        <v>0.05</v>
      </c>
      <c r="W87" s="46"/>
      <c r="X87">
        <f t="shared" si="38"/>
        <v>0.49000000000000016</v>
      </c>
      <c r="Y87" s="46"/>
      <c r="Z87" s="46"/>
      <c r="AA87" s="46"/>
      <c r="AD87" s="22">
        <f>IF(X87&lt;'User Interface'!$C$54,0,'User Interface'!$C$52)</f>
        <v>0</v>
      </c>
      <c r="AE87" s="46">
        <f>'User Interface'!$C$52</f>
        <v>0.05</v>
      </c>
      <c r="AG87">
        <f t="shared" si="43"/>
        <v>24.666666666666668</v>
      </c>
      <c r="AH87">
        <f t="shared" si="44"/>
        <v>74</v>
      </c>
      <c r="AI87" s="1">
        <f t="shared" si="56"/>
        <v>2417.9675343839372</v>
      </c>
      <c r="AJ87" s="1">
        <f t="shared" si="57"/>
        <v>2.184501700035114E-6</v>
      </c>
      <c r="AK87" s="1">
        <f t="shared" si="45"/>
        <v>18.589874847169398</v>
      </c>
      <c r="AL87" s="1">
        <f t="shared" si="58"/>
        <v>33.264009537173756</v>
      </c>
      <c r="AM87" s="1">
        <f t="shared" si="46"/>
        <v>6.0910156909954614</v>
      </c>
      <c r="AN87" s="1">
        <f t="shared" si="59"/>
        <v>3.4513494306123839E-6</v>
      </c>
      <c r="AO87" s="1">
        <f t="shared" si="60"/>
        <v>2514.0338944050186</v>
      </c>
      <c r="AP87" s="1">
        <f t="shared" si="61"/>
        <v>2.2605785690196081E-6</v>
      </c>
      <c r="AQ87" s="1">
        <f t="shared" si="47"/>
        <v>3.3833373907066107</v>
      </c>
      <c r="AR87" s="1">
        <f t="shared" si="62"/>
        <v>6.6684688559604393</v>
      </c>
      <c r="AS87" s="1">
        <f t="shared" si="63"/>
        <v>7.141190716431787E-7</v>
      </c>
      <c r="AT87" s="1">
        <f t="shared" si="48"/>
        <v>1.8562784938829147E-3</v>
      </c>
      <c r="AU87" s="1">
        <f t="shared" si="40"/>
        <v>5000.0000000000036</v>
      </c>
      <c r="AW87" s="2">
        <f t="shared" si="64"/>
        <v>2.2011750695897586E-7</v>
      </c>
      <c r="AX87" s="42">
        <f t="shared" si="65"/>
        <v>4.3739704793081916E-8</v>
      </c>
      <c r="AY87" s="2">
        <f t="shared" si="66"/>
        <v>7.2684137247277738E-7</v>
      </c>
      <c r="AZ87" s="2">
        <f t="shared" si="67"/>
        <v>7.5385000652069499E-7</v>
      </c>
      <c r="BA87" s="2"/>
      <c r="BB87" s="46">
        <f t="shared" si="41"/>
        <v>0.82103558891211093</v>
      </c>
      <c r="BC87" s="46">
        <f t="shared" si="42"/>
        <v>0.25</v>
      </c>
      <c r="BD87" s="2"/>
      <c r="BE87">
        <f>IF(AG87/Calculations!$H$11=INT(AG87/Calculations!$H$11),1,0)</f>
        <v>0</v>
      </c>
      <c r="BF87" s="56">
        <f t="shared" si="68"/>
        <v>2.9087186996353136</v>
      </c>
      <c r="BH87" s="2">
        <f t="shared" si="49"/>
        <v>2.452243097431956</v>
      </c>
      <c r="BI87" s="2">
        <f t="shared" si="50"/>
        <v>0.45572774793110843</v>
      </c>
      <c r="BJ87" s="41">
        <f t="shared" si="69"/>
        <v>0</v>
      </c>
      <c r="BK87" s="58">
        <f t="shared" si="70"/>
        <v>0</v>
      </c>
      <c r="BL87" s="2"/>
      <c r="BM87" s="2">
        <f t="shared" si="51"/>
        <v>2.452243097431956</v>
      </c>
      <c r="BN87" s="2">
        <f t="shared" si="52"/>
        <v>0.45572774793110843</v>
      </c>
      <c r="BO87" s="41">
        <f t="shared" si="53"/>
        <v>0</v>
      </c>
      <c r="BP87" s="2">
        <f t="shared" si="54"/>
        <v>0</v>
      </c>
      <c r="BQ87" s="2"/>
      <c r="BR87" s="2"/>
      <c r="BS87" s="2">
        <f t="shared" si="71"/>
        <v>84.579420814132945</v>
      </c>
      <c r="BT87" s="2">
        <f t="shared" si="72"/>
        <v>8.7080830847834481</v>
      </c>
      <c r="BU87" s="2">
        <f t="shared" si="73"/>
        <v>79.532463431563571</v>
      </c>
      <c r="BV87" s="2">
        <f t="shared" si="74"/>
        <v>13.755040467352794</v>
      </c>
      <c r="BW87" s="6">
        <f t="shared" si="55"/>
        <v>93.287503898916398</v>
      </c>
    </row>
    <row r="88" spans="4:75" x14ac:dyDescent="0.35">
      <c r="O88">
        <f t="shared" si="39"/>
        <v>0.51000000000000012</v>
      </c>
      <c r="P88" s="46"/>
      <c r="S88" s="46"/>
      <c r="T88" s="46"/>
      <c r="U88" s="22">
        <f>IF(O88&lt;'User Interface'!$C$54,0,'User Interface'!$C$52)</f>
        <v>0</v>
      </c>
      <c r="V88" s="46">
        <f>'User Interface'!$C$52</f>
        <v>0.05</v>
      </c>
      <c r="W88" s="46"/>
      <c r="X88">
        <f t="shared" si="38"/>
        <v>0.51000000000000012</v>
      </c>
      <c r="Y88" s="46"/>
      <c r="Z88" s="46"/>
      <c r="AA88" s="46"/>
      <c r="AD88" s="22">
        <f>IF(X88&lt;'User Interface'!$C$54,0,'User Interface'!$C$52)</f>
        <v>0</v>
      </c>
      <c r="AE88" s="46">
        <f>'User Interface'!$C$52</f>
        <v>0.05</v>
      </c>
      <c r="AG88">
        <f t="shared" si="43"/>
        <v>25</v>
      </c>
      <c r="AH88">
        <f t="shared" si="44"/>
        <v>75</v>
      </c>
      <c r="AI88" s="1">
        <f t="shared" si="56"/>
        <v>2415.446791893256</v>
      </c>
      <c r="AJ88" s="1">
        <f t="shared" si="57"/>
        <v>2.1824604071951504E-6</v>
      </c>
      <c r="AK88" s="1">
        <f t="shared" si="45"/>
        <v>19.045075690206563</v>
      </c>
      <c r="AL88" s="1">
        <f t="shared" si="58"/>
        <v>34.198122064607681</v>
      </c>
      <c r="AM88" s="1">
        <f t="shared" si="46"/>
        <v>6.2853476634753012</v>
      </c>
      <c r="AN88" s="1">
        <f t="shared" si="59"/>
        <v>3.5603859131038635E-6</v>
      </c>
      <c r="AO88" s="1">
        <f t="shared" si="60"/>
        <v>2514.659637636938</v>
      </c>
      <c r="AP88" s="1">
        <f t="shared" si="61"/>
        <v>2.2610799534349055E-6</v>
      </c>
      <c r="AQ88" s="1">
        <f t="shared" si="47"/>
        <v>3.4774653589121503</v>
      </c>
      <c r="AR88" s="1">
        <f t="shared" si="62"/>
        <v>6.8856221195128962</v>
      </c>
      <c r="AS88" s="1">
        <f t="shared" si="63"/>
        <v>7.4230990052281742E-7</v>
      </c>
      <c r="AT88" s="1">
        <f t="shared" si="48"/>
        <v>1.9288268596252555E-3</v>
      </c>
      <c r="AU88" s="1">
        <f t="shared" si="40"/>
        <v>5000.0000000000036</v>
      </c>
      <c r="AW88" s="2">
        <f t="shared" si="64"/>
        <v>2.2642932026741099E-7</v>
      </c>
      <c r="AX88" s="42">
        <f t="shared" si="65"/>
        <v>4.5193663918762069E-8</v>
      </c>
      <c r="AY88" s="2">
        <f t="shared" si="66"/>
        <v>7.261259405050742E-7</v>
      </c>
      <c r="AZ88" s="2">
        <f t="shared" si="67"/>
        <v>7.5402757408850009E-7</v>
      </c>
      <c r="BA88" s="2"/>
      <c r="BB88" s="46">
        <f t="shared" si="41"/>
        <v>0.82065101392992235</v>
      </c>
      <c r="BC88" s="46">
        <f t="shared" si="42"/>
        <v>0.25</v>
      </c>
      <c r="BD88" s="2"/>
      <c r="BE88">
        <f>IF(AG88/Calculations!$H$11=INT(AG88/Calculations!$H$11),1,0)</f>
        <v>0</v>
      </c>
      <c r="BF88" s="56">
        <f t="shared" si="68"/>
        <v>2.9084105162107883</v>
      </c>
      <c r="BH88" s="2">
        <f t="shared" si="49"/>
        <v>2.5207424927226527</v>
      </c>
      <c r="BI88" s="2">
        <f t="shared" si="50"/>
        <v>0.47005434495071874</v>
      </c>
      <c r="BJ88" s="41">
        <f t="shared" si="69"/>
        <v>0</v>
      </c>
      <c r="BK88" s="58">
        <f t="shared" si="70"/>
        <v>0</v>
      </c>
      <c r="BL88" s="2"/>
      <c r="BM88" s="2">
        <f t="shared" si="51"/>
        <v>2.5207424927226527</v>
      </c>
      <c r="BN88" s="2">
        <f t="shared" si="52"/>
        <v>0.47005434495071874</v>
      </c>
      <c r="BO88" s="41">
        <f t="shared" si="53"/>
        <v>0</v>
      </c>
      <c r="BP88" s="2">
        <f t="shared" si="54"/>
        <v>0</v>
      </c>
      <c r="BQ88" s="2"/>
      <c r="BR88" s="2"/>
      <c r="BS88" s="2">
        <f t="shared" si="71"/>
        <v>87.570217651806317</v>
      </c>
      <c r="BT88" s="2">
        <f t="shared" si="72"/>
        <v>8.7080830847834481</v>
      </c>
      <c r="BU88" s="2">
        <f t="shared" si="73"/>
        <v>82.053205924286218</v>
      </c>
      <c r="BV88" s="2">
        <f t="shared" si="74"/>
        <v>14.225094812303512</v>
      </c>
      <c r="BW88" s="6">
        <f t="shared" si="55"/>
        <v>96.27830073658977</v>
      </c>
    </row>
    <row r="89" spans="4:75" x14ac:dyDescent="0.35">
      <c r="O89">
        <f t="shared" si="39"/>
        <v>0.53000000000000014</v>
      </c>
      <c r="P89" s="46"/>
      <c r="S89" s="46"/>
      <c r="T89" s="46"/>
      <c r="U89" s="22">
        <f>IF(O89&lt;'User Interface'!$C$54,0,'User Interface'!$C$52)</f>
        <v>0</v>
      </c>
      <c r="V89" s="46">
        <f>'User Interface'!$C$52</f>
        <v>0.05</v>
      </c>
      <c r="W89" s="46"/>
      <c r="X89">
        <f t="shared" si="38"/>
        <v>0.53000000000000014</v>
      </c>
      <c r="Y89" s="46"/>
      <c r="Z89" s="46"/>
      <c r="AA89" s="46"/>
      <c r="AD89" s="22">
        <f>IF(X89&lt;'User Interface'!$C$54,0,'User Interface'!$C$52)</f>
        <v>0</v>
      </c>
      <c r="AE89" s="46">
        <f>'User Interface'!$C$52</f>
        <v>0.05</v>
      </c>
      <c r="AG89">
        <f t="shared" si="43"/>
        <v>25.333333333333332</v>
      </c>
      <c r="AH89">
        <f t="shared" si="44"/>
        <v>76</v>
      </c>
      <c r="AI89" s="1">
        <f t="shared" si="56"/>
        <v>2412.8563880534102</v>
      </c>
      <c r="AJ89" s="1">
        <f t="shared" si="57"/>
        <v>2.1803638723658515E-6</v>
      </c>
      <c r="AK89" s="1">
        <f t="shared" si="45"/>
        <v>19.519360011014598</v>
      </c>
      <c r="AL89" s="1">
        <f t="shared" si="58"/>
        <v>35.151039922124703</v>
      </c>
      <c r="AM89" s="1">
        <f t="shared" si="46"/>
        <v>6.4845821311928891</v>
      </c>
      <c r="AN89" s="1">
        <f t="shared" si="59"/>
        <v>3.6721324205223608E-6</v>
      </c>
      <c r="AO89" s="1">
        <f t="shared" si="60"/>
        <v>2515.302767750708</v>
      </c>
      <c r="AP89" s="1">
        <f t="shared" si="61"/>
        <v>2.2615968114868784E-6</v>
      </c>
      <c r="AQ89" s="1">
        <f t="shared" si="47"/>
        <v>3.5757858273723881</v>
      </c>
      <c r="AR89" s="1">
        <f t="shared" si="62"/>
        <v>7.1080637289148152</v>
      </c>
      <c r="AS89" s="1">
        <f t="shared" si="63"/>
        <v>7.7131513773079005E-7</v>
      </c>
      <c r="AT89" s="1">
        <f t="shared" si="48"/>
        <v>2.0036898585470415E-3</v>
      </c>
      <c r="AU89" s="1">
        <f t="shared" si="40"/>
        <v>5000.0000000000055</v>
      </c>
      <c r="AW89" s="2">
        <f t="shared" si="64"/>
        <v>2.3284806908869696E-7</v>
      </c>
      <c r="AX89" s="42">
        <f t="shared" si="65"/>
        <v>4.6679282458515896E-8</v>
      </c>
      <c r="AY89" s="2">
        <f t="shared" si="66"/>
        <v>7.2539026756908441E-7</v>
      </c>
      <c r="AZ89" s="2">
        <f t="shared" si="67"/>
        <v>7.5421017586360798E-7</v>
      </c>
      <c r="BA89" s="2"/>
      <c r="BB89" s="46">
        <f t="shared" si="41"/>
        <v>0.82026661908355114</v>
      </c>
      <c r="BC89" s="46">
        <f t="shared" si="42"/>
        <v>0.25</v>
      </c>
      <c r="BD89" s="2"/>
      <c r="BE89">
        <f>IF(AG89/Calculations!$H$11=INT(AG89/Calculations!$H$11),1,0)</f>
        <v>0</v>
      </c>
      <c r="BF89" s="56">
        <f t="shared" si="68"/>
        <v>2.9080660949272046</v>
      </c>
      <c r="BH89" s="2">
        <f t="shared" si="49"/>
        <v>2.5904038419420998</v>
      </c>
      <c r="BI89" s="2">
        <f t="shared" si="50"/>
        <v>0.48470550833936576</v>
      </c>
      <c r="BJ89" s="41">
        <f t="shared" si="69"/>
        <v>0</v>
      </c>
      <c r="BK89" s="58">
        <f t="shared" si="70"/>
        <v>0</v>
      </c>
      <c r="BL89" s="2"/>
      <c r="BM89" s="2">
        <f t="shared" si="51"/>
        <v>2.5904038419420998</v>
      </c>
      <c r="BN89" s="2">
        <f t="shared" si="52"/>
        <v>0.48470550833936576</v>
      </c>
      <c r="BO89" s="41">
        <f t="shared" si="53"/>
        <v>0</v>
      </c>
      <c r="BP89" s="2">
        <f t="shared" si="54"/>
        <v>0</v>
      </c>
      <c r="BQ89" s="2"/>
      <c r="BR89" s="2"/>
      <c r="BS89" s="2">
        <f t="shared" si="71"/>
        <v>90.645327002087782</v>
      </c>
      <c r="BT89" s="2">
        <f t="shared" si="72"/>
        <v>8.7080830847834481</v>
      </c>
      <c r="BU89" s="2">
        <f t="shared" si="73"/>
        <v>84.643609766228323</v>
      </c>
      <c r="BV89" s="2">
        <f t="shared" si="74"/>
        <v>14.709800320642877</v>
      </c>
      <c r="BW89" s="6">
        <f t="shared" si="55"/>
        <v>99.353410086871236</v>
      </c>
    </row>
    <row r="90" spans="4:75" x14ac:dyDescent="0.35">
      <c r="O90">
        <f t="shared" si="39"/>
        <v>0.55000000000000016</v>
      </c>
      <c r="P90" s="46"/>
      <c r="S90" s="46"/>
      <c r="T90" s="46"/>
      <c r="U90" s="22">
        <f>IF(O90&lt;'User Interface'!$C$54,0,'User Interface'!$C$52)</f>
        <v>0</v>
      </c>
      <c r="V90" s="46">
        <f>'User Interface'!$C$52</f>
        <v>0.05</v>
      </c>
      <c r="W90" s="46"/>
      <c r="X90">
        <f t="shared" si="38"/>
        <v>0.55000000000000016</v>
      </c>
      <c r="Y90" s="46"/>
      <c r="Z90" s="46"/>
      <c r="AA90" s="46"/>
      <c r="AD90" s="22">
        <f>IF(X90&lt;'User Interface'!$C$54,0,'User Interface'!$C$52)</f>
        <v>0</v>
      </c>
      <c r="AE90" s="46">
        <f>'User Interface'!$C$52</f>
        <v>0.05</v>
      </c>
      <c r="AG90">
        <f t="shared" si="43"/>
        <v>25.666666666666668</v>
      </c>
      <c r="AH90">
        <f t="shared" si="44"/>
        <v>77</v>
      </c>
      <c r="AI90" s="1">
        <f t="shared" si="56"/>
        <v>2410.1950452695378</v>
      </c>
      <c r="AJ90" s="1">
        <f t="shared" si="57"/>
        <v>2.1782099597248857E-6</v>
      </c>
      <c r="AK90" s="1">
        <f t="shared" si="45"/>
        <v>20.011885018039543</v>
      </c>
      <c r="AL90" s="1">
        <f t="shared" si="58"/>
        <v>36.124243858946109</v>
      </c>
      <c r="AM90" s="1">
        <f t="shared" si="46"/>
        <v>6.6887942008298493</v>
      </c>
      <c r="AN90" s="1">
        <f t="shared" si="59"/>
        <v>3.7866168140854094E-6</v>
      </c>
      <c r="AO90" s="1">
        <f t="shared" si="60"/>
        <v>2515.9636244359908</v>
      </c>
      <c r="AP90" s="1">
        <f t="shared" si="61"/>
        <v>2.2621291064929802E-6</v>
      </c>
      <c r="AQ90" s="1">
        <f t="shared" si="47"/>
        <v>3.6781836581747163</v>
      </c>
      <c r="AR90" s="1">
        <f t="shared" si="62"/>
        <v>7.3361336044969594</v>
      </c>
      <c r="AS90" s="1">
        <f t="shared" si="63"/>
        <v>8.0114984691292652E-7</v>
      </c>
      <c r="AT90" s="1">
        <f t="shared" si="48"/>
        <v>2.0809258828829343E-3</v>
      </c>
      <c r="AU90" s="1">
        <f t="shared" si="40"/>
        <v>5000.0000000000055</v>
      </c>
      <c r="AW90" s="2">
        <f t="shared" si="64"/>
        <v>2.3938685684612229E-7</v>
      </c>
      <c r="AX90" s="42">
        <f t="shared" si="65"/>
        <v>4.819935531858382E-8</v>
      </c>
      <c r="AY90" s="2">
        <f t="shared" si="66"/>
        <v>7.2463404481431794E-7</v>
      </c>
      <c r="AZ90" s="2">
        <f t="shared" si="67"/>
        <v>7.5439789883506101E-7</v>
      </c>
      <c r="BA90" s="2"/>
      <c r="BB90" s="46">
        <f t="shared" si="41"/>
        <v>0.81988240428862136</v>
      </c>
      <c r="BC90" s="46">
        <f t="shared" si="42"/>
        <v>0.25</v>
      </c>
      <c r="BD90" s="2"/>
      <c r="BE90">
        <f>IF(AG90/Calculations!$H$11=INT(AG90/Calculations!$H$11),1,0)</f>
        <v>0</v>
      </c>
      <c r="BF90" s="56">
        <f t="shared" si="68"/>
        <v>2.9076847809303552</v>
      </c>
      <c r="BH90" s="2">
        <f t="shared" si="49"/>
        <v>2.6613427860265646</v>
      </c>
      <c r="BI90" s="2">
        <f t="shared" si="50"/>
        <v>0.49970736717703779</v>
      </c>
      <c r="BJ90" s="41">
        <f t="shared" si="69"/>
        <v>0</v>
      </c>
      <c r="BK90" s="58">
        <f t="shared" si="70"/>
        <v>0</v>
      </c>
      <c r="BL90" s="2"/>
      <c r="BM90" s="2">
        <f t="shared" si="51"/>
        <v>2.6613427860265646</v>
      </c>
      <c r="BN90" s="2">
        <f t="shared" si="52"/>
        <v>0.49970736717703779</v>
      </c>
      <c r="BO90" s="41">
        <f t="shared" si="53"/>
        <v>0</v>
      </c>
      <c r="BP90" s="2">
        <f t="shared" si="54"/>
        <v>0</v>
      </c>
      <c r="BQ90" s="2"/>
      <c r="BR90" s="2"/>
      <c r="BS90" s="2">
        <f t="shared" si="71"/>
        <v>93.806377155291386</v>
      </c>
      <c r="BT90" s="2">
        <f t="shared" si="72"/>
        <v>8.7080830847834481</v>
      </c>
      <c r="BU90" s="2">
        <f t="shared" si="73"/>
        <v>87.304952552254889</v>
      </c>
      <c r="BV90" s="2">
        <f t="shared" si="74"/>
        <v>15.209507687819915</v>
      </c>
      <c r="BW90" s="6">
        <f t="shared" si="55"/>
        <v>102.51446024007484</v>
      </c>
    </row>
    <row r="91" spans="4:75" x14ac:dyDescent="0.35">
      <c r="O91">
        <f t="shared" si="39"/>
        <v>0.57000000000000017</v>
      </c>
      <c r="P91" s="46"/>
      <c r="S91" s="46"/>
      <c r="T91" s="46"/>
      <c r="U91" s="22">
        <f>IF(O91&lt;'User Interface'!$C$54,0,'User Interface'!$C$52)</f>
        <v>0</v>
      </c>
      <c r="V91" s="46">
        <f>'User Interface'!$C$52</f>
        <v>0.05</v>
      </c>
      <c r="W91" s="46"/>
      <c r="X91">
        <f t="shared" si="38"/>
        <v>0.57000000000000017</v>
      </c>
      <c r="Y91" s="46"/>
      <c r="Z91" s="46"/>
      <c r="AA91" s="46"/>
      <c r="AD91" s="22">
        <f>IF(X91&lt;'User Interface'!$C$54,0,'User Interface'!$C$52)</f>
        <v>0</v>
      </c>
      <c r="AE91" s="46">
        <f>'User Interface'!$C$52</f>
        <v>0.05</v>
      </c>
      <c r="AG91">
        <f t="shared" si="43"/>
        <v>26</v>
      </c>
      <c r="AH91">
        <f t="shared" si="44"/>
        <v>78</v>
      </c>
      <c r="AI91" s="1">
        <f t="shared" si="56"/>
        <v>2407.4613842053127</v>
      </c>
      <c r="AJ91" s="1">
        <f t="shared" si="57"/>
        <v>2.1759968968045167E-6</v>
      </c>
      <c r="AK91" s="1">
        <f t="shared" si="45"/>
        <v>20.522003304695854</v>
      </c>
      <c r="AL91" s="1">
        <f t="shared" si="58"/>
        <v>37.11907061515582</v>
      </c>
      <c r="AM91" s="1">
        <f t="shared" si="46"/>
        <v>6.8980722996051265</v>
      </c>
      <c r="AN91" s="1">
        <f t="shared" si="59"/>
        <v>3.9038776057258411E-6</v>
      </c>
      <c r="AO91" s="1">
        <f t="shared" si="60"/>
        <v>2516.6425685532358</v>
      </c>
      <c r="AP91" s="1">
        <f t="shared" si="61"/>
        <v>2.2626769088664419E-6</v>
      </c>
      <c r="AQ91" s="1">
        <f t="shared" si="47"/>
        <v>3.7845804732520811</v>
      </c>
      <c r="AR91" s="1">
        <f t="shared" si="62"/>
        <v>7.5701507801449184</v>
      </c>
      <c r="AS91" s="1">
        <f t="shared" si="63"/>
        <v>8.3183129715782495E-7</v>
      </c>
      <c r="AT91" s="1">
        <f t="shared" si="48"/>
        <v>2.1605942194420453E-3</v>
      </c>
      <c r="AU91" s="1">
        <f t="shared" si="40"/>
        <v>5000.0000000000055</v>
      </c>
      <c r="AW91" s="2">
        <f t="shared" si="64"/>
        <v>2.4605728191544574E-7</v>
      </c>
      <c r="AX91" s="42">
        <f t="shared" si="65"/>
        <v>4.9756446599968169E-8</v>
      </c>
      <c r="AY91" s="2">
        <f t="shared" si="66"/>
        <v>7.2385692365459297E-7</v>
      </c>
      <c r="AZ91" s="2">
        <f t="shared" si="67"/>
        <v>7.5459083787112145E-7</v>
      </c>
      <c r="BA91" s="2"/>
      <c r="BB91" s="46">
        <f t="shared" si="41"/>
        <v>0.81949836946079624</v>
      </c>
      <c r="BC91" s="46">
        <f t="shared" si="42"/>
        <v>0.25</v>
      </c>
      <c r="BD91" s="2"/>
      <c r="BE91">
        <f>IF(AG91/Calculations!$H$11=INT(AG91/Calculations!$H$11),1,0)</f>
        <v>0</v>
      </c>
      <c r="BF91" s="56">
        <f t="shared" si="68"/>
        <v>2.9072658575457346</v>
      </c>
      <c r="BH91" s="2">
        <f t="shared" si="49"/>
        <v>2.7336610664384828</v>
      </c>
      <c r="BI91" s="2">
        <f t="shared" si="50"/>
        <v>0.51508388820788908</v>
      </c>
      <c r="BJ91" s="41">
        <f t="shared" si="69"/>
        <v>0</v>
      </c>
      <c r="BK91" s="58">
        <f t="shared" si="70"/>
        <v>0</v>
      </c>
      <c r="BL91" s="2"/>
      <c r="BM91" s="2">
        <f t="shared" si="51"/>
        <v>2.7336610664384828</v>
      </c>
      <c r="BN91" s="2">
        <f t="shared" si="52"/>
        <v>0.51508388820788908</v>
      </c>
      <c r="BO91" s="41">
        <f t="shared" si="53"/>
        <v>0</v>
      </c>
      <c r="BP91" s="2">
        <f t="shared" si="54"/>
        <v>0</v>
      </c>
      <c r="BQ91" s="2"/>
      <c r="BR91" s="2"/>
      <c r="BS91" s="2">
        <f t="shared" si="71"/>
        <v>97.055122109937756</v>
      </c>
      <c r="BT91" s="2">
        <f t="shared" si="72"/>
        <v>8.7080830847834481</v>
      </c>
      <c r="BU91" s="2">
        <f t="shared" si="73"/>
        <v>90.038613618693375</v>
      </c>
      <c r="BV91" s="2">
        <f t="shared" si="74"/>
        <v>15.724591576027803</v>
      </c>
      <c r="BW91" s="6">
        <f t="shared" si="55"/>
        <v>105.76320519472121</v>
      </c>
    </row>
    <row r="92" spans="4:75" x14ac:dyDescent="0.35">
      <c r="O92">
        <f t="shared" si="39"/>
        <v>0.59000000000000019</v>
      </c>
      <c r="P92" s="46"/>
      <c r="S92" s="46"/>
      <c r="T92" s="46"/>
      <c r="U92" s="22">
        <f>IF(O92&lt;'User Interface'!$C$54,0,'User Interface'!$C$52)</f>
        <v>0</v>
      </c>
      <c r="V92" s="46">
        <f>'User Interface'!$C$52</f>
        <v>0.05</v>
      </c>
      <c r="W92" s="46"/>
      <c r="X92">
        <f t="shared" si="38"/>
        <v>0.59000000000000019</v>
      </c>
      <c r="Y92" s="46"/>
      <c r="Z92" s="46"/>
      <c r="AA92" s="46"/>
      <c r="AD92" s="22">
        <f>IF(X92&lt;'User Interface'!$C$54,0,'User Interface'!$C$52)</f>
        <v>0</v>
      </c>
      <c r="AE92" s="46">
        <f>'User Interface'!$C$52</f>
        <v>0.05</v>
      </c>
      <c r="AG92">
        <f t="shared" si="43"/>
        <v>26.333333333333332</v>
      </c>
      <c r="AH92">
        <f t="shared" si="44"/>
        <v>79</v>
      </c>
      <c r="AI92" s="1">
        <f t="shared" si="56"/>
        <v>2404.6539352783921</v>
      </c>
      <c r="AJ92" s="1">
        <f t="shared" si="57"/>
        <v>2.1737231186811249E-6</v>
      </c>
      <c r="AK92" s="1">
        <f t="shared" si="45"/>
        <v>21.049229644479666</v>
      </c>
      <c r="AL92" s="1">
        <f t="shared" si="58"/>
        <v>38.136739529412544</v>
      </c>
      <c r="AM92" s="1">
        <f t="shared" si="46"/>
        <v>7.1125163884797882</v>
      </c>
      <c r="AN92" s="1">
        <f t="shared" si="59"/>
        <v>4.023962362691452E-6</v>
      </c>
      <c r="AO92" s="1">
        <f t="shared" si="60"/>
        <v>2517.3399802638564</v>
      </c>
      <c r="AP92" s="1">
        <f t="shared" si="61"/>
        <v>2.2632403674563172E-6</v>
      </c>
      <c r="AQ92" s="1">
        <f t="shared" si="47"/>
        <v>3.8949288308486936</v>
      </c>
      <c r="AR92" s="1">
        <f t="shared" si="62"/>
        <v>7.8104179850228901</v>
      </c>
      <c r="AS92" s="1">
        <f t="shared" si="63"/>
        <v>8.6337872582764667E-7</v>
      </c>
      <c r="AT92" s="1">
        <f t="shared" si="48"/>
        <v>2.2427552082650891E-3</v>
      </c>
      <c r="AU92" s="1">
        <f t="shared" si="40"/>
        <v>5000.0000000000045</v>
      </c>
      <c r="AW92" s="2">
        <f t="shared" si="64"/>
        <v>2.5286970954131982E-7</v>
      </c>
      <c r="AX92" s="42">
        <f t="shared" si="65"/>
        <v>5.1352935745008073E-8</v>
      </c>
      <c r="AY92" s="2">
        <f t="shared" si="66"/>
        <v>7.2305852081144718E-7</v>
      </c>
      <c r="AZ92" s="2">
        <f t="shared" si="67"/>
        <v>7.5478909487868889E-7</v>
      </c>
      <c r="BA92" s="2"/>
      <c r="BB92" s="46">
        <f t="shared" si="41"/>
        <v>0.8191145145157791</v>
      </c>
      <c r="BC92" s="46">
        <f t="shared" si="42"/>
        <v>0.25</v>
      </c>
      <c r="BD92" s="2"/>
      <c r="BE92">
        <f>IF(AG92/Calculations!$H$11=INT(AG92/Calculations!$H$11),1,0)</f>
        <v>0</v>
      </c>
      <c r="BF92" s="56">
        <f t="shared" si="68"/>
        <v>2.9068085528582377</v>
      </c>
      <c r="BH92" s="2">
        <f t="shared" si="49"/>
        <v>2.8074489291944644</v>
      </c>
      <c r="BI92" s="2">
        <f t="shared" si="50"/>
        <v>0.53085729906906598</v>
      </c>
      <c r="BJ92" s="41">
        <f t="shared" si="69"/>
        <v>0</v>
      </c>
      <c r="BK92" s="58">
        <f t="shared" si="70"/>
        <v>0</v>
      </c>
      <c r="BL92" s="2"/>
      <c r="BM92" s="2">
        <f t="shared" si="51"/>
        <v>2.8074489291944644</v>
      </c>
      <c r="BN92" s="2">
        <f t="shared" si="52"/>
        <v>0.53085729906906598</v>
      </c>
      <c r="BO92" s="41">
        <f t="shared" si="53"/>
        <v>0</v>
      </c>
      <c r="BP92" s="2">
        <f t="shared" si="54"/>
        <v>0</v>
      </c>
      <c r="BQ92" s="2"/>
      <c r="BR92" s="2"/>
      <c r="BS92" s="2">
        <f t="shared" si="71"/>
        <v>100.39342833820129</v>
      </c>
      <c r="BT92" s="2">
        <f t="shared" si="72"/>
        <v>8.7080830847834481</v>
      </c>
      <c r="BU92" s="2">
        <f t="shared" si="73"/>
        <v>92.84606254788784</v>
      </c>
      <c r="BV92" s="2">
        <f t="shared" si="74"/>
        <v>16.255448875096871</v>
      </c>
      <c r="BW92" s="6">
        <f t="shared" si="55"/>
        <v>109.10151142298474</v>
      </c>
    </row>
    <row r="93" spans="4:75" x14ac:dyDescent="0.35">
      <c r="O93">
        <f t="shared" si="39"/>
        <v>0.61000000000000021</v>
      </c>
      <c r="P93" s="46"/>
      <c r="S93" s="46"/>
      <c r="T93" s="46"/>
      <c r="U93" s="22">
        <f>IF(O93&lt;'User Interface'!$C$54,0,'User Interface'!$C$52)</f>
        <v>0</v>
      </c>
      <c r="V93" s="46">
        <f>'User Interface'!$C$52</f>
        <v>0.05</v>
      </c>
      <c r="W93" s="46"/>
      <c r="X93">
        <f t="shared" si="38"/>
        <v>0.61000000000000021</v>
      </c>
      <c r="Y93" s="46"/>
      <c r="Z93" s="46"/>
      <c r="AA93" s="46"/>
      <c r="AD93" s="22">
        <f>IF(X93&lt;'User Interface'!$C$54,0,'User Interface'!$C$52)</f>
        <v>0</v>
      </c>
      <c r="AE93" s="46">
        <f>'User Interface'!$C$52</f>
        <v>0.05</v>
      </c>
      <c r="AG93">
        <f t="shared" si="43"/>
        <v>26.666666666666668</v>
      </c>
      <c r="AH93">
        <f t="shared" si="44"/>
        <v>80</v>
      </c>
      <c r="AI93" s="1">
        <f t="shared" si="56"/>
        <v>2401.7711481729002</v>
      </c>
      <c r="AJ93" s="1">
        <f t="shared" si="57"/>
        <v>2.1713871682713954E-6</v>
      </c>
      <c r="AK93" s="1">
        <f t="shared" si="45"/>
        <v>21.593213458476285</v>
      </c>
      <c r="AL93" s="1">
        <f t="shared" si="58"/>
        <v>39.178374552205611</v>
      </c>
      <c r="AM93" s="1">
        <f t="shared" si="46"/>
        <v>7.3322364894331091</v>
      </c>
      <c r="AN93" s="1">
        <f t="shared" si="59"/>
        <v>4.1469263914771207E-6</v>
      </c>
      <c r="AO93" s="1">
        <f t="shared" si="60"/>
        <v>2518.0562575082358</v>
      </c>
      <c r="AP93" s="1">
        <f t="shared" si="61"/>
        <v>2.2638196897534443E-6</v>
      </c>
      <c r="AQ93" s="1">
        <f t="shared" si="47"/>
        <v>4.0092074012779984</v>
      </c>
      <c r="AR93" s="1">
        <f t="shared" si="62"/>
        <v>8.0572254691493956</v>
      </c>
      <c r="AS93" s="1">
        <f t="shared" si="63"/>
        <v>8.9581314548934194E-7</v>
      </c>
      <c r="AT93" s="1">
        <f t="shared" si="48"/>
        <v>2.3274703799995252E-3</v>
      </c>
      <c r="AU93" s="1">
        <f t="shared" si="40"/>
        <v>5000.0000000000055</v>
      </c>
      <c r="AW93" s="2">
        <f t="shared" si="64"/>
        <v>2.5983349690442572E-7</v>
      </c>
      <c r="AX93" s="42">
        <f t="shared" si="65"/>
        <v>5.2991055990924981E-8</v>
      </c>
      <c r="AY93" s="2">
        <f t="shared" si="66"/>
        <v>7.2223842248397872E-7</v>
      </c>
      <c r="AZ93" s="2">
        <f t="shared" si="67"/>
        <v>7.5499277811589913E-7</v>
      </c>
      <c r="BA93" s="2"/>
      <c r="BB93" s="46">
        <f t="shared" si="41"/>
        <v>0.81873083936931235</v>
      </c>
      <c r="BC93" s="46">
        <f t="shared" si="42"/>
        <v>0.25</v>
      </c>
      <c r="BD93" s="2"/>
      <c r="BE93">
        <f>IF(AG93/Calculations!$H$11=INT(AG93/Calculations!$H$11),1,0)</f>
        <v>0</v>
      </c>
      <c r="BF93" s="56">
        <f t="shared" si="68"/>
        <v>2.9063120450929123</v>
      </c>
      <c r="BH93" s="2">
        <f t="shared" si="49"/>
        <v>2.8827871078276925</v>
      </c>
      <c r="BI93" s="2">
        <f t="shared" si="50"/>
        <v>0.54704844052360424</v>
      </c>
      <c r="BJ93" s="41">
        <f t="shared" si="69"/>
        <v>0</v>
      </c>
      <c r="BK93" s="58">
        <f t="shared" si="70"/>
        <v>0</v>
      </c>
      <c r="BL93" s="2"/>
      <c r="BM93" s="2">
        <f t="shared" si="51"/>
        <v>2.8827871078276925</v>
      </c>
      <c r="BN93" s="2">
        <f t="shared" si="52"/>
        <v>0.54704844052360424</v>
      </c>
      <c r="BO93" s="41">
        <f t="shared" si="53"/>
        <v>0</v>
      </c>
      <c r="BP93" s="2">
        <f t="shared" si="54"/>
        <v>0</v>
      </c>
      <c r="BQ93" s="2"/>
      <c r="BR93" s="2"/>
      <c r="BS93" s="2">
        <f t="shared" si="71"/>
        <v>103.8232638865526</v>
      </c>
      <c r="BT93" s="2">
        <f t="shared" si="72"/>
        <v>8.7080830847834481</v>
      </c>
      <c r="BU93" s="2">
        <f t="shared" si="73"/>
        <v>95.728849655715536</v>
      </c>
      <c r="BV93" s="2">
        <f t="shared" si="74"/>
        <v>16.802497315620474</v>
      </c>
      <c r="BW93" s="6">
        <f t="shared" si="55"/>
        <v>112.53134697133605</v>
      </c>
    </row>
    <row r="94" spans="4:75" x14ac:dyDescent="0.35">
      <c r="O94">
        <f t="shared" si="39"/>
        <v>0.63000000000000023</v>
      </c>
      <c r="P94" s="46"/>
      <c r="S94" s="46"/>
      <c r="T94" s="46"/>
      <c r="U94" s="22">
        <f>IF(O94&lt;'User Interface'!$C$54,0,'User Interface'!$C$52)</f>
        <v>0</v>
      </c>
      <c r="V94" s="46">
        <f>'User Interface'!$C$52</f>
        <v>0.05</v>
      </c>
      <c r="W94" s="46"/>
      <c r="X94">
        <f t="shared" si="38"/>
        <v>0.63000000000000023</v>
      </c>
      <c r="Y94" s="46"/>
      <c r="Z94" s="46"/>
      <c r="AA94" s="46"/>
      <c r="AD94" s="22">
        <f>IF(X94&lt;'User Interface'!$C$54,0,'User Interface'!$C$52)</f>
        <v>0</v>
      </c>
      <c r="AE94" s="46">
        <f>'User Interface'!$C$52</f>
        <v>0.05</v>
      </c>
      <c r="AG94">
        <f t="shared" si="43"/>
        <v>27</v>
      </c>
      <c r="AH94">
        <f t="shared" si="44"/>
        <v>81</v>
      </c>
      <c r="AI94" s="1">
        <f t="shared" si="56"/>
        <v>2398.8113997181395</v>
      </c>
      <c r="AJ94" s="1">
        <f t="shared" si="57"/>
        <v>2.1689876333117439E-6</v>
      </c>
      <c r="AK94" s="1">
        <f t="shared" si="45"/>
        <v>22.153715975806236</v>
      </c>
      <c r="AL94" s="1">
        <f t="shared" si="58"/>
        <v>40.245022451194586</v>
      </c>
      <c r="AM94" s="1">
        <f t="shared" si="46"/>
        <v>7.5573514724460971</v>
      </c>
      <c r="AN94" s="1">
        <f t="shared" si="59"/>
        <v>4.2728316527751275E-6</v>
      </c>
      <c r="AO94" s="1">
        <f t="shared" si="60"/>
        <v>2518.7918147706032</v>
      </c>
      <c r="AP94" s="1">
        <f t="shared" si="61"/>
        <v>2.2644151281334739E-6</v>
      </c>
      <c r="AQ94" s="1">
        <f t="shared" si="47"/>
        <v>4.1274169719868388</v>
      </c>
      <c r="AR94" s="1">
        <f t="shared" si="62"/>
        <v>8.3108542018609448</v>
      </c>
      <c r="AS94" s="1">
        <f t="shared" si="63"/>
        <v>9.2915718751481853E-7</v>
      </c>
      <c r="AT94" s="1">
        <f t="shared" si="48"/>
        <v>2.4148025757335006E-3</v>
      </c>
      <c r="AU94" s="1">
        <f t="shared" si="40"/>
        <v>5000.0000000000055</v>
      </c>
      <c r="AW94" s="2">
        <f t="shared" si="64"/>
        <v>2.6695717937545962E-7</v>
      </c>
      <c r="AX94" s="42">
        <f t="shared" si="65"/>
        <v>5.4672926441889497E-8</v>
      </c>
      <c r="AY94" s="2">
        <f t="shared" si="66"/>
        <v>7.2139618779748017E-7</v>
      </c>
      <c r="AZ94" s="2">
        <f t="shared" si="67"/>
        <v>7.5520200163117755E-7</v>
      </c>
      <c r="BA94" s="2"/>
      <c r="BB94" s="46">
        <f t="shared" si="41"/>
        <v>0.81834734393717767</v>
      </c>
      <c r="BC94" s="46">
        <f t="shared" si="42"/>
        <v>0.25</v>
      </c>
      <c r="BD94" s="2"/>
      <c r="BE94">
        <f>IF(AG94/Calculations!$H$11=INT(AG94/Calculations!$H$11),1,0)</f>
        <v>0</v>
      </c>
      <c r="BF94" s="56">
        <f t="shared" si="68"/>
        <v>2.9057754670044522</v>
      </c>
      <c r="BH94" s="2">
        <f t="shared" si="49"/>
        <v>2.9597484571606514</v>
      </c>
      <c r="BI94" s="2">
        <f t="shared" si="50"/>
        <v>0.5636770597397297</v>
      </c>
      <c r="BJ94" s="41">
        <f t="shared" si="69"/>
        <v>0</v>
      </c>
      <c r="BK94" s="58">
        <f t="shared" si="70"/>
        <v>0</v>
      </c>
      <c r="BL94" s="2"/>
      <c r="BM94" s="2">
        <f t="shared" si="51"/>
        <v>2.9597484571606514</v>
      </c>
      <c r="BN94" s="2">
        <f t="shared" si="52"/>
        <v>0.5636770597397297</v>
      </c>
      <c r="BO94" s="41">
        <f t="shared" si="53"/>
        <v>0</v>
      </c>
      <c r="BP94" s="2">
        <f t="shared" si="54"/>
        <v>0</v>
      </c>
      <c r="BQ94" s="2"/>
      <c r="BR94" s="2"/>
      <c r="BS94" s="2">
        <f t="shared" si="71"/>
        <v>107.34668940345298</v>
      </c>
      <c r="BT94" s="2">
        <f t="shared" si="72"/>
        <v>8.7080830847834481</v>
      </c>
      <c r="BU94" s="2">
        <f t="shared" si="73"/>
        <v>98.688598112876193</v>
      </c>
      <c r="BV94" s="2">
        <f t="shared" si="74"/>
        <v>17.366174375360202</v>
      </c>
      <c r="BW94" s="6">
        <f t="shared" si="55"/>
        <v>116.05477248823644</v>
      </c>
    </row>
    <row r="95" spans="4:75" x14ac:dyDescent="0.35">
      <c r="O95">
        <f t="shared" si="39"/>
        <v>0.65000000000000024</v>
      </c>
      <c r="P95" s="46"/>
      <c r="S95" s="46"/>
      <c r="T95" s="46"/>
      <c r="U95" s="22">
        <f>IF(O95&lt;'User Interface'!$C$54,0,'User Interface'!$C$52)</f>
        <v>0</v>
      </c>
      <c r="V95" s="46">
        <f>'User Interface'!$C$52</f>
        <v>0.05</v>
      </c>
      <c r="W95" s="46"/>
      <c r="X95">
        <f t="shared" si="38"/>
        <v>0.65000000000000024</v>
      </c>
      <c r="Y95" s="46"/>
      <c r="Z95" s="46"/>
      <c r="AA95" s="46"/>
      <c r="AD95" s="22">
        <f>IF(X95&lt;'User Interface'!$C$54,0,'User Interface'!$C$52)</f>
        <v>0</v>
      </c>
      <c r="AE95" s="46">
        <f>'User Interface'!$C$52</f>
        <v>0.05</v>
      </c>
      <c r="AG95">
        <f t="shared" si="43"/>
        <v>27.333333333333332</v>
      </c>
      <c r="AH95">
        <f t="shared" si="44"/>
        <v>82</v>
      </c>
      <c r="AI95" s="1">
        <f t="shared" si="56"/>
        <v>2395.7730004232058</v>
      </c>
      <c r="AJ95" s="1">
        <f t="shared" si="57"/>
        <v>2.1665231071983472E-6</v>
      </c>
      <c r="AK95" s="1">
        <f t="shared" si="45"/>
        <v>22.730591275892813</v>
      </c>
      <c r="AL95" s="1">
        <f t="shared" si="58"/>
        <v>41.337667859591278</v>
      </c>
      <c r="AM95" s="1">
        <f t="shared" si="46"/>
        <v>7.7879880571495717</v>
      </c>
      <c r="AN95" s="1">
        <f t="shared" si="59"/>
        <v>4.4017458674247152E-6</v>
      </c>
      <c r="AO95" s="1">
        <f t="shared" si="60"/>
        <v>2519.5470820803221</v>
      </c>
      <c r="AP95" s="1">
        <f t="shared" si="61"/>
        <v>2.2650269702289561E-6</v>
      </c>
      <c r="AQ95" s="1">
        <f t="shared" si="47"/>
        <v>4.2495771408203806</v>
      </c>
      <c r="AR95" s="1">
        <f t="shared" si="62"/>
        <v>8.5715785502399928</v>
      </c>
      <c r="AS95" s="1">
        <f t="shared" si="63"/>
        <v>9.6343497618394569E-7</v>
      </c>
      <c r="AT95" s="1">
        <f t="shared" si="48"/>
        <v>2.5048160523818974E-3</v>
      </c>
      <c r="AU95" s="1">
        <f t="shared" si="40"/>
        <v>5000.0000000000045</v>
      </c>
      <c r="AW95" s="2">
        <f t="shared" si="64"/>
        <v>2.7424862460792549E-7</v>
      </c>
      <c r="AX95" s="42">
        <f t="shared" si="65"/>
        <v>5.6400578848051552E-8</v>
      </c>
      <c r="AY95" s="2">
        <f t="shared" si="66"/>
        <v>7.2053135165718421E-7</v>
      </c>
      <c r="AZ95" s="2">
        <f t="shared" si="67"/>
        <v>7.5541688480664032E-7</v>
      </c>
      <c r="BA95" s="2"/>
      <c r="BB95" s="46">
        <f t="shared" si="41"/>
        <v>0.81796402813519686</v>
      </c>
      <c r="BC95" s="46">
        <f t="shared" si="42"/>
        <v>0.25</v>
      </c>
      <c r="BD95" s="2"/>
      <c r="BE95">
        <f>IF(AG95/Calculations!$H$11=INT(AG95/Calculations!$H$11),1,0)</f>
        <v>0</v>
      </c>
      <c r="BF95" s="56">
        <f t="shared" si="68"/>
        <v>2.9051979094475171</v>
      </c>
      <c r="BH95" s="2">
        <f t="shared" si="49"/>
        <v>3.0383992973983798</v>
      </c>
      <c r="BI95" s="2">
        <f t="shared" si="50"/>
        <v>0.58076205460985719</v>
      </c>
      <c r="BJ95" s="41">
        <f t="shared" si="69"/>
        <v>0</v>
      </c>
      <c r="BK95" s="58">
        <f t="shared" si="70"/>
        <v>0</v>
      </c>
      <c r="BL95" s="2"/>
      <c r="BM95" s="2">
        <f t="shared" si="51"/>
        <v>3.0383992973983798</v>
      </c>
      <c r="BN95" s="2">
        <f t="shared" si="52"/>
        <v>0.58076205460985719</v>
      </c>
      <c r="BO95" s="41">
        <f t="shared" si="53"/>
        <v>0</v>
      </c>
      <c r="BP95" s="2">
        <f t="shared" si="54"/>
        <v>0</v>
      </c>
      <c r="BQ95" s="2"/>
      <c r="BR95" s="2"/>
      <c r="BS95" s="2">
        <f t="shared" si="71"/>
        <v>110.96585075546123</v>
      </c>
      <c r="BT95" s="2">
        <f t="shared" si="72"/>
        <v>8.7080830847834481</v>
      </c>
      <c r="BU95" s="2">
        <f t="shared" si="73"/>
        <v>101.72699741027458</v>
      </c>
      <c r="BV95" s="2">
        <f t="shared" si="74"/>
        <v>17.946936429970059</v>
      </c>
      <c r="BW95" s="6">
        <f t="shared" si="55"/>
        <v>119.67393384024469</v>
      </c>
    </row>
    <row r="96" spans="4:75" x14ac:dyDescent="0.35">
      <c r="O96">
        <f t="shared" si="39"/>
        <v>0.67000000000000026</v>
      </c>
      <c r="P96" s="46"/>
      <c r="S96" s="46"/>
      <c r="T96" s="46"/>
      <c r="U96" s="22">
        <f>IF(O96&lt;'User Interface'!$C$54,0,'User Interface'!$C$52)</f>
        <v>0</v>
      </c>
      <c r="V96" s="46">
        <f>'User Interface'!$C$52</f>
        <v>0.05</v>
      </c>
      <c r="W96" s="46"/>
      <c r="X96">
        <f t="shared" si="38"/>
        <v>0.67000000000000026</v>
      </c>
      <c r="Y96" s="46"/>
      <c r="Z96" s="46"/>
      <c r="AA96" s="46"/>
      <c r="AD96" s="22">
        <f>IF(X96&lt;'User Interface'!$C$54,0,'User Interface'!$C$52)</f>
        <v>0</v>
      </c>
      <c r="AE96" s="46">
        <f>'User Interface'!$C$52</f>
        <v>0.05</v>
      </c>
      <c r="AG96">
        <f t="shared" si="43"/>
        <v>27.666666666666668</v>
      </c>
      <c r="AH96">
        <f t="shared" si="44"/>
        <v>83</v>
      </c>
      <c r="AI96" s="1">
        <f t="shared" si="56"/>
        <v>2392.6541999079304</v>
      </c>
      <c r="AJ96" s="1">
        <f t="shared" si="57"/>
        <v>2.1639921652441083E-6</v>
      </c>
      <c r="AK96" s="1">
        <f t="shared" si="45"/>
        <v>23.323770540821751</v>
      </c>
      <c r="AL96" s="1">
        <f t="shared" si="58"/>
        <v>42.457245706277206</v>
      </c>
      <c r="AM96" s="1">
        <f t="shared" si="46"/>
        <v>8.0242799918093244</v>
      </c>
      <c r="AN96" s="1">
        <f t="shared" si="59"/>
        <v>4.5337417802089112E-6</v>
      </c>
      <c r="AO96" s="1">
        <f t="shared" si="60"/>
        <v>2520.3225042078193</v>
      </c>
      <c r="AP96" s="1">
        <f t="shared" si="61"/>
        <v>2.2656555321401948E-6</v>
      </c>
      <c r="AQ96" s="1">
        <f t="shared" si="47"/>
        <v>4.3757235803530241</v>
      </c>
      <c r="AR96" s="1">
        <f t="shared" si="62"/>
        <v>8.8396685263558012</v>
      </c>
      <c r="AS96" s="1">
        <f t="shared" si="63"/>
        <v>9.9867202817435245E-7</v>
      </c>
      <c r="AT96" s="1">
        <f t="shared" si="48"/>
        <v>2.5975765761812918E-3</v>
      </c>
      <c r="AU96" s="1">
        <f t="shared" si="40"/>
        <v>5000.0000000000064</v>
      </c>
      <c r="AW96" s="2">
        <f t="shared" si="64"/>
        <v>2.8171515997551368E-7</v>
      </c>
      <c r="AX96" s="42">
        <f t="shared" si="65"/>
        <v>5.8175979994786411E-8</v>
      </c>
      <c r="AY96" s="2">
        <f t="shared" si="66"/>
        <v>7.1964342711187669E-7</v>
      </c>
      <c r="AZ96" s="2">
        <f t="shared" si="67"/>
        <v>7.5563755198755706E-7</v>
      </c>
      <c r="BA96" s="2"/>
      <c r="BB96" s="46">
        <f t="shared" si="41"/>
        <v>0.81758089187923022</v>
      </c>
      <c r="BC96" s="46">
        <f t="shared" si="42"/>
        <v>0.25</v>
      </c>
      <c r="BD96" s="2"/>
      <c r="BE96">
        <f>IF(AG96/Calculations!$H$11=INT(AG96/Calculations!$H$11),1,0)</f>
        <v>0</v>
      </c>
      <c r="BF96" s="56">
        <f t="shared" si="68"/>
        <v>2.9045784242704369</v>
      </c>
      <c r="BH96" s="2">
        <f t="shared" si="49"/>
        <v>3.1188005178059193</v>
      </c>
      <c r="BI96" s="2">
        <f t="shared" si="50"/>
        <v>0.59832167740157471</v>
      </c>
      <c r="BJ96" s="41">
        <f t="shared" si="69"/>
        <v>0</v>
      </c>
      <c r="BK96" s="58">
        <f t="shared" si="70"/>
        <v>0</v>
      </c>
      <c r="BL96" s="2"/>
      <c r="BM96" s="2">
        <f t="shared" si="51"/>
        <v>3.1188005178059193</v>
      </c>
      <c r="BN96" s="2">
        <f t="shared" si="52"/>
        <v>0.59832167740157471</v>
      </c>
      <c r="BO96" s="41">
        <f t="shared" si="53"/>
        <v>0</v>
      </c>
      <c r="BP96" s="2">
        <f t="shared" si="54"/>
        <v>0</v>
      </c>
      <c r="BQ96" s="2"/>
      <c r="BR96" s="2"/>
      <c r="BS96" s="2">
        <f t="shared" si="71"/>
        <v>114.68297295066873</v>
      </c>
      <c r="BT96" s="2">
        <f t="shared" si="72"/>
        <v>8.7080830847834481</v>
      </c>
      <c r="BU96" s="2">
        <f t="shared" si="73"/>
        <v>104.8457979280805</v>
      </c>
      <c r="BV96" s="2">
        <f t="shared" si="74"/>
        <v>18.545258107371634</v>
      </c>
      <c r="BW96" s="6">
        <f t="shared" si="55"/>
        <v>123.39105603545218</v>
      </c>
    </row>
    <row r="97" spans="15:75" x14ac:dyDescent="0.35">
      <c r="O97">
        <f t="shared" si="39"/>
        <v>0.69000000000000028</v>
      </c>
      <c r="P97" s="46"/>
      <c r="S97" s="46"/>
      <c r="T97" s="46"/>
      <c r="U97" s="22">
        <f>IF(O97&lt;'User Interface'!$C$54,0,'User Interface'!$C$52)</f>
        <v>0</v>
      </c>
      <c r="V97" s="46">
        <f>'User Interface'!$C$52</f>
        <v>0.05</v>
      </c>
      <c r="W97" s="46"/>
      <c r="X97">
        <f t="shared" si="38"/>
        <v>0.69000000000000028</v>
      </c>
      <c r="Y97" s="46"/>
      <c r="Z97" s="46"/>
      <c r="AA97" s="46"/>
      <c r="AD97" s="22">
        <f>IF(X97&lt;'User Interface'!$C$54,0,'User Interface'!$C$52)</f>
        <v>0</v>
      </c>
      <c r="AE97" s="46">
        <f>'User Interface'!$C$52</f>
        <v>0.05</v>
      </c>
      <c r="AG97">
        <f t="shared" si="43"/>
        <v>28</v>
      </c>
      <c r="AH97">
        <f t="shared" si="44"/>
        <v>84</v>
      </c>
      <c r="AI97" s="1">
        <f t="shared" si="56"/>
        <v>2387.0181562728872</v>
      </c>
      <c r="AJ97" s="1">
        <f t="shared" si="57"/>
        <v>2.1613933508103539E-6</v>
      </c>
      <c r="AK97" s="1">
        <f t="shared" si="45"/>
        <v>26.368284118372436</v>
      </c>
      <c r="AL97" s="1">
        <f t="shared" si="58"/>
        <v>43.604651473389964</v>
      </c>
      <c r="AM97" s="1">
        <f t="shared" si="46"/>
        <v>8.2663673787069634</v>
      </c>
      <c r="AN97" s="1">
        <f t="shared" si="59"/>
        <v>4.6688965540309483E-6</v>
      </c>
      <c r="AO97" s="1">
        <f t="shared" si="60"/>
        <v>2520.6496591508203</v>
      </c>
      <c r="AP97" s="1">
        <f t="shared" si="61"/>
        <v>2.2663011536095351E-6</v>
      </c>
      <c r="AQ97" s="1">
        <f t="shared" si="47"/>
        <v>4.974786645798706</v>
      </c>
      <c r="AR97" s="1">
        <f t="shared" si="62"/>
        <v>9.1153916770362962</v>
      </c>
      <c r="AS97" s="1">
        <f t="shared" si="63"/>
        <v>1.0348951731933202E-6</v>
      </c>
      <c r="AT97" s="1">
        <f t="shared" si="48"/>
        <v>2.693151506406039E-3</v>
      </c>
      <c r="AU97" s="1">
        <f t="shared" si="40"/>
        <v>5000.0000000000036</v>
      </c>
      <c r="AW97" s="2">
        <f t="shared" si="64"/>
        <v>2.8936367791077571E-7</v>
      </c>
      <c r="AX97" s="42">
        <f t="shared" si="65"/>
        <v>6.0001050451690449E-8</v>
      </c>
      <c r="AY97" s="2">
        <f t="shared" si="66"/>
        <v>7.1873190731428153E-7</v>
      </c>
      <c r="AZ97" s="2">
        <f t="shared" si="67"/>
        <v>7.5586413218273862E-7</v>
      </c>
      <c r="BA97" s="2"/>
      <c r="BB97" s="46">
        <f t="shared" si="41"/>
        <v>0.81719793508517857</v>
      </c>
      <c r="BC97" s="46">
        <f t="shared" si="42"/>
        <v>0.25</v>
      </c>
      <c r="BD97" s="2"/>
      <c r="BE97">
        <f>IF(AG97/Calculations!$H$11=INT(AG97/Calculations!$H$11),1,0)</f>
        <v>1</v>
      </c>
      <c r="BF97" s="56">
        <f t="shared" si="68"/>
        <v>2.9039160266504571</v>
      </c>
      <c r="BH97" s="2">
        <f t="shared" si="49"/>
        <v>3.2010084807446137</v>
      </c>
      <c r="BI97" s="2">
        <f t="shared" si="50"/>
        <v>0.6163737046207155</v>
      </c>
      <c r="BJ97" s="41">
        <f t="shared" si="69"/>
        <v>2.4350351568973765</v>
      </c>
      <c r="BK97" s="58">
        <f t="shared" si="70"/>
        <v>0.46888086975308041</v>
      </c>
      <c r="BL97" s="2"/>
      <c r="BM97" s="2">
        <f t="shared" si="51"/>
        <v>3.2010084807446137</v>
      </c>
      <c r="BN97" s="2">
        <f t="shared" si="52"/>
        <v>0.6163737046207155</v>
      </c>
      <c r="BO97" s="41">
        <f t="shared" si="53"/>
        <v>2.4350351568973765</v>
      </c>
      <c r="BP97" s="2">
        <f t="shared" si="54"/>
        <v>0.46888086975308041</v>
      </c>
      <c r="BQ97" s="2"/>
      <c r="BR97" s="2"/>
      <c r="BS97" s="2">
        <f t="shared" si="71"/>
        <v>118.50035513603406</v>
      </c>
      <c r="BT97" s="2">
        <f t="shared" si="72"/>
        <v>11.611999111433905</v>
      </c>
      <c r="BU97" s="2">
        <f t="shared" si="73"/>
        <v>110.48184156572249</v>
      </c>
      <c r="BV97" s="2">
        <f t="shared" si="74"/>
        <v>19.630512681745429</v>
      </c>
      <c r="BW97" s="6">
        <f t="shared" si="55"/>
        <v>130.11235424746798</v>
      </c>
    </row>
    <row r="98" spans="15:75" x14ac:dyDescent="0.35">
      <c r="O98">
        <f t="shared" si="39"/>
        <v>0.7100000000000003</v>
      </c>
      <c r="P98" s="46"/>
      <c r="S98" s="46"/>
      <c r="T98" s="46"/>
      <c r="U98" s="22">
        <f>IF(O98&lt;'User Interface'!$C$54,0,'User Interface'!$C$52)</f>
        <v>0</v>
      </c>
      <c r="V98" s="46">
        <f>'User Interface'!$C$52</f>
        <v>0.05</v>
      </c>
      <c r="W98" s="46"/>
      <c r="X98">
        <f t="shared" si="38"/>
        <v>0.7100000000000003</v>
      </c>
      <c r="Y98" s="46"/>
      <c r="Z98" s="46"/>
      <c r="AA98" s="46"/>
      <c r="AD98" s="22">
        <f>IF(X98&lt;'User Interface'!$C$54,0,'User Interface'!$C$52)</f>
        <v>0</v>
      </c>
      <c r="AE98" s="46">
        <f>'User Interface'!$C$52</f>
        <v>0.05</v>
      </c>
      <c r="AG98">
        <f t="shared" si="43"/>
        <v>28.333333333333332</v>
      </c>
      <c r="AH98">
        <f t="shared" si="44"/>
        <v>85</v>
      </c>
      <c r="AI98" s="1">
        <f t="shared" si="56"/>
        <v>2383.7364282586504</v>
      </c>
      <c r="AJ98" s="1">
        <f t="shared" si="57"/>
        <v>2.1587251676905784E-6</v>
      </c>
      <c r="AK98" s="1">
        <f t="shared" si="45"/>
        <v>26.720202788791468</v>
      </c>
      <c r="AL98" s="1">
        <f t="shared" si="58"/>
        <v>45.051309112015545</v>
      </c>
      <c r="AM98" s="1">
        <f t="shared" si="46"/>
        <v>8.5143961202603844</v>
      </c>
      <c r="AN98" s="1">
        <f t="shared" si="59"/>
        <v>4.8072912717077476E-6</v>
      </c>
      <c r="AO98" s="1">
        <f t="shared" si="60"/>
        <v>2521.4668991868543</v>
      </c>
      <c r="AP98" s="1">
        <f t="shared" si="61"/>
        <v>2.2669641945630042E-6</v>
      </c>
      <c r="AQ98" s="1">
        <f t="shared" si="47"/>
        <v>5.0568500667016947</v>
      </c>
      <c r="AR98" s="1">
        <f t="shared" si="62"/>
        <v>9.4511125517464976</v>
      </c>
      <c r="AS98" s="1">
        <f t="shared" si="63"/>
        <v>1.07213249223008E-6</v>
      </c>
      <c r="AT98" s="1">
        <f t="shared" si="48"/>
        <v>2.7916098710491577E-3</v>
      </c>
      <c r="AU98" s="1">
        <f t="shared" si="40"/>
        <v>5000.0000000000027</v>
      </c>
      <c r="AW98" s="2">
        <f t="shared" si="64"/>
        <v>2.9720072291594767E-7</v>
      </c>
      <c r="AX98" s="42">
        <f t="shared" si="65"/>
        <v>6.1877680303267412E-8</v>
      </c>
      <c r="AY98" s="2">
        <f t="shared" si="66"/>
        <v>7.1779626715034236E-7</v>
      </c>
      <c r="AZ98" s="2">
        <f t="shared" si="67"/>
        <v>7.5609675882331406E-7</v>
      </c>
      <c r="BA98" s="2"/>
      <c r="BB98" s="46">
        <f t="shared" si="41"/>
        <v>0.81681515766898105</v>
      </c>
      <c r="BC98" s="46">
        <f t="shared" si="42"/>
        <v>0.25</v>
      </c>
      <c r="BD98" s="2"/>
      <c r="BE98">
        <f>IF(AG98/Calculations!$H$11=INT(AG98/Calculations!$H$11),1,0)</f>
        <v>0</v>
      </c>
      <c r="BF98" s="56">
        <f t="shared" si="68"/>
        <v>2.9023591997232772</v>
      </c>
      <c r="BH98" s="2">
        <f t="shared" si="49"/>
        <v>3.2817280169048622</v>
      </c>
      <c r="BI98" s="2">
        <f t="shared" si="50"/>
        <v>0.63481749265840037</v>
      </c>
      <c r="BJ98" s="41">
        <f t="shared" si="69"/>
        <v>0</v>
      </c>
      <c r="BK98" s="58">
        <f t="shared" si="70"/>
        <v>0</v>
      </c>
      <c r="BL98" s="2"/>
      <c r="BM98" s="2">
        <f t="shared" si="51"/>
        <v>3.2817280169048622</v>
      </c>
      <c r="BN98" s="2">
        <f t="shared" si="52"/>
        <v>0.63481749265840037</v>
      </c>
      <c r="BO98" s="41">
        <f t="shared" si="53"/>
        <v>0</v>
      </c>
      <c r="BP98" s="2">
        <f t="shared" si="54"/>
        <v>0</v>
      </c>
      <c r="BQ98" s="2"/>
      <c r="BR98" s="2"/>
      <c r="BS98" s="2">
        <f t="shared" si="71"/>
        <v>122.41690064559732</v>
      </c>
      <c r="BT98" s="2">
        <f t="shared" si="72"/>
        <v>11.611999111433905</v>
      </c>
      <c r="BU98" s="2">
        <f t="shared" si="73"/>
        <v>113.76356958262735</v>
      </c>
      <c r="BV98" s="2">
        <f t="shared" si="74"/>
        <v>20.265330174403829</v>
      </c>
      <c r="BW98" s="6">
        <f t="shared" si="55"/>
        <v>134.02889975703124</v>
      </c>
    </row>
    <row r="99" spans="15:75" x14ac:dyDescent="0.35">
      <c r="O99">
        <f t="shared" si="39"/>
        <v>0.73000000000000032</v>
      </c>
      <c r="P99" s="46"/>
      <c r="S99" s="46"/>
      <c r="T99" s="46"/>
      <c r="U99" s="22">
        <f>IF(O99&lt;'User Interface'!$C$54,0,'User Interface'!$C$52)</f>
        <v>0</v>
      </c>
      <c r="V99" s="46">
        <f>'User Interface'!$C$52</f>
        <v>0.05</v>
      </c>
      <c r="W99" s="46"/>
      <c r="X99">
        <f t="shared" si="38"/>
        <v>0.73000000000000032</v>
      </c>
      <c r="Y99" s="46"/>
      <c r="Z99" s="46"/>
      <c r="AA99" s="46"/>
      <c r="AD99" s="22">
        <f>IF(X99&lt;'User Interface'!$C$54,0,'User Interface'!$C$52)</f>
        <v>0</v>
      </c>
      <c r="AE99" s="46">
        <f>'User Interface'!$C$52</f>
        <v>0.05</v>
      </c>
      <c r="AG99">
        <f t="shared" si="43"/>
        <v>28.666666666666668</v>
      </c>
      <c r="AH99">
        <f t="shared" si="44"/>
        <v>86</v>
      </c>
      <c r="AI99" s="1">
        <f t="shared" si="56"/>
        <v>2380.3486937159105</v>
      </c>
      <c r="AJ99" s="1">
        <f t="shared" si="57"/>
        <v>2.1552555658366403E-6</v>
      </c>
      <c r="AK99" s="1">
        <f t="shared" si="45"/>
        <v>27.139025914023723</v>
      </c>
      <c r="AL99" s="1">
        <f t="shared" si="58"/>
        <v>46.487862774970168</v>
      </c>
      <c r="AM99" s="1">
        <f t="shared" si="46"/>
        <v>8.7712782754373571</v>
      </c>
      <c r="AN99" s="1">
        <f t="shared" si="59"/>
        <v>4.9490105265123141E-6</v>
      </c>
      <c r="AO99" s="1">
        <f t="shared" si="60"/>
        <v>2522.3094903679789</v>
      </c>
      <c r="AP99" s="1">
        <f t="shared" si="61"/>
        <v>2.2675043683491987E-6</v>
      </c>
      <c r="AQ99" s="1">
        <f t="shared" si="47"/>
        <v>5.1527872188188031</v>
      </c>
      <c r="AR99" s="1">
        <f t="shared" si="62"/>
        <v>9.7879582282449782</v>
      </c>
      <c r="AS99" s="1">
        <f t="shared" si="63"/>
        <v>1.1104132705066952E-6</v>
      </c>
      <c r="AT99" s="1">
        <f t="shared" si="48"/>
        <v>2.8930224359061145E-3</v>
      </c>
      <c r="AU99" s="1">
        <f t="shared" si="40"/>
        <v>5000.0000000000045</v>
      </c>
      <c r="AW99" s="2">
        <f t="shared" si="64"/>
        <v>3.0523256336605537E-7</v>
      </c>
      <c r="AX99" s="42">
        <f t="shared" si="65"/>
        <v>6.3807742377331501E-8</v>
      </c>
      <c r="AY99" s="2">
        <f t="shared" si="66"/>
        <v>7.1610545404292128E-7</v>
      </c>
      <c r="AZ99" s="2">
        <f t="shared" si="67"/>
        <v>7.5619490530719588E-7</v>
      </c>
      <c r="BA99" s="2"/>
      <c r="BB99" s="46">
        <f t="shared" si="41"/>
        <v>0.81643255954661687</v>
      </c>
      <c r="BC99" s="46">
        <f t="shared" si="42"/>
        <v>0.25</v>
      </c>
      <c r="BD99" s="2"/>
      <c r="BE99">
        <f>IF(AG99/Calculations!$H$11=INT(AG99/Calculations!$H$11),1,0)</f>
        <v>0</v>
      </c>
      <c r="BF99" s="56">
        <f t="shared" si="68"/>
        <v>2.9016082138767723</v>
      </c>
      <c r="BH99" s="2">
        <f t="shared" si="49"/>
        <v>3.3877345462090842</v>
      </c>
      <c r="BI99" s="2">
        <f t="shared" si="50"/>
        <v>0.65780938175063086</v>
      </c>
      <c r="BJ99" s="41">
        <f t="shared" si="69"/>
        <v>0</v>
      </c>
      <c r="BK99" s="58">
        <f t="shared" si="70"/>
        <v>0</v>
      </c>
      <c r="BL99" s="2"/>
      <c r="BM99" s="2">
        <f t="shared" si="51"/>
        <v>3.3877345462090842</v>
      </c>
      <c r="BN99" s="2">
        <f t="shared" si="52"/>
        <v>0.65780938175063086</v>
      </c>
      <c r="BO99" s="41">
        <f t="shared" si="53"/>
        <v>0</v>
      </c>
      <c r="BP99" s="2">
        <f t="shared" si="54"/>
        <v>0</v>
      </c>
      <c r="BQ99" s="2"/>
      <c r="BR99" s="2"/>
      <c r="BS99" s="2">
        <f t="shared" si="71"/>
        <v>126.46244457355704</v>
      </c>
      <c r="BT99" s="2">
        <f t="shared" si="72"/>
        <v>11.611999111433905</v>
      </c>
      <c r="BU99" s="2">
        <f t="shared" si="73"/>
        <v>117.15130412883644</v>
      </c>
      <c r="BV99" s="2">
        <f t="shared" si="74"/>
        <v>20.92313955615446</v>
      </c>
      <c r="BW99" s="6">
        <f t="shared" si="55"/>
        <v>138.07444368499094</v>
      </c>
    </row>
    <row r="100" spans="15:75" x14ac:dyDescent="0.35">
      <c r="O100">
        <f t="shared" si="39"/>
        <v>0.75000000000000033</v>
      </c>
      <c r="P100" s="46"/>
      <c r="S100" s="46"/>
      <c r="T100" s="46"/>
      <c r="U100" s="22">
        <f>IF(O100&lt;'User Interface'!$C$54,0,'User Interface'!$C$52)</f>
        <v>0</v>
      </c>
      <c r="V100" s="46">
        <f>'User Interface'!$C$52</f>
        <v>0.05</v>
      </c>
      <c r="W100" s="46"/>
      <c r="X100">
        <f t="shared" si="38"/>
        <v>0.75000000000000033</v>
      </c>
      <c r="Y100" s="46"/>
      <c r="Z100" s="46"/>
      <c r="AA100" s="46"/>
      <c r="AD100" s="22">
        <f>IF(X100&lt;'User Interface'!$C$54,0,'User Interface'!$C$52)</f>
        <v>0</v>
      </c>
      <c r="AE100" s="46">
        <f>'User Interface'!$C$52</f>
        <v>0.05</v>
      </c>
      <c r="AG100">
        <f t="shared" si="43"/>
        <v>29</v>
      </c>
      <c r="AH100">
        <f t="shared" si="44"/>
        <v>87</v>
      </c>
      <c r="AI100" s="1">
        <f t="shared" si="56"/>
        <v>2376.8559962088916</v>
      </c>
      <c r="AJ100" s="1">
        <f t="shared" si="57"/>
        <v>2.1519579795198987E-6</v>
      </c>
      <c r="AK100" s="1">
        <f t="shared" si="45"/>
        <v>27.61627610055935</v>
      </c>
      <c r="AL100" s="1">
        <f t="shared" si="58"/>
        <v>47.922089961113514</v>
      </c>
      <c r="AM100" s="1">
        <f t="shared" si="46"/>
        <v>9.0366998414662714</v>
      </c>
      <c r="AN100" s="1">
        <f t="shared" si="59"/>
        <v>5.0960360020720443E-6</v>
      </c>
      <c r="AO100" s="1">
        <f t="shared" si="60"/>
        <v>2523.1774330386816</v>
      </c>
      <c r="AP100" s="1">
        <f t="shared" si="61"/>
        <v>2.2681096562199234E-6</v>
      </c>
      <c r="AQ100" s="1">
        <f t="shared" si="47"/>
        <v>5.2610532375961716</v>
      </c>
      <c r="AR100" s="1">
        <f t="shared" si="62"/>
        <v>10.127443450807256</v>
      </c>
      <c r="AS100" s="1">
        <f t="shared" si="63"/>
        <v>1.1501326478279581E-6</v>
      </c>
      <c r="AT100" s="1">
        <f t="shared" si="48"/>
        <v>2.9974946514833953E-3</v>
      </c>
      <c r="AU100" s="1">
        <f t="shared" si="40"/>
        <v>5000.0000000000045</v>
      </c>
      <c r="AW100" s="2">
        <f t="shared" si="64"/>
        <v>3.1535916693770044E-7</v>
      </c>
      <c r="AX100" s="42">
        <f t="shared" si="65"/>
        <v>6.6157788523803363E-8</v>
      </c>
      <c r="AY100" s="2">
        <f t="shared" si="66"/>
        <v>7.1512093562880514E-7</v>
      </c>
      <c r="AZ100" s="2">
        <f t="shared" si="67"/>
        <v>7.5644007732045763E-7</v>
      </c>
      <c r="BA100" s="2"/>
      <c r="BB100" s="46">
        <f t="shared" si="41"/>
        <v>0.8160501406341043</v>
      </c>
      <c r="BC100" s="46">
        <f t="shared" si="42"/>
        <v>0.25</v>
      </c>
      <c r="BD100" s="2"/>
      <c r="BE100">
        <f>IF(AG100/Calculations!$H$11=INT(AG100/Calculations!$H$11),1,0)</f>
        <v>0</v>
      </c>
      <c r="BF100" s="56">
        <f t="shared" si="68"/>
        <v>2.9008010174768639</v>
      </c>
      <c r="BH100" s="2">
        <f t="shared" si="49"/>
        <v>3.4926975103160407</v>
      </c>
      <c r="BI100" s="2">
        <f t="shared" si="50"/>
        <v>0.68079793197945804</v>
      </c>
      <c r="BJ100" s="41">
        <f t="shared" si="69"/>
        <v>0</v>
      </c>
      <c r="BK100" s="58">
        <f t="shared" si="70"/>
        <v>0</v>
      </c>
      <c r="BL100" s="2"/>
      <c r="BM100" s="2">
        <f t="shared" si="51"/>
        <v>3.4926975103160407</v>
      </c>
      <c r="BN100" s="2">
        <f t="shared" si="52"/>
        <v>0.68079793197945804</v>
      </c>
      <c r="BO100" s="41">
        <f t="shared" si="53"/>
        <v>0</v>
      </c>
      <c r="BP100" s="2">
        <f t="shared" si="54"/>
        <v>0</v>
      </c>
      <c r="BQ100" s="2"/>
      <c r="BR100" s="2"/>
      <c r="BS100" s="2">
        <f t="shared" si="71"/>
        <v>130.63594001585255</v>
      </c>
      <c r="BT100" s="2">
        <f t="shared" si="72"/>
        <v>11.611999111433905</v>
      </c>
      <c r="BU100" s="2">
        <f t="shared" si="73"/>
        <v>120.64400163915248</v>
      </c>
      <c r="BV100" s="2">
        <f t="shared" si="74"/>
        <v>21.603937488133919</v>
      </c>
      <c r="BW100" s="6">
        <f t="shared" si="55"/>
        <v>142.24793912728646</v>
      </c>
    </row>
    <row r="101" spans="15:75" x14ac:dyDescent="0.35">
      <c r="O101">
        <f t="shared" si="39"/>
        <v>0.77000000000000035</v>
      </c>
      <c r="P101" s="46"/>
      <c r="S101" s="46"/>
      <c r="T101" s="46"/>
      <c r="U101" s="22">
        <f>IF(O101&lt;'User Interface'!$C$54,0,'User Interface'!$C$52)</f>
        <v>0</v>
      </c>
      <c r="V101" s="46">
        <f>'User Interface'!$C$52</f>
        <v>0.05</v>
      </c>
      <c r="W101" s="46"/>
      <c r="X101">
        <f t="shared" si="38"/>
        <v>0.77000000000000035</v>
      </c>
      <c r="Y101" s="46"/>
      <c r="Z101" s="46"/>
      <c r="AA101" s="46"/>
      <c r="AD101" s="22">
        <f>IF(X101&lt;'User Interface'!$C$54,0,'User Interface'!$C$52)</f>
        <v>0</v>
      </c>
      <c r="AE101" s="46">
        <f>'User Interface'!$C$52</f>
        <v>0.05</v>
      </c>
      <c r="AG101">
        <f t="shared" si="43"/>
        <v>29.333333333333332</v>
      </c>
      <c r="AH101">
        <f t="shared" si="44"/>
        <v>88</v>
      </c>
      <c r="AI101" s="1">
        <f t="shared" si="56"/>
        <v>2373.2588120903174</v>
      </c>
      <c r="AJ101" s="1">
        <f t="shared" si="57"/>
        <v>2.148743268269086E-6</v>
      </c>
      <c r="AK101" s="1">
        <f t="shared" si="45"/>
        <v>28.144985100064002</v>
      </c>
      <c r="AL101" s="1">
        <f t="shared" si="58"/>
        <v>49.360561698081014</v>
      </c>
      <c r="AM101" s="1">
        <f t="shared" si="46"/>
        <v>9.3104336578254667</v>
      </c>
      <c r="AN101" s="1">
        <f t="shared" si="59"/>
        <v>5.2481164868573783E-6</v>
      </c>
      <c r="AO101" s="1">
        <f t="shared" si="60"/>
        <v>2524.0708283564868</v>
      </c>
      <c r="AP101" s="1">
        <f t="shared" si="61"/>
        <v>2.2687659588239388E-6</v>
      </c>
      <c r="AQ101" s="1">
        <f t="shared" si="47"/>
        <v>5.3803878649466359</v>
      </c>
      <c r="AR101" s="1">
        <f t="shared" si="62"/>
        <v>10.470875247163965</v>
      </c>
      <c r="AS101" s="1">
        <f t="shared" si="63"/>
        <v>1.1912642454482597E-6</v>
      </c>
      <c r="AT101" s="1">
        <f t="shared" si="48"/>
        <v>3.1051282282892538E-3</v>
      </c>
      <c r="AU101" s="1">
        <f t="shared" si="40"/>
        <v>5000.0000000000036</v>
      </c>
      <c r="AW101" s="2">
        <f t="shared" si="64"/>
        <v>3.2541504267894161E-7</v>
      </c>
      <c r="AX101" s="42">
        <f t="shared" si="65"/>
        <v>6.8515708282871923E-8</v>
      </c>
      <c r="AY101" s="2">
        <f t="shared" si="66"/>
        <v>7.1410461525581992E-7</v>
      </c>
      <c r="AZ101" s="2">
        <f t="shared" si="67"/>
        <v>7.5669285467732292E-7</v>
      </c>
      <c r="BA101" s="2"/>
      <c r="BB101" s="46">
        <f t="shared" si="41"/>
        <v>0.81566790084750118</v>
      </c>
      <c r="BC101" s="46">
        <f t="shared" si="42"/>
        <v>0.25</v>
      </c>
      <c r="BD101" s="2"/>
      <c r="BE101">
        <f>IF(AG101/Calculations!$H$11=INT(AG101/Calculations!$H$11),1,0)</f>
        <v>0</v>
      </c>
      <c r="BF101" s="56">
        <f t="shared" si="68"/>
        <v>2.8999379596186996</v>
      </c>
      <c r="BH101" s="2">
        <f t="shared" si="49"/>
        <v>3.5971841217890224</v>
      </c>
      <c r="BI101" s="2">
        <f t="shared" si="50"/>
        <v>0.70389609819448384</v>
      </c>
      <c r="BJ101" s="41">
        <f t="shared" si="69"/>
        <v>0</v>
      </c>
      <c r="BK101" s="58">
        <f t="shared" si="70"/>
        <v>0</v>
      </c>
      <c r="BL101" s="2"/>
      <c r="BM101" s="2">
        <f t="shared" si="51"/>
        <v>3.5971841217890224</v>
      </c>
      <c r="BN101" s="2">
        <f t="shared" si="52"/>
        <v>0.70389609819448384</v>
      </c>
      <c r="BO101" s="41">
        <f t="shared" si="53"/>
        <v>0</v>
      </c>
      <c r="BP101" s="2">
        <f t="shared" si="54"/>
        <v>0</v>
      </c>
      <c r="BQ101" s="2"/>
      <c r="BR101" s="2"/>
      <c r="BS101" s="2">
        <f t="shared" si="71"/>
        <v>134.93702023583606</v>
      </c>
      <c r="BT101" s="2">
        <f t="shared" si="72"/>
        <v>11.611999111433905</v>
      </c>
      <c r="BU101" s="2">
        <f t="shared" si="73"/>
        <v>124.24118576094151</v>
      </c>
      <c r="BV101" s="2">
        <f t="shared" si="74"/>
        <v>22.307833586328403</v>
      </c>
      <c r="BW101" s="6">
        <f t="shared" si="55"/>
        <v>146.54901934726996</v>
      </c>
    </row>
    <row r="102" spans="15:75" x14ac:dyDescent="0.35">
      <c r="O102">
        <f t="shared" si="39"/>
        <v>0.79000000000000037</v>
      </c>
      <c r="P102" s="46"/>
      <c r="S102" s="46"/>
      <c r="T102" s="46"/>
      <c r="U102" s="22">
        <f>IF(O102&lt;'User Interface'!$C$54,0,'User Interface'!$C$52)</f>
        <v>0</v>
      </c>
      <c r="V102" s="46">
        <f>'User Interface'!$C$52</f>
        <v>0.05</v>
      </c>
      <c r="W102" s="46"/>
      <c r="X102">
        <f t="shared" si="38"/>
        <v>0.79000000000000037</v>
      </c>
      <c r="Y102" s="46"/>
      <c r="Z102" s="46"/>
      <c r="AA102" s="46"/>
      <c r="AD102" s="22">
        <f>IF(X102&lt;'User Interface'!$C$54,0,'User Interface'!$C$52)</f>
        <v>0</v>
      </c>
      <c r="AE102" s="46">
        <f>'User Interface'!$C$52</f>
        <v>0.05</v>
      </c>
      <c r="AG102">
        <f t="shared" si="43"/>
        <v>29.666666666666668</v>
      </c>
      <c r="AH102">
        <f t="shared" si="44"/>
        <v>89</v>
      </c>
      <c r="AI102" s="1">
        <f t="shared" si="56"/>
        <v>2369.557142515127</v>
      </c>
      <c r="AJ102" s="1">
        <f t="shared" si="57"/>
        <v>2.1455523181726273E-6</v>
      </c>
      <c r="AK102" s="1">
        <f t="shared" si="45"/>
        <v>28.719434111771562</v>
      </c>
      <c r="AL102" s="1">
        <f t="shared" si="58"/>
        <v>50.808851259297398</v>
      </c>
      <c r="AM102" s="1">
        <f t="shared" si="46"/>
        <v>9.5923250265826177</v>
      </c>
      <c r="AN102" s="1">
        <f t="shared" si="59"/>
        <v>5.4050637564411682E-6</v>
      </c>
      <c r="AO102" s="1">
        <f t="shared" si="60"/>
        <v>2524.9898628469136</v>
      </c>
      <c r="AP102" s="1">
        <f t="shared" si="61"/>
        <v>2.269463876697097E-6</v>
      </c>
      <c r="AQ102" s="1">
        <f t="shared" si="47"/>
        <v>5.5097676676161109</v>
      </c>
      <c r="AR102" s="1">
        <f t="shared" si="62"/>
        <v>10.819389496650915</v>
      </c>
      <c r="AS102" s="1">
        <f t="shared" si="63"/>
        <v>1.2337929158973967E-6</v>
      </c>
      <c r="AT102" s="1">
        <f t="shared" si="48"/>
        <v>3.2160221711871966E-3</v>
      </c>
      <c r="AU102" s="1">
        <f t="shared" si="40"/>
        <v>5000.0000000000027</v>
      </c>
      <c r="AW102" s="2">
        <f t="shared" si="64"/>
        <v>3.3545463308234095E-7</v>
      </c>
      <c r="AX102" s="42">
        <f t="shared" si="65"/>
        <v>7.089210486457184E-8</v>
      </c>
      <c r="AY102" s="2">
        <f t="shared" si="66"/>
        <v>7.1305680599323624E-7</v>
      </c>
      <c r="AZ102" s="2">
        <f t="shared" si="67"/>
        <v>7.5695323748113748E-7</v>
      </c>
      <c r="BA102" s="2"/>
      <c r="BB102" s="46">
        <f t="shared" si="41"/>
        <v>0.81528584010290428</v>
      </c>
      <c r="BC102" s="46">
        <f t="shared" si="42"/>
        <v>0.25</v>
      </c>
      <c r="BD102" s="2"/>
      <c r="BE102">
        <f>IF(AG102/Calculations!$H$11=INT(AG102/Calculations!$H$11),1,0)</f>
        <v>0</v>
      </c>
      <c r="BF102" s="56">
        <f t="shared" si="68"/>
        <v>2.8990191013687756</v>
      </c>
      <c r="BH102" s="2">
        <f t="shared" si="49"/>
        <v>3.7016695783813427</v>
      </c>
      <c r="BI102" s="2">
        <f t="shared" si="50"/>
        <v>0.72720067655243548</v>
      </c>
      <c r="BJ102" s="41">
        <f t="shared" si="69"/>
        <v>0</v>
      </c>
      <c r="BK102" s="58">
        <f t="shared" si="70"/>
        <v>0</v>
      </c>
      <c r="BL102" s="2"/>
      <c r="BM102" s="2">
        <f t="shared" si="51"/>
        <v>3.7016695783813427</v>
      </c>
      <c r="BN102" s="2">
        <f t="shared" si="52"/>
        <v>0.72720067655243548</v>
      </c>
      <c r="BO102" s="41">
        <f t="shared" si="53"/>
        <v>0</v>
      </c>
      <c r="BP102" s="2">
        <f t="shared" si="54"/>
        <v>0</v>
      </c>
      <c r="BQ102" s="2"/>
      <c r="BR102" s="2"/>
      <c r="BS102" s="2">
        <f t="shared" si="71"/>
        <v>139.36589049076983</v>
      </c>
      <c r="BT102" s="2">
        <f t="shared" si="72"/>
        <v>11.611999111433905</v>
      </c>
      <c r="BU102" s="2">
        <f t="shared" si="73"/>
        <v>127.94285533932285</v>
      </c>
      <c r="BV102" s="2">
        <f t="shared" si="74"/>
        <v>23.035034262880838</v>
      </c>
      <c r="BW102" s="6">
        <f t="shared" si="55"/>
        <v>150.97788960220373</v>
      </c>
    </row>
    <row r="103" spans="15:75" x14ac:dyDescent="0.35">
      <c r="O103">
        <f t="shared" si="39"/>
        <v>0.81000000000000039</v>
      </c>
      <c r="P103" s="46"/>
      <c r="S103" s="46"/>
      <c r="T103" s="46"/>
      <c r="U103" s="22">
        <f>IF(O103&lt;'User Interface'!$C$54,0,'User Interface'!$C$52)</f>
        <v>0</v>
      </c>
      <c r="V103" s="46">
        <f>'User Interface'!$C$52</f>
        <v>0.05</v>
      </c>
      <c r="W103" s="46"/>
      <c r="X103">
        <f t="shared" si="38"/>
        <v>0.81000000000000039</v>
      </c>
      <c r="Y103" s="46"/>
      <c r="Z103" s="46"/>
      <c r="AA103" s="46"/>
      <c r="AD103" s="22">
        <f>IF(X103&lt;'User Interface'!$C$54,0,'User Interface'!$C$52)</f>
        <v>0</v>
      </c>
      <c r="AE103" s="46">
        <f>'User Interface'!$C$52</f>
        <v>0.05</v>
      </c>
      <c r="AG103">
        <f t="shared" si="43"/>
        <v>30</v>
      </c>
      <c r="AH103">
        <f t="shared" si="44"/>
        <v>90</v>
      </c>
      <c r="AI103" s="1">
        <f t="shared" si="56"/>
        <v>2365.7505897682086</v>
      </c>
      <c r="AJ103" s="1">
        <f t="shared" si="57"/>
        <v>2.1423458628619576E-6</v>
      </c>
      <c r="AK103" s="1">
        <f t="shared" si="45"/>
        <v>29.334938627255198</v>
      </c>
      <c r="AL103" s="1">
        <f t="shared" si="58"/>
        <v>52.271706928710756</v>
      </c>
      <c r="AM103" s="1">
        <f t="shared" si="46"/>
        <v>9.8822798050671263</v>
      </c>
      <c r="AN103" s="1">
        <f t="shared" si="59"/>
        <v>5.566741985781574E-6</v>
      </c>
      <c r="AO103" s="1">
        <f t="shared" si="60"/>
        <v>2525.9347956490542</v>
      </c>
      <c r="AP103" s="1">
        <f t="shared" si="61"/>
        <v>2.2701971738772243E-6</v>
      </c>
      <c r="AQ103" s="1">
        <f t="shared" si="47"/>
        <v>5.6483663720245199</v>
      </c>
      <c r="AR103" s="1">
        <f t="shared" si="62"/>
        <v>11.173981319042666</v>
      </c>
      <c r="AS103" s="1">
        <f t="shared" si="63"/>
        <v>1.2777130215534246E-6</v>
      </c>
      <c r="AT103" s="1">
        <f t="shared" si="48"/>
        <v>3.3302736424773967E-3</v>
      </c>
      <c r="AU103" s="1">
        <f t="shared" si="40"/>
        <v>5000.0000000000027</v>
      </c>
      <c r="AW103" s="2">
        <f t="shared" si="64"/>
        <v>3.4552393534180645E-7</v>
      </c>
      <c r="AX103" s="42">
        <f t="shared" si="65"/>
        <v>7.3296127463109024E-8</v>
      </c>
      <c r="AY103" s="2">
        <f t="shared" si="66"/>
        <v>7.1197765074687241E-7</v>
      </c>
      <c r="AZ103" s="2">
        <f t="shared" si="67"/>
        <v>7.572212560791592E-7</v>
      </c>
      <c r="BA103" s="2"/>
      <c r="BB103" s="46">
        <f t="shared" si="41"/>
        <v>0.81490395831645024</v>
      </c>
      <c r="BC103" s="46">
        <f t="shared" si="42"/>
        <v>0.25</v>
      </c>
      <c r="BD103" s="2"/>
      <c r="BE103">
        <f>IF(AG103/Calculations!$H$11=INT(AG103/Calculations!$H$11),1,0)</f>
        <v>0</v>
      </c>
      <c r="BF103" s="56">
        <f t="shared" si="68"/>
        <v>2.8980442605937724</v>
      </c>
      <c r="BH103" s="2">
        <f t="shared" si="49"/>
        <v>3.8065527501249217</v>
      </c>
      <c r="BI103" s="2">
        <f t="shared" si="50"/>
        <v>0.75079511192131088</v>
      </c>
      <c r="BJ103" s="41">
        <f t="shared" si="69"/>
        <v>0</v>
      </c>
      <c r="BK103" s="58">
        <f t="shared" si="70"/>
        <v>0</v>
      </c>
      <c r="BL103" s="2"/>
      <c r="BM103" s="2">
        <f t="shared" si="51"/>
        <v>3.8065527501249217</v>
      </c>
      <c r="BN103" s="2">
        <f t="shared" si="52"/>
        <v>0.75079511192131088</v>
      </c>
      <c r="BO103" s="41">
        <f t="shared" si="53"/>
        <v>0</v>
      </c>
      <c r="BP103" s="2">
        <f t="shared" si="54"/>
        <v>0</v>
      </c>
      <c r="BQ103" s="2"/>
      <c r="BR103" s="2"/>
      <c r="BS103" s="2">
        <f t="shared" si="71"/>
        <v>143.92323835281607</v>
      </c>
      <c r="BT103" s="2">
        <f t="shared" si="72"/>
        <v>11.611999111433905</v>
      </c>
      <c r="BU103" s="2">
        <f t="shared" si="73"/>
        <v>131.74940808944777</v>
      </c>
      <c r="BV103" s="2">
        <f t="shared" si="74"/>
        <v>23.785829374802148</v>
      </c>
      <c r="BW103" s="6">
        <f t="shared" si="55"/>
        <v>155.53523746424997</v>
      </c>
    </row>
    <row r="104" spans="15:75" x14ac:dyDescent="0.35">
      <c r="O104">
        <f t="shared" si="39"/>
        <v>0.8300000000000004</v>
      </c>
      <c r="P104" s="46"/>
      <c r="S104" s="46"/>
      <c r="T104" s="46"/>
      <c r="U104" s="22">
        <f>IF(O104&lt;'User Interface'!$C$54,0,'User Interface'!$C$52)</f>
        <v>0</v>
      </c>
      <c r="V104" s="46">
        <f>'User Interface'!$C$52</f>
        <v>0.05</v>
      </c>
      <c r="W104" s="46"/>
      <c r="X104">
        <f t="shared" si="38"/>
        <v>0.8300000000000004</v>
      </c>
      <c r="Y104" s="46"/>
      <c r="Z104" s="46"/>
      <c r="AA104" s="46"/>
      <c r="AD104" s="22">
        <f>IF(X104&lt;'User Interface'!$C$54,0,'User Interface'!$C$52)</f>
        <v>0</v>
      </c>
      <c r="AE104" s="46">
        <f>'User Interface'!$C$52</f>
        <v>0.05</v>
      </c>
      <c r="AG104">
        <f t="shared" si="43"/>
        <v>30.333333333333332</v>
      </c>
      <c r="AH104">
        <f t="shared" si="44"/>
        <v>91</v>
      </c>
      <c r="AI104" s="1">
        <f t="shared" si="56"/>
        <v>2361.8384206094142</v>
      </c>
      <c r="AJ104" s="1">
        <f t="shared" si="57"/>
        <v>2.1390977251045155E-6</v>
      </c>
      <c r="AK104" s="1">
        <f t="shared" si="45"/>
        <v>29.987670164047195</v>
      </c>
      <c r="AL104" s="1">
        <f t="shared" si="58"/>
        <v>53.753194983037098</v>
      </c>
      <c r="AM104" s="1">
        <f t="shared" si="46"/>
        <v>10.180254545097499</v>
      </c>
      <c r="AN104" s="1">
        <f t="shared" si="59"/>
        <v>5.7330589826505008E-6</v>
      </c>
      <c r="AO104" s="1">
        <f t="shared" si="60"/>
        <v>2526.9059479836046</v>
      </c>
      <c r="AP104" s="1">
        <f t="shared" si="61"/>
        <v>2.2709617490138608E-6</v>
      </c>
      <c r="AQ104" s="1">
        <f t="shared" si="47"/>
        <v>5.7955219373723255</v>
      </c>
      <c r="AR104" s="1">
        <f t="shared" si="62"/>
        <v>11.535530332602297</v>
      </c>
      <c r="AS104" s="1">
        <f t="shared" si="63"/>
        <v>1.3230270101789234E-6</v>
      </c>
      <c r="AT104" s="1">
        <f t="shared" si="48"/>
        <v>3.4479786831532956E-3</v>
      </c>
      <c r="AU104" s="1">
        <f t="shared" si="40"/>
        <v>5000.0000000000045</v>
      </c>
      <c r="AW104" s="2">
        <f t="shared" si="64"/>
        <v>3.5566196237170142E-7</v>
      </c>
      <c r="AX104" s="42">
        <f t="shared" si="65"/>
        <v>7.5735727233913667E-8</v>
      </c>
      <c r="AY104" s="2">
        <f t="shared" si="66"/>
        <v>7.1086714986321021E-7</v>
      </c>
      <c r="AZ104" s="2">
        <f t="shared" si="67"/>
        <v>7.5749696642904438E-7</v>
      </c>
      <c r="BA104" s="2"/>
      <c r="BB104" s="46">
        <f t="shared" si="41"/>
        <v>0.81452225540431433</v>
      </c>
      <c r="BC104" s="46">
        <f t="shared" si="42"/>
        <v>0.25</v>
      </c>
      <c r="BD104" s="2"/>
      <c r="BE104">
        <f>IF(AG104/Calculations!$H$11=INT(AG104/Calculations!$H$11),1,0)</f>
        <v>0</v>
      </c>
      <c r="BF104" s="56">
        <f t="shared" si="68"/>
        <v>2.8970130490303356</v>
      </c>
      <c r="BH104" s="2">
        <f t="shared" si="49"/>
        <v>3.9121691620425776</v>
      </c>
      <c r="BI104" s="2">
        <f t="shared" si="50"/>
        <v>0.77475182890608585</v>
      </c>
      <c r="BJ104" s="41">
        <f t="shared" si="69"/>
        <v>0</v>
      </c>
      <c r="BK104" s="58">
        <f t="shared" si="70"/>
        <v>0</v>
      </c>
      <c r="BL104" s="2"/>
      <c r="BM104" s="2">
        <f t="shared" si="51"/>
        <v>3.9121691620425776</v>
      </c>
      <c r="BN104" s="2">
        <f t="shared" si="52"/>
        <v>0.77475182890608585</v>
      </c>
      <c r="BO104" s="41">
        <f t="shared" si="53"/>
        <v>0</v>
      </c>
      <c r="BP104" s="2">
        <f t="shared" si="54"/>
        <v>0</v>
      </c>
      <c r="BQ104" s="2"/>
      <c r="BR104" s="2"/>
      <c r="BS104" s="2">
        <f t="shared" si="71"/>
        <v>148.61015934376474</v>
      </c>
      <c r="BT104" s="2">
        <f t="shared" si="72"/>
        <v>11.611999111433905</v>
      </c>
      <c r="BU104" s="2">
        <f t="shared" si="73"/>
        <v>135.66157725149034</v>
      </c>
      <c r="BV104" s="2">
        <f t="shared" si="74"/>
        <v>24.560581203708235</v>
      </c>
      <c r="BW104" s="6">
        <f t="shared" si="55"/>
        <v>160.22215845519864</v>
      </c>
    </row>
    <row r="105" spans="15:75" x14ac:dyDescent="0.35">
      <c r="O105">
        <f t="shared" si="39"/>
        <v>0.85000000000000042</v>
      </c>
      <c r="P105" s="46"/>
      <c r="S105" s="46"/>
      <c r="T105" s="46"/>
      <c r="U105" s="22">
        <f>IF(O105&lt;'User Interface'!$C$54,0,'User Interface'!$C$52)</f>
        <v>0</v>
      </c>
      <c r="V105" s="46">
        <f>'User Interface'!$C$52</f>
        <v>0.05</v>
      </c>
      <c r="W105" s="46"/>
      <c r="X105">
        <f t="shared" si="38"/>
        <v>0.85000000000000042</v>
      </c>
      <c r="Y105" s="46"/>
      <c r="Z105" s="46"/>
      <c r="AA105" s="46"/>
      <c r="AD105" s="22">
        <f>IF(X105&lt;'User Interface'!$C$54,0,'User Interface'!$C$52)</f>
        <v>0</v>
      </c>
      <c r="AE105" s="46">
        <f>'User Interface'!$C$52</f>
        <v>0.05</v>
      </c>
      <c r="AG105">
        <f t="shared" si="43"/>
        <v>30.666666666666668</v>
      </c>
      <c r="AH105">
        <f t="shared" si="44"/>
        <v>92</v>
      </c>
      <c r="AI105" s="1">
        <f t="shared" si="56"/>
        <v>2357.8196188792704</v>
      </c>
      <c r="AJ105" s="1">
        <f t="shared" si="57"/>
        <v>2.1357903340973921E-6</v>
      </c>
      <c r="AK105" s="1">
        <f t="shared" si="45"/>
        <v>30.674508545937616</v>
      </c>
      <c r="AL105" s="1">
        <f t="shared" si="58"/>
        <v>55.256818003286519</v>
      </c>
      <c r="AM105" s="1">
        <f t="shared" si="46"/>
        <v>10.486248326108861</v>
      </c>
      <c r="AN105" s="1">
        <f t="shared" si="59"/>
        <v>5.9039589285978933E-6</v>
      </c>
      <c r="AO105" s="1">
        <f t="shared" si="60"/>
        <v>2527.903694456319</v>
      </c>
      <c r="AP105" s="1">
        <f t="shared" si="61"/>
        <v>2.2717549456150954E-6</v>
      </c>
      <c r="AQ105" s="1">
        <f t="shared" si="47"/>
        <v>5.950709222811188</v>
      </c>
      <c r="AR105" s="1">
        <f t="shared" si="62"/>
        <v>11.904821652205108</v>
      </c>
      <c r="AS105" s="1">
        <f t="shared" si="63"/>
        <v>1.3697442370949027E-6</v>
      </c>
      <c r="AT105" s="1">
        <f t="shared" si="48"/>
        <v>3.5692328167093294E-3</v>
      </c>
      <c r="AU105" s="1">
        <f t="shared" si="40"/>
        <v>5000.0000000000045</v>
      </c>
      <c r="AW105" s="2">
        <f t="shared" si="64"/>
        <v>3.6590195215999478E-7</v>
      </c>
      <c r="AX105" s="42">
        <f t="shared" si="65"/>
        <v>7.8217870015477354E-8</v>
      </c>
      <c r="AY105" s="2">
        <f t="shared" si="66"/>
        <v>7.0972518402771496E-7</v>
      </c>
      <c r="AZ105" s="2">
        <f t="shared" si="67"/>
        <v>7.5778044627252139E-7</v>
      </c>
      <c r="BA105" s="2"/>
      <c r="BB105" s="46">
        <f t="shared" si="41"/>
        <v>0.81414073128271147</v>
      </c>
      <c r="BC105" s="46">
        <f t="shared" si="42"/>
        <v>0.25</v>
      </c>
      <c r="BD105" s="2"/>
      <c r="BE105">
        <f>IF(AG105/Calculations!$H$11=INT(AG105/Calculations!$H$11),1,0)</f>
        <v>0</v>
      </c>
      <c r="BF105" s="56">
        <f t="shared" si="68"/>
        <v>2.8959249029356755</v>
      </c>
      <c r="BH105" s="2">
        <f t="shared" si="49"/>
        <v>4.0188017334512223</v>
      </c>
      <c r="BI105" s="2">
        <f t="shared" si="50"/>
        <v>0.7991341673691208</v>
      </c>
      <c r="BJ105" s="41">
        <f t="shared" si="69"/>
        <v>0</v>
      </c>
      <c r="BK105" s="58">
        <f t="shared" si="70"/>
        <v>0</v>
      </c>
      <c r="BL105" s="2"/>
      <c r="BM105" s="2">
        <f t="shared" si="51"/>
        <v>4.0188017334512223</v>
      </c>
      <c r="BN105" s="2">
        <f t="shared" si="52"/>
        <v>0.7991341673691208</v>
      </c>
      <c r="BO105" s="41">
        <f t="shared" si="53"/>
        <v>0</v>
      </c>
      <c r="BP105" s="2">
        <f t="shared" si="54"/>
        <v>0</v>
      </c>
      <c r="BQ105" s="2"/>
      <c r="BR105" s="2"/>
      <c r="BS105" s="2">
        <f t="shared" si="71"/>
        <v>153.42809524458508</v>
      </c>
      <c r="BT105" s="2">
        <f t="shared" si="72"/>
        <v>11.611999111433905</v>
      </c>
      <c r="BU105" s="2">
        <f t="shared" si="73"/>
        <v>139.68037898494157</v>
      </c>
      <c r="BV105" s="2">
        <f t="shared" si="74"/>
        <v>25.359715371077357</v>
      </c>
      <c r="BW105" s="6">
        <f t="shared" si="55"/>
        <v>165.04009435601898</v>
      </c>
    </row>
    <row r="106" spans="15:75" x14ac:dyDescent="0.35">
      <c r="O106">
        <f t="shared" si="39"/>
        <v>0.87000000000000044</v>
      </c>
      <c r="P106" s="46"/>
      <c r="S106" s="46"/>
      <c r="T106" s="46"/>
      <c r="U106" s="22">
        <f>IF(O106&lt;'User Interface'!$C$54,0,'User Interface'!$C$52)</f>
        <v>0</v>
      </c>
      <c r="V106" s="46">
        <f>'User Interface'!$C$52</f>
        <v>0.05</v>
      </c>
      <c r="W106" s="46"/>
      <c r="X106">
        <f t="shared" si="38"/>
        <v>0.87000000000000044</v>
      </c>
      <c r="Y106" s="46"/>
      <c r="Z106" s="46"/>
      <c r="AA106" s="46"/>
      <c r="AD106" s="22">
        <f>IF(X106&lt;'User Interface'!$C$54,0,'User Interface'!$C$52)</f>
        <v>0</v>
      </c>
      <c r="AE106" s="46">
        <f>'User Interface'!$C$52</f>
        <v>0.05</v>
      </c>
      <c r="AG106">
        <f t="shared" si="43"/>
        <v>31</v>
      </c>
      <c r="AH106">
        <f t="shared" si="44"/>
        <v>93</v>
      </c>
      <c r="AI106" s="1">
        <f t="shared" si="56"/>
        <v>2353.6929292258778</v>
      </c>
      <c r="AJ106" s="1">
        <f t="shared" si="57"/>
        <v>2.1324117559999348E-6</v>
      </c>
      <c r="AK106" s="1">
        <f t="shared" si="45"/>
        <v>31.3929194753823</v>
      </c>
      <c r="AL106" s="1">
        <f t="shared" si="58"/>
        <v>56.78561274878659</v>
      </c>
      <c r="AM106" s="1">
        <f t="shared" si="46"/>
        <v>10.800295990087495</v>
      </c>
      <c r="AN106" s="1">
        <f t="shared" si="59"/>
        <v>6.0794163676977311E-6</v>
      </c>
      <c r="AO106" s="1">
        <f t="shared" si="60"/>
        <v>2528.9284558767586</v>
      </c>
      <c r="AP106" s="1">
        <f t="shared" si="61"/>
        <v>2.2725750890525302E-6</v>
      </c>
      <c r="AQ106" s="1">
        <f t="shared" si="47"/>
        <v>6.1135172987467952</v>
      </c>
      <c r="AR106" s="1">
        <f t="shared" si="62"/>
        <v>12.28256335052577</v>
      </c>
      <c r="AS106" s="1">
        <f t="shared" si="63"/>
        <v>1.4178799922045367E-6</v>
      </c>
      <c r="AT106" s="1">
        <f t="shared" si="48"/>
        <v>3.6941315556753463E-3</v>
      </c>
      <c r="AU106" s="1">
        <f t="shared" si="40"/>
        <v>5000.0000000000045</v>
      </c>
      <c r="AW106" s="2">
        <f t="shared" si="64"/>
        <v>3.7627236864398335E-7</v>
      </c>
      <c r="AX106" s="42">
        <f t="shared" si="65"/>
        <v>8.074871313570321E-8</v>
      </c>
      <c r="AY106" s="2">
        <f t="shared" si="66"/>
        <v>7.0855153326834017E-7</v>
      </c>
      <c r="AZ106" s="2">
        <f t="shared" si="67"/>
        <v>7.580717919758E-7</v>
      </c>
      <c r="BA106" s="2"/>
      <c r="BB106" s="46">
        <f t="shared" si="41"/>
        <v>0.81375938586789587</v>
      </c>
      <c r="BC106" s="46">
        <f t="shared" si="42"/>
        <v>0.25</v>
      </c>
      <c r="BD106" s="2"/>
      <c r="BE106">
        <f>IF(AG106/Calculations!$H$11=INT(AG106/Calculations!$H$11),1,0)</f>
        <v>0</v>
      </c>
      <c r="BF106" s="56">
        <f t="shared" si="68"/>
        <v>2.8947791084289536</v>
      </c>
      <c r="BH106" s="2">
        <f t="shared" si="49"/>
        <v>4.1266896567710871</v>
      </c>
      <c r="BI106" s="2">
        <f t="shared" si="50"/>
        <v>0.82399798958129578</v>
      </c>
      <c r="BJ106" s="41">
        <f t="shared" si="69"/>
        <v>0</v>
      </c>
      <c r="BK106" s="58">
        <f t="shared" si="70"/>
        <v>0</v>
      </c>
      <c r="BL106" s="2"/>
      <c r="BM106" s="2">
        <f t="shared" si="51"/>
        <v>4.1266896567710871</v>
      </c>
      <c r="BN106" s="2">
        <f t="shared" si="52"/>
        <v>0.82399798958129578</v>
      </c>
      <c r="BO106" s="41">
        <f t="shared" si="53"/>
        <v>0</v>
      </c>
      <c r="BP106" s="2">
        <f t="shared" si="54"/>
        <v>0</v>
      </c>
      <c r="BQ106" s="2"/>
      <c r="BR106" s="2"/>
      <c r="BS106" s="2">
        <f t="shared" si="71"/>
        <v>158.37878289093746</v>
      </c>
      <c r="BT106" s="2">
        <f t="shared" si="72"/>
        <v>11.611999111433905</v>
      </c>
      <c r="BU106" s="2">
        <f t="shared" si="73"/>
        <v>143.80706864171265</v>
      </c>
      <c r="BV106" s="2">
        <f t="shared" si="74"/>
        <v>26.183713360658654</v>
      </c>
      <c r="BW106" s="6">
        <f t="shared" si="55"/>
        <v>169.99078200237136</v>
      </c>
    </row>
    <row r="107" spans="15:75" x14ac:dyDescent="0.35">
      <c r="O107">
        <f t="shared" si="39"/>
        <v>0.89000000000000046</v>
      </c>
      <c r="P107" s="46"/>
      <c r="S107" s="46"/>
      <c r="T107" s="46"/>
      <c r="U107" s="22">
        <f>IF(O107&lt;'User Interface'!$C$54,0,'User Interface'!$C$52)</f>
        <v>0</v>
      </c>
      <c r="V107" s="46">
        <f>'User Interface'!$C$52</f>
        <v>0.05</v>
      </c>
      <c r="W107" s="46"/>
      <c r="X107">
        <f t="shared" si="38"/>
        <v>0.89000000000000046</v>
      </c>
      <c r="Y107" s="46"/>
      <c r="Z107" s="46"/>
      <c r="AA107" s="46"/>
      <c r="AD107" s="22">
        <f>IF(X107&lt;'User Interface'!$C$54,0,'User Interface'!$C$52)</f>
        <v>0</v>
      </c>
      <c r="AE107" s="46">
        <f>'User Interface'!$C$52</f>
        <v>0.05</v>
      </c>
      <c r="AG107">
        <f t="shared" si="43"/>
        <v>31.333333333333332</v>
      </c>
      <c r="AH107">
        <f t="shared" si="44"/>
        <v>94</v>
      </c>
      <c r="AI107" s="1">
        <f t="shared" si="56"/>
        <v>2349.4568934957097</v>
      </c>
      <c r="AJ107" s="1">
        <f t="shared" si="57"/>
        <v>2.1289537300705307E-6</v>
      </c>
      <c r="AK107" s="1">
        <f t="shared" si="45"/>
        <v>32.140853045076895</v>
      </c>
      <c r="AL107" s="1">
        <f t="shared" si="58"/>
        <v>58.342231099090746</v>
      </c>
      <c r="AM107" s="1">
        <f t="shared" si="46"/>
        <v>11.122462536373407</v>
      </c>
      <c r="AN107" s="1">
        <f t="shared" si="59"/>
        <v>6.2594312279391313E-6</v>
      </c>
      <c r="AO107" s="1">
        <f t="shared" si="60"/>
        <v>2529.9806933275468</v>
      </c>
      <c r="AP107" s="1">
        <f t="shared" si="61"/>
        <v>2.273421175288961E-6</v>
      </c>
      <c r="AQ107" s="1">
        <f t="shared" si="47"/>
        <v>6.2836306136016358</v>
      </c>
      <c r="AR107" s="1">
        <f t="shared" si="62"/>
        <v>12.669400982516445</v>
      </c>
      <c r="AS107" s="1">
        <f t="shared" si="63"/>
        <v>1.4674546971698687E-6</v>
      </c>
      <c r="AT107" s="1">
        <f t="shared" si="48"/>
        <v>3.8227708275742418E-3</v>
      </c>
      <c r="AU107" s="1">
        <f t="shared" si="40"/>
        <v>5000.0000000000045</v>
      </c>
      <c r="AW107" s="2">
        <f t="shared" si="64"/>
        <v>3.8679772989098291E-7</v>
      </c>
      <c r="AX107" s="42">
        <f t="shared" si="65"/>
        <v>8.3333752398773275E-8</v>
      </c>
      <c r="AY107" s="2">
        <f t="shared" si="66"/>
        <v>7.0734589273724066E-7</v>
      </c>
      <c r="AZ107" s="2">
        <f t="shared" si="67"/>
        <v>7.5837111592060755E-7</v>
      </c>
      <c r="BA107" s="2"/>
      <c r="BB107" s="46">
        <f t="shared" si="41"/>
        <v>0.81337821907616081</v>
      </c>
      <c r="BC107" s="46">
        <f t="shared" si="42"/>
        <v>0.25</v>
      </c>
      <c r="BD107" s="2"/>
      <c r="BE107">
        <f>IF(AG107/Calculations!$H$11=INT(AG107/Calculations!$H$11),1,0)</f>
        <v>0</v>
      </c>
      <c r="BF107" s="56">
        <f t="shared" si="68"/>
        <v>2.8935748224426128</v>
      </c>
      <c r="BH107" s="2">
        <f t="shared" si="49"/>
        <v>4.2360357336259664</v>
      </c>
      <c r="BI107" s="2">
        <f t="shared" si="50"/>
        <v>0.84939301471559636</v>
      </c>
      <c r="BJ107" s="41">
        <f t="shared" si="69"/>
        <v>0</v>
      </c>
      <c r="BK107" s="58">
        <f t="shared" si="70"/>
        <v>0</v>
      </c>
      <c r="BL107" s="2"/>
      <c r="BM107" s="2">
        <f t="shared" si="51"/>
        <v>4.2360357336259664</v>
      </c>
      <c r="BN107" s="2">
        <f t="shared" si="52"/>
        <v>0.84939301471559636</v>
      </c>
      <c r="BO107" s="41">
        <f t="shared" si="53"/>
        <v>0</v>
      </c>
      <c r="BP107" s="2">
        <f t="shared" si="54"/>
        <v>0</v>
      </c>
      <c r="BQ107" s="2"/>
      <c r="BR107" s="2"/>
      <c r="BS107" s="2">
        <f t="shared" si="71"/>
        <v>163.464211639279</v>
      </c>
      <c r="BT107" s="2">
        <f t="shared" si="72"/>
        <v>11.611999111433905</v>
      </c>
      <c r="BU107" s="2">
        <f t="shared" si="73"/>
        <v>148.0431043753386</v>
      </c>
      <c r="BV107" s="2">
        <f t="shared" si="74"/>
        <v>27.033106375374249</v>
      </c>
      <c r="BW107" s="6">
        <f t="shared" si="55"/>
        <v>175.0762107507129</v>
      </c>
    </row>
    <row r="108" spans="15:75" x14ac:dyDescent="0.35">
      <c r="O108">
        <f t="shared" si="39"/>
        <v>0.91000000000000048</v>
      </c>
      <c r="P108" s="46"/>
      <c r="S108" s="46"/>
      <c r="T108" s="46"/>
      <c r="U108" s="22">
        <f>IF(O108&lt;'User Interface'!$C$54,0,'User Interface'!$C$52)</f>
        <v>0</v>
      </c>
      <c r="V108" s="46">
        <f>'User Interface'!$C$52</f>
        <v>0.05</v>
      </c>
      <c r="W108" s="46"/>
      <c r="X108">
        <f t="shared" si="38"/>
        <v>0.91000000000000048</v>
      </c>
      <c r="Y108" s="46"/>
      <c r="Z108" s="46"/>
      <c r="AA108" s="46"/>
      <c r="AD108" s="22">
        <f>IF(X108&lt;'User Interface'!$C$54,0,'User Interface'!$C$52)</f>
        <v>0</v>
      </c>
      <c r="AE108" s="46">
        <f>'User Interface'!$C$52</f>
        <v>0.05</v>
      </c>
      <c r="AG108">
        <f t="shared" si="43"/>
        <v>31.666666666666668</v>
      </c>
      <c r="AH108">
        <f t="shared" si="44"/>
        <v>95</v>
      </c>
      <c r="AI108" s="1">
        <f t="shared" si="56"/>
        <v>2345.1098810674057</v>
      </c>
      <c r="AJ108" s="1">
        <f t="shared" si="57"/>
        <v>2.1254103725425301E-6</v>
      </c>
      <c r="AK108" s="1">
        <f t="shared" si="45"/>
        <v>32.916659583026757</v>
      </c>
      <c r="AL108" s="1">
        <f t="shared" si="58"/>
        <v>59.929006966268112</v>
      </c>
      <c r="AM108" s="1">
        <f t="shared" si="46"/>
        <v>11.452838475924523</v>
      </c>
      <c r="AN108" s="1">
        <f t="shared" si="59"/>
        <v>6.4440246970760675E-6</v>
      </c>
      <c r="AO108" s="1">
        <f t="shared" si="60"/>
        <v>2531.0609032651132</v>
      </c>
      <c r="AP108" s="1">
        <f t="shared" si="61"/>
        <v>2.2742926612091214E-6</v>
      </c>
      <c r="AQ108" s="1">
        <f t="shared" si="47"/>
        <v>6.4608133612282863</v>
      </c>
      <c r="AR108" s="1">
        <f t="shared" si="62"/>
        <v>13.065929671481941</v>
      </c>
      <c r="AS108" s="1">
        <f t="shared" si="63"/>
        <v>1.5184932439316648E-6</v>
      </c>
      <c r="AT108" s="1">
        <f t="shared" si="48"/>
        <v>3.955247334117673E-3</v>
      </c>
      <c r="AU108" s="1">
        <f t="shared" si="40"/>
        <v>5000.0000000000036</v>
      </c>
      <c r="AW108" s="2">
        <f t="shared" si="64"/>
        <v>3.9749929321649901E-7</v>
      </c>
      <c r="AX108" s="42">
        <f t="shared" si="65"/>
        <v>8.5977944313459828E-8</v>
      </c>
      <c r="AY108" s="2">
        <f t="shared" si="66"/>
        <v>7.0610788582884283E-7</v>
      </c>
      <c r="AZ108" s="2">
        <f t="shared" si="67"/>
        <v>7.5867854434981373E-7</v>
      </c>
      <c r="BA108" s="2"/>
      <c r="BB108" s="46">
        <f t="shared" si="41"/>
        <v>0.81299723082383868</v>
      </c>
      <c r="BC108" s="46">
        <f t="shared" si="42"/>
        <v>0.25</v>
      </c>
      <c r="BD108" s="2"/>
      <c r="BE108">
        <f>IF(AG108/Calculations!$H$11=INT(AG108/Calculations!$H$11),1,0)</f>
        <v>0</v>
      </c>
      <c r="BF108" s="56">
        <f t="shared" si="68"/>
        <v>2.8923110900449203</v>
      </c>
      <c r="BH108" s="2">
        <f t="shared" si="49"/>
        <v>4.3470124318473005</v>
      </c>
      <c r="BI108" s="2">
        <f t="shared" si="50"/>
        <v>0.87536392691572151</v>
      </c>
      <c r="BJ108" s="41">
        <f t="shared" si="69"/>
        <v>0</v>
      </c>
      <c r="BK108" s="58">
        <f t="shared" si="70"/>
        <v>0</v>
      </c>
      <c r="BL108" s="2"/>
      <c r="BM108" s="2">
        <f t="shared" si="51"/>
        <v>4.3470124318473005</v>
      </c>
      <c r="BN108" s="2">
        <f t="shared" si="52"/>
        <v>0.87536392691572151</v>
      </c>
      <c r="BO108" s="41">
        <f t="shared" si="53"/>
        <v>0</v>
      </c>
      <c r="BP108" s="2">
        <f t="shared" si="54"/>
        <v>0</v>
      </c>
      <c r="BQ108" s="2"/>
      <c r="BR108" s="2"/>
      <c r="BS108" s="2">
        <f t="shared" si="71"/>
        <v>168.68658799804203</v>
      </c>
      <c r="BT108" s="2">
        <f t="shared" si="72"/>
        <v>11.611999111433905</v>
      </c>
      <c r="BU108" s="2">
        <f t="shared" si="73"/>
        <v>152.3901168071859</v>
      </c>
      <c r="BV108" s="2">
        <f t="shared" si="74"/>
        <v>27.90847030228997</v>
      </c>
      <c r="BW108" s="6">
        <f t="shared" si="55"/>
        <v>180.29858710947593</v>
      </c>
    </row>
    <row r="109" spans="15:75" x14ac:dyDescent="0.35">
      <c r="O109">
        <f t="shared" si="39"/>
        <v>0.93000000000000049</v>
      </c>
      <c r="P109" s="46"/>
      <c r="S109" s="46"/>
      <c r="T109" s="46"/>
      <c r="U109" s="22">
        <f>IF(O109&lt;'User Interface'!$C$54,0,'User Interface'!$C$52)</f>
        <v>0</v>
      </c>
      <c r="V109" s="46">
        <f>'User Interface'!$C$52</f>
        <v>0.05</v>
      </c>
      <c r="W109" s="46"/>
      <c r="X109">
        <f t="shared" si="38"/>
        <v>0.93000000000000049</v>
      </c>
      <c r="Y109" s="46"/>
      <c r="Z109" s="46"/>
      <c r="AA109" s="46"/>
      <c r="AD109" s="22">
        <f>IF(X109&lt;'User Interface'!$C$54,0,'User Interface'!$C$52)</f>
        <v>0</v>
      </c>
      <c r="AE109" s="46">
        <f>'User Interface'!$C$52</f>
        <v>0.05</v>
      </c>
      <c r="AG109">
        <f t="shared" si="43"/>
        <v>32</v>
      </c>
      <c r="AH109">
        <f t="shared" si="44"/>
        <v>96</v>
      </c>
      <c r="AI109" s="1">
        <f t="shared" si="56"/>
        <v>2340.6501141890635</v>
      </c>
      <c r="AJ109" s="1">
        <f t="shared" si="57"/>
        <v>2.121777323458771E-6</v>
      </c>
      <c r="AK109" s="1">
        <f t="shared" si="45"/>
        <v>33.719019844665745</v>
      </c>
      <c r="AL109" s="1">
        <f t="shared" si="58"/>
        <v>61.548011580716675</v>
      </c>
      <c r="AM109" s="1">
        <f t="shared" si="46"/>
        <v>11.791535979027405</v>
      </c>
      <c r="AN109" s="1">
        <f t="shared" si="59"/>
        <v>6.6332358053476702E-6</v>
      </c>
      <c r="AO109" s="1">
        <f t="shared" si="60"/>
        <v>2532.169613470724</v>
      </c>
      <c r="AP109" s="1">
        <f t="shared" si="61"/>
        <v>2.2751893230609544E-6</v>
      </c>
      <c r="AQ109" s="1">
        <f t="shared" si="47"/>
        <v>6.6448965052870435</v>
      </c>
      <c r="AR109" s="1">
        <f t="shared" si="62"/>
        <v>13.472704170437009</v>
      </c>
      <c r="AS109" s="1">
        <f t="shared" si="63"/>
        <v>1.5710244506501459E-6</v>
      </c>
      <c r="AT109" s="1">
        <f t="shared" si="48"/>
        <v>4.0916588550677256E-3</v>
      </c>
      <c r="AU109" s="1">
        <f t="shared" si="40"/>
        <v>5000.0000000000036</v>
      </c>
      <c r="AW109" s="2">
        <f t="shared" si="64"/>
        <v>4.0839562177759141E-7</v>
      </c>
      <c r="AX109" s="42">
        <f t="shared" si="65"/>
        <v>8.8685807764473194E-8</v>
      </c>
      <c r="AY109" s="2">
        <f t="shared" si="66"/>
        <v>7.048370750970842E-7</v>
      </c>
      <c r="AZ109" s="2">
        <f t="shared" si="67"/>
        <v>7.5899421558820693E-7</v>
      </c>
      <c r="BA109" s="2"/>
      <c r="BB109" s="46">
        <f t="shared" si="41"/>
        <v>0.81261642102730147</v>
      </c>
      <c r="BC109" s="46">
        <f t="shared" si="42"/>
        <v>0.25</v>
      </c>
      <c r="BD109" s="2"/>
      <c r="BE109">
        <f>IF(AG109/Calculations!$H$11=INT(AG109/Calculations!$H$11),1,0)</f>
        <v>0</v>
      </c>
      <c r="BF109" s="56">
        <f t="shared" si="68"/>
        <v>2.8909868587642484</v>
      </c>
      <c r="BH109" s="2">
        <f t="shared" si="49"/>
        <v>4.459766881975292</v>
      </c>
      <c r="BI109" s="2">
        <f t="shared" si="50"/>
        <v>0.90195129530634544</v>
      </c>
      <c r="BJ109" s="41">
        <f t="shared" si="69"/>
        <v>0</v>
      </c>
      <c r="BK109" s="58">
        <f t="shared" si="70"/>
        <v>0</v>
      </c>
      <c r="BL109" s="2"/>
      <c r="BM109" s="2">
        <f t="shared" si="51"/>
        <v>4.459766881975292</v>
      </c>
      <c r="BN109" s="2">
        <f t="shared" si="52"/>
        <v>0.90195129530634544</v>
      </c>
      <c r="BO109" s="41">
        <f t="shared" si="53"/>
        <v>0</v>
      </c>
      <c r="BP109" s="2">
        <f t="shared" si="54"/>
        <v>0</v>
      </c>
      <c r="BQ109" s="2"/>
      <c r="BR109" s="2"/>
      <c r="BS109" s="2">
        <f t="shared" si="71"/>
        <v>174.04830617532366</v>
      </c>
      <c r="BT109" s="2">
        <f t="shared" si="72"/>
        <v>11.611999111433905</v>
      </c>
      <c r="BU109" s="2">
        <f t="shared" si="73"/>
        <v>156.8498836891612</v>
      </c>
      <c r="BV109" s="2">
        <f t="shared" si="74"/>
        <v>28.810421597596317</v>
      </c>
      <c r="BW109" s="6">
        <f t="shared" si="55"/>
        <v>185.66030528675756</v>
      </c>
    </row>
    <row r="110" spans="15:75" x14ac:dyDescent="0.35">
      <c r="O110">
        <f t="shared" si="39"/>
        <v>0.95000000000000051</v>
      </c>
      <c r="P110" s="46"/>
      <c r="S110" s="46"/>
      <c r="T110" s="46"/>
      <c r="U110" s="22">
        <f>IF(O110&lt;'User Interface'!$C$54,0,'User Interface'!$C$52)</f>
        <v>0</v>
      </c>
      <c r="V110" s="46">
        <f>'User Interface'!$C$52</f>
        <v>0.05</v>
      </c>
      <c r="W110" s="46"/>
      <c r="X110">
        <f t="shared" si="38"/>
        <v>0.95000000000000051</v>
      </c>
      <c r="Y110" s="46"/>
      <c r="Z110" s="46"/>
      <c r="AA110" s="46"/>
      <c r="AD110" s="22">
        <f>IF(X110&lt;'User Interface'!$C$54,0,'User Interface'!$C$52)</f>
        <v>0</v>
      </c>
      <c r="AE110" s="46">
        <f>'User Interface'!$C$52</f>
        <v>0.05</v>
      </c>
      <c r="AG110">
        <f t="shared" si="43"/>
        <v>32.333333333333336</v>
      </c>
      <c r="AH110">
        <f t="shared" si="44"/>
        <v>97</v>
      </c>
      <c r="AI110" s="1">
        <f t="shared" si="56"/>
        <v>2336.0756891983265</v>
      </c>
      <c r="AJ110" s="1">
        <f t="shared" si="57"/>
        <v>2.1180511869947329E-6</v>
      </c>
      <c r="AK110" s="1">
        <f t="shared" si="45"/>
        <v>34.546887078610638</v>
      </c>
      <c r="AL110" s="1">
        <f t="shared" si="58"/>
        <v>63.201099140075002</v>
      </c>
      <c r="AM110" s="1">
        <f t="shared" si="46"/>
        <v>12.138685678915936</v>
      </c>
      <c r="AN110" s="1">
        <f t="shared" si="59"/>
        <v>6.8271185928185607E-6</v>
      </c>
      <c r="AO110" s="1">
        <f t="shared" si="60"/>
        <v>2533.3073797018851</v>
      </c>
      <c r="AP110" s="1">
        <f t="shared" si="61"/>
        <v>2.2761111606133539E-6</v>
      </c>
      <c r="AQ110" s="1">
        <f t="shared" si="47"/>
        <v>6.8357670091501568</v>
      </c>
      <c r="AR110" s="1">
        <f t="shared" si="62"/>
        <v>13.890247242171592</v>
      </c>
      <c r="AS110" s="1">
        <f t="shared" si="63"/>
        <v>1.6250806152020358E-6</v>
      </c>
      <c r="AT110" s="1">
        <f t="shared" si="48"/>
        <v>4.2321045062150538E-3</v>
      </c>
      <c r="AU110" s="1">
        <f t="shared" si="40"/>
        <v>5000.0000000000036</v>
      </c>
      <c r="AW110" s="2">
        <f t="shared" si="64"/>
        <v>4.1950305295890728E-7</v>
      </c>
      <c r="AX110" s="42">
        <f t="shared" si="65"/>
        <v>9.1461508614988672E-8</v>
      </c>
      <c r="AY110" s="2">
        <f t="shared" si="66"/>
        <v>7.0353297135555201E-7</v>
      </c>
      <c r="AZ110" s="2">
        <f t="shared" si="67"/>
        <v>7.5931827857271741E-7</v>
      </c>
      <c r="BA110" s="2"/>
      <c r="BB110" s="46">
        <f t="shared" si="41"/>
        <v>0.81223578960295983</v>
      </c>
      <c r="BC110" s="46">
        <f t="shared" si="42"/>
        <v>0.25</v>
      </c>
      <c r="BD110" s="2"/>
      <c r="BE110">
        <f>IF(AG110/Calculations!$H$11=INT(AG110/Calculations!$H$11),1,0)</f>
        <v>0</v>
      </c>
      <c r="BF110" s="56">
        <f t="shared" si="68"/>
        <v>2.8896009904374487</v>
      </c>
      <c r="BH110" s="2">
        <f t="shared" si="49"/>
        <v>4.5744249944633069</v>
      </c>
      <c r="BI110" s="2">
        <f t="shared" si="50"/>
        <v>0.92919233778389665</v>
      </c>
      <c r="BJ110" s="41">
        <f t="shared" si="69"/>
        <v>0</v>
      </c>
      <c r="BK110" s="58">
        <f t="shared" si="70"/>
        <v>0</v>
      </c>
      <c r="BL110" s="2"/>
      <c r="BM110" s="2">
        <f t="shared" si="51"/>
        <v>4.5744249944633069</v>
      </c>
      <c r="BN110" s="2">
        <f t="shared" si="52"/>
        <v>0.92919233778389665</v>
      </c>
      <c r="BO110" s="41">
        <f t="shared" si="53"/>
        <v>0</v>
      </c>
      <c r="BP110" s="2">
        <f t="shared" si="54"/>
        <v>0</v>
      </c>
      <c r="BQ110" s="2"/>
      <c r="BR110" s="2"/>
      <c r="BS110" s="2">
        <f t="shared" si="71"/>
        <v>179.55192350757085</v>
      </c>
      <c r="BT110" s="2">
        <f t="shared" si="72"/>
        <v>11.611999111433905</v>
      </c>
      <c r="BU110" s="2">
        <f t="shared" si="73"/>
        <v>161.4243086836245</v>
      </c>
      <c r="BV110" s="2">
        <f t="shared" si="74"/>
        <v>29.739613935380213</v>
      </c>
      <c r="BW110" s="6">
        <f t="shared" si="55"/>
        <v>191.16392261900475</v>
      </c>
    </row>
    <row r="111" spans="15:75" x14ac:dyDescent="0.35">
      <c r="O111">
        <f t="shared" si="39"/>
        <v>0.97000000000000053</v>
      </c>
      <c r="P111" s="46"/>
      <c r="S111" s="46"/>
      <c r="T111" s="46"/>
      <c r="U111" s="22">
        <f>IF(O111&lt;'User Interface'!$C$54,0,'User Interface'!$C$52)</f>
        <v>0</v>
      </c>
      <c r="V111" s="46">
        <f>'User Interface'!$C$52</f>
        <v>0.05</v>
      </c>
      <c r="W111" s="46"/>
      <c r="X111">
        <f t="shared" si="38"/>
        <v>0.97000000000000053</v>
      </c>
      <c r="Y111" s="46"/>
      <c r="Z111" s="46"/>
      <c r="AA111" s="46"/>
      <c r="AD111" s="22">
        <f>IF(X111&lt;'User Interface'!$C$54,0,'User Interface'!$C$52)</f>
        <v>0</v>
      </c>
      <c r="AE111" s="46">
        <f>'User Interface'!$C$52</f>
        <v>0.05</v>
      </c>
      <c r="AG111">
        <f t="shared" si="43"/>
        <v>32.666666666666664</v>
      </c>
      <c r="AH111">
        <f t="shared" si="44"/>
        <v>98</v>
      </c>
      <c r="AI111" s="1">
        <f t="shared" si="56"/>
        <v>2331.384594354387</v>
      </c>
      <c r="AJ111" s="1">
        <f t="shared" si="57"/>
        <v>2.1142291659418255E-6</v>
      </c>
      <c r="AK111" s="1">
        <f t="shared" si="45"/>
        <v>35.399438917637873</v>
      </c>
      <c r="AL111" s="1">
        <f t="shared" si="58"/>
        <v>64.889944468311015</v>
      </c>
      <c r="AM111" s="1">
        <f t="shared" si="46"/>
        <v>12.494434017337591</v>
      </c>
      <c r="AN111" s="1">
        <f t="shared" si="59"/>
        <v>7.0257397600688576E-6</v>
      </c>
      <c r="AO111" s="1">
        <f t="shared" si="60"/>
        <v>2534.4747829200564</v>
      </c>
      <c r="AP111" s="1">
        <f t="shared" si="61"/>
        <v>2.2770583320466298E-6</v>
      </c>
      <c r="AQ111" s="1">
        <f t="shared" si="47"/>
        <v>7.0333588964758</v>
      </c>
      <c r="AR111" s="1">
        <f t="shared" si="62"/>
        <v>14.319056643113354</v>
      </c>
      <c r="AS111" s="1">
        <f t="shared" si="63"/>
        <v>1.6806971497381356E-6</v>
      </c>
      <c r="AT111" s="1">
        <f t="shared" si="48"/>
        <v>4.3766849592858266E-3</v>
      </c>
      <c r="AU111" s="1">
        <f t="shared" si="40"/>
        <v>5000.0000000000027</v>
      </c>
      <c r="AW111" s="2">
        <f t="shared" si="64"/>
        <v>4.3083608537337757E-7</v>
      </c>
      <c r="AX111" s="42">
        <f t="shared" si="65"/>
        <v>9.4308930136148369E-8</v>
      </c>
      <c r="AY111" s="2">
        <f t="shared" si="66"/>
        <v>7.0219504127867017E-7</v>
      </c>
      <c r="AZ111" s="2">
        <f t="shared" si="67"/>
        <v>7.5965089163772682E-7</v>
      </c>
      <c r="BA111" s="2"/>
      <c r="BB111" s="46">
        <f t="shared" si="41"/>
        <v>0.81185533646726404</v>
      </c>
      <c r="BC111" s="46">
        <f t="shared" si="42"/>
        <v>0.25</v>
      </c>
      <c r="BD111" s="2"/>
      <c r="BE111">
        <f>IF(AG111/Calculations!$H$11=INT(AG111/Calculations!$H$11),1,0)</f>
        <v>0</v>
      </c>
      <c r="BF111" s="56">
        <f t="shared" si="68"/>
        <v>2.8881522710151102</v>
      </c>
      <c r="BH111" s="2">
        <f t="shared" si="49"/>
        <v>4.6910948477617529</v>
      </c>
      <c r="BI111" s="2">
        <f t="shared" si="50"/>
        <v>0.95712155500899465</v>
      </c>
      <c r="BJ111" s="41">
        <f t="shared" si="69"/>
        <v>0</v>
      </c>
      <c r="BK111" s="58">
        <f t="shared" si="70"/>
        <v>0</v>
      </c>
      <c r="BL111" s="2"/>
      <c r="BM111" s="2">
        <f t="shared" si="51"/>
        <v>4.6910948477617529</v>
      </c>
      <c r="BN111" s="2">
        <f t="shared" si="52"/>
        <v>0.95712155500899465</v>
      </c>
      <c r="BO111" s="41">
        <f t="shared" si="53"/>
        <v>0</v>
      </c>
      <c r="BP111" s="2">
        <f t="shared" si="54"/>
        <v>0</v>
      </c>
      <c r="BQ111" s="2"/>
      <c r="BR111" s="2"/>
      <c r="BS111" s="2">
        <f t="shared" si="71"/>
        <v>185.20013991034159</v>
      </c>
      <c r="BT111" s="2">
        <f t="shared" si="72"/>
        <v>11.611999111433905</v>
      </c>
      <c r="BU111" s="2">
        <f t="shared" si="73"/>
        <v>166.11540353138625</v>
      </c>
      <c r="BV111" s="2">
        <f t="shared" si="74"/>
        <v>30.696735490389209</v>
      </c>
      <c r="BW111" s="6">
        <f t="shared" si="55"/>
        <v>196.81213902177549</v>
      </c>
    </row>
    <row r="112" spans="15:75" x14ac:dyDescent="0.35">
      <c r="O112">
        <f t="shared" si="39"/>
        <v>0.99000000000000055</v>
      </c>
      <c r="P112" s="46"/>
      <c r="S112" s="46"/>
      <c r="T112" s="46"/>
      <c r="U112" s="22">
        <f>IF(O112&lt;'User Interface'!$C$54,0,'User Interface'!$C$52)</f>
        <v>0</v>
      </c>
      <c r="V112" s="46">
        <f>'User Interface'!$C$52</f>
        <v>0.05</v>
      </c>
      <c r="W112" s="46"/>
      <c r="X112">
        <f t="shared" si="38"/>
        <v>0.99000000000000055</v>
      </c>
      <c r="Y112" s="46"/>
      <c r="Z112" s="46"/>
      <c r="AA112" s="46"/>
      <c r="AD112" s="22">
        <f>IF(X112&lt;'User Interface'!$C$54,0,'User Interface'!$C$52)</f>
        <v>0</v>
      </c>
      <c r="AE112" s="46">
        <f>'User Interface'!$C$52</f>
        <v>0.05</v>
      </c>
      <c r="AG112">
        <f t="shared" si="43"/>
        <v>33</v>
      </c>
      <c r="AH112">
        <f t="shared" si="44"/>
        <v>99</v>
      </c>
      <c r="AI112" s="1">
        <f t="shared" si="56"/>
        <v>2326.574724886591</v>
      </c>
      <c r="AJ112" s="1">
        <f t="shared" si="57"/>
        <v>2.1103088243956095E-6</v>
      </c>
      <c r="AK112" s="1">
        <f t="shared" si="45"/>
        <v>36.276037398505409</v>
      </c>
      <c r="AL112" s="1">
        <f t="shared" si="58"/>
        <v>66.616074048442073</v>
      </c>
      <c r="AM112" s="1">
        <f t="shared" si="46"/>
        <v>12.858941037628512</v>
      </c>
      <c r="AN112" s="1">
        <f t="shared" si="59"/>
        <v>7.2291767183350632E-6</v>
      </c>
      <c r="AO112" s="1">
        <f t="shared" si="60"/>
        <v>2535.6724269919678</v>
      </c>
      <c r="AP112" s="1">
        <f t="shared" si="61"/>
        <v>2.2780311095415752E-6</v>
      </c>
      <c r="AQ112" s="1">
        <f t="shared" si="47"/>
        <v>7.2376458311702239</v>
      </c>
      <c r="AR112" s="1">
        <f t="shared" si="62"/>
        <v>14.759610947638139</v>
      </c>
      <c r="AS112" s="1">
        <f t="shared" si="63"/>
        <v>1.7379122826023651E-6</v>
      </c>
      <c r="AT112" s="1">
        <f t="shared" si="48"/>
        <v>4.5255026302324615E-3</v>
      </c>
      <c r="AU112" s="1">
        <f t="shared" si="40"/>
        <v>5000.0000000000018</v>
      </c>
      <c r="AW112" s="2">
        <f t="shared" si="64"/>
        <v>4.4240769840460198E-7</v>
      </c>
      <c r="AX112" s="42">
        <f t="shared" si="65"/>
        <v>9.7231731667518446E-8</v>
      </c>
      <c r="AY112" s="2">
        <f t="shared" si="66"/>
        <v>7.0082271376772572E-7</v>
      </c>
      <c r="AZ112" s="2">
        <f t="shared" si="67"/>
        <v>7.5999222151048841E-7</v>
      </c>
      <c r="BA112" s="2"/>
      <c r="BB112" s="46">
        <f t="shared" si="41"/>
        <v>0.81147506153670301</v>
      </c>
      <c r="BC112" s="46">
        <f t="shared" si="42"/>
        <v>0.25</v>
      </c>
      <c r="BD112" s="2"/>
      <c r="BE112">
        <f>IF(AG112/Calculations!$H$11=INT(AG112/Calculations!$H$11),1,0)</f>
        <v>0</v>
      </c>
      <c r="BF112" s="56">
        <f t="shared" si="68"/>
        <v>2.886639418682408</v>
      </c>
      <c r="BH112" s="2">
        <f t="shared" si="49"/>
        <v>4.8098694717161914</v>
      </c>
      <c r="BI112" s="2">
        <f t="shared" si="50"/>
        <v>0.98577125652506814</v>
      </c>
      <c r="BJ112" s="41">
        <f t="shared" si="69"/>
        <v>0</v>
      </c>
      <c r="BK112" s="58">
        <f t="shared" si="70"/>
        <v>0</v>
      </c>
      <c r="BL112" s="2"/>
      <c r="BM112" s="2">
        <f t="shared" si="51"/>
        <v>4.8098694717161914</v>
      </c>
      <c r="BN112" s="2">
        <f t="shared" si="52"/>
        <v>0.98577125652506814</v>
      </c>
      <c r="BO112" s="41">
        <f t="shared" si="53"/>
        <v>0</v>
      </c>
      <c r="BP112" s="2">
        <f t="shared" si="54"/>
        <v>0</v>
      </c>
      <c r="BQ112" s="2"/>
      <c r="BR112" s="2"/>
      <c r="BS112" s="2">
        <f t="shared" si="71"/>
        <v>190.99578063858283</v>
      </c>
      <c r="BT112" s="2">
        <f t="shared" si="72"/>
        <v>11.611999111433905</v>
      </c>
      <c r="BU112" s="2">
        <f t="shared" si="73"/>
        <v>170.92527300310243</v>
      </c>
      <c r="BV112" s="2">
        <f t="shared" si="74"/>
        <v>31.682506746914278</v>
      </c>
      <c r="BW112" s="6">
        <f t="shared" si="55"/>
        <v>202.60777975001673</v>
      </c>
    </row>
    <row r="113" spans="15:75" x14ac:dyDescent="0.35">
      <c r="O113">
        <f t="shared" si="39"/>
        <v>1.0100000000000005</v>
      </c>
      <c r="P113" s="46"/>
      <c r="S113" s="46"/>
      <c r="T113" s="46"/>
      <c r="U113" s="22">
        <f>IF(O113&lt;'User Interface'!$C$54,0,'User Interface'!$C$52)</f>
        <v>0</v>
      </c>
      <c r="V113" s="46">
        <f>'User Interface'!$C$52</f>
        <v>0.05</v>
      </c>
      <c r="W113" s="46"/>
      <c r="X113">
        <f t="shared" si="38"/>
        <v>1.0100000000000005</v>
      </c>
      <c r="Y113" s="46"/>
      <c r="Z113" s="46"/>
      <c r="AA113" s="46"/>
      <c r="AD113" s="22">
        <f>IF(X113&lt;'User Interface'!$C$54,0,'User Interface'!$C$52)</f>
        <v>0</v>
      </c>
      <c r="AE113" s="46">
        <f>'User Interface'!$C$52</f>
        <v>0.05</v>
      </c>
      <c r="AG113">
        <f t="shared" si="43"/>
        <v>33.333333333333336</v>
      </c>
      <c r="AH113">
        <f t="shared" si="44"/>
        <v>100</v>
      </c>
      <c r="AI113" s="1">
        <f t="shared" si="56"/>
        <v>2321.6438957612422</v>
      </c>
      <c r="AJ113" s="1">
        <f t="shared" si="57"/>
        <v>2.1062879348975438E-6</v>
      </c>
      <c r="AK113" s="1">
        <f t="shared" si="45"/>
        <v>37.176195705818877</v>
      </c>
      <c r="AL113" s="1">
        <f t="shared" si="58"/>
        <v>68.380891557478051</v>
      </c>
      <c r="AM113" s="1">
        <f t="shared" si="46"/>
        <v>13.232378547021099</v>
      </c>
      <c r="AN113" s="1">
        <f t="shared" si="59"/>
        <v>7.4375159695863164E-6</v>
      </c>
      <c r="AO113" s="1">
        <f t="shared" si="60"/>
        <v>2536.900936779507</v>
      </c>
      <c r="AP113" s="1">
        <f t="shared" si="61"/>
        <v>2.2790298488404926E-6</v>
      </c>
      <c r="AQ113" s="1">
        <f t="shared" si="47"/>
        <v>7.4486349582354379</v>
      </c>
      <c r="AR113" s="1">
        <f t="shared" si="62"/>
        <v>15.212374409257666</v>
      </c>
      <c r="AS113" s="1">
        <f t="shared" si="63"/>
        <v>1.7967668162350076E-6</v>
      </c>
      <c r="AT113" s="1">
        <f t="shared" si="48"/>
        <v>4.6786618412383036E-3</v>
      </c>
      <c r="AU113" s="1">
        <f t="shared" si="40"/>
        <v>5000.0000000000027</v>
      </c>
      <c r="AW113" s="2">
        <f t="shared" si="64"/>
        <v>4.5422961582047321E-7</v>
      </c>
      <c r="AX113" s="42">
        <f t="shared" si="65"/>
        <v>1.0023339750412744E-7</v>
      </c>
      <c r="AY113" s="2">
        <f t="shared" si="66"/>
        <v>6.9941538530047058E-7</v>
      </c>
      <c r="AZ113" s="2">
        <f t="shared" si="67"/>
        <v>7.6034244247944199E-7</v>
      </c>
      <c r="BA113" s="2"/>
      <c r="BB113" s="46">
        <f t="shared" si="41"/>
        <v>0.8110949647278054</v>
      </c>
      <c r="BC113" s="46">
        <f t="shared" si="42"/>
        <v>0.25</v>
      </c>
      <c r="BD113" s="2"/>
      <c r="BE113">
        <f>IF(AG113/Calculations!$H$11=INT(AG113/Calculations!$H$11),1,0)</f>
        <v>0</v>
      </c>
      <c r="BF113" s="56">
        <f t="shared" si="68"/>
        <v>2.8850610905929459</v>
      </c>
      <c r="BH113" s="2">
        <f t="shared" si="49"/>
        <v>4.9308291293696254</v>
      </c>
      <c r="BI113" s="2">
        <f t="shared" si="50"/>
        <v>1.0151719971952384</v>
      </c>
      <c r="BJ113" s="41">
        <f t="shared" si="69"/>
        <v>0</v>
      </c>
      <c r="BK113" s="58">
        <f t="shared" si="70"/>
        <v>0</v>
      </c>
      <c r="BL113" s="2"/>
      <c r="BM113" s="2">
        <f t="shared" si="51"/>
        <v>4.9308291293696254</v>
      </c>
      <c r="BN113" s="2">
        <f t="shared" si="52"/>
        <v>1.0151719971952384</v>
      </c>
      <c r="BO113" s="41">
        <f t="shared" si="53"/>
        <v>0</v>
      </c>
      <c r="BP113" s="2">
        <f t="shared" si="54"/>
        <v>0</v>
      </c>
      <c r="BQ113" s="2"/>
      <c r="BR113" s="2"/>
      <c r="BS113" s="2">
        <f t="shared" si="71"/>
        <v>196.94178176514768</v>
      </c>
      <c r="BT113" s="2">
        <f t="shared" si="72"/>
        <v>11.611999111433905</v>
      </c>
      <c r="BU113" s="2">
        <f t="shared" si="73"/>
        <v>175.85610213247205</v>
      </c>
      <c r="BV113" s="2">
        <f t="shared" si="74"/>
        <v>32.697678744109517</v>
      </c>
      <c r="BW113" s="6">
        <f t="shared" si="55"/>
        <v>208.55378087658158</v>
      </c>
    </row>
    <row r="114" spans="15:75" x14ac:dyDescent="0.35">
      <c r="O114">
        <f t="shared" si="39"/>
        <v>1.0300000000000005</v>
      </c>
      <c r="P114" s="46"/>
      <c r="S114" s="46"/>
      <c r="T114" s="46"/>
      <c r="U114" s="22">
        <f>IF(O114&lt;'User Interface'!$C$54,0,'User Interface'!$C$52)</f>
        <v>0</v>
      </c>
      <c r="V114" s="46">
        <f>'User Interface'!$C$52</f>
        <v>0.05</v>
      </c>
      <c r="W114" s="46"/>
      <c r="X114">
        <f t="shared" si="38"/>
        <v>1.0300000000000005</v>
      </c>
      <c r="Y114" s="46"/>
      <c r="Z114" s="46"/>
      <c r="AA114" s="46"/>
      <c r="AD114" s="22">
        <f>IF(X114&lt;'User Interface'!$C$54,0,'User Interface'!$C$52)</f>
        <v>0</v>
      </c>
      <c r="AE114" s="46">
        <f>'User Interface'!$C$52</f>
        <v>0.05</v>
      </c>
      <c r="AG114">
        <f t="shared" si="43"/>
        <v>33.666666666666664</v>
      </c>
      <c r="AH114">
        <f t="shared" si="44"/>
        <v>101</v>
      </c>
      <c r="AI114" s="1">
        <f t="shared" si="56"/>
        <v>2316.5898525827997</v>
      </c>
      <c r="AJ114" s="1">
        <f t="shared" si="57"/>
        <v>2.1021643810440646E-6</v>
      </c>
      <c r="AK114" s="1">
        <f t="shared" si="45"/>
        <v>38.099550476627002</v>
      </c>
      <c r="AL114" s="1">
        <f t="shared" si="58"/>
        <v>70.185698837702844</v>
      </c>
      <c r="AM114" s="1">
        <f t="shared" si="46"/>
        <v>13.614928583288696</v>
      </c>
      <c r="AN114" s="1">
        <f t="shared" si="59"/>
        <v>7.6508517589291363E-6</v>
      </c>
      <c r="AO114" s="1">
        <f t="shared" si="60"/>
        <v>2538.160956547717</v>
      </c>
      <c r="AP114" s="1">
        <f t="shared" si="61"/>
        <v>2.2800549682649372E-6</v>
      </c>
      <c r="AQ114" s="1">
        <f t="shared" si="47"/>
        <v>7.6663617908161665</v>
      </c>
      <c r="AR114" s="1">
        <f t="shared" si="62"/>
        <v>15.67780102171438</v>
      </c>
      <c r="AS114" s="1">
        <f t="shared" si="63"/>
        <v>1.8573039316103376E-6</v>
      </c>
      <c r="AT114" s="1">
        <f t="shared" si="48"/>
        <v>4.8362689608340672E-3</v>
      </c>
      <c r="AU114" s="1">
        <f t="shared" si="40"/>
        <v>5000</v>
      </c>
      <c r="AW114" s="2">
        <f t="shared" si="64"/>
        <v>4.6631252300221969E-7</v>
      </c>
      <c r="AX114" s="42">
        <f t="shared" si="65"/>
        <v>1.0331727766663976E-7</v>
      </c>
      <c r="AY114" s="2">
        <f t="shared" si="66"/>
        <v>6.9797242444570212E-7</v>
      </c>
      <c r="AZ114" s="2">
        <f t="shared" si="67"/>
        <v>7.607017357046084E-7</v>
      </c>
      <c r="BA114" s="2"/>
      <c r="BB114" s="46">
        <f t="shared" si="41"/>
        <v>0.81071504595713817</v>
      </c>
      <c r="BC114" s="46">
        <f t="shared" si="42"/>
        <v>0.25</v>
      </c>
      <c r="BD114" s="2"/>
      <c r="BE114">
        <f>IF(AG114/Calculations!$H$11=INT(AG114/Calculations!$H$11),1,0)</f>
        <v>0</v>
      </c>
      <c r="BF114" s="56">
        <f t="shared" si="68"/>
        <v>2.8834158884622636</v>
      </c>
      <c r="BH114" s="2">
        <f t="shared" si="49"/>
        <v>5.0540431825657759</v>
      </c>
      <c r="BI114" s="2">
        <f t="shared" si="50"/>
        <v>1.0453529390513325</v>
      </c>
      <c r="BJ114" s="41">
        <f t="shared" si="69"/>
        <v>0</v>
      </c>
      <c r="BK114" s="58">
        <f t="shared" si="70"/>
        <v>0</v>
      </c>
      <c r="BL114" s="2"/>
      <c r="BM114" s="2">
        <f t="shared" si="51"/>
        <v>5.0540431825657759</v>
      </c>
      <c r="BN114" s="2">
        <f t="shared" si="52"/>
        <v>1.0453529390513325</v>
      </c>
      <c r="BO114" s="41">
        <f t="shared" si="53"/>
        <v>0</v>
      </c>
      <c r="BP114" s="2">
        <f t="shared" si="54"/>
        <v>0</v>
      </c>
      <c r="BQ114" s="2"/>
      <c r="BR114" s="2"/>
      <c r="BS114" s="2">
        <f t="shared" si="71"/>
        <v>203.04117788676479</v>
      </c>
      <c r="BT114" s="2">
        <f t="shared" si="72"/>
        <v>11.611999111433905</v>
      </c>
      <c r="BU114" s="2">
        <f t="shared" si="73"/>
        <v>180.91014531503782</v>
      </c>
      <c r="BV114" s="2">
        <f t="shared" si="74"/>
        <v>33.743031683160851</v>
      </c>
      <c r="BW114" s="6">
        <f t="shared" si="55"/>
        <v>214.65317699819869</v>
      </c>
    </row>
    <row r="115" spans="15:75" x14ac:dyDescent="0.35">
      <c r="O115">
        <f t="shared" si="39"/>
        <v>1.0500000000000005</v>
      </c>
      <c r="P115" s="46"/>
      <c r="S115" s="46"/>
      <c r="T115" s="46"/>
      <c r="U115" s="22">
        <f>IF(O115&lt;'User Interface'!$C$54,0,'User Interface'!$C$52)</f>
        <v>0</v>
      </c>
      <c r="V115" s="46">
        <f>'User Interface'!$C$52</f>
        <v>0.05</v>
      </c>
      <c r="W115" s="46"/>
      <c r="X115">
        <f t="shared" si="38"/>
        <v>1.0500000000000005</v>
      </c>
      <c r="Y115" s="46"/>
      <c r="Z115" s="46"/>
      <c r="AA115" s="46"/>
      <c r="AD115" s="22">
        <f>IF(X115&lt;'User Interface'!$C$54,0,'User Interface'!$C$52)</f>
        <v>0</v>
      </c>
      <c r="AE115" s="46">
        <f>'User Interface'!$C$52</f>
        <v>0.05</v>
      </c>
      <c r="AG115">
        <f t="shared" si="43"/>
        <v>34</v>
      </c>
      <c r="AH115">
        <f t="shared" si="44"/>
        <v>102</v>
      </c>
      <c r="AI115" s="1">
        <f t="shared" si="56"/>
        <v>2311.4102809749388</v>
      </c>
      <c r="AJ115" s="1">
        <f t="shared" si="57"/>
        <v>2.0979360963893484E-6</v>
      </c>
      <c r="AK115" s="1">
        <f t="shared" si="45"/>
        <v>39.045838702424298</v>
      </c>
      <c r="AL115" s="1">
        <f t="shared" si="58"/>
        <v>72.031713077379408</v>
      </c>
      <c r="AM115" s="1">
        <f t="shared" si="46"/>
        <v>14.006782131909638</v>
      </c>
      <c r="AN115" s="1">
        <f t="shared" si="59"/>
        <v>7.8692849515933444E-6</v>
      </c>
      <c r="AO115" s="1">
        <f t="shared" si="60"/>
        <v>2539.4531486325136</v>
      </c>
      <c r="AP115" s="1">
        <f t="shared" si="61"/>
        <v>2.2811069341545141E-6</v>
      </c>
      <c r="AQ115" s="1">
        <f t="shared" si="47"/>
        <v>7.8908859651357339</v>
      </c>
      <c r="AR115" s="1">
        <f t="shared" si="62"/>
        <v>16.156337915277625</v>
      </c>
      <c r="AS115" s="1">
        <f t="shared" si="63"/>
        <v>1.9195690313588089E-6</v>
      </c>
      <c r="AT115" s="1">
        <f t="shared" si="48"/>
        <v>4.9984325257509147E-3</v>
      </c>
      <c r="AU115" s="1">
        <f t="shared" si="40"/>
        <v>5000.0000000000018</v>
      </c>
      <c r="AW115" s="2">
        <f t="shared" si="64"/>
        <v>4.7866624568900881E-7</v>
      </c>
      <c r="AX115" s="42">
        <f t="shared" si="65"/>
        <v>1.0648662192966987E-7</v>
      </c>
      <c r="AY115" s="2">
        <f t="shared" si="66"/>
        <v>6.9649317569330508E-7</v>
      </c>
      <c r="AZ115" s="2">
        <f t="shared" si="67"/>
        <v>7.6107028864455566E-7</v>
      </c>
      <c r="BA115" s="2"/>
      <c r="BB115" s="46">
        <f t="shared" si="41"/>
        <v>0.81033530514130814</v>
      </c>
      <c r="BC115" s="46">
        <f t="shared" si="42"/>
        <v>0.25</v>
      </c>
      <c r="BD115" s="2"/>
      <c r="BE115">
        <f>IF(AG115/Calculations!$H$11=INT(AG115/Calculations!$H$11),1,0)</f>
        <v>0</v>
      </c>
      <c r="BF115" s="56">
        <f t="shared" si="68"/>
        <v>2.8817023632257097</v>
      </c>
      <c r="BH115" s="2">
        <f t="shared" si="49"/>
        <v>5.1795716120891866</v>
      </c>
      <c r="BI115" s="2">
        <f t="shared" si="50"/>
        <v>1.0763421510769189</v>
      </c>
      <c r="BJ115" s="41">
        <f t="shared" si="69"/>
        <v>0</v>
      </c>
      <c r="BK115" s="58">
        <f t="shared" si="70"/>
        <v>0</v>
      </c>
      <c r="BL115" s="2"/>
      <c r="BM115" s="2">
        <f t="shared" si="51"/>
        <v>5.1795716120891866</v>
      </c>
      <c r="BN115" s="2">
        <f t="shared" si="52"/>
        <v>1.0763421510769189</v>
      </c>
      <c r="BO115" s="41">
        <f t="shared" si="53"/>
        <v>0</v>
      </c>
      <c r="BP115" s="2">
        <f t="shared" si="54"/>
        <v>0</v>
      </c>
      <c r="BQ115" s="2"/>
      <c r="BR115" s="2"/>
      <c r="BS115" s="2">
        <f t="shared" si="71"/>
        <v>209.29709164993088</v>
      </c>
      <c r="BT115" s="2">
        <f t="shared" si="72"/>
        <v>11.611999111433905</v>
      </c>
      <c r="BU115" s="2">
        <f t="shared" si="73"/>
        <v>186.089716927127</v>
      </c>
      <c r="BV115" s="2">
        <f t="shared" si="74"/>
        <v>34.819373834237773</v>
      </c>
      <c r="BW115" s="6">
        <f t="shared" si="55"/>
        <v>220.90909076136478</v>
      </c>
    </row>
    <row r="116" spans="15:75" x14ac:dyDescent="0.35">
      <c r="O116">
        <f t="shared" si="39"/>
        <v>1.0700000000000005</v>
      </c>
      <c r="P116" s="46"/>
      <c r="S116" s="46"/>
      <c r="T116" s="46"/>
      <c r="U116" s="22">
        <f>IF(O116&lt;'User Interface'!$C$54,0,'User Interface'!$C$52)</f>
        <v>0</v>
      </c>
      <c r="V116" s="46">
        <f>'User Interface'!$C$52</f>
        <v>0.05</v>
      </c>
      <c r="W116" s="46"/>
      <c r="X116">
        <f t="shared" si="38"/>
        <v>1.0700000000000005</v>
      </c>
      <c r="Y116" s="46"/>
      <c r="Z116" s="46"/>
      <c r="AA116" s="46"/>
      <c r="AD116" s="22">
        <f>IF(X116&lt;'User Interface'!$C$54,0,'User Interface'!$C$52)</f>
        <v>0</v>
      </c>
      <c r="AE116" s="46">
        <f>'User Interface'!$C$52</f>
        <v>0.05</v>
      </c>
      <c r="AG116">
        <f t="shared" si="43"/>
        <v>34.333333333333336</v>
      </c>
      <c r="AH116">
        <f t="shared" si="44"/>
        <v>103</v>
      </c>
      <c r="AI116" s="1">
        <f t="shared" si="56"/>
        <v>2306.1028147283409</v>
      </c>
      <c r="AJ116" s="1">
        <f t="shared" si="57"/>
        <v>2.0936010269841759E-6</v>
      </c>
      <c r="AK116" s="1">
        <f t="shared" si="45"/>
        <v>40.014878430865444</v>
      </c>
      <c r="AL116" s="1">
        <f t="shared" si="58"/>
        <v>73.92008084063302</v>
      </c>
      <c r="AM116" s="1">
        <f t="shared" si="46"/>
        <v>14.408138049103627</v>
      </c>
      <c r="AN116" s="1">
        <f t="shared" si="59"/>
        <v>8.0929220949147074E-6</v>
      </c>
      <c r="AO116" s="1">
        <f t="shared" si="60"/>
        <v>2540.7781923196808</v>
      </c>
      <c r="AP116" s="1">
        <f t="shared" si="61"/>
        <v>2.282186250681808E-6</v>
      </c>
      <c r="AQ116" s="1">
        <f t="shared" si="47"/>
        <v>8.122287715209545</v>
      </c>
      <c r="AR116" s="1">
        <f t="shared" si="62"/>
        <v>16.648428200501804</v>
      </c>
      <c r="AS116" s="1">
        <f t="shared" si="63"/>
        <v>1.9836096150520936E-6</v>
      </c>
      <c r="AT116" s="1">
        <f t="shared" si="48"/>
        <v>5.1652633474940438E-3</v>
      </c>
      <c r="AU116" s="1">
        <f t="shared" si="40"/>
        <v>5000.0000000000018</v>
      </c>
      <c r="AW116" s="2">
        <f t="shared" si="64"/>
        <v>4.9129989677691885E-7</v>
      </c>
      <c r="AX116" s="42">
        <f t="shared" si="65"/>
        <v>1.0974460824944673E-7</v>
      </c>
      <c r="AY116" s="2">
        <f t="shared" si="66"/>
        <v>6.949769627246101E-7</v>
      </c>
      <c r="AZ116" s="2">
        <f t="shared" si="67"/>
        <v>7.6144829457879867E-7</v>
      </c>
      <c r="BA116" s="2"/>
      <c r="BB116" s="46">
        <f t="shared" si="41"/>
        <v>0.80995574219696065</v>
      </c>
      <c r="BC116" s="46">
        <f t="shared" si="42"/>
        <v>0.25</v>
      </c>
      <c r="BD116" s="2"/>
      <c r="BE116">
        <f>IF(AG116/Calculations!$H$11=INT(AG116/Calculations!$H$11),1,0)</f>
        <v>0</v>
      </c>
      <c r="BF116" s="56">
        <f t="shared" si="68"/>
        <v>2.8799190189307158</v>
      </c>
      <c r="BH116" s="2">
        <f t="shared" si="49"/>
        <v>5.3074662509327331</v>
      </c>
      <c r="BI116" s="2">
        <f t="shared" si="50"/>
        <v>1.1081668573111156</v>
      </c>
      <c r="BJ116" s="41">
        <f t="shared" si="69"/>
        <v>0</v>
      </c>
      <c r="BK116" s="58">
        <f t="shared" si="70"/>
        <v>0</v>
      </c>
      <c r="BL116" s="2"/>
      <c r="BM116" s="2">
        <f t="shared" si="51"/>
        <v>5.3074662509327331</v>
      </c>
      <c r="BN116" s="2">
        <f t="shared" si="52"/>
        <v>1.1081668573111156</v>
      </c>
      <c r="BO116" s="41">
        <f t="shared" si="53"/>
        <v>0</v>
      </c>
      <c r="BP116" s="2">
        <f t="shared" si="54"/>
        <v>0</v>
      </c>
      <c r="BQ116" s="2"/>
      <c r="BR116" s="2"/>
      <c r="BS116" s="2">
        <f t="shared" si="71"/>
        <v>215.71272475817472</v>
      </c>
      <c r="BT116" s="2">
        <f t="shared" si="72"/>
        <v>11.611999111433905</v>
      </c>
      <c r="BU116" s="2">
        <f t="shared" si="73"/>
        <v>191.39718317805972</v>
      </c>
      <c r="BV116" s="2">
        <f t="shared" si="74"/>
        <v>35.927540691548892</v>
      </c>
      <c r="BW116" s="6">
        <f t="shared" si="55"/>
        <v>227.32472386960862</v>
      </c>
    </row>
    <row r="117" spans="15:75" x14ac:dyDescent="0.35">
      <c r="O117">
        <f t="shared" si="39"/>
        <v>1.0900000000000005</v>
      </c>
      <c r="P117" s="46"/>
      <c r="S117" s="46"/>
      <c r="T117" s="46"/>
      <c r="U117" s="22">
        <f>IF(O117&lt;'User Interface'!$C$54,0,'User Interface'!$C$52)</f>
        <v>0</v>
      </c>
      <c r="V117" s="46">
        <f>'User Interface'!$C$52</f>
        <v>0.05</v>
      </c>
      <c r="W117" s="46"/>
      <c r="X117">
        <f t="shared" si="38"/>
        <v>1.0900000000000005</v>
      </c>
      <c r="Y117" s="46"/>
      <c r="Z117" s="46"/>
      <c r="AA117" s="46"/>
      <c r="AD117" s="22">
        <f>IF(X117&lt;'User Interface'!$C$54,0,'User Interface'!$C$52)</f>
        <v>0</v>
      </c>
      <c r="AE117" s="46">
        <f>'User Interface'!$C$52</f>
        <v>0.05</v>
      </c>
      <c r="AG117">
        <f t="shared" si="43"/>
        <v>34.666666666666664</v>
      </c>
      <c r="AH117">
        <f t="shared" si="44"/>
        <v>104</v>
      </c>
      <c r="AI117" s="1">
        <f t="shared" si="56"/>
        <v>2300.6650429535598</v>
      </c>
      <c r="AJ117" s="1">
        <f t="shared" si="57"/>
        <v>2.0891571092161641E-6</v>
      </c>
      <c r="AK117" s="1">
        <f t="shared" si="45"/>
        <v>41.006552606661103</v>
      </c>
      <c r="AL117" s="1">
        <f t="shared" si="58"/>
        <v>75.851889475873406</v>
      </c>
      <c r="AM117" s="1">
        <f t="shared" si="46"/>
        <v>14.819202153684964</v>
      </c>
      <c r="AN117" s="1">
        <f t="shared" si="59"/>
        <v>8.3218746324878785E-6</v>
      </c>
      <c r="AO117" s="1">
        <f t="shared" si="60"/>
        <v>2542.1367828949428</v>
      </c>
      <c r="AP117" s="1">
        <f t="shared" si="61"/>
        <v>2.2832934526626531E-6</v>
      </c>
      <c r="AQ117" s="1">
        <f t="shared" si="47"/>
        <v>8.3606649442957348</v>
      </c>
      <c r="AR117" s="1">
        <f t="shared" si="62"/>
        <v>17.154513352577503</v>
      </c>
      <c r="AS117" s="1">
        <f t="shared" si="63"/>
        <v>2.0494751812315975E-6</v>
      </c>
      <c r="AT117" s="1">
        <f t="shared" si="48"/>
        <v>5.3368746060888607E-3</v>
      </c>
      <c r="AU117" s="1">
        <f t="shared" si="40"/>
        <v>5000.0000000000027</v>
      </c>
      <c r="AW117" s="2">
        <f t="shared" si="64"/>
        <v>5.0422199658387584E-7</v>
      </c>
      <c r="AX117" s="42">
        <f t="shared" si="65"/>
        <v>1.1309436653788704E-7</v>
      </c>
      <c r="AY117" s="2">
        <f t="shared" si="66"/>
        <v>6.9342309122671315E-7</v>
      </c>
      <c r="AZ117" s="2">
        <f t="shared" si="67"/>
        <v>7.6183595220811433E-7</v>
      </c>
      <c r="BA117" s="2"/>
      <c r="BB117" s="46">
        <f t="shared" si="41"/>
        <v>0.80957635704078046</v>
      </c>
      <c r="BC117" s="46">
        <f t="shared" si="42"/>
        <v>0.25</v>
      </c>
      <c r="BD117" s="2"/>
      <c r="BE117">
        <f>IF(AG117/Calculations!$H$11=INT(AG117/Calculations!$H$11),1,0)</f>
        <v>0</v>
      </c>
      <c r="BF117" s="56">
        <f t="shared" si="68"/>
        <v>2.8780643160047292</v>
      </c>
      <c r="BH117" s="2">
        <f t="shared" si="49"/>
        <v>5.437771779225149</v>
      </c>
      <c r="BI117" s="2">
        <f t="shared" si="50"/>
        <v>1.1408536418872512</v>
      </c>
      <c r="BJ117" s="41">
        <f t="shared" si="69"/>
        <v>0</v>
      </c>
      <c r="BK117" s="58">
        <f t="shared" si="70"/>
        <v>0</v>
      </c>
      <c r="BL117" s="2"/>
      <c r="BM117" s="2">
        <f t="shared" si="51"/>
        <v>5.437771779225149</v>
      </c>
      <c r="BN117" s="2">
        <f t="shared" si="52"/>
        <v>1.1408536418872512</v>
      </c>
      <c r="BO117" s="41">
        <f t="shared" si="53"/>
        <v>0</v>
      </c>
      <c r="BP117" s="2">
        <f t="shared" si="54"/>
        <v>0</v>
      </c>
      <c r="BQ117" s="2"/>
      <c r="BR117" s="2"/>
      <c r="BS117" s="2">
        <f t="shared" si="71"/>
        <v>222.29135017928712</v>
      </c>
      <c r="BT117" s="2">
        <f t="shared" si="72"/>
        <v>11.611999111433905</v>
      </c>
      <c r="BU117" s="2">
        <f t="shared" si="73"/>
        <v>196.83495495728488</v>
      </c>
      <c r="BV117" s="2">
        <f t="shared" si="74"/>
        <v>37.068394333436146</v>
      </c>
      <c r="BW117" s="6">
        <f t="shared" si="55"/>
        <v>233.90334929072102</v>
      </c>
    </row>
    <row r="118" spans="15:75" x14ac:dyDescent="0.35">
      <c r="O118">
        <f t="shared" si="39"/>
        <v>1.1100000000000005</v>
      </c>
      <c r="P118" s="46"/>
      <c r="S118" s="46"/>
      <c r="T118" s="46"/>
      <c r="U118" s="22">
        <f>IF(O118&lt;'User Interface'!$C$54,0,'User Interface'!$C$52)</f>
        <v>0</v>
      </c>
      <c r="V118" s="46">
        <f>'User Interface'!$C$52</f>
        <v>0.05</v>
      </c>
      <c r="W118" s="46"/>
      <c r="X118">
        <f t="shared" si="38"/>
        <v>1.1100000000000005</v>
      </c>
      <c r="Y118" s="46"/>
      <c r="Z118" s="46"/>
      <c r="AA118" s="46"/>
      <c r="AD118" s="22">
        <f>IF(X118&lt;'User Interface'!$C$54,0,'User Interface'!$C$52)</f>
        <v>0</v>
      </c>
      <c r="AE118" s="46">
        <f>'User Interface'!$C$52</f>
        <v>0.05</v>
      </c>
      <c r="AG118">
        <f t="shared" si="43"/>
        <v>35</v>
      </c>
      <c r="AH118">
        <f t="shared" si="44"/>
        <v>105</v>
      </c>
      <c r="AI118" s="1">
        <f t="shared" si="56"/>
        <v>2292.7191714140158</v>
      </c>
      <c r="AJ118" s="1">
        <f t="shared" si="57"/>
        <v>2.0846022574809211E-6</v>
      </c>
      <c r="AK118" s="1">
        <f t="shared" si="45"/>
        <v>44.396140527797328</v>
      </c>
      <c r="AL118" s="1">
        <f t="shared" si="58"/>
        <v>77.82817634071921</v>
      </c>
      <c r="AM118" s="1">
        <f t="shared" si="46"/>
        <v>15.240186456961611</v>
      </c>
      <c r="AN118" s="1">
        <f t="shared" si="59"/>
        <v>8.556258243258013E-6</v>
      </c>
      <c r="AO118" s="1">
        <f t="shared" si="60"/>
        <v>2543.0288391807526</v>
      </c>
      <c r="AP118" s="1">
        <f t="shared" si="61"/>
        <v>2.2844291004266753E-6</v>
      </c>
      <c r="AQ118" s="1">
        <f t="shared" si="47"/>
        <v>9.1069224417974244</v>
      </c>
      <c r="AR118" s="1">
        <f t="shared" si="62"/>
        <v>17.675035213517933</v>
      </c>
      <c r="AS118" s="1">
        <f t="shared" si="63"/>
        <v>2.1172171516759385E-6</v>
      </c>
      <c r="AT118" s="1">
        <f t="shared" si="48"/>
        <v>5.5133819330104757E-3</v>
      </c>
      <c r="AU118" s="1">
        <f t="shared" si="40"/>
        <v>5000.0000000000009</v>
      </c>
      <c r="AW118" s="2">
        <f t="shared" si="64"/>
        <v>5.1744057105883683E-7</v>
      </c>
      <c r="AX118" s="42">
        <f t="shared" si="65"/>
        <v>1.1653899856890261E-7</v>
      </c>
      <c r="AY118" s="2">
        <f t="shared" si="66"/>
        <v>6.9183085133681131E-7</v>
      </c>
      <c r="AZ118" s="2">
        <f t="shared" si="67"/>
        <v>7.6223346531823963E-7</v>
      </c>
      <c r="BA118" s="2"/>
      <c r="BB118" s="46">
        <f t="shared" si="41"/>
        <v>0.80919714958949096</v>
      </c>
      <c r="BC118" s="46">
        <f t="shared" si="42"/>
        <v>0.25</v>
      </c>
      <c r="BD118" s="2"/>
      <c r="BE118">
        <f>IF(AG118/Calculations!$H$11=INT(AG118/Calculations!$H$11),1,0)</f>
        <v>1</v>
      </c>
      <c r="BF118" s="56">
        <f t="shared" si="68"/>
        <v>2.8761366740164247</v>
      </c>
      <c r="BH118" s="2">
        <f t="shared" si="49"/>
        <v>5.5705265210235666</v>
      </c>
      <c r="BI118" s="2">
        <f t="shared" si="50"/>
        <v>1.1744286181486869</v>
      </c>
      <c r="BJ118" s="41">
        <f t="shared" si="69"/>
        <v>2.3753450230750075</v>
      </c>
      <c r="BK118" s="58">
        <f t="shared" si="70"/>
        <v>0.50079165094141742</v>
      </c>
      <c r="BL118" s="2"/>
      <c r="BM118" s="2">
        <f t="shared" si="51"/>
        <v>5.5705265210235666</v>
      </c>
      <c r="BN118" s="2">
        <f t="shared" si="52"/>
        <v>1.1744286181486869</v>
      </c>
      <c r="BO118" s="41">
        <f t="shared" si="53"/>
        <v>2.3753450230750075</v>
      </c>
      <c r="BP118" s="2">
        <f t="shared" si="54"/>
        <v>0.50079165094141742</v>
      </c>
      <c r="BQ118" s="2"/>
      <c r="BR118" s="2"/>
      <c r="BS118" s="2">
        <f t="shared" si="71"/>
        <v>229.03630531845937</v>
      </c>
      <c r="BT118" s="2">
        <f t="shared" si="72"/>
        <v>14.48813578545033</v>
      </c>
      <c r="BU118" s="2">
        <f t="shared" si="73"/>
        <v>204.78082650138344</v>
      </c>
      <c r="BV118" s="2">
        <f t="shared" si="74"/>
        <v>38.74361460252625</v>
      </c>
      <c r="BW118" s="6">
        <f t="shared" si="55"/>
        <v>243.52444110390971</v>
      </c>
    </row>
    <row r="119" spans="15:75" x14ac:dyDescent="0.35">
      <c r="O119">
        <f t="shared" si="39"/>
        <v>1.1300000000000006</v>
      </c>
      <c r="P119" s="46"/>
      <c r="S119" s="46"/>
      <c r="T119" s="46"/>
      <c r="U119" s="22">
        <f>IF(O119&lt;'User Interface'!$C$54,0,'User Interface'!$C$52)</f>
        <v>0</v>
      </c>
      <c r="V119" s="46">
        <f>'User Interface'!$C$52</f>
        <v>0.05</v>
      </c>
      <c r="W119" s="46"/>
      <c r="X119">
        <f t="shared" si="38"/>
        <v>1.1300000000000006</v>
      </c>
      <c r="Y119" s="46"/>
      <c r="Z119" s="46"/>
      <c r="AA119" s="46"/>
      <c r="AD119" s="22">
        <f>IF(X119&lt;'User Interface'!$C$54,0,'User Interface'!$C$52)</f>
        <v>0</v>
      </c>
      <c r="AE119" s="46">
        <f>'User Interface'!$C$52</f>
        <v>0.05</v>
      </c>
      <c r="AG119">
        <f t="shared" si="43"/>
        <v>35.333333333333336</v>
      </c>
      <c r="AH119">
        <f t="shared" si="44"/>
        <v>106</v>
      </c>
      <c r="AI119" s="1">
        <f t="shared" si="56"/>
        <v>2287.0193136137646</v>
      </c>
      <c r="AJ119" s="1">
        <f t="shared" si="57"/>
        <v>2.0799343581086782E-6</v>
      </c>
      <c r="AK119" s="1">
        <f t="shared" si="45"/>
        <v>45.163093829628167</v>
      </c>
      <c r="AL119" s="1">
        <f t="shared" si="58"/>
        <v>80.11386343050718</v>
      </c>
      <c r="AM119" s="1">
        <f t="shared" si="46"/>
        <v>15.671308505111044</v>
      </c>
      <c r="AN119" s="1">
        <f t="shared" si="59"/>
        <v>8.7961922829512073E-6</v>
      </c>
      <c r="AO119" s="1">
        <f t="shared" si="60"/>
        <v>2544.4569074595788</v>
      </c>
      <c r="AP119" s="1">
        <f t="shared" si="61"/>
        <v>2.2855937761126775E-6</v>
      </c>
      <c r="AQ119" s="1">
        <f t="shared" si="47"/>
        <v>9.303721716321494</v>
      </c>
      <c r="AR119" s="1">
        <f t="shared" si="62"/>
        <v>18.266081192996737</v>
      </c>
      <c r="AS119" s="1">
        <f t="shared" si="63"/>
        <v>2.1868888141620366E-6</v>
      </c>
      <c r="AT119" s="1">
        <f t="shared" si="48"/>
        <v>5.6949034849407458E-3</v>
      </c>
      <c r="AU119" s="1">
        <f t="shared" si="40"/>
        <v>5000.0000000000018</v>
      </c>
      <c r="AW119" s="2">
        <f t="shared" si="64"/>
        <v>5.3096323164074613E-7</v>
      </c>
      <c r="AX119" s="42">
        <f t="shared" si="65"/>
        <v>1.2008159466885847E-7</v>
      </c>
      <c r="AY119" s="2">
        <f t="shared" si="66"/>
        <v>6.9019951978806381E-7</v>
      </c>
      <c r="AZ119" s="2">
        <f t="shared" si="67"/>
        <v>7.6264104249489395E-7</v>
      </c>
      <c r="BA119" s="2"/>
      <c r="BB119" s="46">
        <f t="shared" si="41"/>
        <v>0.80881811975985496</v>
      </c>
      <c r="BC119" s="46">
        <f t="shared" si="42"/>
        <v>0.25</v>
      </c>
      <c r="BD119" s="2"/>
      <c r="BE119">
        <f>IF(AG119/Calculations!$H$11=INT(AG119/Calculations!$H$11),1,0)</f>
        <v>0</v>
      </c>
      <c r="BF119" s="56">
        <f t="shared" si="68"/>
        <v>2.8732888896455511</v>
      </c>
      <c r="BH119" s="2">
        <f t="shared" si="49"/>
        <v>5.6998578049194313</v>
      </c>
      <c r="BI119" s="2">
        <f t="shared" si="50"/>
        <v>1.2086795458348962</v>
      </c>
      <c r="BJ119" s="41">
        <f t="shared" si="69"/>
        <v>0</v>
      </c>
      <c r="BK119" s="58">
        <f t="shared" si="70"/>
        <v>0</v>
      </c>
      <c r="BL119" s="2"/>
      <c r="BM119" s="2">
        <f t="shared" si="51"/>
        <v>5.6998578049194313</v>
      </c>
      <c r="BN119" s="2">
        <f t="shared" si="52"/>
        <v>1.2086795458348962</v>
      </c>
      <c r="BO119" s="41">
        <f t="shared" si="53"/>
        <v>0</v>
      </c>
      <c r="BP119" s="2">
        <f t="shared" si="54"/>
        <v>0</v>
      </c>
      <c r="BQ119" s="2"/>
      <c r="BR119" s="2"/>
      <c r="BS119" s="2">
        <f t="shared" si="71"/>
        <v>235.94484266921367</v>
      </c>
      <c r="BT119" s="2">
        <f t="shared" si="72"/>
        <v>14.48813578545033</v>
      </c>
      <c r="BU119" s="2">
        <f t="shared" si="73"/>
        <v>210.48068430630286</v>
      </c>
      <c r="BV119" s="2">
        <f t="shared" si="74"/>
        <v>39.952294148361148</v>
      </c>
      <c r="BW119" s="6">
        <f t="shared" si="55"/>
        <v>250.43297845466401</v>
      </c>
    </row>
    <row r="120" spans="15:75" x14ac:dyDescent="0.35">
      <c r="O120">
        <f t="shared" si="39"/>
        <v>1.1500000000000006</v>
      </c>
      <c r="P120" s="46"/>
      <c r="S120" s="46"/>
      <c r="T120" s="46"/>
      <c r="U120" s="22">
        <f>IF(O120&lt;'User Interface'!$C$54,0,'User Interface'!$C$52)</f>
        <v>0</v>
      </c>
      <c r="V120" s="46">
        <f>'User Interface'!$C$52</f>
        <v>0.05</v>
      </c>
      <c r="W120" s="46"/>
      <c r="X120">
        <f t="shared" si="38"/>
        <v>1.1500000000000006</v>
      </c>
      <c r="Y120" s="46"/>
      <c r="Z120" s="46"/>
      <c r="AA120" s="46"/>
      <c r="AD120" s="22">
        <f>IF(X120&lt;'User Interface'!$C$54,0,'User Interface'!$C$52)</f>
        <v>0</v>
      </c>
      <c r="AE120" s="46">
        <f>'User Interface'!$C$52</f>
        <v>0.05</v>
      </c>
      <c r="AG120">
        <f t="shared" si="43"/>
        <v>35.666666666666664</v>
      </c>
      <c r="AH120">
        <f t="shared" si="44"/>
        <v>107</v>
      </c>
      <c r="AI120" s="1">
        <f t="shared" si="56"/>
        <v>2281.1627710397238</v>
      </c>
      <c r="AJ120" s="1">
        <f t="shared" si="57"/>
        <v>2.0744386637081485E-6</v>
      </c>
      <c r="AK120" s="1">
        <f t="shared" si="45"/>
        <v>46.001514872539097</v>
      </c>
      <c r="AL120" s="1">
        <f t="shared" si="58"/>
        <v>82.407023081161583</v>
      </c>
      <c r="AM120" s="1">
        <f t="shared" si="46"/>
        <v>16.115483947716637</v>
      </c>
      <c r="AN120" s="1">
        <f t="shared" si="59"/>
        <v>9.0417993090783898E-6</v>
      </c>
      <c r="AO120" s="1">
        <f t="shared" si="60"/>
        <v>2545.9242456949851</v>
      </c>
      <c r="AP120" s="1">
        <f t="shared" si="61"/>
        <v>2.2866378434584316E-6</v>
      </c>
      <c r="AQ120" s="1">
        <f t="shared" si="47"/>
        <v>9.5181429108755022</v>
      </c>
      <c r="AR120" s="1">
        <f t="shared" si="62"/>
        <v>18.864921231569195</v>
      </c>
      <c r="AS120" s="1">
        <f t="shared" si="63"/>
        <v>2.2585452806043423E-6</v>
      </c>
      <c r="AT120" s="1">
        <f t="shared" si="48"/>
        <v>5.8815600096925385E-3</v>
      </c>
      <c r="AU120" s="1">
        <f t="shared" si="40"/>
        <v>5000.0000000000018</v>
      </c>
      <c r="AW120" s="2">
        <f t="shared" si="64"/>
        <v>5.4479723983300682E-7</v>
      </c>
      <c r="AX120" s="42">
        <f t="shared" si="65"/>
        <v>1.23725247731878E-7</v>
      </c>
      <c r="AY120" s="2">
        <f t="shared" si="66"/>
        <v>6.8781575830236291E-7</v>
      </c>
      <c r="AZ120" s="2">
        <f t="shared" si="67"/>
        <v>7.6290865938331301E-7</v>
      </c>
      <c r="BA120" s="2"/>
      <c r="BB120" s="46">
        <f t="shared" si="41"/>
        <v>0.80843926746867401</v>
      </c>
      <c r="BC120" s="46">
        <f t="shared" si="42"/>
        <v>0.25</v>
      </c>
      <c r="BD120" s="2"/>
      <c r="BE120">
        <f>IF(AG120/Calculations!$H$11=INT(AG120/Calculations!$H$11),1,0)</f>
        <v>0</v>
      </c>
      <c r="BF120" s="56">
        <f t="shared" si="68"/>
        <v>2.8712108015764537</v>
      </c>
      <c r="BH120" s="2">
        <f t="shared" si="49"/>
        <v>5.8565425795362795</v>
      </c>
      <c r="BI120" s="2">
        <f t="shared" si="50"/>
        <v>1.2481680519230631</v>
      </c>
      <c r="BJ120" s="41">
        <f t="shared" si="69"/>
        <v>0</v>
      </c>
      <c r="BK120" s="58">
        <f t="shared" si="70"/>
        <v>0</v>
      </c>
      <c r="BL120" s="2"/>
      <c r="BM120" s="2">
        <f t="shared" si="51"/>
        <v>5.8565425795362795</v>
      </c>
      <c r="BN120" s="2">
        <f t="shared" si="52"/>
        <v>1.2481680519230631</v>
      </c>
      <c r="BO120" s="41">
        <f t="shared" si="53"/>
        <v>0</v>
      </c>
      <c r="BP120" s="2">
        <f t="shared" si="54"/>
        <v>0</v>
      </c>
      <c r="BQ120" s="2"/>
      <c r="BR120" s="2"/>
      <c r="BS120" s="2">
        <f t="shared" si="71"/>
        <v>243.04955330067301</v>
      </c>
      <c r="BT120" s="2">
        <f t="shared" si="72"/>
        <v>14.48813578545033</v>
      </c>
      <c r="BU120" s="2">
        <f t="shared" si="73"/>
        <v>216.33722688583913</v>
      </c>
      <c r="BV120" s="2">
        <f t="shared" si="74"/>
        <v>41.200462200284214</v>
      </c>
      <c r="BW120" s="6">
        <f t="shared" si="55"/>
        <v>257.53768908612335</v>
      </c>
    </row>
    <row r="121" spans="15:75" x14ac:dyDescent="0.35">
      <c r="O121">
        <f t="shared" si="39"/>
        <v>1.1700000000000006</v>
      </c>
      <c r="P121" s="46"/>
      <c r="S121" s="46"/>
      <c r="T121" s="46"/>
      <c r="U121" s="22">
        <f>IF(O121&lt;'User Interface'!$C$54,0,'User Interface'!$C$52)</f>
        <v>0</v>
      </c>
      <c r="V121" s="46">
        <f>'User Interface'!$C$52</f>
        <v>0.05</v>
      </c>
      <c r="W121" s="46"/>
      <c r="X121">
        <f t="shared" si="38"/>
        <v>1.1700000000000006</v>
      </c>
      <c r="Y121" s="46"/>
      <c r="Z121" s="46"/>
      <c r="AA121" s="46"/>
      <c r="AD121" s="22">
        <f>IF(X121&lt;'User Interface'!$C$54,0,'User Interface'!$C$52)</f>
        <v>0</v>
      </c>
      <c r="AE121" s="46">
        <f>'User Interface'!$C$52</f>
        <v>0.05</v>
      </c>
      <c r="AG121">
        <f t="shared" si="43"/>
        <v>36</v>
      </c>
      <c r="AH121">
        <f t="shared" si="44"/>
        <v>108</v>
      </c>
      <c r="AI121" s="1">
        <f t="shared" si="56"/>
        <v>2275.1499336530223</v>
      </c>
      <c r="AJ121" s="1">
        <f t="shared" si="57"/>
        <v>2.0690649100839539E-6</v>
      </c>
      <c r="AK121" s="1">
        <f t="shared" si="45"/>
        <v>46.903072834332171</v>
      </c>
      <c r="AL121" s="1">
        <f t="shared" si="58"/>
        <v>84.71534198189967</v>
      </c>
      <c r="AM121" s="1">
        <f t="shared" si="46"/>
        <v>16.572478084875971</v>
      </c>
      <c r="AN121" s="1">
        <f t="shared" si="59"/>
        <v>9.2950521645135703E-6</v>
      </c>
      <c r="AO121" s="1">
        <f t="shared" si="60"/>
        <v>2547.4311344683229</v>
      </c>
      <c r="AP121" s="1">
        <f t="shared" si="61"/>
        <v>2.287762308843533E-6</v>
      </c>
      <c r="AQ121" s="1">
        <f t="shared" si="47"/>
        <v>9.7486217390330996</v>
      </c>
      <c r="AR121" s="1">
        <f t="shared" si="62"/>
        <v>19.473327747020509</v>
      </c>
      <c r="AS121" s="1">
        <f t="shared" si="63"/>
        <v>2.3326329626005081E-6</v>
      </c>
      <c r="AT121" s="1">
        <f t="shared" si="48"/>
        <v>6.0735069825565494E-3</v>
      </c>
      <c r="AU121" s="1">
        <f t="shared" si="40"/>
        <v>5000.0000000000018</v>
      </c>
      <c r="AW121" s="2">
        <f t="shared" si="64"/>
        <v>5.6079704962152078E-7</v>
      </c>
      <c r="AX121" s="42">
        <f t="shared" si="65"/>
        <v>1.2786256962960286E-7</v>
      </c>
      <c r="AY121" s="2">
        <f t="shared" si="66"/>
        <v>6.8610580094518803E-7</v>
      </c>
      <c r="AZ121" s="2">
        <f t="shared" si="67"/>
        <v>7.6333707987124506E-7</v>
      </c>
      <c r="BA121" s="2"/>
      <c r="BB121" s="46">
        <f t="shared" si="41"/>
        <v>0.80806059263278862</v>
      </c>
      <c r="BC121" s="46">
        <f t="shared" si="42"/>
        <v>0.25</v>
      </c>
      <c r="BD121" s="2"/>
      <c r="BE121">
        <f>IF(AG121/Calculations!$H$11=INT(AG121/Calculations!$H$11),1,0)</f>
        <v>0</v>
      </c>
      <c r="BF121" s="56">
        <f t="shared" si="68"/>
        <v>2.8690449875439445</v>
      </c>
      <c r="BH121" s="2">
        <f t="shared" si="49"/>
        <v>6.0128373920751974</v>
      </c>
      <c r="BI121" s="2">
        <f t="shared" si="50"/>
        <v>1.2880502626993195</v>
      </c>
      <c r="BJ121" s="41">
        <f t="shared" si="69"/>
        <v>0</v>
      </c>
      <c r="BK121" s="58">
        <f t="shared" si="70"/>
        <v>0</v>
      </c>
      <c r="BL121" s="2"/>
      <c r="BM121" s="2">
        <f t="shared" si="51"/>
        <v>6.0128373920751974</v>
      </c>
      <c r="BN121" s="2">
        <f t="shared" si="52"/>
        <v>1.2880502626993195</v>
      </c>
      <c r="BO121" s="41">
        <f t="shared" si="53"/>
        <v>0</v>
      </c>
      <c r="BP121" s="2">
        <f t="shared" si="54"/>
        <v>0</v>
      </c>
      <c r="BQ121" s="2"/>
      <c r="BR121" s="2"/>
      <c r="BS121" s="2">
        <f t="shared" si="71"/>
        <v>250.35044095544754</v>
      </c>
      <c r="BT121" s="2">
        <f t="shared" si="72"/>
        <v>14.48813578545033</v>
      </c>
      <c r="BU121" s="2">
        <f t="shared" si="73"/>
        <v>222.35006427791433</v>
      </c>
      <c r="BV121" s="2">
        <f t="shared" si="74"/>
        <v>42.488512462983536</v>
      </c>
      <c r="BW121" s="6">
        <f t="shared" si="55"/>
        <v>264.83857674089785</v>
      </c>
    </row>
    <row r="122" spans="15:75" x14ac:dyDescent="0.35">
      <c r="O122">
        <f t="shared" si="39"/>
        <v>1.1900000000000006</v>
      </c>
      <c r="P122" s="46"/>
      <c r="S122" s="46"/>
      <c r="T122" s="46"/>
      <c r="U122" s="22">
        <f>IF(O122&lt;'User Interface'!$C$54,0,'User Interface'!$C$52)</f>
        <v>0</v>
      </c>
      <c r="V122" s="46">
        <f>'User Interface'!$C$52</f>
        <v>0.05</v>
      </c>
      <c r="W122" s="46"/>
      <c r="X122">
        <f t="shared" si="38"/>
        <v>1.1900000000000006</v>
      </c>
      <c r="Y122" s="46"/>
      <c r="Z122" s="46"/>
      <c r="AA122" s="46"/>
      <c r="AD122" s="22">
        <f>IF(X122&lt;'User Interface'!$C$54,0,'User Interface'!$C$52)</f>
        <v>0</v>
      </c>
      <c r="AE122" s="46">
        <f>'User Interface'!$C$52</f>
        <v>0.05</v>
      </c>
      <c r="AG122">
        <f t="shared" si="43"/>
        <v>36.333333333333336</v>
      </c>
      <c r="AH122">
        <f t="shared" si="44"/>
        <v>109</v>
      </c>
      <c r="AI122" s="1">
        <f t="shared" si="56"/>
        <v>2268.9806710778953</v>
      </c>
      <c r="AJ122" s="1">
        <f t="shared" si="57"/>
        <v>2.0637254448780422E-6</v>
      </c>
      <c r="AK122" s="1">
        <f t="shared" si="45"/>
        <v>47.860882877650866</v>
      </c>
      <c r="AL122" s="1">
        <f t="shared" si="58"/>
        <v>87.045319725127115</v>
      </c>
      <c r="AM122" s="1">
        <f t="shared" si="46"/>
        <v>17.04214024319938</v>
      </c>
      <c r="AN122" s="1">
        <f t="shared" si="59"/>
        <v>9.555743094961975E-6</v>
      </c>
      <c r="AO122" s="1">
        <f t="shared" si="60"/>
        <v>2548.9779495824064</v>
      </c>
      <c r="AP122" s="1">
        <f t="shared" si="61"/>
        <v>2.2889521539086245E-6</v>
      </c>
      <c r="AQ122" s="1">
        <f t="shared" si="47"/>
        <v>9.9938921315217701</v>
      </c>
      <c r="AR122" s="1">
        <f t="shared" si="62"/>
        <v>20.092857147548614</v>
      </c>
      <c r="AS122" s="1">
        <f t="shared" si="63"/>
        <v>2.4091485324801201E-6</v>
      </c>
      <c r="AT122" s="1">
        <f t="shared" si="48"/>
        <v>6.270897083379294E-3</v>
      </c>
      <c r="AU122" s="1">
        <f t="shared" si="40"/>
        <v>5000.0000000000027</v>
      </c>
      <c r="AW122" s="2">
        <f t="shared" si="64"/>
        <v>5.7684916733662273E-7</v>
      </c>
      <c r="AX122" s="42">
        <f t="shared" si="65"/>
        <v>1.3205444994152886E-7</v>
      </c>
      <c r="AY122" s="2">
        <f t="shared" si="66"/>
        <v>6.8434883815540606E-7</v>
      </c>
      <c r="AZ122" s="2">
        <f t="shared" si="67"/>
        <v>7.6377728134626904E-7</v>
      </c>
      <c r="BA122" s="2"/>
      <c r="BB122" s="46">
        <f t="shared" si="41"/>
        <v>0.80768209516907852</v>
      </c>
      <c r="BC122" s="46">
        <f t="shared" si="42"/>
        <v>0.25</v>
      </c>
      <c r="BD122" s="2"/>
      <c r="BE122">
        <f>IF(AG122/Calculations!$H$11=INT(AG122/Calculations!$H$11),1,0)</f>
        <v>0</v>
      </c>
      <c r="BF122" s="56">
        <f t="shared" si="68"/>
        <v>2.8667911571387745</v>
      </c>
      <c r="BH122" s="2">
        <f t="shared" si="49"/>
        <v>6.1692625804667154</v>
      </c>
      <c r="BI122" s="2">
        <f t="shared" si="50"/>
        <v>1.3284505857145703</v>
      </c>
      <c r="BJ122" s="41">
        <f t="shared" si="69"/>
        <v>0</v>
      </c>
      <c r="BK122" s="58">
        <f t="shared" si="70"/>
        <v>0</v>
      </c>
      <c r="BL122" s="2"/>
      <c r="BM122" s="2">
        <f t="shared" si="51"/>
        <v>6.1692625804667154</v>
      </c>
      <c r="BN122" s="2">
        <f t="shared" si="52"/>
        <v>1.3284505857145703</v>
      </c>
      <c r="BO122" s="41">
        <f t="shared" si="53"/>
        <v>0</v>
      </c>
      <c r="BP122" s="2">
        <f t="shared" si="54"/>
        <v>0</v>
      </c>
      <c r="BQ122" s="2"/>
      <c r="BR122" s="2"/>
      <c r="BS122" s="2">
        <f t="shared" si="71"/>
        <v>257.8481541216288</v>
      </c>
      <c r="BT122" s="2">
        <f t="shared" si="72"/>
        <v>14.48813578545033</v>
      </c>
      <c r="BU122" s="2">
        <f t="shared" si="73"/>
        <v>228.51932685838105</v>
      </c>
      <c r="BV122" s="2">
        <f t="shared" si="74"/>
        <v>43.816963048698106</v>
      </c>
      <c r="BW122" s="6">
        <f t="shared" si="55"/>
        <v>272.33628990707911</v>
      </c>
    </row>
    <row r="123" spans="15:75" x14ac:dyDescent="0.35">
      <c r="O123">
        <f t="shared" si="39"/>
        <v>1.2100000000000006</v>
      </c>
      <c r="P123" s="46"/>
      <c r="S123" s="46"/>
      <c r="T123" s="46"/>
      <c r="U123" s="22">
        <f>IF(O123&lt;'User Interface'!$C$54,0,'User Interface'!$C$52)</f>
        <v>0</v>
      </c>
      <c r="V123" s="46">
        <f>'User Interface'!$C$52</f>
        <v>0.05</v>
      </c>
      <c r="W123" s="46"/>
      <c r="X123">
        <f t="shared" si="38"/>
        <v>1.2100000000000006</v>
      </c>
      <c r="Y123" s="46"/>
      <c r="Z123" s="46"/>
      <c r="AA123" s="46"/>
      <c r="AD123" s="22">
        <f>IF(X123&lt;'User Interface'!$C$54,0,'User Interface'!$C$52)</f>
        <v>0</v>
      </c>
      <c r="AE123" s="46">
        <f>'User Interface'!$C$52</f>
        <v>0.05</v>
      </c>
      <c r="AG123">
        <f t="shared" si="43"/>
        <v>36.666666666666664</v>
      </c>
      <c r="AH123">
        <f t="shared" si="44"/>
        <v>110</v>
      </c>
      <c r="AI123" s="1">
        <f t="shared" si="56"/>
        <v>2262.6544236621362</v>
      </c>
      <c r="AJ123" s="1">
        <f t="shared" si="57"/>
        <v>2.0583619501733854E-6</v>
      </c>
      <c r="AK123" s="1">
        <f t="shared" si="45"/>
        <v>48.869254423478949</v>
      </c>
      <c r="AL123" s="1">
        <f t="shared" si="58"/>
        <v>89.402469846695652</v>
      </c>
      <c r="AM123" s="1">
        <f t="shared" si="46"/>
        <v>17.524389660922846</v>
      </c>
      <c r="AN123" s="1">
        <f t="shared" si="59"/>
        <v>9.8237252194265029E-6</v>
      </c>
      <c r="AO123" s="1">
        <f t="shared" si="60"/>
        <v>2550.5651473368689</v>
      </c>
      <c r="AP123" s="1">
        <f t="shared" si="61"/>
        <v>2.2901974505885409E-6</v>
      </c>
      <c r="AQ123" s="1">
        <f t="shared" si="47"/>
        <v>10.252936418678916</v>
      </c>
      <c r="AR123" s="1">
        <f t="shared" si="62"/>
        <v>20.724888109637373</v>
      </c>
      <c r="AS123" s="1">
        <f t="shared" si="63"/>
        <v>2.4881011487276321E-6</v>
      </c>
      <c r="AT123" s="1">
        <f t="shared" si="48"/>
        <v>6.4738811973791433E-3</v>
      </c>
      <c r="AU123" s="1">
        <f t="shared" si="40"/>
        <v>5000.0000000000018</v>
      </c>
      <c r="AW123" s="2">
        <f t="shared" si="64"/>
        <v>5.930073998033716E-7</v>
      </c>
      <c r="AX123" s="42">
        <f t="shared" si="65"/>
        <v>1.3631329559227651E-7</v>
      </c>
      <c r="AY123" s="2">
        <f t="shared" si="66"/>
        <v>6.8254498692135718E-7</v>
      </c>
      <c r="AZ123" s="2">
        <f t="shared" si="67"/>
        <v>7.6422934798279112E-7</v>
      </c>
      <c r="BA123" s="2"/>
      <c r="BB123" s="46">
        <f t="shared" si="41"/>
        <v>0.80730377499446171</v>
      </c>
      <c r="BC123" s="46">
        <f t="shared" si="42"/>
        <v>0.25</v>
      </c>
      <c r="BD123" s="2"/>
      <c r="BE123">
        <f>IF(AG123/Calculations!$H$11=INT(AG123/Calculations!$H$11),1,0)</f>
        <v>0</v>
      </c>
      <c r="BF123" s="56">
        <f t="shared" si="68"/>
        <v>2.8644487395021487</v>
      </c>
      <c r="BH123" s="2">
        <f t="shared" si="49"/>
        <v>6.3262474211226225</v>
      </c>
      <c r="BI123" s="2">
        <f t="shared" si="50"/>
        <v>1.3694767462151207</v>
      </c>
      <c r="BJ123" s="41">
        <f t="shared" si="69"/>
        <v>0</v>
      </c>
      <c r="BK123" s="58">
        <f t="shared" si="70"/>
        <v>0</v>
      </c>
      <c r="BL123" s="2"/>
      <c r="BM123" s="2">
        <f t="shared" si="51"/>
        <v>6.3262474211226225</v>
      </c>
      <c r="BN123" s="2">
        <f t="shared" si="52"/>
        <v>1.3694767462151207</v>
      </c>
      <c r="BO123" s="41">
        <f t="shared" si="53"/>
        <v>0</v>
      </c>
      <c r="BP123" s="2">
        <f t="shared" si="54"/>
        <v>0</v>
      </c>
      <c r="BQ123" s="2"/>
      <c r="BR123" s="2"/>
      <c r="BS123" s="2">
        <f t="shared" si="71"/>
        <v>265.54387828896654</v>
      </c>
      <c r="BT123" s="2">
        <f t="shared" si="72"/>
        <v>14.48813578545033</v>
      </c>
      <c r="BU123" s="2">
        <f t="shared" si="73"/>
        <v>234.84557427950367</v>
      </c>
      <c r="BV123" s="2">
        <f t="shared" si="74"/>
        <v>45.186439794913227</v>
      </c>
      <c r="BW123" s="6">
        <f t="shared" si="55"/>
        <v>280.03201407441685</v>
      </c>
    </row>
    <row r="124" spans="15:75" x14ac:dyDescent="0.35">
      <c r="O124">
        <f t="shared" si="39"/>
        <v>1.2300000000000006</v>
      </c>
      <c r="P124" s="46"/>
      <c r="S124" s="46"/>
      <c r="T124" s="46"/>
      <c r="U124" s="22">
        <f>IF(O124&lt;'User Interface'!$C$54,0,'User Interface'!$C$52)</f>
        <v>0</v>
      </c>
      <c r="V124" s="46">
        <f>'User Interface'!$C$52</f>
        <v>0.05</v>
      </c>
      <c r="W124" s="46"/>
      <c r="X124">
        <f t="shared" si="38"/>
        <v>1.2300000000000006</v>
      </c>
      <c r="Y124" s="46"/>
      <c r="Z124" s="46"/>
      <c r="AA124" s="46"/>
      <c r="AD124" s="22">
        <f>IF(X124&lt;'User Interface'!$C$54,0,'User Interface'!$C$52)</f>
        <v>0</v>
      </c>
      <c r="AE124" s="46">
        <f>'User Interface'!$C$52</f>
        <v>0.05</v>
      </c>
      <c r="AG124">
        <f t="shared" si="43"/>
        <v>37</v>
      </c>
      <c r="AH124">
        <f t="shared" si="44"/>
        <v>111</v>
      </c>
      <c r="AI124" s="1">
        <f t="shared" si="56"/>
        <v>2256.1702785362309</v>
      </c>
      <c r="AJ124" s="1">
        <f t="shared" si="57"/>
        <v>2.0529355082459016E-6</v>
      </c>
      <c r="AK124" s="1">
        <f t="shared" si="45"/>
        <v>49.923482396646534</v>
      </c>
      <c r="AL124" s="1">
        <f t="shared" si="58"/>
        <v>91.791486060621111</v>
      </c>
      <c r="AM124" s="1">
        <f t="shared" si="46"/>
        <v>18.019203760711846</v>
      </c>
      <c r="AN124" s="1">
        <f t="shared" si="59"/>
        <v>1.0098902150009629E-5</v>
      </c>
      <c r="AO124" s="1">
        <f t="shared" si="60"/>
        <v>2552.1932522951633</v>
      </c>
      <c r="AP124" s="1">
        <f t="shared" si="61"/>
        <v>2.2914916929140171E-6</v>
      </c>
      <c r="AQ124" s="1">
        <f t="shared" si="47"/>
        <v>10.524943918817796</v>
      </c>
      <c r="AR124" s="1">
        <f t="shared" si="62"/>
        <v>21.37065340972223</v>
      </c>
      <c r="AS124" s="1">
        <f t="shared" si="63"/>
        <v>2.5695106466258383E-6</v>
      </c>
      <c r="AT124" s="1">
        <f t="shared" si="48"/>
        <v>6.6826092478439337E-3</v>
      </c>
      <c r="AU124" s="1">
        <f t="shared" si="40"/>
        <v>5000.0000000000009</v>
      </c>
      <c r="AW124" s="2">
        <f t="shared" si="64"/>
        <v>6.0931724416906218E-7</v>
      </c>
      <c r="AX124" s="42">
        <f t="shared" si="65"/>
        <v>1.406500014393403E-7</v>
      </c>
      <c r="AY124" s="2">
        <f t="shared" si="66"/>
        <v>6.8069420813031121E-7</v>
      </c>
      <c r="AZ124" s="2">
        <f t="shared" si="67"/>
        <v>7.6469339252165649E-7</v>
      </c>
      <c r="BA124" s="2"/>
      <c r="BB124" s="46">
        <f t="shared" si="41"/>
        <v>0.80692563202589618</v>
      </c>
      <c r="BC124" s="46">
        <f t="shared" si="42"/>
        <v>0.25</v>
      </c>
      <c r="BD124" s="2"/>
      <c r="BE124">
        <f>IF(AG124/Calculations!$H$11=INT(AG124/Calculations!$H$11),1,0)</f>
        <v>0</v>
      </c>
      <c r="BF124" s="56">
        <f t="shared" si="68"/>
        <v>2.8620169273611022</v>
      </c>
      <c r="BH124" s="2">
        <f t="shared" si="49"/>
        <v>6.4841451313319123</v>
      </c>
      <c r="BI124" s="2">
        <f t="shared" si="50"/>
        <v>1.411222657769871</v>
      </c>
      <c r="BJ124" s="41">
        <f t="shared" si="69"/>
        <v>0</v>
      </c>
      <c r="BK124" s="58">
        <f t="shared" si="70"/>
        <v>0</v>
      </c>
      <c r="BL124" s="2"/>
      <c r="BM124" s="2">
        <f t="shared" si="51"/>
        <v>6.4841451313319123</v>
      </c>
      <c r="BN124" s="2">
        <f t="shared" si="52"/>
        <v>1.411222657769871</v>
      </c>
      <c r="BO124" s="41">
        <f t="shared" si="53"/>
        <v>0</v>
      </c>
      <c r="BP124" s="2">
        <f t="shared" si="54"/>
        <v>0</v>
      </c>
      <c r="BQ124" s="2"/>
      <c r="BR124" s="2"/>
      <c r="BS124" s="2">
        <f t="shared" si="71"/>
        <v>273.43924607806832</v>
      </c>
      <c r="BT124" s="2">
        <f t="shared" si="72"/>
        <v>14.48813578545033</v>
      </c>
      <c r="BU124" s="2">
        <f t="shared" si="73"/>
        <v>241.32971941083557</v>
      </c>
      <c r="BV124" s="2">
        <f t="shared" si="74"/>
        <v>46.597662452683096</v>
      </c>
      <c r="BW124" s="6">
        <f t="shared" si="55"/>
        <v>287.92738186351863</v>
      </c>
    </row>
    <row r="125" spans="15:75" x14ac:dyDescent="0.35">
      <c r="O125">
        <f t="shared" si="39"/>
        <v>1.2500000000000007</v>
      </c>
      <c r="P125" s="46"/>
      <c r="S125" s="46"/>
      <c r="T125" s="46"/>
      <c r="U125" s="22">
        <f>IF(O125&lt;'User Interface'!$C$54,0,'User Interface'!$C$52)</f>
        <v>0</v>
      </c>
      <c r="V125" s="46">
        <f>'User Interface'!$C$52</f>
        <v>0.05</v>
      </c>
      <c r="W125" s="46"/>
      <c r="X125">
        <f t="shared" si="38"/>
        <v>1.2500000000000007</v>
      </c>
      <c r="Y125" s="46"/>
      <c r="Z125" s="46"/>
      <c r="AA125" s="46"/>
      <c r="AD125" s="22">
        <f>IF(X125&lt;'User Interface'!$C$54,0,'User Interface'!$C$52)</f>
        <v>0</v>
      </c>
      <c r="AE125" s="46">
        <f>'User Interface'!$C$52</f>
        <v>0.05</v>
      </c>
      <c r="AG125">
        <f t="shared" si="43"/>
        <v>37.333333333333336</v>
      </c>
      <c r="AH125">
        <f t="shared" si="44"/>
        <v>112</v>
      </c>
      <c r="AI125" s="1">
        <f t="shared" si="56"/>
        <v>2249.5270332731702</v>
      </c>
      <c r="AJ125" s="1">
        <f t="shared" si="57"/>
        <v>2.0474200060505391E-6</v>
      </c>
      <c r="AK125" s="1">
        <f t="shared" si="45"/>
        <v>51.019674065595325</v>
      </c>
      <c r="AL125" s="1">
        <f t="shared" si="58"/>
        <v>94.216379644614165</v>
      </c>
      <c r="AM125" s="1">
        <f t="shared" si="46"/>
        <v>18.526608398096347</v>
      </c>
      <c r="AN125" s="1">
        <f t="shared" si="59"/>
        <v>1.0381219372065092E-5</v>
      </c>
      <c r="AO125" s="1">
        <f t="shared" si="60"/>
        <v>2553.8628471066222</v>
      </c>
      <c r="AP125" s="1">
        <f t="shared" si="61"/>
        <v>2.292830680462102E-6</v>
      </c>
      <c r="AQ125" s="1">
        <f t="shared" si="47"/>
        <v>10.809276509471971</v>
      </c>
      <c r="AR125" s="1">
        <f t="shared" si="62"/>
        <v>22.031266396666126</v>
      </c>
      <c r="AS125" s="1">
        <f t="shared" si="63"/>
        <v>2.6534060399243792E-6</v>
      </c>
      <c r="AT125" s="1">
        <f t="shared" si="48"/>
        <v>6.8972308891492515E-3</v>
      </c>
      <c r="AU125" s="1">
        <f t="shared" si="40"/>
        <v>5000.0000000000018</v>
      </c>
      <c r="AW125" s="2">
        <f t="shared" si="64"/>
        <v>6.2581729518504246E-7</v>
      </c>
      <c r="AX125" s="42">
        <f t="shared" si="65"/>
        <v>1.4507421821820378E-7</v>
      </c>
      <c r="AY125" s="2">
        <f t="shared" si="66"/>
        <v>6.7879633388660474E-7</v>
      </c>
      <c r="AZ125" s="2">
        <f t="shared" si="67"/>
        <v>7.6516955185275685E-7</v>
      </c>
      <c r="BA125" s="2"/>
      <c r="BB125" s="46">
        <f t="shared" si="41"/>
        <v>0.80654766618037765</v>
      </c>
      <c r="BC125" s="46">
        <f t="shared" si="42"/>
        <v>0.25</v>
      </c>
      <c r="BD125" s="2"/>
      <c r="BE125">
        <f>IF(AG125/Calculations!$H$11=INT(AG125/Calculations!$H$11),1,0)</f>
        <v>0</v>
      </c>
      <c r="BF125" s="56">
        <f t="shared" si="68"/>
        <v>2.8594947136577553</v>
      </c>
      <c r="BH125" s="2">
        <f t="shared" si="49"/>
        <v>6.6432452685761838</v>
      </c>
      <c r="BI125" s="2">
        <f t="shared" si="50"/>
        <v>1.4537708038561539</v>
      </c>
      <c r="BJ125" s="41">
        <f t="shared" si="69"/>
        <v>0</v>
      </c>
      <c r="BK125" s="58">
        <f t="shared" si="70"/>
        <v>0</v>
      </c>
      <c r="BL125" s="2"/>
      <c r="BM125" s="2">
        <f t="shared" si="51"/>
        <v>6.6432452685761838</v>
      </c>
      <c r="BN125" s="2">
        <f t="shared" si="52"/>
        <v>1.4537708038561539</v>
      </c>
      <c r="BO125" s="41">
        <f t="shared" si="53"/>
        <v>0</v>
      </c>
      <c r="BP125" s="2">
        <f t="shared" si="54"/>
        <v>0</v>
      </c>
      <c r="BQ125" s="2"/>
      <c r="BR125" s="2"/>
      <c r="BS125" s="2">
        <f t="shared" si="71"/>
        <v>281.5362621505007</v>
      </c>
      <c r="BT125" s="2">
        <f t="shared" si="72"/>
        <v>14.48813578545033</v>
      </c>
      <c r="BU125" s="2">
        <f t="shared" si="73"/>
        <v>247.97296467941175</v>
      </c>
      <c r="BV125" s="2">
        <f t="shared" si="74"/>
        <v>48.051433256539248</v>
      </c>
      <c r="BW125" s="6">
        <f t="shared" si="55"/>
        <v>296.02439793595101</v>
      </c>
    </row>
    <row r="126" spans="15:75" x14ac:dyDescent="0.35">
      <c r="O126">
        <f t="shared" si="39"/>
        <v>1.2700000000000007</v>
      </c>
      <c r="P126" s="46"/>
      <c r="S126" s="46"/>
      <c r="T126" s="46"/>
      <c r="U126" s="22">
        <f>IF(O126&lt;'User Interface'!$C$54,0,'User Interface'!$C$52)</f>
        <v>0</v>
      </c>
      <c r="V126" s="46">
        <f>'User Interface'!$C$52</f>
        <v>0.05</v>
      </c>
      <c r="W126" s="46"/>
      <c r="X126">
        <f t="shared" si="38"/>
        <v>1.2700000000000007</v>
      </c>
      <c r="Y126" s="46"/>
      <c r="Z126" s="46"/>
      <c r="AA126" s="46"/>
      <c r="AD126" s="22">
        <f>IF(X126&lt;'User Interface'!$C$54,0,'User Interface'!$C$52)</f>
        <v>0</v>
      </c>
      <c r="AE126" s="46">
        <f>'User Interface'!$C$52</f>
        <v>0.05</v>
      </c>
      <c r="AG126">
        <f t="shared" si="43"/>
        <v>37.666666666666664</v>
      </c>
      <c r="AH126">
        <f t="shared" si="44"/>
        <v>113</v>
      </c>
      <c r="AI126" s="1">
        <f t="shared" si="56"/>
        <v>2242.7232493079732</v>
      </c>
      <c r="AJ126" s="1">
        <f t="shared" si="57"/>
        <v>2.0417977610297405E-6</v>
      </c>
      <c r="AK126" s="1">
        <f t="shared" si="45"/>
        <v>52.154605362459556</v>
      </c>
      <c r="AL126" s="1">
        <f t="shared" si="58"/>
        <v>96.680592912606528</v>
      </c>
      <c r="AM126" s="1">
        <f t="shared" si="46"/>
        <v>19.046669744095151</v>
      </c>
      <c r="AN126" s="1">
        <f t="shared" si="59"/>
        <v>1.0670657081184739E-5</v>
      </c>
      <c r="AO126" s="1">
        <f t="shared" si="60"/>
        <v>2555.574564022495</v>
      </c>
      <c r="AP126" s="1">
        <f t="shared" si="61"/>
        <v>2.2942117703198643E-6</v>
      </c>
      <c r="AQ126" s="1">
        <f t="shared" si="47"/>
        <v>11.105439999277113</v>
      </c>
      <c r="AR126" s="1">
        <f t="shared" si="62"/>
        <v>22.707743008520829</v>
      </c>
      <c r="AS126" s="1">
        <f t="shared" si="63"/>
        <v>2.7398242810044667E-6</v>
      </c>
      <c r="AT126" s="1">
        <f t="shared" si="48"/>
        <v>7.1178960836285905E-3</v>
      </c>
      <c r="AU126" s="1">
        <f t="shared" si="40"/>
        <v>5000.0000000000027</v>
      </c>
      <c r="AW126" s="2">
        <f t="shared" si="64"/>
        <v>6.4254040884975174E-7</v>
      </c>
      <c r="AX126" s="42">
        <f t="shared" si="65"/>
        <v>1.4959457536400135E-7</v>
      </c>
      <c r="AY126" s="2">
        <f t="shared" si="66"/>
        <v>6.7685109032938079E-7</v>
      </c>
      <c r="AZ126" s="2">
        <f t="shared" si="67"/>
        <v>7.6565798334512959E-7</v>
      </c>
      <c r="BA126" s="2"/>
      <c r="BB126" s="46">
        <f t="shared" si="41"/>
        <v>0.80616987737494172</v>
      </c>
      <c r="BC126" s="46">
        <f t="shared" si="42"/>
        <v>0.25</v>
      </c>
      <c r="BD126" s="2"/>
      <c r="BE126">
        <f>IF(AG126/Calculations!$H$11=INT(AG126/Calculations!$H$11),1,0)</f>
        <v>0</v>
      </c>
      <c r="BF126" s="56">
        <f t="shared" si="68"/>
        <v>2.8568809220608409</v>
      </c>
      <c r="BH126" s="2">
        <f t="shared" si="49"/>
        <v>6.8037839708192687</v>
      </c>
      <c r="BI126" s="2">
        <f t="shared" si="50"/>
        <v>1.4971942130798064</v>
      </c>
      <c r="BJ126" s="41">
        <f t="shared" si="69"/>
        <v>0</v>
      </c>
      <c r="BK126" s="58">
        <f t="shared" si="70"/>
        <v>0</v>
      </c>
      <c r="BL126" s="2"/>
      <c r="BM126" s="2">
        <f t="shared" si="51"/>
        <v>6.8037839708192687</v>
      </c>
      <c r="BN126" s="2">
        <f t="shared" si="52"/>
        <v>1.4971942130798064</v>
      </c>
      <c r="BO126" s="41">
        <f t="shared" si="53"/>
        <v>0</v>
      </c>
      <c r="BP126" s="2">
        <f t="shared" si="54"/>
        <v>0</v>
      </c>
      <c r="BQ126" s="2"/>
      <c r="BR126" s="2"/>
      <c r="BS126" s="2">
        <f t="shared" si="71"/>
        <v>289.83724033439978</v>
      </c>
      <c r="BT126" s="2">
        <f t="shared" si="72"/>
        <v>14.48813578545033</v>
      </c>
      <c r="BU126" s="2">
        <f t="shared" si="73"/>
        <v>254.77674865023101</v>
      </c>
      <c r="BV126" s="2">
        <f t="shared" si="74"/>
        <v>49.548627469619056</v>
      </c>
      <c r="BW126" s="6">
        <f t="shared" si="55"/>
        <v>304.32537611985009</v>
      </c>
    </row>
    <row r="127" spans="15:75" x14ac:dyDescent="0.35">
      <c r="O127">
        <f t="shared" si="39"/>
        <v>1.2900000000000007</v>
      </c>
      <c r="P127" s="46"/>
      <c r="S127" s="46"/>
      <c r="T127" s="46"/>
      <c r="U127" s="22">
        <f>IF(O127&lt;'User Interface'!$C$54,0,'User Interface'!$C$52)</f>
        <v>0</v>
      </c>
      <c r="V127" s="46">
        <f>'User Interface'!$C$52</f>
        <v>0.05</v>
      </c>
      <c r="W127" s="46"/>
      <c r="X127">
        <f t="shared" si="38"/>
        <v>1.2900000000000007</v>
      </c>
      <c r="Y127" s="46"/>
      <c r="Z127" s="46"/>
      <c r="AA127" s="46"/>
      <c r="AD127" s="22">
        <f>IF(X127&lt;'User Interface'!$C$54,0,'User Interface'!$C$52)</f>
        <v>0</v>
      </c>
      <c r="AE127" s="46">
        <f>'User Interface'!$C$52</f>
        <v>0.05</v>
      </c>
      <c r="AG127">
        <f t="shared" si="43"/>
        <v>38</v>
      </c>
      <c r="AH127">
        <f t="shared" si="44"/>
        <v>114</v>
      </c>
      <c r="AI127" s="1">
        <f t="shared" si="56"/>
        <v>2235.7572969070116</v>
      </c>
      <c r="AJ127" s="1">
        <f t="shared" si="57"/>
        <v>2.0360566240836933E-6</v>
      </c>
      <c r="AK127" s="1">
        <f t="shared" si="45"/>
        <v>53.32560161777787</v>
      </c>
      <c r="AL127" s="1">
        <f t="shared" si="58"/>
        <v>99.187092863231129</v>
      </c>
      <c r="AM127" s="1">
        <f t="shared" si="46"/>
        <v>19.579487519090645</v>
      </c>
      <c r="AN127" s="1">
        <f t="shared" si="59"/>
        <v>1.0967224225523996E-5</v>
      </c>
      <c r="AO127" s="1">
        <f t="shared" si="60"/>
        <v>2557.3290778071505</v>
      </c>
      <c r="AP127" s="1">
        <f t="shared" si="61"/>
        <v>2.2956333753401525E-6</v>
      </c>
      <c r="AQ127" s="1">
        <f t="shared" si="47"/>
        <v>11.413060318257484</v>
      </c>
      <c r="AR127" s="1">
        <f t="shared" si="62"/>
        <v>23.401020084177492</v>
      </c>
      <c r="AS127" s="1">
        <f t="shared" si="63"/>
        <v>2.8288092358708308E-6</v>
      </c>
      <c r="AT127" s="1">
        <f t="shared" si="48"/>
        <v>7.3447555817597408E-3</v>
      </c>
      <c r="AU127" s="1">
        <f t="shared" si="40"/>
        <v>5000.0000000000018</v>
      </c>
      <c r="AW127" s="2">
        <f t="shared" si="64"/>
        <v>6.5951466410744585E-7</v>
      </c>
      <c r="AX127" s="42">
        <f t="shared" si="65"/>
        <v>1.5421886631885153E-7</v>
      </c>
      <c r="AY127" s="2">
        <f t="shared" si="66"/>
        <v>6.7485811673053277E-7</v>
      </c>
      <c r="AZ127" s="2">
        <f t="shared" si="67"/>
        <v>7.6615886179357598E-7</v>
      </c>
      <c r="BA127" s="2"/>
      <c r="BB127" s="46">
        <f t="shared" si="41"/>
        <v>0.80579226552666194</v>
      </c>
      <c r="BC127" s="46">
        <f t="shared" si="42"/>
        <v>0.25</v>
      </c>
      <c r="BD127" s="2"/>
      <c r="BE127">
        <f>IF(AG127/Calculations!$H$11=INT(AG127/Calculations!$H$11),1,0)</f>
        <v>0</v>
      </c>
      <c r="BF127" s="56">
        <f t="shared" si="68"/>
        <v>2.8541742324277743</v>
      </c>
      <c r="BH127" s="2">
        <f t="shared" si="49"/>
        <v>6.9659524067027148</v>
      </c>
      <c r="BI127" s="2">
        <f t="shared" si="50"/>
        <v>1.5415580966778284</v>
      </c>
      <c r="BJ127" s="41">
        <f t="shared" si="69"/>
        <v>0</v>
      </c>
      <c r="BK127" s="58">
        <f t="shared" si="70"/>
        <v>0</v>
      </c>
      <c r="BL127" s="2"/>
      <c r="BM127" s="2">
        <f t="shared" si="51"/>
        <v>6.9659524067027148</v>
      </c>
      <c r="BN127" s="2">
        <f t="shared" si="52"/>
        <v>1.5415580966778284</v>
      </c>
      <c r="BO127" s="41">
        <f t="shared" si="53"/>
        <v>0</v>
      </c>
      <c r="BP127" s="2">
        <f t="shared" si="54"/>
        <v>0</v>
      </c>
      <c r="BQ127" s="2"/>
      <c r="BR127" s="2"/>
      <c r="BS127" s="2">
        <f t="shared" si="71"/>
        <v>298.34475083778034</v>
      </c>
      <c r="BT127" s="2">
        <f t="shared" si="72"/>
        <v>14.48813578545033</v>
      </c>
      <c r="BU127" s="2">
        <f t="shared" si="73"/>
        <v>261.74270105693375</v>
      </c>
      <c r="BV127" s="2">
        <f t="shared" si="74"/>
        <v>51.090185566296881</v>
      </c>
      <c r="BW127" s="6">
        <f t="shared" si="55"/>
        <v>312.83288662323065</v>
      </c>
    </row>
    <row r="128" spans="15:75" x14ac:dyDescent="0.35">
      <c r="O128">
        <f t="shared" si="39"/>
        <v>1.3100000000000007</v>
      </c>
      <c r="P128" s="46"/>
      <c r="S128" s="46"/>
      <c r="T128" s="46"/>
      <c r="U128" s="22">
        <f>IF(O128&lt;'User Interface'!$C$54,0,'User Interface'!$C$52)</f>
        <v>0</v>
      </c>
      <c r="V128" s="46">
        <f>'User Interface'!$C$52</f>
        <v>0.05</v>
      </c>
      <c r="W128" s="46"/>
      <c r="X128">
        <f t="shared" si="38"/>
        <v>1.3100000000000007</v>
      </c>
      <c r="Y128" s="46"/>
      <c r="Z128" s="46"/>
      <c r="AA128" s="46"/>
      <c r="AD128" s="22">
        <f>IF(X128&lt;'User Interface'!$C$54,0,'User Interface'!$C$52)</f>
        <v>0</v>
      </c>
      <c r="AE128" s="46">
        <f>'User Interface'!$C$52</f>
        <v>0.05</v>
      </c>
      <c r="AG128">
        <f t="shared" si="43"/>
        <v>38.333333333333336</v>
      </c>
      <c r="AH128">
        <f t="shared" si="44"/>
        <v>115</v>
      </c>
      <c r="AI128" s="1">
        <f t="shared" si="56"/>
        <v>2228.6273931709675</v>
      </c>
      <c r="AJ128" s="1">
        <f t="shared" si="57"/>
        <v>2.0301880642430247E-6</v>
      </c>
      <c r="AK128" s="1">
        <f t="shared" si="45"/>
        <v>54.530438513270724</v>
      </c>
      <c r="AL128" s="1">
        <f t="shared" si="58"/>
        <v>101.73844839128023</v>
      </c>
      <c r="AM128" s="1">
        <f t="shared" si="46"/>
        <v>20.125189343478979</v>
      </c>
      <c r="AN128" s="1">
        <f t="shared" si="59"/>
        <v>1.1270953545077025E-5</v>
      </c>
      <c r="AO128" s="1">
        <f t="shared" si="60"/>
        <v>2559.1270997971328</v>
      </c>
      <c r="AP128" s="1">
        <f t="shared" si="61"/>
        <v>2.2970946271002418E-6</v>
      </c>
      <c r="AQ128" s="1">
        <f t="shared" si="47"/>
        <v>11.731863710401285</v>
      </c>
      <c r="AR128" s="1">
        <f t="shared" si="62"/>
        <v>24.111970593501642</v>
      </c>
      <c r="AS128" s="1">
        <f t="shared" si="63"/>
        <v>2.9204108376659511E-6</v>
      </c>
      <c r="AT128" s="1">
        <f t="shared" si="48"/>
        <v>7.5779613217617729E-3</v>
      </c>
      <c r="AU128" s="1">
        <f t="shared" si="40"/>
        <v>5000.0000000000018</v>
      </c>
      <c r="AW128" s="2">
        <f t="shared" si="64"/>
        <v>6.7676415715588712E-7</v>
      </c>
      <c r="AX128" s="42">
        <f t="shared" si="65"/>
        <v>1.5895420264918781E-7</v>
      </c>
      <c r="AY128" s="2">
        <f t="shared" si="66"/>
        <v>6.7281698152056233E-7</v>
      </c>
      <c r="AZ128" s="2">
        <f t="shared" si="67"/>
        <v>7.6667237687347304E-7</v>
      </c>
      <c r="BA128" s="2"/>
      <c r="BB128" s="46">
        <f t="shared" si="41"/>
        <v>0.80541483055265162</v>
      </c>
      <c r="BC128" s="46">
        <f t="shared" si="42"/>
        <v>0.25</v>
      </c>
      <c r="BD128" s="2"/>
      <c r="BE128">
        <f>IF(AG128/Calculations!$H$11=INT(AG128/Calculations!$H$11),1,0)</f>
        <v>0</v>
      </c>
      <c r="BF128" s="56">
        <f t="shared" si="68"/>
        <v>2.8513732021027405</v>
      </c>
      <c r="BH128" s="2">
        <f t="shared" si="49"/>
        <v>7.1299037419126199</v>
      </c>
      <c r="BI128" s="2">
        <f t="shared" si="50"/>
        <v>1.5869212052835211</v>
      </c>
      <c r="BJ128" s="41">
        <f t="shared" si="69"/>
        <v>0</v>
      </c>
      <c r="BK128" s="58">
        <f t="shared" si="70"/>
        <v>0</v>
      </c>
      <c r="BL128" s="2"/>
      <c r="BM128" s="2">
        <f t="shared" si="51"/>
        <v>7.1299037419126199</v>
      </c>
      <c r="BN128" s="2">
        <f t="shared" si="52"/>
        <v>1.5869212052835211</v>
      </c>
      <c r="BO128" s="41">
        <f t="shared" si="53"/>
        <v>0</v>
      </c>
      <c r="BP128" s="2">
        <f t="shared" si="54"/>
        <v>0</v>
      </c>
      <c r="BQ128" s="2"/>
      <c r="BR128" s="2"/>
      <c r="BS128" s="2">
        <f t="shared" si="71"/>
        <v>307.06157578497653</v>
      </c>
      <c r="BT128" s="2">
        <f t="shared" si="72"/>
        <v>14.48813578545033</v>
      </c>
      <c r="BU128" s="2">
        <f t="shared" si="73"/>
        <v>268.8726047988464</v>
      </c>
      <c r="BV128" s="2">
        <f t="shared" si="74"/>
        <v>52.677106771580405</v>
      </c>
      <c r="BW128" s="6">
        <f t="shared" si="55"/>
        <v>321.54971157042684</v>
      </c>
    </row>
    <row r="129" spans="15:75" x14ac:dyDescent="0.35">
      <c r="O129">
        <f t="shared" si="39"/>
        <v>1.3300000000000007</v>
      </c>
      <c r="P129" s="46"/>
      <c r="S129" s="46"/>
      <c r="T129" s="46"/>
      <c r="U129" s="22">
        <f>IF(O129&lt;'User Interface'!$C$54,0,'User Interface'!$C$52)</f>
        <v>0</v>
      </c>
      <c r="V129" s="46">
        <f>'User Interface'!$C$52</f>
        <v>0.05</v>
      </c>
      <c r="W129" s="46"/>
      <c r="X129">
        <f t="shared" si="38"/>
        <v>1.3300000000000007</v>
      </c>
      <c r="Y129" s="46"/>
      <c r="Z129" s="46"/>
      <c r="AA129" s="46"/>
      <c r="AD129" s="22">
        <f>IF(X129&lt;'User Interface'!$C$54,0,'User Interface'!$C$52)</f>
        <v>0</v>
      </c>
      <c r="AE129" s="46">
        <f>'User Interface'!$C$52</f>
        <v>0.05</v>
      </c>
      <c r="AG129">
        <f t="shared" si="43"/>
        <v>38.666666666666664</v>
      </c>
      <c r="AH129">
        <f t="shared" si="44"/>
        <v>116</v>
      </c>
      <c r="AI129" s="1">
        <f t="shared" si="56"/>
        <v>2221.3316343010947</v>
      </c>
      <c r="AJ129" s="1">
        <f t="shared" si="57"/>
        <v>2.0241859052747259E-6</v>
      </c>
      <c r="AK129" s="1">
        <f t="shared" si="45"/>
        <v>55.767259776559968</v>
      </c>
      <c r="AL129" s="1">
        <f t="shared" si="58"/>
        <v>104.33689386767593</v>
      </c>
      <c r="AM129" s="1">
        <f t="shared" si="46"/>
        <v>20.683926010767912</v>
      </c>
      <c r="AN129" s="1">
        <f t="shared" si="59"/>
        <v>1.1581897435223384E-5</v>
      </c>
      <c r="AO129" s="1">
        <f t="shared" si="60"/>
        <v>2560.9693729033729</v>
      </c>
      <c r="AP129" s="1">
        <f t="shared" si="61"/>
        <v>2.2985951490809611E-6</v>
      </c>
      <c r="AQ129" s="1">
        <f t="shared" si="47"/>
        <v>12.06166025038487</v>
      </c>
      <c r="AR129" s="1">
        <f t="shared" si="62"/>
        <v>24.84141630402079</v>
      </c>
      <c r="AS129" s="1">
        <f t="shared" si="63"/>
        <v>3.0146843885202661E-6</v>
      </c>
      <c r="AT129" s="1">
        <f t="shared" si="48"/>
        <v>7.8176667619042125E-3</v>
      </c>
      <c r="AU129" s="1">
        <f t="shared" si="40"/>
        <v>5000.0000000000027</v>
      </c>
      <c r="AW129" s="2">
        <f t="shared" si="64"/>
        <v>6.9430965698571431E-7</v>
      </c>
      <c r="AX129" s="42">
        <f t="shared" si="65"/>
        <v>1.6380714222731386E-7</v>
      </c>
      <c r="AY129" s="2">
        <f t="shared" si="66"/>
        <v>6.7072719577937594E-7</v>
      </c>
      <c r="AZ129" s="2">
        <f t="shared" si="67"/>
        <v>7.6719873101413316E-7</v>
      </c>
      <c r="BA129" s="2"/>
      <c r="BB129" s="46">
        <f t="shared" si="41"/>
        <v>0.80503757237006224</v>
      </c>
      <c r="BC129" s="46">
        <f t="shared" si="42"/>
        <v>0.25</v>
      </c>
      <c r="BD129" s="2"/>
      <c r="BE129">
        <f>IF(AG129/Calculations!$H$11=INT(AG129/Calculations!$H$11),1,0)</f>
        <v>0</v>
      </c>
      <c r="BF129" s="56">
        <f t="shared" si="68"/>
        <v>2.8484762837850375</v>
      </c>
      <c r="BH129" s="2">
        <f t="shared" si="49"/>
        <v>7.2957588758748804</v>
      </c>
      <c r="BI129" s="2">
        <f t="shared" si="50"/>
        <v>1.6333369522503962</v>
      </c>
      <c r="BJ129" s="41">
        <f t="shared" si="69"/>
        <v>0</v>
      </c>
      <c r="BK129" s="58">
        <f t="shared" si="70"/>
        <v>0</v>
      </c>
      <c r="BL129" s="2"/>
      <c r="BM129" s="2">
        <f t="shared" si="51"/>
        <v>7.2957588758748804</v>
      </c>
      <c r="BN129" s="2">
        <f t="shared" si="52"/>
        <v>1.6333369522503962</v>
      </c>
      <c r="BO129" s="41">
        <f t="shared" si="53"/>
        <v>0</v>
      </c>
      <c r="BP129" s="2">
        <f t="shared" si="54"/>
        <v>0</v>
      </c>
      <c r="BQ129" s="2"/>
      <c r="BR129" s="2"/>
      <c r="BS129" s="2">
        <f t="shared" si="71"/>
        <v>315.99067161310177</v>
      </c>
      <c r="BT129" s="2">
        <f t="shared" si="72"/>
        <v>14.48813578545033</v>
      </c>
      <c r="BU129" s="2">
        <f t="shared" si="73"/>
        <v>276.16836367472126</v>
      </c>
      <c r="BV129" s="2">
        <f t="shared" si="74"/>
        <v>54.310443723830801</v>
      </c>
      <c r="BW129" s="6">
        <f t="shared" si="55"/>
        <v>330.47880739855208</v>
      </c>
    </row>
    <row r="130" spans="15:75" x14ac:dyDescent="0.35">
      <c r="O130">
        <f t="shared" si="39"/>
        <v>1.3500000000000008</v>
      </c>
      <c r="P130" s="46"/>
      <c r="S130" s="46"/>
      <c r="T130" s="46"/>
      <c r="U130" s="22">
        <f>IF(O130&lt;'User Interface'!$C$54,0,'User Interface'!$C$52)</f>
        <v>0</v>
      </c>
      <c r="V130" s="46">
        <f>'User Interface'!$C$52</f>
        <v>0.05</v>
      </c>
      <c r="W130" s="46"/>
      <c r="X130">
        <f t="shared" ref="X130:X193" si="75">X129+0.02</f>
        <v>1.3500000000000008</v>
      </c>
      <c r="Y130" s="46"/>
      <c r="Z130" s="46"/>
      <c r="AA130" s="46"/>
      <c r="AD130" s="22">
        <f>IF(X130&lt;'User Interface'!$C$54,0,'User Interface'!$C$52)</f>
        <v>0</v>
      </c>
      <c r="AE130" s="46">
        <f>'User Interface'!$C$52</f>
        <v>0.05</v>
      </c>
      <c r="AG130">
        <f t="shared" si="43"/>
        <v>39</v>
      </c>
      <c r="AH130">
        <f t="shared" si="44"/>
        <v>117</v>
      </c>
      <c r="AI130" s="1">
        <f t="shared" si="56"/>
        <v>2213.8680231475914</v>
      </c>
      <c r="AJ130" s="1">
        <f t="shared" si="57"/>
        <v>2.0180454948203239E-6</v>
      </c>
      <c r="AK130" s="1">
        <f t="shared" si="45"/>
        <v>57.034508738808071</v>
      </c>
      <c r="AL130" s="1">
        <f t="shared" si="58"/>
        <v>106.98438141182493</v>
      </c>
      <c r="AM130" s="1">
        <f t="shared" si="46"/>
        <v>21.255867522051346</v>
      </c>
      <c r="AN130" s="1">
        <f t="shared" si="59"/>
        <v>1.1900124491450587E-5</v>
      </c>
      <c r="AO130" s="1">
        <f t="shared" si="60"/>
        <v>2562.8566673871119</v>
      </c>
      <c r="AP130" s="1">
        <f t="shared" si="61"/>
        <v>2.3001349036704963E-6</v>
      </c>
      <c r="AQ130" s="1">
        <f t="shared" si="47"/>
        <v>12.4023301209136</v>
      </c>
      <c r="AR130" s="1">
        <f t="shared" si="62"/>
        <v>25.590138314549105</v>
      </c>
      <c r="AS130" s="1">
        <f t="shared" si="63"/>
        <v>3.1116899846359425E-6</v>
      </c>
      <c r="AT130" s="1">
        <f t="shared" si="48"/>
        <v>8.0640271565154218E-3</v>
      </c>
      <c r="AU130" s="1">
        <f t="shared" si="40"/>
        <v>5000.0000000000009</v>
      </c>
      <c r="AW130" s="2">
        <f t="shared" si="64"/>
        <v>7.1216914586065305E-7</v>
      </c>
      <c r="AX130" s="42">
        <f t="shared" si="65"/>
        <v>1.6878379584234945E-7</v>
      </c>
      <c r="AY130" s="2">
        <f t="shared" si="66"/>
        <v>6.6858822463717312E-7</v>
      </c>
      <c r="AZ130" s="2">
        <f t="shared" si="67"/>
        <v>7.6773813761652186E-7</v>
      </c>
      <c r="BA130" s="2"/>
      <c r="BB130" s="46">
        <f t="shared" si="41"/>
        <v>0.80466049089608427</v>
      </c>
      <c r="BC130" s="46">
        <f t="shared" si="42"/>
        <v>0.25</v>
      </c>
      <c r="BD130" s="2"/>
      <c r="BE130">
        <f>IF(AG130/Calculations!$H$11=INT(AG130/Calculations!$H$11),1,0)</f>
        <v>0</v>
      </c>
      <c r="BF130" s="56">
        <f t="shared" si="68"/>
        <v>2.8454818405764994</v>
      </c>
      <c r="BH130" s="2">
        <f t="shared" si="49"/>
        <v>7.4636111596436585</v>
      </c>
      <c r="BI130" s="2">
        <f t="shared" si="50"/>
        <v>1.6808543427937179</v>
      </c>
      <c r="BJ130" s="41">
        <f t="shared" si="69"/>
        <v>0</v>
      </c>
      <c r="BK130" s="58">
        <f t="shared" si="70"/>
        <v>0</v>
      </c>
      <c r="BL130" s="2"/>
      <c r="BM130" s="2">
        <f t="shared" si="51"/>
        <v>7.4636111596436585</v>
      </c>
      <c r="BN130" s="2">
        <f t="shared" si="52"/>
        <v>1.6808543427937179</v>
      </c>
      <c r="BO130" s="41">
        <f t="shared" si="53"/>
        <v>0</v>
      </c>
      <c r="BP130" s="2">
        <f t="shared" si="54"/>
        <v>0</v>
      </c>
      <c r="BQ130" s="2"/>
      <c r="BR130" s="2"/>
      <c r="BS130" s="2">
        <f t="shared" si="71"/>
        <v>325.13513711553918</v>
      </c>
      <c r="BT130" s="2">
        <f t="shared" si="72"/>
        <v>14.48813578545033</v>
      </c>
      <c r="BU130" s="2">
        <f t="shared" si="73"/>
        <v>283.63197483436494</v>
      </c>
      <c r="BV130" s="2">
        <f t="shared" si="74"/>
        <v>55.991298066624516</v>
      </c>
      <c r="BW130" s="6">
        <f t="shared" si="55"/>
        <v>339.62327290098949</v>
      </c>
    </row>
    <row r="131" spans="15:75" x14ac:dyDescent="0.35">
      <c r="O131">
        <f t="shared" ref="O131:O194" si="76">O130+0.02</f>
        <v>1.3700000000000008</v>
      </c>
      <c r="P131" s="46"/>
      <c r="S131" s="46"/>
      <c r="T131" s="46"/>
      <c r="U131" s="22">
        <f>IF(O131&lt;'User Interface'!$C$54,0,'User Interface'!$C$52)</f>
        <v>0</v>
      </c>
      <c r="V131" s="46">
        <f>'User Interface'!$C$52</f>
        <v>0.05</v>
      </c>
      <c r="W131" s="46"/>
      <c r="X131">
        <f t="shared" si="75"/>
        <v>1.3700000000000008</v>
      </c>
      <c r="Y131" s="46"/>
      <c r="Z131" s="46"/>
      <c r="AA131" s="46"/>
      <c r="AD131" s="22">
        <f>IF(X131&lt;'User Interface'!$C$54,0,'User Interface'!$C$52)</f>
        <v>0</v>
      </c>
      <c r="AE131" s="46">
        <f>'User Interface'!$C$52</f>
        <v>0.05</v>
      </c>
      <c r="AG131">
        <f t="shared" si="43"/>
        <v>39.333333333333336</v>
      </c>
      <c r="AH131">
        <f t="shared" si="44"/>
        <v>118</v>
      </c>
      <c r="AI131" s="1">
        <f t="shared" si="56"/>
        <v>2206.234492883968</v>
      </c>
      <c r="AJ131" s="1">
        <f t="shared" si="57"/>
        <v>2.0117631601678736E-6</v>
      </c>
      <c r="AK131" s="1">
        <f t="shared" si="45"/>
        <v>58.330871371068717</v>
      </c>
      <c r="AL131" s="1">
        <f t="shared" si="58"/>
        <v>109.68262378129482</v>
      </c>
      <c r="AM131" s="1">
        <f t="shared" si="46"/>
        <v>21.841199748339733</v>
      </c>
      <c r="AN131" s="1">
        <f t="shared" si="59"/>
        <v>1.2225716616662914E-5</v>
      </c>
      <c r="AO131" s="1">
        <f t="shared" si="60"/>
        <v>2564.7897772692399</v>
      </c>
      <c r="AP131" s="1">
        <f t="shared" si="61"/>
        <v>2.3017140886675854E-6</v>
      </c>
      <c r="AQ131" s="1">
        <f t="shared" si="47"/>
        <v>12.75381218234927</v>
      </c>
      <c r="AR131" s="1">
        <f t="shared" si="62"/>
        <v>26.358885813271435</v>
      </c>
      <c r="AS131" s="1">
        <f t="shared" si="63"/>
        <v>3.2114920437259408E-6</v>
      </c>
      <c r="AT131" s="1">
        <f t="shared" si="48"/>
        <v>8.3171997847587258E-3</v>
      </c>
      <c r="AU131" s="1">
        <f t="shared" si="40"/>
        <v>5000.0000000000018</v>
      </c>
      <c r="AW131" s="2">
        <f t="shared" si="64"/>
        <v>7.3035826437731415E-7</v>
      </c>
      <c r="AX131" s="42">
        <f t="shared" si="65"/>
        <v>1.7388991586704467E-7</v>
      </c>
      <c r="AY131" s="2">
        <f t="shared" si="66"/>
        <v>6.6639949695432403E-7</v>
      </c>
      <c r="AZ131" s="2">
        <f t="shared" si="67"/>
        <v>7.6829081955392076E-7</v>
      </c>
      <c r="BA131" s="2"/>
      <c r="BB131" s="46">
        <f t="shared" si="41"/>
        <v>0.80428358604794692</v>
      </c>
      <c r="BC131" s="46">
        <f t="shared" si="42"/>
        <v>0.25</v>
      </c>
      <c r="BD131" s="2"/>
      <c r="BE131">
        <f>IF(AG131/Calculations!$H$11=INT(AG131/Calculations!$H$11),1,0)</f>
        <v>0</v>
      </c>
      <c r="BF131" s="56">
        <f t="shared" si="68"/>
        <v>2.8423881587131405</v>
      </c>
      <c r="BH131" s="2">
        <f t="shared" si="49"/>
        <v>7.6335302699059895</v>
      </c>
      <c r="BI131" s="2">
        <f t="shared" si="50"/>
        <v>1.7295187415371804</v>
      </c>
      <c r="BJ131" s="41">
        <f t="shared" si="69"/>
        <v>0</v>
      </c>
      <c r="BK131" s="58">
        <f t="shared" si="70"/>
        <v>0</v>
      </c>
      <c r="BL131" s="2"/>
      <c r="BM131" s="2">
        <f t="shared" si="51"/>
        <v>7.6335302699059895</v>
      </c>
      <c r="BN131" s="2">
        <f t="shared" si="52"/>
        <v>1.7295187415371804</v>
      </c>
      <c r="BO131" s="41">
        <f t="shared" si="53"/>
        <v>0</v>
      </c>
      <c r="BP131" s="2">
        <f t="shared" si="54"/>
        <v>0</v>
      </c>
      <c r="BQ131" s="2"/>
      <c r="BR131" s="2"/>
      <c r="BS131" s="2">
        <f t="shared" si="71"/>
        <v>334.49818612698232</v>
      </c>
      <c r="BT131" s="2">
        <f t="shared" si="72"/>
        <v>14.48813578545033</v>
      </c>
      <c r="BU131" s="2">
        <f t="shared" si="73"/>
        <v>291.26550510427091</v>
      </c>
      <c r="BV131" s="2">
        <f t="shared" si="74"/>
        <v>57.720816808161693</v>
      </c>
      <c r="BW131" s="6">
        <f t="shared" si="55"/>
        <v>348.98632191243263</v>
      </c>
    </row>
    <row r="132" spans="15:75" x14ac:dyDescent="0.35">
      <c r="O132">
        <f t="shared" si="76"/>
        <v>1.3900000000000008</v>
      </c>
      <c r="P132" s="46"/>
      <c r="S132" s="46"/>
      <c r="T132" s="46"/>
      <c r="U132" s="22">
        <f>IF(O132&lt;'User Interface'!$C$54,0,'User Interface'!$C$52)</f>
        <v>0</v>
      </c>
      <c r="V132" s="46">
        <f>'User Interface'!$C$52</f>
        <v>0.05</v>
      </c>
      <c r="W132" s="46"/>
      <c r="X132">
        <f t="shared" si="75"/>
        <v>1.3900000000000008</v>
      </c>
      <c r="Y132" s="46"/>
      <c r="Z132" s="46"/>
      <c r="AA132" s="46"/>
      <c r="AD132" s="22">
        <f>IF(X132&lt;'User Interface'!$C$54,0,'User Interface'!$C$52)</f>
        <v>0</v>
      </c>
      <c r="AE132" s="46">
        <f>'User Interface'!$C$52</f>
        <v>0.05</v>
      </c>
      <c r="AG132">
        <f t="shared" si="43"/>
        <v>39.666666666666664</v>
      </c>
      <c r="AH132">
        <f t="shared" si="44"/>
        <v>119</v>
      </c>
      <c r="AI132" s="1">
        <f t="shared" si="56"/>
        <v>2198.428927506191</v>
      </c>
      <c r="AJ132" s="1">
        <f t="shared" si="57"/>
        <v>2.0053358536977981E-6</v>
      </c>
      <c r="AK132" s="1">
        <f t="shared" si="45"/>
        <v>59.655228825154346</v>
      </c>
      <c r="AL132" s="1">
        <f t="shared" si="58"/>
        <v>112.43312947336321</v>
      </c>
      <c r="AM132" s="1">
        <f t="shared" si="46"/>
        <v>22.440121610048294</v>
      </c>
      <c r="AN132" s="1">
        <f t="shared" si="59"/>
        <v>1.2558766592787558E-5</v>
      </c>
      <c r="AO132" s="1">
        <f t="shared" si="60"/>
        <v>2566.7695172568715</v>
      </c>
      <c r="AP132" s="1">
        <f t="shared" si="61"/>
        <v>2.3033330670164284E-6</v>
      </c>
      <c r="AQ132" s="1">
        <f t="shared" si="47"/>
        <v>13.116094445380265</v>
      </c>
      <c r="AR132" s="1">
        <f t="shared" si="62"/>
        <v>27.148383357260109</v>
      </c>
      <c r="AS132" s="1">
        <f t="shared" si="63"/>
        <v>3.3141589174399052E-6</v>
      </c>
      <c r="AT132" s="1">
        <f t="shared" si="48"/>
        <v>8.5773441396545039E-3</v>
      </c>
      <c r="AU132" s="1">
        <f t="shared" si="40"/>
        <v>5000.0000000000018</v>
      </c>
      <c r="AW132" s="2">
        <f t="shared" si="64"/>
        <v>7.4889067737168123E-7</v>
      </c>
      <c r="AX132" s="42">
        <f t="shared" si="65"/>
        <v>1.7913096999315342E-7</v>
      </c>
      <c r="AY132" s="2">
        <f t="shared" si="66"/>
        <v>6.6416041358588221E-7</v>
      </c>
      <c r="AZ132" s="2">
        <f t="shared" si="67"/>
        <v>7.6885700790470442E-7</v>
      </c>
      <c r="BA132" s="2"/>
      <c r="BB132" s="46">
        <f t="shared" si="41"/>
        <v>0.80390685774291837</v>
      </c>
      <c r="BC132" s="46">
        <f t="shared" si="42"/>
        <v>0.25</v>
      </c>
      <c r="BD132" s="2"/>
      <c r="BE132">
        <f>IF(AG132/Calculations!$H$11=INT(AG132/Calculations!$H$11),1,0)</f>
        <v>0</v>
      </c>
      <c r="BF132" s="56">
        <f t="shared" si="68"/>
        <v>2.8391934584002194</v>
      </c>
      <c r="BH132" s="2">
        <f t="shared" si="49"/>
        <v>7.8055653842043773</v>
      </c>
      <c r="BI132" s="2">
        <f t="shared" si="50"/>
        <v>1.7793725055142471</v>
      </c>
      <c r="BJ132" s="41">
        <f t="shared" si="69"/>
        <v>0</v>
      </c>
      <c r="BK132" s="58">
        <f t="shared" si="70"/>
        <v>0</v>
      </c>
      <c r="BL132" s="2"/>
      <c r="BM132" s="2">
        <f t="shared" si="51"/>
        <v>7.8055653842043773</v>
      </c>
      <c r="BN132" s="2">
        <f t="shared" si="52"/>
        <v>1.7793725055142471</v>
      </c>
      <c r="BO132" s="41">
        <f t="shared" si="53"/>
        <v>0</v>
      </c>
      <c r="BP132" s="2">
        <f t="shared" si="54"/>
        <v>0</v>
      </c>
      <c r="BQ132" s="2"/>
      <c r="BR132" s="2"/>
      <c r="BS132" s="2">
        <f t="shared" si="71"/>
        <v>344.08312401670094</v>
      </c>
      <c r="BT132" s="2">
        <f t="shared" si="72"/>
        <v>14.48813578545033</v>
      </c>
      <c r="BU132" s="2">
        <f t="shared" si="73"/>
        <v>299.0710704884753</v>
      </c>
      <c r="BV132" s="2">
        <f t="shared" si="74"/>
        <v>59.500189313675939</v>
      </c>
      <c r="BW132" s="6">
        <f t="shared" si="55"/>
        <v>358.57125980215125</v>
      </c>
    </row>
    <row r="133" spans="15:75" x14ac:dyDescent="0.35">
      <c r="O133">
        <f t="shared" si="76"/>
        <v>1.4100000000000008</v>
      </c>
      <c r="P133" s="46"/>
      <c r="S133" s="46"/>
      <c r="T133" s="46"/>
      <c r="U133" s="22">
        <f>IF(O133&lt;'User Interface'!$C$54,0,'User Interface'!$C$52)</f>
        <v>0</v>
      </c>
      <c r="V133" s="46">
        <f>'User Interface'!$C$52</f>
        <v>0.05</v>
      </c>
      <c r="W133" s="46"/>
      <c r="X133">
        <f t="shared" si="75"/>
        <v>1.4100000000000008</v>
      </c>
      <c r="Y133" s="46"/>
      <c r="Z133" s="46"/>
      <c r="AA133" s="46"/>
      <c r="AD133" s="22">
        <f>IF(X133&lt;'User Interface'!$C$54,0,'User Interface'!$C$52)</f>
        <v>0</v>
      </c>
      <c r="AE133" s="46">
        <f>'User Interface'!$C$52</f>
        <v>0.05</v>
      </c>
      <c r="AG133">
        <f t="shared" si="43"/>
        <v>40</v>
      </c>
      <c r="AH133">
        <f t="shared" si="44"/>
        <v>120</v>
      </c>
      <c r="AI133" s="1">
        <f t="shared" si="56"/>
        <v>2190.4491797350165</v>
      </c>
      <c r="AJ133" s="1">
        <f t="shared" si="57"/>
        <v>1.99876092361576E-6</v>
      </c>
      <c r="AK133" s="1">
        <f t="shared" si="45"/>
        <v>61.006617844553361</v>
      </c>
      <c r="AL133" s="1">
        <f t="shared" si="58"/>
        <v>115.23723135939916</v>
      </c>
      <c r="AM133" s="1">
        <f t="shared" si="46"/>
        <v>23.052842681852916</v>
      </c>
      <c r="AN133" s="1">
        <f t="shared" si="59"/>
        <v>1.2899376035206936E-5</v>
      </c>
      <c r="AO133" s="1">
        <f t="shared" si="60"/>
        <v>2568.7967200909357</v>
      </c>
      <c r="AP133" s="1">
        <f t="shared" si="61"/>
        <v>2.3049923188860945E-6</v>
      </c>
      <c r="AQ133" s="1">
        <f t="shared" si="47"/>
        <v>13.489206123192156</v>
      </c>
      <c r="AR133" s="1">
        <f t="shared" si="62"/>
        <v>27.959336920077615</v>
      </c>
      <c r="AS133" s="1">
        <f t="shared" si="63"/>
        <v>3.419762574324596E-6</v>
      </c>
      <c r="AT133" s="1">
        <f t="shared" si="48"/>
        <v>8.8446220835079574E-3</v>
      </c>
      <c r="AU133" s="1">
        <f t="shared" si="40"/>
        <v>5000.0000000000027</v>
      </c>
      <c r="AW133" s="2">
        <f t="shared" si="64"/>
        <v>7.6777837414684744E-7</v>
      </c>
      <c r="AX133" s="42">
        <f t="shared" si="65"/>
        <v>1.8451220253802204E-7</v>
      </c>
      <c r="AY133" s="2">
        <f t="shared" si="66"/>
        <v>6.6187035448389446E-7</v>
      </c>
      <c r="AZ133" s="2">
        <f t="shared" si="67"/>
        <v>7.6943694087514211E-7</v>
      </c>
      <c r="BA133" s="2"/>
      <c r="BB133" s="46">
        <f t="shared" si="41"/>
        <v>0.80353030589830532</v>
      </c>
      <c r="BC133" s="46">
        <f t="shared" si="42"/>
        <v>0.25</v>
      </c>
      <c r="BD133" s="2"/>
      <c r="BE133">
        <f>IF(AG133/Calculations!$H$11=INT(AG133/Calculations!$H$11),1,0)</f>
        <v>0</v>
      </c>
      <c r="BF133" s="56">
        <f t="shared" si="68"/>
        <v>2.8358959030987316</v>
      </c>
      <c r="BH133" s="2">
        <f t="shared" si="49"/>
        <v>7.9797477777495001</v>
      </c>
      <c r="BI133" s="2">
        <f t="shared" si="50"/>
        <v>1.8304555050763658</v>
      </c>
      <c r="BJ133" s="41">
        <f t="shared" si="69"/>
        <v>0</v>
      </c>
      <c r="BK133" s="58">
        <f t="shared" si="70"/>
        <v>0</v>
      </c>
      <c r="BL133" s="2"/>
      <c r="BM133" s="2">
        <f t="shared" si="51"/>
        <v>7.9797477777495001</v>
      </c>
      <c r="BN133" s="2">
        <f t="shared" si="52"/>
        <v>1.8304555050763658</v>
      </c>
      <c r="BO133" s="41">
        <f t="shared" si="53"/>
        <v>0</v>
      </c>
      <c r="BP133" s="2">
        <f t="shared" si="54"/>
        <v>0</v>
      </c>
      <c r="BQ133" s="2"/>
      <c r="BR133" s="2"/>
      <c r="BS133" s="2">
        <f t="shared" si="71"/>
        <v>353.89332729952679</v>
      </c>
      <c r="BT133" s="2">
        <f t="shared" si="72"/>
        <v>14.48813578545033</v>
      </c>
      <c r="BU133" s="2">
        <f t="shared" si="73"/>
        <v>307.05081826622478</v>
      </c>
      <c r="BV133" s="2">
        <f t="shared" si="74"/>
        <v>61.330644818752305</v>
      </c>
      <c r="BW133" s="6">
        <f t="shared" si="55"/>
        <v>368.3814630849771</v>
      </c>
    </row>
    <row r="134" spans="15:75" x14ac:dyDescent="0.35">
      <c r="O134">
        <f t="shared" si="76"/>
        <v>1.4300000000000008</v>
      </c>
      <c r="P134" s="46"/>
      <c r="S134" s="46"/>
      <c r="T134" s="46"/>
      <c r="U134" s="22">
        <f>IF(O134&lt;'User Interface'!$C$54,0,'User Interface'!$C$52)</f>
        <v>0</v>
      </c>
      <c r="V134" s="46">
        <f>'User Interface'!$C$52</f>
        <v>0.05</v>
      </c>
      <c r="W134" s="46"/>
      <c r="X134">
        <f t="shared" si="75"/>
        <v>1.4300000000000008</v>
      </c>
      <c r="Y134" s="46"/>
      <c r="Z134" s="46"/>
      <c r="AA134" s="46"/>
      <c r="AD134" s="22">
        <f>IF(X134&lt;'User Interface'!$C$54,0,'User Interface'!$C$52)</f>
        <v>0</v>
      </c>
      <c r="AE134" s="46">
        <f>'User Interface'!$C$52</f>
        <v>0.05</v>
      </c>
      <c r="AG134">
        <f t="shared" si="43"/>
        <v>40.333333333333336</v>
      </c>
      <c r="AH134">
        <f t="shared" si="44"/>
        <v>121</v>
      </c>
      <c r="AI134" s="1">
        <f t="shared" si="56"/>
        <v>2182.293086800044</v>
      </c>
      <c r="AJ134" s="1">
        <f t="shared" si="57"/>
        <v>1.9920359672576516E-6</v>
      </c>
      <c r="AK134" s="1">
        <f t="shared" si="45"/>
        <v>62.384197692411334</v>
      </c>
      <c r="AL134" s="1">
        <f t="shared" si="58"/>
        <v>118.09610994649906</v>
      </c>
      <c r="AM134" s="1">
        <f t="shared" si="46"/>
        <v>23.679581146789353</v>
      </c>
      <c r="AN134" s="1">
        <f t="shared" si="59"/>
        <v>1.3247653662478996E-5</v>
      </c>
      <c r="AO134" s="1">
        <f t="shared" si="60"/>
        <v>2570.8722342350457</v>
      </c>
      <c r="AP134" s="1">
        <f t="shared" si="61"/>
        <v>2.3066924088014341E-6</v>
      </c>
      <c r="AQ134" s="1">
        <f t="shared" si="47"/>
        <v>13.873210994181191</v>
      </c>
      <c r="AR134" s="1">
        <f t="shared" si="62"/>
        <v>28.792438912296525</v>
      </c>
      <c r="AS134" s="1">
        <f t="shared" si="63"/>
        <v>3.5283783412895036E-6</v>
      </c>
      <c r="AT134" s="1">
        <f t="shared" si="48"/>
        <v>9.1191979748089999E-3</v>
      </c>
      <c r="AU134" s="1">
        <f t="shared" si="40"/>
        <v>5000.0000000000009</v>
      </c>
      <c r="AW134" s="2">
        <f t="shared" si="64"/>
        <v>7.8703191418386161E-7</v>
      </c>
      <c r="AX134" s="42">
        <f t="shared" si="65"/>
        <v>1.9003868540120761E-7</v>
      </c>
      <c r="AY134" s="2">
        <f t="shared" si="66"/>
        <v>6.5952868484714472E-7</v>
      </c>
      <c r="AZ134" s="2">
        <f t="shared" si="67"/>
        <v>7.7003086287737078E-7</v>
      </c>
      <c r="BA134" s="2"/>
      <c r="BB134" s="46">
        <f t="shared" si="41"/>
        <v>0.80315393043145333</v>
      </c>
      <c r="BC134" s="46">
        <f t="shared" si="42"/>
        <v>0.25</v>
      </c>
      <c r="BD134" s="2"/>
      <c r="BE134">
        <f>IF(AG134/Calculations!$H$11=INT(AG134/Calculations!$H$11),1,0)</f>
        <v>0</v>
      </c>
      <c r="BF134" s="56">
        <f t="shared" si="68"/>
        <v>2.8324936075525011</v>
      </c>
      <c r="BH134" s="2">
        <f t="shared" si="49"/>
        <v>8.1560929416972403</v>
      </c>
      <c r="BI134" s="2">
        <f t="shared" si="50"/>
        <v>1.882805551343719</v>
      </c>
      <c r="BJ134" s="41">
        <f t="shared" si="69"/>
        <v>0</v>
      </c>
      <c r="BK134" s="58">
        <f t="shared" si="70"/>
        <v>0</v>
      </c>
      <c r="BL134" s="2"/>
      <c r="BM134" s="2">
        <f t="shared" si="51"/>
        <v>8.1560929416972403</v>
      </c>
      <c r="BN134" s="2">
        <f t="shared" si="52"/>
        <v>1.882805551343719</v>
      </c>
      <c r="BO134" s="41">
        <f t="shared" si="53"/>
        <v>0</v>
      </c>
      <c r="BP134" s="2">
        <f t="shared" si="54"/>
        <v>0</v>
      </c>
      <c r="BQ134" s="2"/>
      <c r="BR134" s="2"/>
      <c r="BS134" s="2">
        <f t="shared" si="71"/>
        <v>363.93222579256775</v>
      </c>
      <c r="BT134" s="2">
        <f t="shared" si="72"/>
        <v>14.48813578545033</v>
      </c>
      <c r="BU134" s="2">
        <f t="shared" si="73"/>
        <v>315.20691120792202</v>
      </c>
      <c r="BV134" s="2">
        <f t="shared" si="74"/>
        <v>63.213450370096027</v>
      </c>
      <c r="BW134" s="6">
        <f t="shared" si="55"/>
        <v>378.42036157801806</v>
      </c>
    </row>
    <row r="135" spans="15:75" x14ac:dyDescent="0.35">
      <c r="O135">
        <f t="shared" si="76"/>
        <v>1.4500000000000008</v>
      </c>
      <c r="P135" s="46"/>
      <c r="S135" s="46"/>
      <c r="T135" s="46"/>
      <c r="U135" s="22">
        <f>IF(O135&lt;'User Interface'!$C$54,0,'User Interface'!$C$52)</f>
        <v>0</v>
      </c>
      <c r="V135" s="46">
        <f>'User Interface'!$C$52</f>
        <v>0.05</v>
      </c>
      <c r="W135" s="46"/>
      <c r="X135">
        <f t="shared" si="75"/>
        <v>1.4500000000000008</v>
      </c>
      <c r="Y135" s="46"/>
      <c r="Z135" s="46"/>
      <c r="AA135" s="46"/>
      <c r="AD135" s="22">
        <f>IF(X135&lt;'User Interface'!$C$54,0,'User Interface'!$C$52)</f>
        <v>0</v>
      </c>
      <c r="AE135" s="46">
        <f>'User Interface'!$C$52</f>
        <v>0.05</v>
      </c>
      <c r="AG135">
        <f t="shared" si="43"/>
        <v>40.666666666666664</v>
      </c>
      <c r="AH135">
        <f t="shared" si="44"/>
        <v>122</v>
      </c>
      <c r="AI135" s="1">
        <f t="shared" si="56"/>
        <v>2173.9584845011404</v>
      </c>
      <c r="AJ135" s="1">
        <f t="shared" si="57"/>
        <v>1.9851587386636212E-6</v>
      </c>
      <c r="AK135" s="1">
        <f t="shared" si="45"/>
        <v>63.787222476813035</v>
      </c>
      <c r="AL135" s="1">
        <f t="shared" si="58"/>
        <v>121.01081217324131</v>
      </c>
      <c r="AM135" s="1">
        <f t="shared" si="46"/>
        <v>24.320562036452355</v>
      </c>
      <c r="AN135" s="1">
        <f t="shared" si="59"/>
        <v>1.3603713825351227E-5</v>
      </c>
      <c r="AO135" s="1">
        <f t="shared" si="60"/>
        <v>2572.9969218395813</v>
      </c>
      <c r="AP135" s="1">
        <f t="shared" si="61"/>
        <v>2.308433962934628E-6</v>
      </c>
      <c r="AQ135" s="1">
        <f t="shared" si="47"/>
        <v>14.268201851604546</v>
      </c>
      <c r="AR135" s="1">
        <f t="shared" si="62"/>
        <v>29.648372345006933</v>
      </c>
      <c r="AS135" s="1">
        <f t="shared" si="63"/>
        <v>3.6400846935612596E-6</v>
      </c>
      <c r="AT135" s="1">
        <f t="shared" si="48"/>
        <v>9.4012387707639936E-3</v>
      </c>
      <c r="AU135" s="1">
        <f t="shared" si="40"/>
        <v>5000.0000000000018</v>
      </c>
      <c r="AW135" s="2">
        <f t="shared" si="64"/>
        <v>8.0666062758240032E-7</v>
      </c>
      <c r="AX135" s="42">
        <f t="shared" si="65"/>
        <v>1.9571536039769688E-7</v>
      </c>
      <c r="AY135" s="2">
        <f t="shared" si="66"/>
        <v>6.571347604918532E-7</v>
      </c>
      <c r="AZ135" s="2">
        <f t="shared" si="67"/>
        <v>7.7063902373367164E-7</v>
      </c>
      <c r="BA135" s="2"/>
      <c r="BB135" s="46">
        <f t="shared" si="41"/>
        <v>0.80277773125974683</v>
      </c>
      <c r="BC135" s="46">
        <f t="shared" si="42"/>
        <v>0.25</v>
      </c>
      <c r="BD135" s="2"/>
      <c r="BE135">
        <f>IF(AG135/Calculations!$H$11=INT(AG135/Calculations!$H$11),1,0)</f>
        <v>0</v>
      </c>
      <c r="BF135" s="56">
        <f t="shared" si="68"/>
        <v>2.8289846447961891</v>
      </c>
      <c r="BH135" s="2">
        <f t="shared" si="49"/>
        <v>8.3346023057807415</v>
      </c>
      <c r="BI135" s="2">
        <f t="shared" si="50"/>
        <v>1.9364587456657107</v>
      </c>
      <c r="BJ135" s="41">
        <f t="shared" si="69"/>
        <v>0</v>
      </c>
      <c r="BK135" s="58">
        <f t="shared" si="70"/>
        <v>0</v>
      </c>
      <c r="BL135" s="2"/>
      <c r="BM135" s="2">
        <f t="shared" si="51"/>
        <v>8.3346023057807415</v>
      </c>
      <c r="BN135" s="2">
        <f t="shared" si="52"/>
        <v>1.9364587456657107</v>
      </c>
      <c r="BO135" s="41">
        <f t="shared" si="53"/>
        <v>0</v>
      </c>
      <c r="BP135" s="2">
        <f t="shared" si="54"/>
        <v>0</v>
      </c>
      <c r="BQ135" s="2"/>
      <c r="BR135" s="2"/>
      <c r="BS135" s="2">
        <f t="shared" si="71"/>
        <v>374.2032868440142</v>
      </c>
      <c r="BT135" s="2">
        <f t="shared" si="72"/>
        <v>14.48813578545033</v>
      </c>
      <c r="BU135" s="2">
        <f t="shared" si="73"/>
        <v>323.54151351370274</v>
      </c>
      <c r="BV135" s="2">
        <f t="shared" si="74"/>
        <v>65.149909115761744</v>
      </c>
      <c r="BW135" s="6">
        <f t="shared" si="55"/>
        <v>388.69142262946451</v>
      </c>
    </row>
    <row r="136" spans="15:75" x14ac:dyDescent="0.35">
      <c r="O136">
        <f t="shared" si="76"/>
        <v>1.4700000000000009</v>
      </c>
      <c r="P136" s="46"/>
      <c r="S136" s="46"/>
      <c r="T136" s="46"/>
      <c r="U136" s="22">
        <f>IF(O136&lt;'User Interface'!$C$54,0,'User Interface'!$C$52)</f>
        <v>0</v>
      </c>
      <c r="V136" s="46">
        <f>'User Interface'!$C$52</f>
        <v>0.05</v>
      </c>
      <c r="W136" s="46"/>
      <c r="X136">
        <f t="shared" si="75"/>
        <v>1.4700000000000009</v>
      </c>
      <c r="Y136" s="46"/>
      <c r="Z136" s="46"/>
      <c r="AA136" s="46"/>
      <c r="AD136" s="22">
        <f>IF(X136&lt;'User Interface'!$C$54,0,'User Interface'!$C$52)</f>
        <v>0</v>
      </c>
      <c r="AE136" s="46">
        <f>'User Interface'!$C$52</f>
        <v>0.05</v>
      </c>
      <c r="AG136">
        <f t="shared" si="43"/>
        <v>41</v>
      </c>
      <c r="AH136">
        <f t="shared" si="44"/>
        <v>123</v>
      </c>
      <c r="AI136" s="1">
        <f t="shared" si="56"/>
        <v>2165.4432198740501</v>
      </c>
      <c r="AJ136" s="1">
        <f t="shared" si="57"/>
        <v>1.9781270916959738E-6</v>
      </c>
      <c r="AK136" s="1">
        <f t="shared" si="45"/>
        <v>65.215017946844938</v>
      </c>
      <c r="AL136" s="1">
        <f t="shared" si="58"/>
        <v>123.98226649116086</v>
      </c>
      <c r="AM136" s="1">
        <f t="shared" si="46"/>
        <v>24.976015704909148</v>
      </c>
      <c r="AN136" s="1">
        <f t="shared" si="59"/>
        <v>1.3967675248639664E-5</v>
      </c>
      <c r="AO136" s="1">
        <f t="shared" si="60"/>
        <v>2575.1716569262153</v>
      </c>
      <c r="AP136" s="1">
        <f t="shared" si="61"/>
        <v>2.3102176532728834E-6</v>
      </c>
      <c r="AQ136" s="1">
        <f t="shared" si="47"/>
        <v>14.674295854243157</v>
      </c>
      <c r="AR136" s="1">
        <f t="shared" si="62"/>
        <v>30.527814277487181</v>
      </c>
      <c r="AS136" s="1">
        <f t="shared" si="63"/>
        <v>3.7549630847827761E-6</v>
      </c>
      <c r="AT136" s="1">
        <f t="shared" si="48"/>
        <v>9.6909141088670023E-3</v>
      </c>
      <c r="AU136" s="1">
        <f t="shared" si="40"/>
        <v>5000.0000000000018</v>
      </c>
      <c r="AW136" s="2">
        <f t="shared" si="64"/>
        <v>8.2667277789222119E-7</v>
      </c>
      <c r="AX136" s="42">
        <f t="shared" si="65"/>
        <v>2.0154707440154643E-7</v>
      </c>
      <c r="AY136" s="2">
        <f t="shared" si="66"/>
        <v>6.5468793258689315E-7</v>
      </c>
      <c r="AZ136" s="2">
        <f t="shared" si="67"/>
        <v>7.7126167798313116E-7</v>
      </c>
      <c r="BA136" s="2"/>
      <c r="BB136" s="46">
        <f t="shared" si="41"/>
        <v>0.80240170830060842</v>
      </c>
      <c r="BC136" s="46">
        <f t="shared" si="42"/>
        <v>0.25</v>
      </c>
      <c r="BD136" s="2"/>
      <c r="BE136">
        <f>IF(AG136/Calculations!$H$11=INT(AG136/Calculations!$H$11),1,0)</f>
        <v>0</v>
      </c>
      <c r="BF136" s="56">
        <f t="shared" si="68"/>
        <v>2.8253670523441841</v>
      </c>
      <c r="BH136" s="2">
        <f t="shared" si="49"/>
        <v>8.5152646341222482</v>
      </c>
      <c r="BI136" s="2">
        <f t="shared" si="50"/>
        <v>1.991449763928004</v>
      </c>
      <c r="BJ136" s="41">
        <f t="shared" si="69"/>
        <v>0</v>
      </c>
      <c r="BK136" s="58">
        <f t="shared" si="70"/>
        <v>0</v>
      </c>
      <c r="BL136" s="2"/>
      <c r="BM136" s="2">
        <f t="shared" si="51"/>
        <v>8.5152646341222482</v>
      </c>
      <c r="BN136" s="2">
        <f t="shared" si="52"/>
        <v>1.991449763928004</v>
      </c>
      <c r="BO136" s="41">
        <f t="shared" si="53"/>
        <v>0</v>
      </c>
      <c r="BP136" s="2">
        <f t="shared" si="54"/>
        <v>0</v>
      </c>
      <c r="BQ136" s="2"/>
      <c r="BR136" s="2"/>
      <c r="BS136" s="2">
        <f t="shared" si="71"/>
        <v>384.71000124206449</v>
      </c>
      <c r="BT136" s="2">
        <f t="shared" si="72"/>
        <v>14.48813578545033</v>
      </c>
      <c r="BU136" s="2">
        <f t="shared" si="73"/>
        <v>332.05677814782501</v>
      </c>
      <c r="BV136" s="2">
        <f t="shared" si="74"/>
        <v>67.141358879689747</v>
      </c>
      <c r="BW136" s="6">
        <f t="shared" si="55"/>
        <v>399.1981370275148</v>
      </c>
    </row>
    <row r="137" spans="15:75" x14ac:dyDescent="0.35">
      <c r="O137">
        <f t="shared" si="76"/>
        <v>1.4900000000000009</v>
      </c>
      <c r="P137" s="46"/>
      <c r="S137" s="46"/>
      <c r="T137" s="46"/>
      <c r="U137" s="22">
        <f>IF(O137&lt;'User Interface'!$C$54,0,'User Interface'!$C$52)</f>
        <v>0</v>
      </c>
      <c r="V137" s="46">
        <f>'User Interface'!$C$52</f>
        <v>0.05</v>
      </c>
      <c r="W137" s="46"/>
      <c r="X137">
        <f t="shared" si="75"/>
        <v>1.4900000000000009</v>
      </c>
      <c r="Y137" s="46"/>
      <c r="Z137" s="46"/>
      <c r="AA137" s="46"/>
      <c r="AD137" s="22">
        <f>IF(X137&lt;'User Interface'!$C$54,0,'User Interface'!$C$52)</f>
        <v>0</v>
      </c>
      <c r="AE137" s="46">
        <f>'User Interface'!$C$52</f>
        <v>0.05</v>
      </c>
      <c r="AG137">
        <f t="shared" si="43"/>
        <v>41.333333333333336</v>
      </c>
      <c r="AH137">
        <f t="shared" si="44"/>
        <v>124</v>
      </c>
      <c r="AI137" s="1">
        <f t="shared" si="56"/>
        <v>2156.7451627298342</v>
      </c>
      <c r="AJ137" s="1">
        <f t="shared" si="57"/>
        <v>1.9709389463362006E-6</v>
      </c>
      <c r="AK137" s="1">
        <f t="shared" si="45"/>
        <v>66.6669619930435</v>
      </c>
      <c r="AL137" s="1">
        <f t="shared" si="58"/>
        <v>127.01129485503299</v>
      </c>
      <c r="AM137" s="1">
        <f t="shared" si="46"/>
        <v>25.646176492859095</v>
      </c>
      <c r="AN137" s="1">
        <f t="shared" si="59"/>
        <v>1.4339659947471419E-5</v>
      </c>
      <c r="AO137" s="1">
        <f t="shared" si="60"/>
        <v>2577.3973237474629</v>
      </c>
      <c r="AP137" s="1">
        <f t="shared" si="61"/>
        <v>2.3120441864527883E-6</v>
      </c>
      <c r="AQ137" s="1">
        <f t="shared" si="47"/>
        <v>15.091630623464216</v>
      </c>
      <c r="AR137" s="1">
        <f t="shared" si="62"/>
        <v>31.43143866619415</v>
      </c>
      <c r="AS137" s="1">
        <f t="shared" si="63"/>
        <v>3.8730978103021923E-6</v>
      </c>
      <c r="AT137" s="1">
        <f t="shared" si="48"/>
        <v>9.9883963702942537E-3</v>
      </c>
      <c r="AU137" s="1">
        <f t="shared" si="40"/>
        <v>5000.0000000000027</v>
      </c>
      <c r="AW137" s="2">
        <f t="shared" si="64"/>
        <v>8.4707569368344604E-7</v>
      </c>
      <c r="AX137" s="42">
        <f t="shared" si="65"/>
        <v>2.0753860849043459E-7</v>
      </c>
      <c r="AY137" s="2">
        <f t="shared" si="66"/>
        <v>6.5218755187221812E-7</v>
      </c>
      <c r="AZ137" s="2">
        <f t="shared" si="67"/>
        <v>7.7189908427086593E-7</v>
      </c>
      <c r="BA137" s="2"/>
      <c r="BB137" s="46">
        <f t="shared" si="41"/>
        <v>0.80202586147150001</v>
      </c>
      <c r="BC137" s="46">
        <f t="shared" si="42"/>
        <v>0.25</v>
      </c>
      <c r="BD137" s="2"/>
      <c r="BE137">
        <f>IF(AG137/Calculations!$H$11=INT(AG137/Calculations!$H$11),1,0)</f>
        <v>0</v>
      </c>
      <c r="BF137" s="56">
        <f t="shared" si="68"/>
        <v>2.8216388377268125</v>
      </c>
      <c r="BH137" s="2">
        <f t="shared" si="49"/>
        <v>8.6980571514035621</v>
      </c>
      <c r="BI137" s="2">
        <f t="shared" si="50"/>
        <v>2.0478120863591878</v>
      </c>
      <c r="BJ137" s="41">
        <f t="shared" si="69"/>
        <v>0</v>
      </c>
      <c r="BK137" s="58">
        <f t="shared" si="70"/>
        <v>0</v>
      </c>
      <c r="BL137" s="2"/>
      <c r="BM137" s="2">
        <f t="shared" si="51"/>
        <v>8.6980571514035621</v>
      </c>
      <c r="BN137" s="2">
        <f t="shared" si="52"/>
        <v>2.0478120863591878</v>
      </c>
      <c r="BO137" s="41">
        <f t="shared" si="53"/>
        <v>0</v>
      </c>
      <c r="BP137" s="2">
        <f t="shared" si="54"/>
        <v>0</v>
      </c>
      <c r="BQ137" s="2"/>
      <c r="BR137" s="2"/>
      <c r="BS137" s="2">
        <f t="shared" si="71"/>
        <v>395.4558704798273</v>
      </c>
      <c r="BT137" s="2">
        <f t="shared" si="72"/>
        <v>14.48813578545033</v>
      </c>
      <c r="BU137" s="2">
        <f t="shared" si="73"/>
        <v>340.7548352992286</v>
      </c>
      <c r="BV137" s="2">
        <f t="shared" si="74"/>
        <v>69.189170966048934</v>
      </c>
      <c r="BW137" s="6">
        <f t="shared" si="55"/>
        <v>409.94400626527761</v>
      </c>
    </row>
    <row r="138" spans="15:75" x14ac:dyDescent="0.35">
      <c r="O138">
        <f t="shared" si="76"/>
        <v>1.5100000000000009</v>
      </c>
      <c r="P138" s="46"/>
      <c r="S138" s="46"/>
      <c r="T138" s="46"/>
      <c r="U138" s="22">
        <f>IF(O138&lt;'User Interface'!$C$54,0,'User Interface'!$C$52)</f>
        <v>0</v>
      </c>
      <c r="V138" s="46">
        <f>'User Interface'!$C$52</f>
        <v>0.05</v>
      </c>
      <c r="W138" s="46"/>
      <c r="X138">
        <f t="shared" si="75"/>
        <v>1.5100000000000009</v>
      </c>
      <c r="Y138" s="46"/>
      <c r="Z138" s="46"/>
      <c r="AA138" s="46"/>
      <c r="AD138" s="22">
        <f>IF(X138&lt;'User Interface'!$C$54,0,'User Interface'!$C$52)</f>
        <v>0</v>
      </c>
      <c r="AE138" s="46">
        <f>'User Interface'!$C$52</f>
        <v>0.05</v>
      </c>
      <c r="AG138">
        <f t="shared" si="43"/>
        <v>41.666666666666664</v>
      </c>
      <c r="AH138">
        <f t="shared" si="44"/>
        <v>125</v>
      </c>
      <c r="AI138" s="1">
        <f t="shared" si="56"/>
        <v>2147.8622162902457</v>
      </c>
      <c r="AJ138" s="1">
        <f t="shared" si="57"/>
        <v>1.9635922700160126E-6</v>
      </c>
      <c r="AK138" s="1">
        <f t="shared" si="45"/>
        <v>68.142468218529558</v>
      </c>
      <c r="AL138" s="1">
        <f t="shared" si="58"/>
        <v>130.0986221387073</v>
      </c>
      <c r="AM138" s="1">
        <f t="shared" si="46"/>
        <v>26.331281545964806</v>
      </c>
      <c r="AN138" s="1">
        <f t="shared" si="59"/>
        <v>1.4719792285960023E-5</v>
      </c>
      <c r="AO138" s="1">
        <f t="shared" si="60"/>
        <v>2579.6748152836017</v>
      </c>
      <c r="AP138" s="1">
        <f t="shared" si="61"/>
        <v>2.3139142957719061E-6</v>
      </c>
      <c r="AQ138" s="1">
        <f t="shared" si="47"/>
        <v>15.52036095809013</v>
      </c>
      <c r="AR138" s="1">
        <f t="shared" si="62"/>
        <v>32.359918712260686</v>
      </c>
      <c r="AS138" s="1">
        <f t="shared" si="63"/>
        <v>3.9945758978505447E-6</v>
      </c>
      <c r="AT138" s="1">
        <f t="shared" si="48"/>
        <v>1.0293860727387789E-2</v>
      </c>
      <c r="AU138" s="1">
        <f t="shared" si="40"/>
        <v>5000.0000000000027</v>
      </c>
      <c r="AW138" s="2">
        <f t="shared" si="64"/>
        <v>8.6787587411688465E-7</v>
      </c>
      <c r="AX138" s="42">
        <f t="shared" si="65"/>
        <v>2.1369470207935729E-7</v>
      </c>
      <c r="AY138" s="2">
        <f t="shared" si="66"/>
        <v>6.4963297245854537E-7</v>
      </c>
      <c r="AZ138" s="2">
        <f t="shared" si="67"/>
        <v>7.7255150480338033E-7</v>
      </c>
      <c r="BA138" s="2"/>
      <c r="BB138" s="46">
        <f t="shared" si="41"/>
        <v>0.80165019068992172</v>
      </c>
      <c r="BC138" s="46">
        <f t="shared" si="42"/>
        <v>0.25</v>
      </c>
      <c r="BD138" s="2"/>
      <c r="BE138">
        <f>IF(AG138/Calculations!$H$11=INT(AG138/Calculations!$H$11),1,0)</f>
        <v>0</v>
      </c>
      <c r="BF138" s="56">
        <f t="shared" si="68"/>
        <v>2.8177979835126408</v>
      </c>
      <c r="BH138" s="2">
        <f t="shared" si="49"/>
        <v>8.8829464469353301</v>
      </c>
      <c r="BI138" s="2">
        <f t="shared" si="50"/>
        <v>2.1055781816774939</v>
      </c>
      <c r="BJ138" s="41">
        <f t="shared" si="69"/>
        <v>0</v>
      </c>
      <c r="BK138" s="58">
        <f t="shared" si="70"/>
        <v>0</v>
      </c>
      <c r="BL138" s="2"/>
      <c r="BM138" s="2">
        <f t="shared" si="51"/>
        <v>8.8829464469353301</v>
      </c>
      <c r="BN138" s="2">
        <f t="shared" si="52"/>
        <v>2.1055781816774939</v>
      </c>
      <c r="BO138" s="41">
        <f t="shared" si="53"/>
        <v>0</v>
      </c>
      <c r="BP138" s="2">
        <f t="shared" si="54"/>
        <v>0</v>
      </c>
      <c r="BQ138" s="2"/>
      <c r="BR138" s="2"/>
      <c r="BS138" s="2">
        <f t="shared" si="71"/>
        <v>406.44439510844012</v>
      </c>
      <c r="BT138" s="2">
        <f t="shared" si="72"/>
        <v>14.48813578545033</v>
      </c>
      <c r="BU138" s="2">
        <f t="shared" si="73"/>
        <v>349.63778174616391</v>
      </c>
      <c r="BV138" s="2">
        <f t="shared" si="74"/>
        <v>71.294749147726435</v>
      </c>
      <c r="BW138" s="6">
        <f t="shared" si="55"/>
        <v>420.93253089389043</v>
      </c>
    </row>
    <row r="139" spans="15:75" x14ac:dyDescent="0.35">
      <c r="O139">
        <f t="shared" si="76"/>
        <v>1.5300000000000009</v>
      </c>
      <c r="P139" s="46"/>
      <c r="S139" s="46"/>
      <c r="T139" s="46"/>
      <c r="U139" s="22">
        <f>IF(O139&lt;'User Interface'!$C$54,0,'User Interface'!$C$52)</f>
        <v>0</v>
      </c>
      <c r="V139" s="46">
        <f>'User Interface'!$C$52</f>
        <v>0.05</v>
      </c>
      <c r="W139" s="46"/>
      <c r="X139">
        <f t="shared" si="75"/>
        <v>1.5300000000000009</v>
      </c>
      <c r="Y139" s="46"/>
      <c r="Z139" s="46"/>
      <c r="AA139" s="46"/>
      <c r="AD139" s="22">
        <f>IF(X139&lt;'User Interface'!$C$54,0,'User Interface'!$C$52)</f>
        <v>0</v>
      </c>
      <c r="AE139" s="46">
        <f>'User Interface'!$C$52</f>
        <v>0.05</v>
      </c>
      <c r="AG139">
        <f t="shared" si="43"/>
        <v>42</v>
      </c>
      <c r="AH139">
        <f t="shared" si="44"/>
        <v>126</v>
      </c>
      <c r="AI139" s="1">
        <f t="shared" si="56"/>
        <v>2136.5206767665723</v>
      </c>
      <c r="AJ139" s="1">
        <f t="shared" si="57"/>
        <v>1.9560850686331951E-6</v>
      </c>
      <c r="AK139" s="1">
        <f t="shared" si="45"/>
        <v>71.9126223920954</v>
      </c>
      <c r="AL139" s="1">
        <f t="shared" si="58"/>
        <v>133.24488340524576</v>
      </c>
      <c r="AM139" s="1">
        <f t="shared" si="46"/>
        <v>27.031569757412225</v>
      </c>
      <c r="AN139" s="1">
        <f t="shared" si="59"/>
        <v>1.5108198151830602E-5</v>
      </c>
      <c r="AO139" s="1">
        <f t="shared" si="60"/>
        <v>2581.462839728767</v>
      </c>
      <c r="AP139" s="1">
        <f t="shared" si="61"/>
        <v>2.3158287353710357E-6</v>
      </c>
      <c r="AQ139" s="1">
        <f t="shared" si="47"/>
        <v>16.50284817704733</v>
      </c>
      <c r="AR139" s="1">
        <f t="shared" si="62"/>
        <v>33.31392878808569</v>
      </c>
      <c r="AS139" s="1">
        <f t="shared" si="63"/>
        <v>4.1194870207652816E-6</v>
      </c>
      <c r="AT139" s="1">
        <f t="shared" si="48"/>
        <v>1.0607485177064589E-2</v>
      </c>
      <c r="AU139" s="1">
        <f t="shared" si="40"/>
        <v>5000.0000000000027</v>
      </c>
      <c r="AW139" s="2">
        <f t="shared" si="64"/>
        <v>8.8907907287602158E-7</v>
      </c>
      <c r="AX139" s="42">
        <f t="shared" si="65"/>
        <v>2.2002007286355976E-7</v>
      </c>
      <c r="AY139" s="2">
        <f t="shared" si="66"/>
        <v>6.4702355528918648E-7</v>
      </c>
      <c r="AZ139" s="2">
        <f t="shared" si="67"/>
        <v>7.7321920485643169E-7</v>
      </c>
      <c r="BA139" s="2"/>
      <c r="BB139" s="46">
        <f t="shared" si="41"/>
        <v>0.80127469587341238</v>
      </c>
      <c r="BC139" s="46">
        <f t="shared" si="42"/>
        <v>0.25</v>
      </c>
      <c r="BD139" s="2"/>
      <c r="BE139">
        <f>IF(AG139/Calculations!$H$11=INT(AG139/Calculations!$H$11),1,0)</f>
        <v>1</v>
      </c>
      <c r="BF139" s="56">
        <f t="shared" si="68"/>
        <v>2.8138424519325937</v>
      </c>
      <c r="BH139" s="2">
        <f t="shared" si="49"/>
        <v>9.0698891961904771</v>
      </c>
      <c r="BI139" s="2">
        <f t="shared" si="50"/>
        <v>2.1647796529132699</v>
      </c>
      <c r="BJ139" s="41">
        <f t="shared" si="69"/>
        <v>2.2716503349897605</v>
      </c>
      <c r="BK139" s="58">
        <f t="shared" si="70"/>
        <v>0.54219211694283331</v>
      </c>
      <c r="BL139" s="2"/>
      <c r="BM139" s="2">
        <f t="shared" si="51"/>
        <v>9.0698891961904771</v>
      </c>
      <c r="BN139" s="2">
        <f t="shared" si="52"/>
        <v>2.1647796529132699</v>
      </c>
      <c r="BO139" s="41">
        <f t="shared" si="53"/>
        <v>2.2716503349897605</v>
      </c>
      <c r="BP139" s="2">
        <f t="shared" si="54"/>
        <v>0.54219211694283331</v>
      </c>
      <c r="BQ139" s="2"/>
      <c r="BR139" s="2"/>
      <c r="BS139" s="2">
        <f t="shared" si="71"/>
        <v>417.67906395754392</v>
      </c>
      <c r="BT139" s="2">
        <f t="shared" si="72"/>
        <v>17.301978237382922</v>
      </c>
      <c r="BU139" s="2">
        <f t="shared" si="73"/>
        <v>360.97932127734418</v>
      </c>
      <c r="BV139" s="2">
        <f t="shared" si="74"/>
        <v>74.001720917582531</v>
      </c>
      <c r="BW139" s="6">
        <f t="shared" si="55"/>
        <v>434.98104219492683</v>
      </c>
    </row>
    <row r="140" spans="15:75" x14ac:dyDescent="0.35">
      <c r="O140">
        <f t="shared" si="76"/>
        <v>1.5500000000000009</v>
      </c>
      <c r="P140" s="46"/>
      <c r="S140" s="46"/>
      <c r="T140" s="46"/>
      <c r="U140" s="22">
        <f>IF(O140&lt;'User Interface'!$C$54,0,'User Interface'!$C$52)</f>
        <v>0</v>
      </c>
      <c r="V140" s="46">
        <f>'User Interface'!$C$52</f>
        <v>0.05</v>
      </c>
      <c r="W140" s="46"/>
      <c r="X140">
        <f t="shared" si="75"/>
        <v>1.5500000000000009</v>
      </c>
      <c r="Y140" s="46"/>
      <c r="Z140" s="46"/>
      <c r="AA140" s="46"/>
      <c r="AD140" s="22">
        <f>IF(X140&lt;'User Interface'!$C$54,0,'User Interface'!$C$52)</f>
        <v>0</v>
      </c>
      <c r="AE140" s="46">
        <f>'User Interface'!$C$52</f>
        <v>0.05</v>
      </c>
      <c r="AG140">
        <f t="shared" si="43"/>
        <v>42.333333333333336</v>
      </c>
      <c r="AH140">
        <f t="shared" si="44"/>
        <v>127</v>
      </c>
      <c r="AI140" s="1">
        <f t="shared" si="56"/>
        <v>2127.2716780165665</v>
      </c>
      <c r="AJ140" s="1">
        <f t="shared" si="57"/>
        <v>1.9484153837527911E-6</v>
      </c>
      <c r="AK140" s="1">
        <f t="shared" si="45"/>
        <v>73.171329772871374</v>
      </c>
      <c r="AL140" s="1">
        <f t="shared" si="58"/>
        <v>136.70303498011998</v>
      </c>
      <c r="AM140" s="1">
        <f t="shared" si="46"/>
        <v>27.747280809845499</v>
      </c>
      <c r="AN140" s="1">
        <f t="shared" si="59"/>
        <v>1.5505004225029863E-5</v>
      </c>
      <c r="AO140" s="1">
        <f t="shared" si="60"/>
        <v>2583.8471549609667</v>
      </c>
      <c r="AP140" s="1">
        <f t="shared" si="61"/>
        <v>2.3177882759047964E-6</v>
      </c>
      <c r="AQ140" s="1">
        <f t="shared" si="47"/>
        <v>16.89417841159143</v>
      </c>
      <c r="AR140" s="1">
        <f t="shared" si="62"/>
        <v>34.354389578347252</v>
      </c>
      <c r="AS140" s="1">
        <f t="shared" si="63"/>
        <v>4.2479234297123655E-6</v>
      </c>
      <c r="AT140" s="1">
        <f t="shared" si="48"/>
        <v>1.0929450561630827E-2</v>
      </c>
      <c r="AU140" s="1">
        <f t="shared" si="40"/>
        <v>5000.0000000000018</v>
      </c>
      <c r="AW140" s="2">
        <f t="shared" si="64"/>
        <v>9.1069036407785462E-7</v>
      </c>
      <c r="AX140" s="42">
        <f t="shared" si="65"/>
        <v>2.2651943325101911E-7</v>
      </c>
      <c r="AY140" s="2">
        <f t="shared" si="66"/>
        <v>6.4435867133066105E-7</v>
      </c>
      <c r="AZ140" s="2">
        <f t="shared" si="67"/>
        <v>7.7390245232410574E-7</v>
      </c>
      <c r="BA140" s="2"/>
      <c r="BB140" s="46">
        <f t="shared" si="41"/>
        <v>0.80089937693954993</v>
      </c>
      <c r="BC140" s="46">
        <f t="shared" si="42"/>
        <v>0.25</v>
      </c>
      <c r="BD140" s="2"/>
      <c r="BE140">
        <f>IF(AG140/Calculations!$H$11=INT(AG140/Calculations!$H$11),1,0)</f>
        <v>0</v>
      </c>
      <c r="BF140" s="56">
        <f t="shared" si="68"/>
        <v>2.8089241169422676</v>
      </c>
      <c r="BH140" s="2">
        <f t="shared" si="49"/>
        <v>9.2489987576754711</v>
      </c>
      <c r="BI140" s="2">
        <f t="shared" si="50"/>
        <v>2.224980031993804</v>
      </c>
      <c r="BJ140" s="41">
        <f t="shared" si="69"/>
        <v>0</v>
      </c>
      <c r="BK140" s="58">
        <f t="shared" si="70"/>
        <v>0</v>
      </c>
      <c r="BL140" s="2"/>
      <c r="BM140" s="2">
        <f t="shared" si="51"/>
        <v>9.2489987576754711</v>
      </c>
      <c r="BN140" s="2">
        <f t="shared" si="52"/>
        <v>2.224980031993804</v>
      </c>
      <c r="BO140" s="41">
        <f t="shared" si="53"/>
        <v>0</v>
      </c>
      <c r="BP140" s="2">
        <f t="shared" si="54"/>
        <v>0</v>
      </c>
      <c r="BQ140" s="2"/>
      <c r="BR140" s="2"/>
      <c r="BS140" s="2">
        <f t="shared" si="71"/>
        <v>429.15304274721319</v>
      </c>
      <c r="BT140" s="2">
        <f t="shared" si="72"/>
        <v>17.301978237382922</v>
      </c>
      <c r="BU140" s="2">
        <f t="shared" si="73"/>
        <v>370.22832003501964</v>
      </c>
      <c r="BV140" s="2">
        <f t="shared" si="74"/>
        <v>76.22670094957634</v>
      </c>
      <c r="BW140" s="6">
        <f t="shared" si="55"/>
        <v>446.4550209845961</v>
      </c>
    </row>
    <row r="141" spans="15:75" x14ac:dyDescent="0.35">
      <c r="O141">
        <f t="shared" si="76"/>
        <v>1.570000000000001</v>
      </c>
      <c r="P141" s="46"/>
      <c r="S141" s="46"/>
      <c r="T141" s="46"/>
      <c r="U141" s="22">
        <f>IF(O141&lt;'User Interface'!$C$54,0,'User Interface'!$C$52)</f>
        <v>0</v>
      </c>
      <c r="V141" s="46">
        <f>'User Interface'!$C$52</f>
        <v>0.05</v>
      </c>
      <c r="W141" s="46"/>
      <c r="X141">
        <f t="shared" si="75"/>
        <v>1.570000000000001</v>
      </c>
      <c r="Y141" s="46"/>
      <c r="Z141" s="46"/>
      <c r="AA141" s="46"/>
      <c r="AD141" s="22">
        <f>IF(X141&lt;'User Interface'!$C$54,0,'User Interface'!$C$52)</f>
        <v>0</v>
      </c>
      <c r="AE141" s="46">
        <f>'User Interface'!$C$52</f>
        <v>0.05</v>
      </c>
      <c r="AG141">
        <f t="shared" si="43"/>
        <v>42.666666666666664</v>
      </c>
      <c r="AH141">
        <f t="shared" si="44"/>
        <v>128</v>
      </c>
      <c r="AI141" s="1">
        <f t="shared" si="56"/>
        <v>2117.814677195855</v>
      </c>
      <c r="AJ141" s="1">
        <f t="shared" si="57"/>
        <v>1.9398997986080618E-6</v>
      </c>
      <c r="AK141" s="1">
        <f t="shared" si="45"/>
        <v>74.498182849557253</v>
      </c>
      <c r="AL141" s="1">
        <f t="shared" si="58"/>
        <v>140.18341870538515</v>
      </c>
      <c r="AM141" s="1">
        <f t="shared" si="46"/>
        <v>28.481229863320284</v>
      </c>
      <c r="AN141" s="1">
        <f t="shared" si="59"/>
        <v>1.5910337322104275E-5</v>
      </c>
      <c r="AO141" s="1">
        <f t="shared" si="60"/>
        <v>2586.2892719060374</v>
      </c>
      <c r="AP141" s="1">
        <f t="shared" si="61"/>
        <v>2.3196310435995505E-6</v>
      </c>
      <c r="AQ141" s="1">
        <f t="shared" si="47"/>
        <v>17.308376366277201</v>
      </c>
      <c r="AR141" s="1">
        <f t="shared" si="62"/>
        <v>35.4135586231437</v>
      </c>
      <c r="AS141" s="1">
        <f t="shared" si="63"/>
        <v>4.3799798995201702E-6</v>
      </c>
      <c r="AT141" s="1">
        <f t="shared" si="48"/>
        <v>1.1259940578184883E-2</v>
      </c>
      <c r="AU141" s="1">
        <f t="shared" ref="AU141:AU204" si="77">SUM(AI141:AT141)</f>
        <v>5000.0000000000027</v>
      </c>
      <c r="AW141" s="2">
        <f t="shared" si="64"/>
        <v>9.3271419316386224E-7</v>
      </c>
      <c r="AX141" s="42">
        <f t="shared" si="65"/>
        <v>2.3319750384857486E-7</v>
      </c>
      <c r="AY141" s="2">
        <f t="shared" si="66"/>
        <v>6.4095620943953424E-7</v>
      </c>
      <c r="AZ141" s="2">
        <f t="shared" si="67"/>
        <v>7.7443885966301936E-7</v>
      </c>
      <c r="BA141" s="2"/>
      <c r="BB141" s="46">
        <f t="shared" ref="BB141:BB204" si="78">$H$14*EXP(-AG141*$BB$9)</f>
        <v>0.80052423380595017</v>
      </c>
      <c r="BC141" s="46">
        <f t="shared" ref="BC141:BC204" si="79">$H$15*EXP(-AG141*$BC$9)</f>
        <v>0.25</v>
      </c>
      <c r="BD141" s="2"/>
      <c r="BE141">
        <f>IF(AG141/Calculations!$H$11=INT(AG141/Calculations!$H$11),1,0)</f>
        <v>0</v>
      </c>
      <c r="BF141" s="56">
        <f t="shared" si="68"/>
        <v>2.8047335067012984</v>
      </c>
      <c r="BH141" s="2">
        <f t="shared" si="49"/>
        <v>9.457000829227141</v>
      </c>
      <c r="BI141" s="2">
        <f t="shared" si="50"/>
        <v>2.2913288893070423</v>
      </c>
      <c r="BJ141" s="41">
        <f t="shared" si="69"/>
        <v>0</v>
      </c>
      <c r="BK141" s="58">
        <f t="shared" si="70"/>
        <v>0</v>
      </c>
      <c r="BL141" s="2"/>
      <c r="BM141" s="2">
        <f t="shared" si="51"/>
        <v>9.457000829227141</v>
      </c>
      <c r="BN141" s="2">
        <f t="shared" si="52"/>
        <v>2.2913288893070423</v>
      </c>
      <c r="BO141" s="41">
        <f t="shared" si="53"/>
        <v>0</v>
      </c>
      <c r="BP141" s="2">
        <f t="shared" si="54"/>
        <v>0</v>
      </c>
      <c r="BQ141" s="2"/>
      <c r="BR141" s="2"/>
      <c r="BS141" s="2">
        <f t="shared" si="71"/>
        <v>440.90137246574739</v>
      </c>
      <c r="BT141" s="2">
        <f t="shared" si="72"/>
        <v>17.301978237382922</v>
      </c>
      <c r="BU141" s="2">
        <f t="shared" si="73"/>
        <v>379.68532086424676</v>
      </c>
      <c r="BV141" s="2">
        <f t="shared" si="74"/>
        <v>78.518029838883379</v>
      </c>
      <c r="BW141" s="6">
        <f t="shared" si="55"/>
        <v>458.2033507031303</v>
      </c>
    </row>
    <row r="142" spans="15:75" x14ac:dyDescent="0.35">
      <c r="O142">
        <f t="shared" si="76"/>
        <v>1.590000000000001</v>
      </c>
      <c r="P142" s="46"/>
      <c r="S142" s="46"/>
      <c r="T142" s="46"/>
      <c r="U142" s="22">
        <f>IF(O142&lt;'User Interface'!$C$54,0,'User Interface'!$C$52)</f>
        <v>0</v>
      </c>
      <c r="V142" s="46">
        <f>'User Interface'!$C$52</f>
        <v>0.05</v>
      </c>
      <c r="W142" s="46"/>
      <c r="X142">
        <f t="shared" si="75"/>
        <v>1.590000000000001</v>
      </c>
      <c r="Y142" s="46"/>
      <c r="Z142" s="46"/>
      <c r="AA142" s="46"/>
      <c r="AD142" s="22">
        <f>IF(X142&lt;'User Interface'!$C$54,0,'User Interface'!$C$52)</f>
        <v>0</v>
      </c>
      <c r="AE142" s="46">
        <f>'User Interface'!$C$52</f>
        <v>0.05</v>
      </c>
      <c r="AG142">
        <f t="shared" ref="AG142:AG205" si="80">AH142/3</f>
        <v>43</v>
      </c>
      <c r="AH142">
        <f t="shared" ref="AH142:AH205" si="81">AH141+1</f>
        <v>129</v>
      </c>
      <c r="AI142" s="1">
        <f t="shared" si="56"/>
        <v>2108.1505717874475</v>
      </c>
      <c r="AJ142" s="1">
        <f t="shared" si="57"/>
        <v>1.9314480421921603E-6</v>
      </c>
      <c r="AK142" s="1">
        <f t="shared" ref="AK142:AK205" si="82">MAX(0,AK141*(1-theta)+ BM142+BO142)</f>
        <v>75.884712394243479</v>
      </c>
      <c r="AL142" s="1">
        <f t="shared" si="58"/>
        <v>143.69285012725649</v>
      </c>
      <c r="AM142" s="1">
        <f t="shared" ref="AM142:AM205" si="83">MAX(0,AM141*(1-delta-rho)+(AL141+AN141)*sigma)</f>
        <v>29.233209321253337</v>
      </c>
      <c r="AN142" s="1">
        <f t="shared" si="59"/>
        <v>1.6326090640408329E-5</v>
      </c>
      <c r="AO142" s="1">
        <f t="shared" si="60"/>
        <v>2588.7896650695243</v>
      </c>
      <c r="AP142" s="1">
        <f t="shared" si="61"/>
        <v>2.3215748499728661E-6</v>
      </c>
      <c r="AQ142" s="1">
        <f t="shared" ref="AQ142:AQ205" si="84">MAX(0,AQ141*(1-theta)+BN142+BP142)</f>
        <v>17.743835687502102</v>
      </c>
      <c r="AR142" s="1">
        <f t="shared" si="62"/>
        <v>36.49353134503162</v>
      </c>
      <c r="AS142" s="1">
        <f t="shared" si="63"/>
        <v>4.5161753932705475E-6</v>
      </c>
      <c r="AT142" s="1">
        <f t="shared" ref="AT142:AT205" si="85">MAX(0,delta*AM141+AT141)</f>
        <v>1.1599172454400614E-2</v>
      </c>
      <c r="AU142" s="1">
        <f t="shared" si="77"/>
        <v>5000.0000000000009</v>
      </c>
      <c r="AW142" s="2">
        <f t="shared" si="64"/>
        <v>9.569212544300523E-7</v>
      </c>
      <c r="AX142" s="42">
        <f t="shared" si="65"/>
        <v>2.4048072945323806E-7</v>
      </c>
      <c r="AY142" s="2">
        <f t="shared" si="66"/>
        <v>6.3818150978678554E-7</v>
      </c>
      <c r="AZ142" s="2">
        <f t="shared" si="67"/>
        <v>7.7515415423983223E-7</v>
      </c>
      <c r="BA142" s="2"/>
      <c r="BB142" s="46">
        <f t="shared" si="78"/>
        <v>0.80014926639026807</v>
      </c>
      <c r="BC142" s="46">
        <f t="shared" si="79"/>
        <v>0.25</v>
      </c>
      <c r="BD142" s="2"/>
      <c r="BE142">
        <f>IF(AG142/Calculations!$H$11=INT(AG142/Calculations!$H$11),1,0)</f>
        <v>0</v>
      </c>
      <c r="BF142" s="56">
        <f t="shared" si="68"/>
        <v>2.8004126971049077</v>
      </c>
      <c r="BH142" s="2">
        <f t="shared" ref="BH142:BH205" si="86">beta*AI141*(AL141+(1-BC142)*AR141)/(AI141+AK141+AL141+AO141+AQ141+AR141)</f>
        <v>9.6641054168592539</v>
      </c>
      <c r="BI142" s="2">
        <f t="shared" ref="BI142:BI205" si="87">beta*(1-BB142)*AO141*(AL141+(1-BC142)*AR141)/(AI141+AK141+AL141+AO141+AQ141+AR141)</f>
        <v>2.3586122508112579</v>
      </c>
      <c r="BJ142" s="41">
        <f t="shared" si="69"/>
        <v>0</v>
      </c>
      <c r="BK142" s="58">
        <f t="shared" si="70"/>
        <v>0</v>
      </c>
      <c r="BL142" s="2"/>
      <c r="BM142" s="2">
        <f t="shared" ref="BM142:BM205" si="88">MIN(AI141,BH142)</f>
        <v>9.6641054168592539</v>
      </c>
      <c r="BN142" s="2">
        <f t="shared" ref="BN142:BN205" si="89">MIN(AO141,BI142)</f>
        <v>2.3586122508112579</v>
      </c>
      <c r="BO142" s="41">
        <f t="shared" ref="BO142:BO205" si="90">MIN(BJ142,AI141-BM142)</f>
        <v>0</v>
      </c>
      <c r="BP142" s="2">
        <f t="shared" ref="BP142:BP205" si="91">MIN(BK142,AO141-BN142)</f>
        <v>0</v>
      </c>
      <c r="BQ142" s="2"/>
      <c r="BR142" s="2"/>
      <c r="BS142" s="2">
        <f t="shared" si="71"/>
        <v>452.92409013341785</v>
      </c>
      <c r="BT142" s="2">
        <f t="shared" si="72"/>
        <v>17.301978237382922</v>
      </c>
      <c r="BU142" s="2">
        <f t="shared" si="73"/>
        <v>389.34942628110599</v>
      </c>
      <c r="BV142" s="2">
        <f t="shared" si="74"/>
        <v>80.876642089694641</v>
      </c>
      <c r="BW142" s="6">
        <f t="shared" ref="BW142:BW205" si="92">BS142+BT142</f>
        <v>470.22606837080076</v>
      </c>
    </row>
    <row r="143" spans="15:75" x14ac:dyDescent="0.35">
      <c r="O143">
        <f t="shared" si="76"/>
        <v>1.610000000000001</v>
      </c>
      <c r="P143" s="46"/>
      <c r="S143" s="46"/>
      <c r="T143" s="46"/>
      <c r="U143" s="22">
        <f>IF(O143&lt;'User Interface'!$C$54,0,'User Interface'!$C$52)</f>
        <v>0</v>
      </c>
      <c r="V143" s="46">
        <f>'User Interface'!$C$52</f>
        <v>0.05</v>
      </c>
      <c r="W143" s="46"/>
      <c r="X143">
        <f t="shared" si="75"/>
        <v>1.610000000000001</v>
      </c>
      <c r="Y143" s="46"/>
      <c r="Z143" s="46"/>
      <c r="AA143" s="46"/>
      <c r="AD143" s="22">
        <f>IF(X143&lt;'User Interface'!$C$54,0,'User Interface'!$C$52)</f>
        <v>0</v>
      </c>
      <c r="AE143" s="46">
        <f>'User Interface'!$C$52</f>
        <v>0.05</v>
      </c>
      <c r="AG143">
        <f t="shared" si="80"/>
        <v>43.333333333333336</v>
      </c>
      <c r="AH143">
        <f t="shared" si="81"/>
        <v>130</v>
      </c>
      <c r="AI143" s="1">
        <f t="shared" ref="AI143:AI206" si="93">MAX(0,AI142-AY143-BM143+AJ142*mu-BO143)</f>
        <v>2098.27987081929</v>
      </c>
      <c r="AJ143" s="1">
        <f t="shared" ref="AJ143:AJ206" si="94">MAX(0,AJ142*(1-mu)+AY143)</f>
        <v>1.9229764376403082E-6</v>
      </c>
      <c r="AK143" s="1">
        <f t="shared" si="82"/>
        <v>77.323778660400933</v>
      </c>
      <c r="AL143" s="1">
        <f t="shared" ref="AL143:AL206" si="95">MAX(0,AL142*(1-sigma-rho)+AK142*theta-AW143)</f>
        <v>147.23697194735368</v>
      </c>
      <c r="AM143" s="1">
        <f t="shared" si="83"/>
        <v>30.003086078719104</v>
      </c>
      <c r="AN143" s="1">
        <f t="shared" ref="AN143:AN206" si="96">MAX(0,AN142*(1-sigma-rho)+AW143)</f>
        <v>1.6752065375702798E-5</v>
      </c>
      <c r="AO143" s="1">
        <f t="shared" ref="AO143:AO206" si="97">MAX(0,AO142+(AL142+AM142+AN142+AR142+AS142)*rho-BN143-BP143+AP142*mu-AZ143)</f>
        <v>2591.3488865285544</v>
      </c>
      <c r="AP143" s="1">
        <f t="shared" ref="AP143:AP206" si="98">MAX(0,AP142*(1-mu)+AZ143)</f>
        <v>2.3236033559792574E-6</v>
      </c>
      <c r="AQ143" s="1">
        <f t="shared" si="84"/>
        <v>18.199258157255823</v>
      </c>
      <c r="AR143" s="1">
        <f t="shared" ref="AR143:AR206" si="99">MAX(0,AR142*(1-rho)+AQ142*theta)-AX143</f>
        <v>37.596174792294917</v>
      </c>
      <c r="AS143" s="1">
        <f t="shared" ref="AS143:AS206" si="100">MAX(0,AS142*(1-rho)+AX143)</f>
        <v>4.6565423205574421E-6</v>
      </c>
      <c r="AT143" s="1">
        <f t="shared" si="85"/>
        <v>1.1947360945327664E-2</v>
      </c>
      <c r="AU143" s="1">
        <f t="shared" si="77"/>
        <v>5000.0000000000009</v>
      </c>
      <c r="AW143" s="2">
        <f t="shared" ref="AW143:AW206" si="101">AL141*sensitivity/Unvaxfrequency</f>
        <v>9.8128394075053536E-7</v>
      </c>
      <c r="AX143" s="42">
        <f t="shared" ref="AX143:AX206" si="102">AR141*sensitivity/Vaxfrequency</f>
        <v>2.4789491284095502E-7</v>
      </c>
      <c r="AY143" s="2">
        <f t="shared" ref="AY143:AY206" si="103">AI141*(1-specificity)/Unvaxfrequency</f>
        <v>6.3534440951220117E-7</v>
      </c>
      <c r="AZ143" s="2">
        <f t="shared" ref="AZ143:AZ206" si="104">AO141*(1-specificity)/Vaxfrequency</f>
        <v>7.7588678933067986E-7</v>
      </c>
      <c r="BA143" s="2"/>
      <c r="BB143" s="46">
        <f t="shared" si="78"/>
        <v>0.79977447461019668</v>
      </c>
      <c r="BC143" s="46">
        <f t="shared" si="79"/>
        <v>0.25</v>
      </c>
      <c r="BD143" s="2"/>
      <c r="BE143">
        <f>IF(AG143/Calculations!$H$11=INT(AG143/Calculations!$H$11),1,0)</f>
        <v>0</v>
      </c>
      <c r="BF143" s="56">
        <f t="shared" ref="BF143:BF206" si="105">$H$12*((AI142/(AI142+AO142))+(AO142/(AI142+AO142))*(1-BB143))</f>
        <v>2.7959609981723368</v>
      </c>
      <c r="BH143" s="2">
        <f t="shared" si="86"/>
        <v>9.8707009766289531</v>
      </c>
      <c r="BI143" s="2">
        <f t="shared" si="87"/>
        <v>2.4269597683650646</v>
      </c>
      <c r="BJ143" s="41">
        <f t="shared" ref="BJ143:BJ206" si="106">BE143*BF143*(AI142/(AI142+AO142*(1-BB143)))</f>
        <v>0</v>
      </c>
      <c r="BK143" s="58">
        <f t="shared" ref="BK143:BK206" si="107">BE143*BF143*(AO142*(1-BB143)/(AI142+AO142*(1-BB143)))</f>
        <v>0</v>
      </c>
      <c r="BL143" s="2"/>
      <c r="BM143" s="2">
        <f t="shared" si="88"/>
        <v>9.8707009766289531</v>
      </c>
      <c r="BN143" s="2">
        <f t="shared" si="89"/>
        <v>2.4269597683650646</v>
      </c>
      <c r="BO143" s="41">
        <f t="shared" si="90"/>
        <v>0</v>
      </c>
      <c r="BP143" s="2">
        <f t="shared" si="91"/>
        <v>0</v>
      </c>
      <c r="BQ143" s="2"/>
      <c r="BR143" s="2"/>
      <c r="BS143" s="2">
        <f t="shared" ref="BS143:BS206" si="108">BS142+BM143+BN143</f>
        <v>465.22175087841185</v>
      </c>
      <c r="BT143" s="2">
        <f t="shared" ref="BT143:BT206" si="109">BT142+BO143+BP143</f>
        <v>17.301978237382922</v>
      </c>
      <c r="BU143" s="2">
        <f t="shared" ref="BU143:BU206" si="110">BU142+BM143+BO143</f>
        <v>399.22012725773493</v>
      </c>
      <c r="BV143" s="2">
        <f t="shared" ref="BV143:BV206" si="111">BV142+BN143+BP143</f>
        <v>83.303601858059707</v>
      </c>
      <c r="BW143" s="6">
        <f t="shared" si="92"/>
        <v>482.52372911579477</v>
      </c>
    </row>
    <row r="144" spans="15:75" x14ac:dyDescent="0.35">
      <c r="O144">
        <f t="shared" si="76"/>
        <v>1.630000000000001</v>
      </c>
      <c r="P144" s="46"/>
      <c r="S144" s="46"/>
      <c r="T144" s="46"/>
      <c r="U144" s="22">
        <f>IF(O144&lt;'User Interface'!$C$54,0,'User Interface'!$C$52)</f>
        <v>0</v>
      </c>
      <c r="V144" s="46">
        <f>'User Interface'!$C$52</f>
        <v>0.05</v>
      </c>
      <c r="W144" s="46"/>
      <c r="X144">
        <f t="shared" si="75"/>
        <v>1.630000000000001</v>
      </c>
      <c r="Y144" s="46"/>
      <c r="Z144" s="46"/>
      <c r="AA144" s="46"/>
      <c r="AD144" s="22">
        <f>IF(X144&lt;'User Interface'!$C$54,0,'User Interface'!$C$52)</f>
        <v>0</v>
      </c>
      <c r="AE144" s="46">
        <f>'User Interface'!$C$52</f>
        <v>0.05</v>
      </c>
      <c r="AG144">
        <f t="shared" si="80"/>
        <v>43.666666666666664</v>
      </c>
      <c r="AH144">
        <f t="shared" si="81"/>
        <v>131</v>
      </c>
      <c r="AI144" s="1">
        <f t="shared" si="93"/>
        <v>2088.2027834753353</v>
      </c>
      <c r="AJ144" s="1">
        <f t="shared" si="94"/>
        <v>1.914429469620892E-6</v>
      </c>
      <c r="AK144" s="1">
        <f t="shared" si="82"/>
        <v>78.809335050635795</v>
      </c>
      <c r="AL144" s="1">
        <f t="shared" si="95"/>
        <v>150.82044163345233</v>
      </c>
      <c r="AM144" s="1">
        <f t="shared" si="83"/>
        <v>30.790787780128227</v>
      </c>
      <c r="AN144" s="1">
        <f t="shared" si="96"/>
        <v>1.7188117194621384E-5</v>
      </c>
      <c r="AO144" s="1">
        <f t="shared" si="97"/>
        <v>2593.9675517508895</v>
      </c>
      <c r="AP144" s="1">
        <f t="shared" si="98"/>
        <v>2.325705811273399E-6</v>
      </c>
      <c r="AQ144" s="1">
        <f t="shared" si="84"/>
        <v>18.673602047733837</v>
      </c>
      <c r="AR144" s="1">
        <f t="shared" si="99"/>
        <v>38.723167313226675</v>
      </c>
      <c r="AS144" s="1">
        <f t="shared" si="100"/>
        <v>4.8011269872758433E-6</v>
      </c>
      <c r="AT144" s="1">
        <f t="shared" si="85"/>
        <v>1.2304719220640548E-2</v>
      </c>
      <c r="AU144" s="1">
        <f t="shared" si="77"/>
        <v>5000.0000000000018</v>
      </c>
      <c r="AW144" s="2">
        <f t="shared" si="101"/>
        <v>1.005849960949295E-6</v>
      </c>
      <c r="AX144" s="42">
        <f t="shared" si="102"/>
        <v>2.5545472196976855E-7</v>
      </c>
      <c r="AY144" s="2">
        <f t="shared" si="103"/>
        <v>6.3244517786068654E-7</v>
      </c>
      <c r="AZ144" s="2">
        <f t="shared" si="104"/>
        <v>7.7663690728722713E-7</v>
      </c>
      <c r="BA144" s="2"/>
      <c r="BB144" s="46">
        <f t="shared" si="78"/>
        <v>0.79939985838346816</v>
      </c>
      <c r="BC144" s="46">
        <f t="shared" si="79"/>
        <v>0.25</v>
      </c>
      <c r="BD144" s="2"/>
      <c r="BE144">
        <f>IF(AG144/Calculations!$H$11=INT(AG144/Calculations!$H$11),1,0)</f>
        <v>0</v>
      </c>
      <c r="BF144" s="56">
        <f t="shared" si="105"/>
        <v>2.7913774841266905</v>
      </c>
      <c r="BH144" s="2">
        <f t="shared" si="86"/>
        <v>10.077087352501636</v>
      </c>
      <c r="BI144" s="2">
        <f t="shared" si="87"/>
        <v>2.4964836857286623</v>
      </c>
      <c r="BJ144" s="41">
        <f t="shared" si="106"/>
        <v>0</v>
      </c>
      <c r="BK144" s="58">
        <f t="shared" si="107"/>
        <v>0</v>
      </c>
      <c r="BL144" s="2"/>
      <c r="BM144" s="2">
        <f t="shared" si="88"/>
        <v>10.077087352501636</v>
      </c>
      <c r="BN144" s="2">
        <f t="shared" si="89"/>
        <v>2.4964836857286623</v>
      </c>
      <c r="BO144" s="41">
        <f t="shared" si="90"/>
        <v>0</v>
      </c>
      <c r="BP144" s="2">
        <f t="shared" si="91"/>
        <v>0</v>
      </c>
      <c r="BQ144" s="2"/>
      <c r="BR144" s="2"/>
      <c r="BS144" s="2">
        <f t="shared" si="108"/>
        <v>477.79532191664214</v>
      </c>
      <c r="BT144" s="2">
        <f t="shared" si="109"/>
        <v>17.301978237382922</v>
      </c>
      <c r="BU144" s="2">
        <f t="shared" si="110"/>
        <v>409.29721461023655</v>
      </c>
      <c r="BV144" s="2">
        <f t="shared" si="111"/>
        <v>85.80008554378837</v>
      </c>
      <c r="BW144" s="6">
        <f t="shared" si="92"/>
        <v>495.09730015402505</v>
      </c>
    </row>
    <row r="145" spans="15:75" x14ac:dyDescent="0.35">
      <c r="O145">
        <f t="shared" si="76"/>
        <v>1.650000000000001</v>
      </c>
      <c r="P145" s="46"/>
      <c r="S145" s="46"/>
      <c r="T145" s="46"/>
      <c r="U145" s="22">
        <f>IF(O145&lt;'User Interface'!$C$54,0,'User Interface'!$C$52)</f>
        <v>0</v>
      </c>
      <c r="V145" s="46">
        <f>'User Interface'!$C$52</f>
        <v>0.05</v>
      </c>
      <c r="W145" s="46"/>
      <c r="X145">
        <f t="shared" si="75"/>
        <v>1.650000000000001</v>
      </c>
      <c r="Y145" s="46"/>
      <c r="Z145" s="46"/>
      <c r="AA145" s="46"/>
      <c r="AD145" s="22">
        <f>IF(X145&lt;'User Interface'!$C$54,0,'User Interface'!$C$52)</f>
        <v>0</v>
      </c>
      <c r="AE145" s="46">
        <f>'User Interface'!$C$52</f>
        <v>0.05</v>
      </c>
      <c r="AG145">
        <f t="shared" si="80"/>
        <v>44</v>
      </c>
      <c r="AH145">
        <f t="shared" si="81"/>
        <v>132</v>
      </c>
      <c r="AI145" s="1">
        <f t="shared" si="93"/>
        <v>2077.9192937566563</v>
      </c>
      <c r="AJ145" s="1">
        <f t="shared" si="94"/>
        <v>1.905770280621222E-6</v>
      </c>
      <c r="AK145" s="1">
        <f t="shared" si="82"/>
        <v>80.336231994569886</v>
      </c>
      <c r="AL145" s="1">
        <f t="shared" si="95"/>
        <v>154.4470863918624</v>
      </c>
      <c r="AM145" s="1">
        <f t="shared" si="83"/>
        <v>31.596291318685189</v>
      </c>
      <c r="AN145" s="1">
        <f t="shared" si="96"/>
        <v>1.7634146172007699E-5</v>
      </c>
      <c r="AO145" s="1">
        <f t="shared" si="97"/>
        <v>2596.6463276540271</v>
      </c>
      <c r="AP145" s="1">
        <f t="shared" si="98"/>
        <v>2.3278752145815464E-6</v>
      </c>
      <c r="AQ145" s="1">
        <f t="shared" si="84"/>
        <v>19.166039058933624</v>
      </c>
      <c r="AR145" s="1">
        <f t="shared" si="99"/>
        <v>39.87603154789943</v>
      </c>
      <c r="AS145" s="1">
        <f t="shared" si="100"/>
        <v>4.9499876661375488E-6</v>
      </c>
      <c r="AT145" s="1">
        <f t="shared" si="85"/>
        <v>1.2671459588206809E-2</v>
      </c>
      <c r="AU145" s="1">
        <f t="shared" si="77"/>
        <v>5000.0000000000018</v>
      </c>
      <c r="AW145" s="2">
        <f t="shared" si="101"/>
        <v>1.0306588139380639E-6</v>
      </c>
      <c r="AX145" s="42">
        <f t="shared" si="102"/>
        <v>2.6317322617779666E-7</v>
      </c>
      <c r="AY145" s="2">
        <f t="shared" si="103"/>
        <v>6.2948396754062729E-7</v>
      </c>
      <c r="AZ145" s="2">
        <f t="shared" si="104"/>
        <v>7.774046737326138E-7</v>
      </c>
      <c r="BA145" s="2"/>
      <c r="BB145" s="46">
        <f t="shared" si="78"/>
        <v>0.79902541762785262</v>
      </c>
      <c r="BC145" s="46">
        <f t="shared" si="79"/>
        <v>0.25</v>
      </c>
      <c r="BD145" s="2"/>
      <c r="BE145">
        <f>IF(AG145/Calculations!$H$11=INT(AG145/Calculations!$H$11),1,0)</f>
        <v>0</v>
      </c>
      <c r="BF145" s="56">
        <f t="shared" si="105"/>
        <v>2.7866610375563039</v>
      </c>
      <c r="BH145" s="2">
        <f t="shared" si="86"/>
        <v>10.283489727338068</v>
      </c>
      <c r="BI145" s="2">
        <f t="shared" si="87"/>
        <v>2.5672816831702137</v>
      </c>
      <c r="BJ145" s="41">
        <f t="shared" si="106"/>
        <v>0</v>
      </c>
      <c r="BK145" s="58">
        <f t="shared" si="107"/>
        <v>0</v>
      </c>
      <c r="BL145" s="2"/>
      <c r="BM145" s="2">
        <f t="shared" si="88"/>
        <v>10.283489727338068</v>
      </c>
      <c r="BN145" s="2">
        <f t="shared" si="89"/>
        <v>2.5672816831702137</v>
      </c>
      <c r="BO145" s="41">
        <f t="shared" si="90"/>
        <v>0</v>
      </c>
      <c r="BP145" s="2">
        <f t="shared" si="91"/>
        <v>0</v>
      </c>
      <c r="BQ145" s="2"/>
      <c r="BR145" s="2"/>
      <c r="BS145" s="2">
        <f t="shared" si="108"/>
        <v>490.64609332715042</v>
      </c>
      <c r="BT145" s="2">
        <f t="shared" si="109"/>
        <v>17.301978237382922</v>
      </c>
      <c r="BU145" s="2">
        <f t="shared" si="110"/>
        <v>419.58070433757462</v>
      </c>
      <c r="BV145" s="2">
        <f t="shared" si="111"/>
        <v>88.367367226958578</v>
      </c>
      <c r="BW145" s="6">
        <f t="shared" si="92"/>
        <v>507.94807156453334</v>
      </c>
    </row>
    <row r="146" spans="15:75" x14ac:dyDescent="0.35">
      <c r="O146">
        <f t="shared" si="76"/>
        <v>1.670000000000001</v>
      </c>
      <c r="P146" s="46"/>
      <c r="S146" s="46"/>
      <c r="T146" s="46"/>
      <c r="U146" s="22">
        <f>IF(O146&lt;'User Interface'!$C$54,0,'User Interface'!$C$52)</f>
        <v>0</v>
      </c>
      <c r="V146" s="46">
        <f>'User Interface'!$C$52</f>
        <v>0.05</v>
      </c>
      <c r="W146" s="46"/>
      <c r="X146">
        <f t="shared" si="75"/>
        <v>1.670000000000001</v>
      </c>
      <c r="Y146" s="46"/>
      <c r="Z146" s="46"/>
      <c r="AA146" s="46"/>
      <c r="AD146" s="22">
        <f>IF(X146&lt;'User Interface'!$C$54,0,'User Interface'!$C$52)</f>
        <v>0</v>
      </c>
      <c r="AE146" s="46">
        <f>'User Interface'!$C$52</f>
        <v>0.05</v>
      </c>
      <c r="AG146">
        <f t="shared" si="80"/>
        <v>44.333333333333336</v>
      </c>
      <c r="AH146">
        <f t="shared" si="81"/>
        <v>133</v>
      </c>
      <c r="AI146" s="1">
        <f t="shared" si="93"/>
        <v>2067.4292235892035</v>
      </c>
      <c r="AJ146" s="1">
        <f t="shared" si="94"/>
        <v>1.8969743617213577E-6</v>
      </c>
      <c r="AK146" s="1">
        <f t="shared" si="82"/>
        <v>81.900054171421829</v>
      </c>
      <c r="AL146" s="1">
        <f t="shared" si="95"/>
        <v>158.12003107728933</v>
      </c>
      <c r="AM146" s="1">
        <f t="shared" si="83"/>
        <v>32.419613191156088</v>
      </c>
      <c r="AN146" s="1">
        <f t="shared" si="96"/>
        <v>1.8090088383794954E-5</v>
      </c>
      <c r="AO146" s="1">
        <f t="shared" si="97"/>
        <v>2599.3859225104902</v>
      </c>
      <c r="AP146" s="1">
        <f t="shared" si="98"/>
        <v>2.3301070830282014E-6</v>
      </c>
      <c r="AQ146" s="1">
        <f t="shared" si="84"/>
        <v>19.675918396291809</v>
      </c>
      <c r="AR146" s="1">
        <f t="shared" si="99"/>
        <v>41.056161849705283</v>
      </c>
      <c r="AS146" s="1">
        <f t="shared" si="100"/>
        <v>5.1031929908470066E-6</v>
      </c>
      <c r="AT146" s="1">
        <f t="shared" si="85"/>
        <v>1.3047794080675487E-2</v>
      </c>
      <c r="AU146" s="1">
        <f t="shared" si="77"/>
        <v>5000.0000000000018</v>
      </c>
      <c r="AW146" s="2">
        <f t="shared" si="101"/>
        <v>1.0557431019915972E-6</v>
      </c>
      <c r="AX146" s="42">
        <f t="shared" si="102"/>
        <v>2.7106217390320842E-7</v>
      </c>
      <c r="AY146" s="2">
        <f t="shared" si="103"/>
        <v>6.2646084130720953E-7</v>
      </c>
      <c r="AZ146" s="2">
        <f t="shared" si="104"/>
        <v>7.7819027330717024E-7</v>
      </c>
      <c r="BA146" s="2"/>
      <c r="BB146" s="46">
        <f t="shared" si="78"/>
        <v>0.79865115226115935</v>
      </c>
      <c r="BC146" s="46">
        <f t="shared" si="79"/>
        <v>0.25</v>
      </c>
      <c r="BD146" s="2"/>
      <c r="BE146">
        <f>IF(AG146/Calculations!$H$11=INT(AG146/Calculations!$H$11),1,0)</f>
        <v>0</v>
      </c>
      <c r="BF146" s="56">
        <f t="shared" si="105"/>
        <v>2.7818103867266237</v>
      </c>
      <c r="BH146" s="2">
        <f t="shared" si="86"/>
        <v>10.490070176248604</v>
      </c>
      <c r="BI146" s="2">
        <f t="shared" si="87"/>
        <v>2.6394392327952541</v>
      </c>
      <c r="BJ146" s="41">
        <f t="shared" si="106"/>
        <v>0</v>
      </c>
      <c r="BK146" s="58">
        <f t="shared" si="107"/>
        <v>0</v>
      </c>
      <c r="BL146" s="2"/>
      <c r="BM146" s="2">
        <f t="shared" si="88"/>
        <v>10.490070176248604</v>
      </c>
      <c r="BN146" s="2">
        <f t="shared" si="89"/>
        <v>2.6394392327952541</v>
      </c>
      <c r="BO146" s="41">
        <f t="shared" si="90"/>
        <v>0</v>
      </c>
      <c r="BP146" s="2">
        <f t="shared" si="91"/>
        <v>0</v>
      </c>
      <c r="BQ146" s="2"/>
      <c r="BR146" s="2"/>
      <c r="BS146" s="2">
        <f t="shared" si="108"/>
        <v>503.77560273619429</v>
      </c>
      <c r="BT146" s="2">
        <f t="shared" si="109"/>
        <v>17.301978237382922</v>
      </c>
      <c r="BU146" s="2">
        <f t="shared" si="110"/>
        <v>430.07077451382321</v>
      </c>
      <c r="BV146" s="2">
        <f t="shared" si="111"/>
        <v>91.006806459753832</v>
      </c>
      <c r="BW146" s="6">
        <f t="shared" si="92"/>
        <v>521.07758097357726</v>
      </c>
    </row>
    <row r="147" spans="15:75" x14ac:dyDescent="0.35">
      <c r="O147">
        <f t="shared" si="76"/>
        <v>1.6900000000000011</v>
      </c>
      <c r="P147" s="46"/>
      <c r="S147" s="46"/>
      <c r="T147" s="46"/>
      <c r="U147" s="22">
        <f>IF(O147&lt;'User Interface'!$C$54,0,'User Interface'!$C$52)</f>
        <v>0</v>
      </c>
      <c r="V147" s="46">
        <f>'User Interface'!$C$52</f>
        <v>0.05</v>
      </c>
      <c r="W147" s="46"/>
      <c r="X147">
        <f t="shared" si="75"/>
        <v>1.6900000000000011</v>
      </c>
      <c r="Y147" s="46"/>
      <c r="Z147" s="46"/>
      <c r="AA147" s="46"/>
      <c r="AD147" s="22">
        <f>IF(X147&lt;'User Interface'!$C$54,0,'User Interface'!$C$52)</f>
        <v>0</v>
      </c>
      <c r="AE147" s="46">
        <f>'User Interface'!$C$52</f>
        <v>0.05</v>
      </c>
      <c r="AG147">
        <f t="shared" si="80"/>
        <v>44.666666666666664</v>
      </c>
      <c r="AH147">
        <f t="shared" si="81"/>
        <v>134</v>
      </c>
      <c r="AI147" s="1">
        <f t="shared" si="93"/>
        <v>2056.7322863635063</v>
      </c>
      <c r="AJ147" s="1">
        <f t="shared" si="94"/>
        <v>1.8880253688416607E-6</v>
      </c>
      <c r="AK147" s="1">
        <f t="shared" si="82"/>
        <v>83.496985387021084</v>
      </c>
      <c r="AL147" s="1">
        <f t="shared" si="95"/>
        <v>161.84180366563891</v>
      </c>
      <c r="AM147" s="1">
        <f t="shared" si="83"/>
        <v>33.260801387602235</v>
      </c>
      <c r="AN147" s="1">
        <f t="shared" si="96"/>
        <v>1.8555908870648776E-5</v>
      </c>
      <c r="AO147" s="1">
        <f t="shared" si="97"/>
        <v>2602.1870773736214</v>
      </c>
      <c r="AP147" s="1">
        <f t="shared" si="98"/>
        <v>2.3323986281049491E-6</v>
      </c>
      <c r="AQ147" s="1">
        <f t="shared" si="84"/>
        <v>20.202736787902623</v>
      </c>
      <c r="AR147" s="1">
        <f t="shared" si="99"/>
        <v>42.26484706262837</v>
      </c>
      <c r="AS147" s="1">
        <f t="shared" si="100"/>
        <v>5.2608206194534574E-6</v>
      </c>
      <c r="AT147" s="1">
        <f t="shared" si="85"/>
        <v>1.3433934927183932E-2</v>
      </c>
      <c r="AU147" s="1">
        <f t="shared" si="77"/>
        <v>5000.0000000000009</v>
      </c>
      <c r="AW147" s="2">
        <f t="shared" si="101"/>
        <v>1.081129615554333E-6</v>
      </c>
      <c r="AX147" s="42">
        <f t="shared" si="102"/>
        <v>2.7913222362661825E-7</v>
      </c>
      <c r="AY147" s="2">
        <f t="shared" si="103"/>
        <v>6.2337579436075536E-7</v>
      </c>
      <c r="AZ147" s="2">
        <f t="shared" si="104"/>
        <v>7.7899390608614791E-7</v>
      </c>
      <c r="BA147" s="2"/>
      <c r="BB147" s="46">
        <f t="shared" si="78"/>
        <v>0.79827706220123551</v>
      </c>
      <c r="BC147" s="46">
        <f t="shared" si="79"/>
        <v>0.25</v>
      </c>
      <c r="BD147" s="2"/>
      <c r="BE147">
        <f>IF(AG147/Calculations!$H$11=INT(AG147/Calculations!$H$11),1,0)</f>
        <v>0</v>
      </c>
      <c r="BF147" s="56">
        <f t="shared" si="105"/>
        <v>2.7768241372457867</v>
      </c>
      <c r="BH147" s="2">
        <f t="shared" si="86"/>
        <v>10.696937234646128</v>
      </c>
      <c r="BI147" s="2">
        <f t="shared" si="87"/>
        <v>2.7130315467543489</v>
      </c>
      <c r="BJ147" s="41">
        <f t="shared" si="106"/>
        <v>0</v>
      </c>
      <c r="BK147" s="58">
        <f t="shared" si="107"/>
        <v>0</v>
      </c>
      <c r="BL147" s="2"/>
      <c r="BM147" s="2">
        <f t="shared" si="88"/>
        <v>10.696937234646128</v>
      </c>
      <c r="BN147" s="2">
        <f t="shared" si="89"/>
        <v>2.7130315467543489</v>
      </c>
      <c r="BO147" s="41">
        <f t="shared" si="90"/>
        <v>0</v>
      </c>
      <c r="BP147" s="2">
        <f t="shared" si="91"/>
        <v>0</v>
      </c>
      <c r="BQ147" s="2"/>
      <c r="BR147" s="2"/>
      <c r="BS147" s="2">
        <f t="shared" si="108"/>
        <v>517.18557151759478</v>
      </c>
      <c r="BT147" s="2">
        <f t="shared" si="109"/>
        <v>17.301978237382922</v>
      </c>
      <c r="BU147" s="2">
        <f t="shared" si="110"/>
        <v>440.76771174846931</v>
      </c>
      <c r="BV147" s="2">
        <f t="shared" si="111"/>
        <v>93.719838006508184</v>
      </c>
      <c r="BW147" s="6">
        <f t="shared" si="92"/>
        <v>534.48754975497775</v>
      </c>
    </row>
    <row r="148" spans="15:75" x14ac:dyDescent="0.35">
      <c r="O148">
        <f t="shared" si="76"/>
        <v>1.7100000000000011</v>
      </c>
      <c r="P148" s="46"/>
      <c r="S148" s="46"/>
      <c r="T148" s="46"/>
      <c r="U148" s="22">
        <f>IF(O148&lt;'User Interface'!$C$54,0,'User Interface'!$C$52)</f>
        <v>0</v>
      </c>
      <c r="V148" s="46">
        <f>'User Interface'!$C$52</f>
        <v>0.05</v>
      </c>
      <c r="W148" s="46"/>
      <c r="X148">
        <f t="shared" si="75"/>
        <v>1.7100000000000011</v>
      </c>
      <c r="Y148" s="46"/>
      <c r="Z148" s="46"/>
      <c r="AA148" s="46"/>
      <c r="AD148" s="22">
        <f>IF(X148&lt;'User Interface'!$C$54,0,'User Interface'!$C$52)</f>
        <v>0</v>
      </c>
      <c r="AE148" s="46">
        <f>'User Interface'!$C$52</f>
        <v>0.05</v>
      </c>
      <c r="AG148">
        <f t="shared" si="80"/>
        <v>45</v>
      </c>
      <c r="AH148">
        <f t="shared" si="81"/>
        <v>135</v>
      </c>
      <c r="AI148" s="1">
        <f t="shared" si="93"/>
        <v>2045.8281325488424</v>
      </c>
      <c r="AJ148" s="1">
        <f t="shared" si="94"/>
        <v>1.8789123525068233E-6</v>
      </c>
      <c r="AK148" s="1">
        <f t="shared" si="82"/>
        <v>85.123696390018111</v>
      </c>
      <c r="AL148" s="1">
        <f t="shared" si="95"/>
        <v>165.61442212564552</v>
      </c>
      <c r="AM148" s="1">
        <f t="shared" si="83"/>
        <v>34.119928550564993</v>
      </c>
      <c r="AN148" s="1">
        <f t="shared" si="96"/>
        <v>1.9031595736310964E-5</v>
      </c>
      <c r="AO148" s="1">
        <f t="shared" si="97"/>
        <v>2605.0505587544776</v>
      </c>
      <c r="AP148" s="1">
        <f t="shared" si="98"/>
        <v>2.3347482032879386E-6</v>
      </c>
      <c r="AQ148" s="1">
        <f t="shared" si="84"/>
        <v>20.746113442531325</v>
      </c>
      <c r="AR148" s="1">
        <f t="shared" si="99"/>
        <v>43.503289424780881</v>
      </c>
      <c r="AS148" s="1">
        <f t="shared" si="100"/>
        <v>5.422956121478815E-6</v>
      </c>
      <c r="AT148" s="1">
        <f t="shared" si="85"/>
        <v>1.3830094928465552E-2</v>
      </c>
      <c r="AU148" s="1">
        <f t="shared" si="77"/>
        <v>5000.0000000000009</v>
      </c>
      <c r="AW148" s="2">
        <f t="shared" si="101"/>
        <v>1.1068402286094275E-6</v>
      </c>
      <c r="AX148" s="42">
        <f t="shared" si="102"/>
        <v>2.8739313582186831E-7</v>
      </c>
      <c r="AY148" s="2">
        <f t="shared" si="103"/>
        <v>6.2022877327904938E-7</v>
      </c>
      <c r="AZ148" s="2">
        <f t="shared" si="104"/>
        <v>7.798157845513057E-7</v>
      </c>
      <c r="BA148" s="2"/>
      <c r="BB148" s="46">
        <f t="shared" si="78"/>
        <v>0.79790314736596712</v>
      </c>
      <c r="BC148" s="46">
        <f t="shared" si="79"/>
        <v>0.25</v>
      </c>
      <c r="BD148" s="2"/>
      <c r="BE148">
        <f>IF(AG148/Calculations!$H$11=INT(AG148/Calculations!$H$11),1,0)</f>
        <v>0</v>
      </c>
      <c r="BF148" s="56">
        <f t="shared" si="105"/>
        <v>2.7717007990819011</v>
      </c>
      <c r="BH148" s="2">
        <f t="shared" si="86"/>
        <v>10.904153823777145</v>
      </c>
      <c r="BI148" s="2">
        <f t="shared" si="87"/>
        <v>2.7881251866178838</v>
      </c>
      <c r="BJ148" s="41">
        <f t="shared" si="106"/>
        <v>0</v>
      </c>
      <c r="BK148" s="58">
        <f t="shared" si="107"/>
        <v>0</v>
      </c>
      <c r="BL148" s="2"/>
      <c r="BM148" s="2">
        <f t="shared" si="88"/>
        <v>10.904153823777145</v>
      </c>
      <c r="BN148" s="2">
        <f t="shared" si="89"/>
        <v>2.7881251866178838</v>
      </c>
      <c r="BO148" s="41">
        <f t="shared" si="90"/>
        <v>0</v>
      </c>
      <c r="BP148" s="2">
        <f t="shared" si="91"/>
        <v>0</v>
      </c>
      <c r="BQ148" s="2"/>
      <c r="BR148" s="2"/>
      <c r="BS148" s="2">
        <f t="shared" si="108"/>
        <v>530.87785052798984</v>
      </c>
      <c r="BT148" s="2">
        <f t="shared" si="109"/>
        <v>17.301978237382922</v>
      </c>
      <c r="BU148" s="2">
        <f t="shared" si="110"/>
        <v>451.67186557224647</v>
      </c>
      <c r="BV148" s="2">
        <f t="shared" si="111"/>
        <v>96.507963193126074</v>
      </c>
      <c r="BW148" s="6">
        <f t="shared" si="92"/>
        <v>548.1798287653728</v>
      </c>
    </row>
    <row r="149" spans="15:75" x14ac:dyDescent="0.35">
      <c r="O149">
        <f t="shared" si="76"/>
        <v>1.7300000000000011</v>
      </c>
      <c r="P149" s="46"/>
      <c r="S149" s="46"/>
      <c r="T149" s="46"/>
      <c r="U149" s="22">
        <f>IF(O149&lt;'User Interface'!$C$54,0,'User Interface'!$C$52)</f>
        <v>0</v>
      </c>
      <c r="V149" s="46">
        <f>'User Interface'!$C$52</f>
        <v>0.05</v>
      </c>
      <c r="W149" s="46"/>
      <c r="X149">
        <f t="shared" si="75"/>
        <v>1.7300000000000011</v>
      </c>
      <c r="Y149" s="46"/>
      <c r="Z149" s="46"/>
      <c r="AA149" s="46"/>
      <c r="AD149" s="22">
        <f>IF(X149&lt;'User Interface'!$C$54,0,'User Interface'!$C$52)</f>
        <v>0</v>
      </c>
      <c r="AE149" s="46">
        <f>'User Interface'!$C$52</f>
        <v>0.05</v>
      </c>
      <c r="AG149">
        <f t="shared" si="80"/>
        <v>45.333333333333336</v>
      </c>
      <c r="AH149">
        <f t="shared" si="81"/>
        <v>136</v>
      </c>
      <c r="AI149" s="1">
        <f t="shared" si="93"/>
        <v>2034.7163887396359</v>
      </c>
      <c r="AJ149" s="1">
        <f t="shared" si="94"/>
        <v>1.8696279270837983E-6</v>
      </c>
      <c r="AK149" s="1">
        <f t="shared" si="82"/>
        <v>86.777251720729367</v>
      </c>
      <c r="AL149" s="1">
        <f t="shared" si="95"/>
        <v>169.43946587081683</v>
      </c>
      <c r="AM149" s="1">
        <f t="shared" si="83"/>
        <v>34.997086183653757</v>
      </c>
      <c r="AN149" s="1">
        <f t="shared" si="96"/>
        <v>1.9517155184989465E-5</v>
      </c>
      <c r="AO149" s="1">
        <f t="shared" si="97"/>
        <v>2607.9771523270133</v>
      </c>
      <c r="AP149" s="1">
        <f t="shared" si="98"/>
        <v>2.3371549332106077E-6</v>
      </c>
      <c r="AQ149" s="1">
        <f t="shared" si="84"/>
        <v>21.305769117360558</v>
      </c>
      <c r="AR149" s="1">
        <f t="shared" si="99"/>
        <v>44.772620239411836</v>
      </c>
      <c r="AS149" s="1">
        <f t="shared" si="100"/>
        <v>5.5896920509833999E-6</v>
      </c>
      <c r="AT149" s="1">
        <f t="shared" si="85"/>
        <v>1.4236487750478522E-2</v>
      </c>
      <c r="AU149" s="1">
        <f t="shared" si="77"/>
        <v>5000.0000000000009</v>
      </c>
      <c r="AW149" s="2">
        <f t="shared" si="101"/>
        <v>1.1328926369883987E-6</v>
      </c>
      <c r="AX149" s="42">
        <f t="shared" si="102"/>
        <v>2.9585393239693787E-7</v>
      </c>
      <c r="AY149" s="2">
        <f t="shared" si="103"/>
        <v>6.1701969207924941E-7</v>
      </c>
      <c r="AZ149" s="2">
        <f t="shared" si="104"/>
        <v>7.8065613101864838E-7</v>
      </c>
      <c r="BA149" s="2"/>
      <c r="BB149" s="46">
        <f t="shared" si="78"/>
        <v>0.79752940767327829</v>
      </c>
      <c r="BC149" s="46">
        <f t="shared" si="79"/>
        <v>0.25</v>
      </c>
      <c r="BD149" s="2"/>
      <c r="BE149">
        <f>IF(AG149/Calculations!$H$11=INT(AG149/Calculations!$H$11),1,0)</f>
        <v>0</v>
      </c>
      <c r="BF149" s="56">
        <f t="shared" si="105"/>
        <v>2.7664388097594172</v>
      </c>
      <c r="BH149" s="2">
        <f t="shared" si="86"/>
        <v>11.111743818491057</v>
      </c>
      <c r="BI149" s="2">
        <f t="shared" si="87"/>
        <v>2.8647793906660461</v>
      </c>
      <c r="BJ149" s="41">
        <f t="shared" si="106"/>
        <v>0</v>
      </c>
      <c r="BK149" s="58">
        <f t="shared" si="107"/>
        <v>0</v>
      </c>
      <c r="BL149" s="2"/>
      <c r="BM149" s="2">
        <f t="shared" si="88"/>
        <v>11.111743818491057</v>
      </c>
      <c r="BN149" s="2">
        <f t="shared" si="89"/>
        <v>2.8647793906660461</v>
      </c>
      <c r="BO149" s="41">
        <f t="shared" si="90"/>
        <v>0</v>
      </c>
      <c r="BP149" s="2">
        <f t="shared" si="91"/>
        <v>0</v>
      </c>
      <c r="BQ149" s="2"/>
      <c r="BR149" s="2"/>
      <c r="BS149" s="2">
        <f t="shared" si="108"/>
        <v>544.85437373714694</v>
      </c>
      <c r="BT149" s="2">
        <f t="shared" si="109"/>
        <v>17.301978237382922</v>
      </c>
      <c r="BU149" s="2">
        <f t="shared" si="110"/>
        <v>462.78360939073752</v>
      </c>
      <c r="BV149" s="2">
        <f t="shared" si="111"/>
        <v>99.372742583792117</v>
      </c>
      <c r="BW149" s="6">
        <f t="shared" si="92"/>
        <v>562.15635197452991</v>
      </c>
    </row>
    <row r="150" spans="15:75" x14ac:dyDescent="0.35">
      <c r="O150">
        <f t="shared" si="76"/>
        <v>1.7500000000000011</v>
      </c>
      <c r="P150" s="46"/>
      <c r="S150" s="46"/>
      <c r="T150" s="46"/>
      <c r="U150" s="22">
        <f>IF(O150&lt;'User Interface'!$C$54,0,'User Interface'!$C$52)</f>
        <v>0</v>
      </c>
      <c r="V150" s="46">
        <f>'User Interface'!$C$52</f>
        <v>0.05</v>
      </c>
      <c r="W150" s="46"/>
      <c r="X150">
        <f t="shared" si="75"/>
        <v>1.7500000000000011</v>
      </c>
      <c r="Y150" s="46"/>
      <c r="Z150" s="46"/>
      <c r="AA150" s="46"/>
      <c r="AD150" s="22">
        <f>IF(X150&lt;'User Interface'!$C$54,0,'User Interface'!$C$52)</f>
        <v>0</v>
      </c>
      <c r="AE150" s="46">
        <f>'User Interface'!$C$52</f>
        <v>0.05</v>
      </c>
      <c r="AG150">
        <f t="shared" si="80"/>
        <v>45.666666666666664</v>
      </c>
      <c r="AH150">
        <f t="shared" si="81"/>
        <v>137</v>
      </c>
      <c r="AI150" s="1">
        <f t="shared" si="93"/>
        <v>2023.3966912553421</v>
      </c>
      <c r="AJ150" s="1">
        <f t="shared" si="94"/>
        <v>1.8601670639580034E-6</v>
      </c>
      <c r="AK150" s="1">
        <f t="shared" si="82"/>
        <v>88.455032356625338</v>
      </c>
      <c r="AL150" s="1">
        <f t="shared" si="95"/>
        <v>173.31813443091153</v>
      </c>
      <c r="AM150" s="1">
        <f t="shared" si="83"/>
        <v>35.892379727195106</v>
      </c>
      <c r="AN150" s="1">
        <f t="shared" si="96"/>
        <v>2.0012607335646026E-5</v>
      </c>
      <c r="AO150" s="1">
        <f t="shared" si="97"/>
        <v>2610.9676574773557</v>
      </c>
      <c r="AP150" s="1">
        <f t="shared" si="98"/>
        <v>2.3396184642485674E-6</v>
      </c>
      <c r="AQ150" s="1">
        <f t="shared" si="84"/>
        <v>21.881508603913048</v>
      </c>
      <c r="AR150" s="1">
        <f t="shared" si="99"/>
        <v>46.073912846990488</v>
      </c>
      <c r="AS150" s="1">
        <f t="shared" si="100"/>
        <v>5.7611271740263007E-6</v>
      </c>
      <c r="AT150" s="1">
        <f t="shared" si="85"/>
        <v>1.465332814905464E-2</v>
      </c>
      <c r="AU150" s="1">
        <f t="shared" si="77"/>
        <v>5000.0000000000027</v>
      </c>
      <c r="AW150" s="2">
        <f t="shared" si="101"/>
        <v>1.1593009664725283E-6</v>
      </c>
      <c r="AX150" s="42">
        <f t="shared" si="102"/>
        <v>3.0452302901869646E-7</v>
      </c>
      <c r="AY150" s="2">
        <f t="shared" si="103"/>
        <v>6.1374844590213776E-7</v>
      </c>
      <c r="AZ150" s="2">
        <f t="shared" si="104"/>
        <v>7.8151517544149575E-7</v>
      </c>
      <c r="BA150" s="2"/>
      <c r="BB150" s="46">
        <f t="shared" si="78"/>
        <v>0.79715584304113229</v>
      </c>
      <c r="BC150" s="46">
        <f t="shared" si="79"/>
        <v>0.25</v>
      </c>
      <c r="BD150" s="2"/>
      <c r="BE150">
        <f>IF(AG150/Calculations!$H$11=INT(AG150/Calculations!$H$11),1,0)</f>
        <v>0</v>
      </c>
      <c r="BF150" s="56">
        <f t="shared" si="105"/>
        <v>2.7610365544205036</v>
      </c>
      <c r="BH150" s="2">
        <f t="shared" si="86"/>
        <v>11.319697493754786</v>
      </c>
      <c r="BI150" s="2">
        <f t="shared" si="87"/>
        <v>2.9430471662592184</v>
      </c>
      <c r="BJ150" s="41">
        <f t="shared" si="106"/>
        <v>0</v>
      </c>
      <c r="BK150" s="58">
        <f t="shared" si="107"/>
        <v>0</v>
      </c>
      <c r="BL150" s="2"/>
      <c r="BM150" s="2">
        <f t="shared" si="88"/>
        <v>11.319697493754786</v>
      </c>
      <c r="BN150" s="2">
        <f t="shared" si="89"/>
        <v>2.9430471662592184</v>
      </c>
      <c r="BO150" s="41">
        <f t="shared" si="90"/>
        <v>0</v>
      </c>
      <c r="BP150" s="2">
        <f t="shared" si="91"/>
        <v>0</v>
      </c>
      <c r="BQ150" s="2"/>
      <c r="BR150" s="2"/>
      <c r="BS150" s="2">
        <f t="shared" si="108"/>
        <v>559.11711839716099</v>
      </c>
      <c r="BT150" s="2">
        <f t="shared" si="109"/>
        <v>17.301978237382922</v>
      </c>
      <c r="BU150" s="2">
        <f t="shared" si="110"/>
        <v>474.10330688449233</v>
      </c>
      <c r="BV150" s="2">
        <f t="shared" si="111"/>
        <v>102.31578975005134</v>
      </c>
      <c r="BW150" s="6">
        <f t="shared" si="92"/>
        <v>576.41909663454396</v>
      </c>
    </row>
    <row r="151" spans="15:75" x14ac:dyDescent="0.35">
      <c r="O151">
        <f t="shared" si="76"/>
        <v>1.7700000000000011</v>
      </c>
      <c r="P151" s="46"/>
      <c r="S151" s="46"/>
      <c r="T151" s="46"/>
      <c r="U151" s="22">
        <f>IF(O151&lt;'User Interface'!$C$54,0,'User Interface'!$C$52)</f>
        <v>0</v>
      </c>
      <c r="V151" s="46">
        <f>'User Interface'!$C$52</f>
        <v>0.05</v>
      </c>
      <c r="W151" s="46"/>
      <c r="X151">
        <f t="shared" si="75"/>
        <v>1.7700000000000011</v>
      </c>
      <c r="Y151" s="46"/>
      <c r="Z151" s="46"/>
      <c r="AA151" s="46"/>
      <c r="AD151" s="22">
        <f>IF(X151&lt;'User Interface'!$C$54,0,'User Interface'!$C$52)</f>
        <v>0</v>
      </c>
      <c r="AE151" s="46">
        <f>'User Interface'!$C$52</f>
        <v>0.05</v>
      </c>
      <c r="AG151">
        <f t="shared" si="80"/>
        <v>46</v>
      </c>
      <c r="AH151">
        <f t="shared" si="81"/>
        <v>138</v>
      </c>
      <c r="AI151" s="1">
        <f t="shared" si="93"/>
        <v>2011.8687152186646</v>
      </c>
      <c r="AJ151" s="1">
        <f t="shared" si="94"/>
        <v>1.850526298698043E-6</v>
      </c>
      <c r="AK151" s="1">
        <f t="shared" si="82"/>
        <v>90.154671474429762</v>
      </c>
      <c r="AL151" s="1">
        <f t="shared" si="95"/>
        <v>177.25129553284197</v>
      </c>
      <c r="AM151" s="1">
        <f t="shared" si="83"/>
        <v>36.805924349875582</v>
      </c>
      <c r="AN151" s="1">
        <f t="shared" si="96"/>
        <v>2.0517982678818628E-5</v>
      </c>
      <c r="AO151" s="1">
        <f t="shared" si="97"/>
        <v>2614.0228825449767</v>
      </c>
      <c r="AP151" s="1">
        <f t="shared" si="98"/>
        <v>2.3421387963544148E-6</v>
      </c>
      <c r="AQ151" s="1">
        <f t="shared" si="84"/>
        <v>22.473206056641896</v>
      </c>
      <c r="AR151" s="1">
        <f t="shared" si="99"/>
        <v>47.408193342421917</v>
      </c>
      <c r="AS151" s="1">
        <f t="shared" si="100"/>
        <v>5.9373658242165929E-6</v>
      </c>
      <c r="AT151" s="1">
        <f t="shared" si="85"/>
        <v>1.5080832135895622E-2</v>
      </c>
      <c r="AU151" s="1">
        <f t="shared" si="77"/>
        <v>5000.0000000000036</v>
      </c>
      <c r="AW151" s="2">
        <f t="shared" si="101"/>
        <v>1.1860762729564805E-6</v>
      </c>
      <c r="AX151" s="42">
        <f t="shared" si="102"/>
        <v>3.1340834480996628E-7</v>
      </c>
      <c r="AY151" s="2">
        <f t="shared" si="103"/>
        <v>6.1041492272604058E-7</v>
      </c>
      <c r="AZ151" s="2">
        <f t="shared" si="104"/>
        <v>7.8239315352203631E-7</v>
      </c>
      <c r="BA151" s="2"/>
      <c r="BB151" s="46">
        <f t="shared" si="78"/>
        <v>0.79678245338752984</v>
      </c>
      <c r="BC151" s="46">
        <f t="shared" si="79"/>
        <v>0.25</v>
      </c>
      <c r="BD151" s="2"/>
      <c r="BE151">
        <f>IF(AG151/Calculations!$H$11=INT(AG151/Calculations!$H$11),1,0)</f>
        <v>0</v>
      </c>
      <c r="BF151" s="56">
        <f t="shared" si="105"/>
        <v>2.7554923833198468</v>
      </c>
      <c r="BH151" s="2">
        <f t="shared" si="86"/>
        <v>11.527976046318361</v>
      </c>
      <c r="BI151" s="2">
        <f t="shared" si="87"/>
        <v>3.0229761864969662</v>
      </c>
      <c r="BJ151" s="41">
        <f t="shared" si="106"/>
        <v>0</v>
      </c>
      <c r="BK151" s="58">
        <f t="shared" si="107"/>
        <v>0</v>
      </c>
      <c r="BL151" s="2"/>
      <c r="BM151" s="2">
        <f t="shared" si="88"/>
        <v>11.527976046318361</v>
      </c>
      <c r="BN151" s="2">
        <f t="shared" si="89"/>
        <v>3.0229761864969662</v>
      </c>
      <c r="BO151" s="41">
        <f t="shared" si="90"/>
        <v>0</v>
      </c>
      <c r="BP151" s="2">
        <f t="shared" si="91"/>
        <v>0</v>
      </c>
      <c r="BQ151" s="2"/>
      <c r="BR151" s="2"/>
      <c r="BS151" s="2">
        <f t="shared" si="108"/>
        <v>573.66807062997634</v>
      </c>
      <c r="BT151" s="2">
        <f t="shared" si="109"/>
        <v>17.301978237382922</v>
      </c>
      <c r="BU151" s="2">
        <f t="shared" si="110"/>
        <v>485.6312829308107</v>
      </c>
      <c r="BV151" s="2">
        <f t="shared" si="111"/>
        <v>105.3387659365483</v>
      </c>
      <c r="BW151" s="6">
        <f t="shared" si="92"/>
        <v>590.97004886735931</v>
      </c>
    </row>
    <row r="152" spans="15:75" x14ac:dyDescent="0.35">
      <c r="O152">
        <f t="shared" si="76"/>
        <v>1.7900000000000011</v>
      </c>
      <c r="P152" s="46"/>
      <c r="S152" s="46"/>
      <c r="T152" s="46"/>
      <c r="U152" s="22">
        <f>IF(O152&lt;'User Interface'!$C$54,0,'User Interface'!$C$52)</f>
        <v>0</v>
      </c>
      <c r="V152" s="46">
        <f>'User Interface'!$C$52</f>
        <v>0.05</v>
      </c>
      <c r="W152" s="46"/>
      <c r="X152">
        <f t="shared" si="75"/>
        <v>1.7900000000000011</v>
      </c>
      <c r="Y152" s="46"/>
      <c r="Z152" s="46"/>
      <c r="AA152" s="46"/>
      <c r="AD152" s="22">
        <f>IF(X152&lt;'User Interface'!$C$54,0,'User Interface'!$C$52)</f>
        <v>0</v>
      </c>
      <c r="AE152" s="46">
        <f>'User Interface'!$C$52</f>
        <v>0.05</v>
      </c>
      <c r="AG152">
        <f t="shared" si="80"/>
        <v>46.333333333333336</v>
      </c>
      <c r="AH152">
        <f t="shared" si="81"/>
        <v>139</v>
      </c>
      <c r="AI152" s="1">
        <f t="shared" si="93"/>
        <v>2000.1321998738597</v>
      </c>
      <c r="AJ152" s="1">
        <f t="shared" si="94"/>
        <v>1.8407032125788221E-6</v>
      </c>
      <c r="AK152" s="1">
        <f t="shared" si="82"/>
        <v>91.874001109676669</v>
      </c>
      <c r="AL152" s="1">
        <f t="shared" si="95"/>
        <v>181.23952440862729</v>
      </c>
      <c r="AM152" s="1">
        <f t="shared" si="83"/>
        <v>37.737841331254941</v>
      </c>
      <c r="AN152" s="1">
        <f t="shared" si="96"/>
        <v>2.1033319064660523E-5</v>
      </c>
      <c r="AO152" s="1">
        <f t="shared" si="97"/>
        <v>2617.1436406300732</v>
      </c>
      <c r="AP152" s="1">
        <f t="shared" si="98"/>
        <v>2.3447161693123873E-6</v>
      </c>
      <c r="AQ152" s="1">
        <f t="shared" si="84"/>
        <v>23.080792685225536</v>
      </c>
      <c r="AR152" s="1">
        <f t="shared" si="99"/>
        <v>48.776449406934049</v>
      </c>
      <c r="AS152" s="1">
        <f t="shared" si="100"/>
        <v>6.1185173644131622E-6</v>
      </c>
      <c r="AT152" s="1">
        <f t="shared" si="85"/>
        <v>1.5519217094444844E-2</v>
      </c>
      <c r="AU152" s="1">
        <f t="shared" si="77"/>
        <v>5000.0000000000018</v>
      </c>
      <c r="AW152" s="2">
        <f t="shared" si="101"/>
        <v>1.2132269531486502E-6</v>
      </c>
      <c r="AX152" s="42">
        <f t="shared" si="102"/>
        <v>3.2251739315410729E-7</v>
      </c>
      <c r="AY152" s="2">
        <f t="shared" si="103"/>
        <v>6.0701901344679327E-7</v>
      </c>
      <c r="AZ152" s="2">
        <f t="shared" si="104"/>
        <v>7.8329030507611053E-7</v>
      </c>
      <c r="BA152" s="2"/>
      <c r="BB152" s="46">
        <f t="shared" si="78"/>
        <v>0.79640923863051094</v>
      </c>
      <c r="BC152" s="46">
        <f t="shared" si="79"/>
        <v>0.25</v>
      </c>
      <c r="BD152" s="2"/>
      <c r="BE152">
        <f>IF(AG152/Calculations!$H$11=INT(AG152/Calculations!$H$11),1,0)</f>
        <v>0</v>
      </c>
      <c r="BF152" s="56">
        <f t="shared" si="105"/>
        <v>2.7498046272238335</v>
      </c>
      <c r="BH152" s="2">
        <f t="shared" si="86"/>
        <v>11.736515354627992</v>
      </c>
      <c r="BI152" s="2">
        <f t="shared" si="87"/>
        <v>3.1046095237660727</v>
      </c>
      <c r="BJ152" s="41">
        <f t="shared" si="106"/>
        <v>0</v>
      </c>
      <c r="BK152" s="58">
        <f t="shared" si="107"/>
        <v>0</v>
      </c>
      <c r="BL152" s="2"/>
      <c r="BM152" s="2">
        <f t="shared" si="88"/>
        <v>11.736515354627992</v>
      </c>
      <c r="BN152" s="2">
        <f t="shared" si="89"/>
        <v>3.1046095237660727</v>
      </c>
      <c r="BO152" s="41">
        <f t="shared" si="90"/>
        <v>0</v>
      </c>
      <c r="BP152" s="2">
        <f t="shared" si="91"/>
        <v>0</v>
      </c>
      <c r="BQ152" s="2"/>
      <c r="BR152" s="2"/>
      <c r="BS152" s="2">
        <f t="shared" si="108"/>
        <v>588.50919550837034</v>
      </c>
      <c r="BT152" s="2">
        <f t="shared" si="109"/>
        <v>17.301978237382922</v>
      </c>
      <c r="BU152" s="2">
        <f t="shared" si="110"/>
        <v>497.36779828543871</v>
      </c>
      <c r="BV152" s="2">
        <f t="shared" si="111"/>
        <v>108.44337546031437</v>
      </c>
      <c r="BW152" s="6">
        <f t="shared" si="92"/>
        <v>605.81117374575331</v>
      </c>
    </row>
    <row r="153" spans="15:75" x14ac:dyDescent="0.35">
      <c r="O153">
        <f t="shared" si="76"/>
        <v>1.8100000000000012</v>
      </c>
      <c r="P153" s="46"/>
      <c r="S153" s="46"/>
      <c r="T153" s="46"/>
      <c r="U153" s="22">
        <f>IF(O153&lt;'User Interface'!$C$54,0,'User Interface'!$C$52)</f>
        <v>0</v>
      </c>
      <c r="V153" s="46">
        <f>'User Interface'!$C$52</f>
        <v>0.05</v>
      </c>
      <c r="W153" s="46"/>
      <c r="X153">
        <f t="shared" si="75"/>
        <v>1.8100000000000012</v>
      </c>
      <c r="Y153" s="46"/>
      <c r="Z153" s="46"/>
      <c r="AA153" s="46"/>
      <c r="AD153" s="22">
        <f>IF(X153&lt;'User Interface'!$C$54,0,'User Interface'!$C$52)</f>
        <v>0</v>
      </c>
      <c r="AE153" s="46">
        <f>'User Interface'!$C$52</f>
        <v>0.05</v>
      </c>
      <c r="AG153">
        <f t="shared" si="80"/>
        <v>46.666666666666664</v>
      </c>
      <c r="AH153">
        <f t="shared" si="81"/>
        <v>140</v>
      </c>
      <c r="AI153" s="1">
        <f t="shared" si="93"/>
        <v>1988.1869707714388</v>
      </c>
      <c r="AJ153" s="1">
        <f t="shared" si="94"/>
        <v>1.8306960956537542E-6</v>
      </c>
      <c r="AK153" s="1">
        <f t="shared" si="82"/>
        <v>93.611007876584907</v>
      </c>
      <c r="AL153" s="1">
        <f t="shared" si="95"/>
        <v>185.283135839625</v>
      </c>
      <c r="AM153" s="1">
        <f t="shared" si="83"/>
        <v>38.688254931554717</v>
      </c>
      <c r="AN153" s="1">
        <f t="shared" si="96"/>
        <v>2.1558659129993227E-5</v>
      </c>
      <c r="AO153" s="1">
        <f t="shared" si="97"/>
        <v>2620.3307458634481</v>
      </c>
      <c r="AP153" s="1">
        <f t="shared" si="98"/>
        <v>2.3473509854804872E-6</v>
      </c>
      <c r="AQ153" s="1">
        <f t="shared" si="84"/>
        <v>23.704246411936289</v>
      </c>
      <c r="AR153" s="1">
        <f t="shared" si="99"/>
        <v>50.179637562158874</v>
      </c>
      <c r="AS153" s="1">
        <f t="shared" si="100"/>
        <v>6.3046957362617092E-6</v>
      </c>
      <c r="AT153" s="1">
        <f t="shared" si="85"/>
        <v>1.596870185267223E-2</v>
      </c>
      <c r="AU153" s="1">
        <f t="shared" si="77"/>
        <v>5000.0000000000018</v>
      </c>
      <c r="AW153" s="2">
        <f t="shared" si="101"/>
        <v>1.2407590811374844E-6</v>
      </c>
      <c r="AX153" s="42">
        <f t="shared" si="102"/>
        <v>3.3185735671552701E-7</v>
      </c>
      <c r="AY153" s="2">
        <f t="shared" si="103"/>
        <v>6.035606206012061E-7</v>
      </c>
      <c r="AZ153" s="2">
        <f t="shared" si="104"/>
        <v>7.8420687260556248E-7</v>
      </c>
      <c r="BA153" s="2"/>
      <c r="BB153" s="46">
        <f t="shared" si="78"/>
        <v>0.79603619868815356</v>
      </c>
      <c r="BC153" s="46">
        <f t="shared" si="79"/>
        <v>0.25</v>
      </c>
      <c r="BD153" s="2"/>
      <c r="BE153">
        <f>IF(AG153/Calculations!$H$11=INT(AG153/Calculations!$H$11),1,0)</f>
        <v>0</v>
      </c>
      <c r="BF153" s="56">
        <f t="shared" si="105"/>
        <v>2.7439716111040688</v>
      </c>
      <c r="BH153" s="2">
        <f t="shared" si="86"/>
        <v>11.945229112427873</v>
      </c>
      <c r="BI153" s="2">
        <f t="shared" si="87"/>
        <v>3.1879862472913683</v>
      </c>
      <c r="BJ153" s="41">
        <f t="shared" si="106"/>
        <v>0</v>
      </c>
      <c r="BK153" s="58">
        <f t="shared" si="107"/>
        <v>0</v>
      </c>
      <c r="BL153" s="2"/>
      <c r="BM153" s="2">
        <f t="shared" si="88"/>
        <v>11.945229112427873</v>
      </c>
      <c r="BN153" s="2">
        <f t="shared" si="89"/>
        <v>3.1879862472913683</v>
      </c>
      <c r="BO153" s="41">
        <f t="shared" si="90"/>
        <v>0</v>
      </c>
      <c r="BP153" s="2">
        <f t="shared" si="91"/>
        <v>0</v>
      </c>
      <c r="BQ153" s="2"/>
      <c r="BR153" s="2"/>
      <c r="BS153" s="2">
        <f t="shared" si="108"/>
        <v>603.64241086808966</v>
      </c>
      <c r="BT153" s="2">
        <f t="shared" si="109"/>
        <v>17.301978237382922</v>
      </c>
      <c r="BU153" s="2">
        <f t="shared" si="110"/>
        <v>509.31302739786656</v>
      </c>
      <c r="BV153" s="2">
        <f t="shared" si="111"/>
        <v>111.63136170760573</v>
      </c>
      <c r="BW153" s="6">
        <f t="shared" si="92"/>
        <v>620.94438910547262</v>
      </c>
    </row>
    <row r="154" spans="15:75" x14ac:dyDescent="0.35">
      <c r="O154">
        <f t="shared" si="76"/>
        <v>1.8300000000000012</v>
      </c>
      <c r="P154" s="46"/>
      <c r="S154" s="46"/>
      <c r="T154" s="46"/>
      <c r="U154" s="22">
        <f>IF(O154&lt;'User Interface'!$C$54,0,'User Interface'!$C$52)</f>
        <v>0</v>
      </c>
      <c r="V154" s="46">
        <f>'User Interface'!$C$52</f>
        <v>0.05</v>
      </c>
      <c r="W154" s="46"/>
      <c r="X154">
        <f t="shared" si="75"/>
        <v>1.8300000000000012</v>
      </c>
      <c r="Y154" s="46"/>
      <c r="Z154" s="46"/>
      <c r="AA154" s="46"/>
      <c r="AD154" s="22">
        <f>IF(X154&lt;'User Interface'!$C$54,0,'User Interface'!$C$52)</f>
        <v>0</v>
      </c>
      <c r="AE154" s="46">
        <f>'User Interface'!$C$52</f>
        <v>0.05</v>
      </c>
      <c r="AG154">
        <f t="shared" si="80"/>
        <v>47</v>
      </c>
      <c r="AH154">
        <f t="shared" si="81"/>
        <v>141</v>
      </c>
      <c r="AI154" s="1">
        <f t="shared" si="93"/>
        <v>1976.0329593330951</v>
      </c>
      <c r="AJ154" s="1">
        <f t="shared" si="94"/>
        <v>1.8205037297317247E-6</v>
      </c>
      <c r="AK154" s="1">
        <f t="shared" si="82"/>
        <v>95.363796227722858</v>
      </c>
      <c r="AL154" s="1">
        <f t="shared" si="95"/>
        <v>189.38221019080837</v>
      </c>
      <c r="AM154" s="1">
        <f t="shared" si="83"/>
        <v>39.657289662994827</v>
      </c>
      <c r="AN154" s="1">
        <f t="shared" si="96"/>
        <v>2.209404808803041E-5</v>
      </c>
      <c r="AO154" s="1">
        <f t="shared" si="97"/>
        <v>2623.5850100534299</v>
      </c>
      <c r="AP154" s="1">
        <f t="shared" si="98"/>
        <v>2.3500437570274453E-6</v>
      </c>
      <c r="AQ154" s="1">
        <f t="shared" si="84"/>
        <v>24.343583162301254</v>
      </c>
      <c r="AR154" s="1">
        <f t="shared" si="99"/>
        <v>51.61868910231604</v>
      </c>
      <c r="AS154" s="1">
        <f t="shared" si="100"/>
        <v>6.4960190822802719E-6</v>
      </c>
      <c r="AT154" s="1">
        <f t="shared" si="85"/>
        <v>1.642950671857607E-2</v>
      </c>
      <c r="AU154" s="1">
        <f t="shared" si="77"/>
        <v>5000.0000000000018</v>
      </c>
      <c r="AW154" s="2">
        <f t="shared" si="101"/>
        <v>1.2686766835471577E-6</v>
      </c>
      <c r="AX154" s="42">
        <f t="shared" si="102"/>
        <v>3.414351492628898E-7</v>
      </c>
      <c r="AY154" s="2">
        <f t="shared" si="103"/>
        <v>6.0003966596255508E-7</v>
      </c>
      <c r="AZ154" s="2">
        <f t="shared" si="104"/>
        <v>7.8514310004045373E-7</v>
      </c>
      <c r="BA154" s="2"/>
      <c r="BB154" s="46">
        <f t="shared" si="78"/>
        <v>0.79566333347857399</v>
      </c>
      <c r="BC154" s="46">
        <f t="shared" si="79"/>
        <v>0.25</v>
      </c>
      <c r="BD154" s="2"/>
      <c r="BE154">
        <f>IF(AG154/Calculations!$H$11=INT(AG154/Calculations!$H$11),1,0)</f>
        <v>0</v>
      </c>
      <c r="BF154" s="56">
        <f t="shared" si="105"/>
        <v>2.7379916664479143</v>
      </c>
      <c r="BH154" s="2">
        <f t="shared" si="86"/>
        <v>12.154011448536282</v>
      </c>
      <c r="BI154" s="2">
        <f t="shared" si="87"/>
        <v>3.2731419072467745</v>
      </c>
      <c r="BJ154" s="41">
        <f t="shared" si="106"/>
        <v>0</v>
      </c>
      <c r="BK154" s="58">
        <f t="shared" si="107"/>
        <v>0</v>
      </c>
      <c r="BL154" s="2"/>
      <c r="BM154" s="2">
        <f t="shared" si="88"/>
        <v>12.154011448536282</v>
      </c>
      <c r="BN154" s="2">
        <f t="shared" si="89"/>
        <v>3.2731419072467745</v>
      </c>
      <c r="BO154" s="41">
        <f t="shared" si="90"/>
        <v>0</v>
      </c>
      <c r="BP154" s="2">
        <f t="shared" si="91"/>
        <v>0</v>
      </c>
      <c r="BQ154" s="2"/>
      <c r="BR154" s="2"/>
      <c r="BS154" s="2">
        <f t="shared" si="108"/>
        <v>619.0695642238727</v>
      </c>
      <c r="BT154" s="2">
        <f t="shared" si="109"/>
        <v>17.301978237382922</v>
      </c>
      <c r="BU154" s="2">
        <f t="shared" si="110"/>
        <v>521.46703884640283</v>
      </c>
      <c r="BV154" s="2">
        <f t="shared" si="111"/>
        <v>114.9045036148525</v>
      </c>
      <c r="BW154" s="6">
        <f t="shared" si="92"/>
        <v>636.37154246125567</v>
      </c>
    </row>
    <row r="155" spans="15:75" x14ac:dyDescent="0.35">
      <c r="O155">
        <f t="shared" si="76"/>
        <v>1.8500000000000012</v>
      </c>
      <c r="P155" s="46"/>
      <c r="S155" s="46"/>
      <c r="T155" s="46"/>
      <c r="U155" s="22">
        <f>IF(O155&lt;'User Interface'!$C$54,0,'User Interface'!$C$52)</f>
        <v>0</v>
      </c>
      <c r="V155" s="46">
        <f>'User Interface'!$C$52</f>
        <v>0.05</v>
      </c>
      <c r="W155" s="46"/>
      <c r="X155">
        <f t="shared" si="75"/>
        <v>1.8500000000000012</v>
      </c>
      <c r="Y155" s="46"/>
      <c r="Z155" s="46"/>
      <c r="AA155" s="46"/>
      <c r="AD155" s="22">
        <f>IF(X155&lt;'User Interface'!$C$54,0,'User Interface'!$C$52)</f>
        <v>0</v>
      </c>
      <c r="AE155" s="46">
        <f>'User Interface'!$C$52</f>
        <v>0.05</v>
      </c>
      <c r="AG155">
        <f t="shared" si="80"/>
        <v>47.333333333333336</v>
      </c>
      <c r="AH155">
        <f t="shared" si="81"/>
        <v>142</v>
      </c>
      <c r="AI155" s="1">
        <f t="shared" si="93"/>
        <v>1963.6702202172435</v>
      </c>
      <c r="AJ155" s="1">
        <f t="shared" si="94"/>
        <v>1.8101252503504766E-6</v>
      </c>
      <c r="AK155" s="1">
        <f t="shared" si="82"/>
        <v>97.130557995316991</v>
      </c>
      <c r="AL155" s="1">
        <f t="shared" si="95"/>
        <v>193.53661447726472</v>
      </c>
      <c r="AM155" s="1">
        <f t="shared" si="83"/>
        <v>40.645067891786702</v>
      </c>
      <c r="AN155" s="1">
        <f t="shared" si="96"/>
        <v>2.2639531817590855E-5</v>
      </c>
      <c r="AO155" s="1">
        <f t="shared" si="97"/>
        <v>2626.9072396394822</v>
      </c>
      <c r="AP155" s="1">
        <f t="shared" si="98"/>
        <v>2.3527950696383244E-6</v>
      </c>
      <c r="AQ155" s="1">
        <f t="shared" si="84"/>
        <v>24.998849512913285</v>
      </c>
      <c r="AR155" s="1">
        <f t="shared" si="99"/>
        <v>53.094514917449594</v>
      </c>
      <c r="AS155" s="1">
        <f t="shared" si="100"/>
        <v>6.6926094277212855E-6</v>
      </c>
      <c r="AT155" s="1">
        <f t="shared" si="85"/>
        <v>1.6901853483184504E-2</v>
      </c>
      <c r="AU155" s="1">
        <f t="shared" si="77"/>
        <v>5000.0000000000027</v>
      </c>
      <c r="AW155" s="2">
        <f t="shared" si="101"/>
        <v>1.2969819638471947E-6</v>
      </c>
      <c r="AX155" s="42">
        <f t="shared" si="102"/>
        <v>3.5125746644768672E-7</v>
      </c>
      <c r="AY155" s="2">
        <f t="shared" si="103"/>
        <v>5.9645609719599317E-7</v>
      </c>
      <c r="AZ155" s="2">
        <f t="shared" si="104"/>
        <v>7.8609923162002742E-7</v>
      </c>
      <c r="BA155" s="2"/>
      <c r="BB155" s="46">
        <f t="shared" si="78"/>
        <v>0.79529064291992702</v>
      </c>
      <c r="BC155" s="46">
        <f t="shared" si="79"/>
        <v>0.25</v>
      </c>
      <c r="BD155" s="2"/>
      <c r="BE155">
        <f>IF(AG155/Calculations!$H$11=INT(AG155/Calculations!$H$11),1,0)</f>
        <v>0</v>
      </c>
      <c r="BF155" s="56">
        <f t="shared" si="105"/>
        <v>2.7318631424527147</v>
      </c>
      <c r="BH155" s="2">
        <f t="shared" si="86"/>
        <v>12.362739126230018</v>
      </c>
      <c r="BI155" s="2">
        <f t="shared" si="87"/>
        <v>3.36010892420106</v>
      </c>
      <c r="BJ155" s="41">
        <f t="shared" si="106"/>
        <v>0</v>
      </c>
      <c r="BK155" s="58">
        <f t="shared" si="107"/>
        <v>0</v>
      </c>
      <c r="BL155" s="2"/>
      <c r="BM155" s="2">
        <f t="shared" si="88"/>
        <v>12.362739126230018</v>
      </c>
      <c r="BN155" s="2">
        <f t="shared" si="89"/>
        <v>3.36010892420106</v>
      </c>
      <c r="BO155" s="41">
        <f t="shared" si="90"/>
        <v>0</v>
      </c>
      <c r="BP155" s="2">
        <f t="shared" si="91"/>
        <v>0</v>
      </c>
      <c r="BQ155" s="2"/>
      <c r="BR155" s="2"/>
      <c r="BS155" s="2">
        <f t="shared" si="108"/>
        <v>634.79241227430384</v>
      </c>
      <c r="BT155" s="2">
        <f t="shared" si="109"/>
        <v>17.301978237382922</v>
      </c>
      <c r="BU155" s="2">
        <f t="shared" si="110"/>
        <v>533.82977797263288</v>
      </c>
      <c r="BV155" s="2">
        <f t="shared" si="111"/>
        <v>118.26461253905356</v>
      </c>
      <c r="BW155" s="6">
        <f t="shared" si="92"/>
        <v>652.09439051168681</v>
      </c>
    </row>
    <row r="156" spans="15:75" x14ac:dyDescent="0.35">
      <c r="O156">
        <f t="shared" si="76"/>
        <v>1.8700000000000012</v>
      </c>
      <c r="P156" s="46"/>
      <c r="S156" s="46"/>
      <c r="T156" s="46"/>
      <c r="U156" s="22">
        <f>IF(O156&lt;'User Interface'!$C$54,0,'User Interface'!$C$52)</f>
        <v>0</v>
      </c>
      <c r="V156" s="46">
        <f>'User Interface'!$C$52</f>
        <v>0.05</v>
      </c>
      <c r="W156" s="46"/>
      <c r="X156">
        <f t="shared" si="75"/>
        <v>1.8700000000000012</v>
      </c>
      <c r="Y156" s="46"/>
      <c r="Z156" s="46"/>
      <c r="AA156" s="46"/>
      <c r="AD156" s="22">
        <f>IF(X156&lt;'User Interface'!$C$54,0,'User Interface'!$C$52)</f>
        <v>0</v>
      </c>
      <c r="AE156" s="46">
        <f>'User Interface'!$C$52</f>
        <v>0.05</v>
      </c>
      <c r="AG156">
        <f t="shared" si="80"/>
        <v>47.666666666666664</v>
      </c>
      <c r="AH156">
        <f t="shared" si="81"/>
        <v>143</v>
      </c>
      <c r="AI156" s="1">
        <f t="shared" si="93"/>
        <v>1951.0989468279497</v>
      </c>
      <c r="AJ156" s="1">
        <f t="shared" si="94"/>
        <v>1.7995600606283456E-6</v>
      </c>
      <c r="AK156" s="1">
        <f t="shared" si="82"/>
        <v>98.909547173474152</v>
      </c>
      <c r="AL156" s="1">
        <f t="shared" si="95"/>
        <v>197.74601932984672</v>
      </c>
      <c r="AM156" s="1">
        <f t="shared" si="83"/>
        <v>41.65170771221463</v>
      </c>
      <c r="AN156" s="1">
        <f t="shared" si="96"/>
        <v>2.3195155199544121E-5</v>
      </c>
      <c r="AO156" s="1">
        <f t="shared" si="97"/>
        <v>2630.2982328947269</v>
      </c>
      <c r="AP156" s="1">
        <f t="shared" si="98"/>
        <v>2.3556055573123346E-6</v>
      </c>
      <c r="AQ156" s="1">
        <f t="shared" si="84"/>
        <v>25.670116466565997</v>
      </c>
      <c r="AR156" s="1">
        <f t="shared" si="99"/>
        <v>54.608009384915889</v>
      </c>
      <c r="AS156" s="1">
        <f t="shared" si="100"/>
        <v>6.894592411533633E-6</v>
      </c>
      <c r="AT156" s="1">
        <f t="shared" si="85"/>
        <v>1.7385965394995012E-2</v>
      </c>
      <c r="AU156" s="1">
        <f t="shared" si="77"/>
        <v>5000.0000000000027</v>
      </c>
      <c r="AW156" s="2">
        <f t="shared" si="101"/>
        <v>1.3256754845924134E-6</v>
      </c>
      <c r="AX156" s="42">
        <f t="shared" si="102"/>
        <v>3.6133082732952054E-7</v>
      </c>
      <c r="AY156" s="2">
        <f t="shared" si="103"/>
        <v>5.9280989372802795E-7</v>
      </c>
      <c r="AZ156" s="2">
        <f t="shared" si="104"/>
        <v>7.8707551088678478E-7</v>
      </c>
      <c r="BA156" s="2"/>
      <c r="BB156" s="46">
        <f t="shared" si="78"/>
        <v>0.79491812693040587</v>
      </c>
      <c r="BC156" s="46">
        <f t="shared" si="79"/>
        <v>0.25</v>
      </c>
      <c r="BD156" s="2"/>
      <c r="BE156">
        <f>IF(AG156/Calculations!$H$11=INT(AG156/Calculations!$H$11),1,0)</f>
        <v>0</v>
      </c>
      <c r="BF156" s="56">
        <f t="shared" si="105"/>
        <v>2.725584416323831</v>
      </c>
      <c r="BH156" s="2">
        <f t="shared" si="86"/>
        <v>12.57127339985905</v>
      </c>
      <c r="BI156" s="2">
        <f t="shared" si="87"/>
        <v>3.4489168995319663</v>
      </c>
      <c r="BJ156" s="41">
        <f t="shared" si="106"/>
        <v>0</v>
      </c>
      <c r="BK156" s="58">
        <f t="shared" si="107"/>
        <v>0</v>
      </c>
      <c r="BL156" s="2"/>
      <c r="BM156" s="2">
        <f t="shared" si="88"/>
        <v>12.57127339985905</v>
      </c>
      <c r="BN156" s="2">
        <f t="shared" si="89"/>
        <v>3.4489168995319663</v>
      </c>
      <c r="BO156" s="41">
        <f t="shared" si="90"/>
        <v>0</v>
      </c>
      <c r="BP156" s="2">
        <f t="shared" si="91"/>
        <v>0</v>
      </c>
      <c r="BQ156" s="2"/>
      <c r="BR156" s="2"/>
      <c r="BS156" s="2">
        <f t="shared" si="108"/>
        <v>650.81260257369479</v>
      </c>
      <c r="BT156" s="2">
        <f t="shared" si="109"/>
        <v>17.301978237382922</v>
      </c>
      <c r="BU156" s="2">
        <f t="shared" si="110"/>
        <v>546.40105137249191</v>
      </c>
      <c r="BV156" s="2">
        <f t="shared" si="111"/>
        <v>121.71352943858552</v>
      </c>
      <c r="BW156" s="6">
        <f t="shared" si="92"/>
        <v>668.11458081107776</v>
      </c>
    </row>
    <row r="157" spans="15:75" x14ac:dyDescent="0.35">
      <c r="O157">
        <f t="shared" si="76"/>
        <v>1.8900000000000012</v>
      </c>
      <c r="P157" s="46"/>
      <c r="S157" s="46"/>
      <c r="T157" s="46"/>
      <c r="U157" s="22">
        <f>IF(O157&lt;'User Interface'!$C$54,0,'User Interface'!$C$52)</f>
        <v>0</v>
      </c>
      <c r="V157" s="46">
        <f>'User Interface'!$C$52</f>
        <v>0.05</v>
      </c>
      <c r="W157" s="46"/>
      <c r="X157">
        <f t="shared" si="75"/>
        <v>1.8900000000000012</v>
      </c>
      <c r="Y157" s="46"/>
      <c r="Z157" s="46"/>
      <c r="AA157" s="46"/>
      <c r="AD157" s="22">
        <f>IF(X157&lt;'User Interface'!$C$54,0,'User Interface'!$C$52)</f>
        <v>0</v>
      </c>
      <c r="AE157" s="46">
        <f>'User Interface'!$C$52</f>
        <v>0.05</v>
      </c>
      <c r="AG157">
        <f t="shared" si="80"/>
        <v>48</v>
      </c>
      <c r="AH157">
        <f t="shared" si="81"/>
        <v>144</v>
      </c>
      <c r="AI157" s="1">
        <f t="shared" si="93"/>
        <v>1938.3194852455138</v>
      </c>
      <c r="AJ157" s="1">
        <f t="shared" si="94"/>
        <v>1.7888077790417482E-6</v>
      </c>
      <c r="AK157" s="1">
        <f t="shared" si="82"/>
        <v>100.6990590807207</v>
      </c>
      <c r="AL157" s="1">
        <f t="shared" si="95"/>
        <v>202.0099125817855</v>
      </c>
      <c r="AM157" s="1">
        <f t="shared" si="83"/>
        <v>42.67732104447844</v>
      </c>
      <c r="AN157" s="1">
        <f t="shared" si="96"/>
        <v>2.3760960657305186E-5</v>
      </c>
      <c r="AO157" s="1">
        <f t="shared" si="97"/>
        <v>2633.7587773300388</v>
      </c>
      <c r="AP157" s="1">
        <f t="shared" si="98"/>
        <v>2.3584758846474573E-6</v>
      </c>
      <c r="AQ157" s="1">
        <f t="shared" si="84"/>
        <v>26.357474163449364</v>
      </c>
      <c r="AR157" s="1">
        <f t="shared" si="99"/>
        <v>56.160053476565203</v>
      </c>
      <c r="AS157" s="1">
        <f t="shared" si="100"/>
        <v>7.102097057493024E-6</v>
      </c>
      <c r="AT157" s="1">
        <f t="shared" si="85"/>
        <v>1.7882067109092712E-2</v>
      </c>
      <c r="AU157" s="1">
        <f t="shared" si="77"/>
        <v>5000.0000000000018</v>
      </c>
      <c r="AW157" s="2">
        <f t="shared" si="101"/>
        <v>1.3547563148884161E-6</v>
      </c>
      <c r="AX157" s="42">
        <f t="shared" si="102"/>
        <v>3.716616081387632E-7</v>
      </c>
      <c r="AY157" s="2">
        <f t="shared" si="103"/>
        <v>5.8910107195618433E-7</v>
      </c>
      <c r="AZ157" s="2">
        <f t="shared" si="104"/>
        <v>7.8807217977256722E-7</v>
      </c>
      <c r="BA157" s="2"/>
      <c r="BB157" s="46">
        <f t="shared" si="78"/>
        <v>0.79454578542824184</v>
      </c>
      <c r="BC157" s="46">
        <f t="shared" si="79"/>
        <v>0.25</v>
      </c>
      <c r="BD157" s="2"/>
      <c r="BE157">
        <f>IF(AG157/Calculations!$H$11=INT(AG157/Calculations!$H$11),1,0)</f>
        <v>0</v>
      </c>
      <c r="BF157" s="56">
        <f t="shared" si="105"/>
        <v>2.7191539028576823</v>
      </c>
      <c r="BH157" s="2">
        <f t="shared" si="86"/>
        <v>12.779461593188124</v>
      </c>
      <c r="BI157" s="2">
        <f t="shared" si="87"/>
        <v>3.5395928598351447</v>
      </c>
      <c r="BJ157" s="41">
        <f t="shared" si="106"/>
        <v>0</v>
      </c>
      <c r="BK157" s="58">
        <f t="shared" si="107"/>
        <v>0</v>
      </c>
      <c r="BL157" s="2"/>
      <c r="BM157" s="2">
        <f t="shared" si="88"/>
        <v>12.779461593188124</v>
      </c>
      <c r="BN157" s="2">
        <f t="shared" si="89"/>
        <v>3.5395928598351447</v>
      </c>
      <c r="BO157" s="41">
        <f t="shared" si="90"/>
        <v>0</v>
      </c>
      <c r="BP157" s="2">
        <f t="shared" si="91"/>
        <v>0</v>
      </c>
      <c r="BQ157" s="2"/>
      <c r="BR157" s="2"/>
      <c r="BS157" s="2">
        <f t="shared" si="108"/>
        <v>667.13165702671802</v>
      </c>
      <c r="BT157" s="2">
        <f t="shared" si="109"/>
        <v>17.301978237382922</v>
      </c>
      <c r="BU157" s="2">
        <f t="shared" si="110"/>
        <v>559.18051296568001</v>
      </c>
      <c r="BV157" s="2">
        <f t="shared" si="111"/>
        <v>125.25312229842066</v>
      </c>
      <c r="BW157" s="6">
        <f t="shared" si="92"/>
        <v>684.43363526410099</v>
      </c>
    </row>
    <row r="158" spans="15:75" x14ac:dyDescent="0.35">
      <c r="O158">
        <f t="shared" si="76"/>
        <v>1.9100000000000013</v>
      </c>
      <c r="P158" s="46"/>
      <c r="S158" s="46"/>
      <c r="T158" s="46"/>
      <c r="U158" s="22">
        <f>IF(O158&lt;'User Interface'!$C$54,0,'User Interface'!$C$52)</f>
        <v>0</v>
      </c>
      <c r="V158" s="46">
        <f>'User Interface'!$C$52</f>
        <v>0.05</v>
      </c>
      <c r="W158" s="46"/>
      <c r="X158">
        <f t="shared" si="75"/>
        <v>1.9100000000000013</v>
      </c>
      <c r="Y158" s="46"/>
      <c r="Z158" s="46"/>
      <c r="AA158" s="46"/>
      <c r="AD158" s="22">
        <f>IF(X158&lt;'User Interface'!$C$54,0,'User Interface'!$C$52)</f>
        <v>0</v>
      </c>
      <c r="AE158" s="46">
        <f>'User Interface'!$C$52</f>
        <v>0.05</v>
      </c>
      <c r="AG158">
        <f t="shared" si="80"/>
        <v>48.333333333333336</v>
      </c>
      <c r="AH158">
        <f t="shared" si="81"/>
        <v>145</v>
      </c>
      <c r="AI158" s="1">
        <f t="shared" si="93"/>
        <v>1925.3323468033905</v>
      </c>
      <c r="AJ158" s="1">
        <f t="shared" si="94"/>
        <v>1.777868209262848E-6</v>
      </c>
      <c r="AK158" s="1">
        <f t="shared" si="82"/>
        <v>102.49741319148134</v>
      </c>
      <c r="AL158" s="1">
        <f t="shared" si="95"/>
        <v>206.32761007790018</v>
      </c>
      <c r="AM158" s="1">
        <f t="shared" si="83"/>
        <v>43.722011916487155</v>
      </c>
      <c r="AN158" s="1">
        <f t="shared" si="96"/>
        <v>2.4336986865731666E-5</v>
      </c>
      <c r="AO158" s="1">
        <f t="shared" si="97"/>
        <v>2637.2896472610578</v>
      </c>
      <c r="AP158" s="1">
        <f t="shared" si="98"/>
        <v>2.3614067341909518E-6</v>
      </c>
      <c r="AQ158" s="1">
        <f t="shared" si="84"/>
        <v>27.061027369256671</v>
      </c>
      <c r="AR158" s="1">
        <f t="shared" si="99"/>
        <v>57.751517204297983</v>
      </c>
      <c r="AS158" s="1">
        <f t="shared" si="100"/>
        <v>7.3152555780220666E-6</v>
      </c>
      <c r="AT158" s="1">
        <f t="shared" si="85"/>
        <v>1.8390384613612573E-2</v>
      </c>
      <c r="AU158" s="1">
        <f t="shared" si="77"/>
        <v>5000.0000000000018</v>
      </c>
      <c r="AW158" s="2">
        <f t="shared" si="101"/>
        <v>1.3842221491511484E-6</v>
      </c>
      <c r="AX158" s="42">
        <f t="shared" si="102"/>
        <v>3.8225606951697191E-7</v>
      </c>
      <c r="AY158" s="2">
        <f t="shared" si="103"/>
        <v>5.8532968990168229E-7</v>
      </c>
      <c r="AZ158" s="2">
        <f t="shared" si="104"/>
        <v>7.8908947775931362E-7</v>
      </c>
      <c r="BA158" s="2"/>
      <c r="BB158" s="46">
        <f t="shared" si="78"/>
        <v>0.79417361833170474</v>
      </c>
      <c r="BC158" s="46">
        <f t="shared" si="79"/>
        <v>0.25</v>
      </c>
      <c r="BD158" s="2"/>
      <c r="BE158">
        <f>IF(AG158/Calculations!$H$11=INT(AG158/Calculations!$H$11),1,0)</f>
        <v>0</v>
      </c>
      <c r="BF158" s="56">
        <f t="shared" si="105"/>
        <v>2.7125700634586201</v>
      </c>
      <c r="BH158" s="2">
        <f t="shared" si="86"/>
        <v>12.987138453062943</v>
      </c>
      <c r="BI158" s="2">
        <f t="shared" si="87"/>
        <v>3.6321614461905676</v>
      </c>
      <c r="BJ158" s="41">
        <f t="shared" si="106"/>
        <v>0</v>
      </c>
      <c r="BK158" s="58">
        <f t="shared" si="107"/>
        <v>0</v>
      </c>
      <c r="BL158" s="2"/>
      <c r="BM158" s="2">
        <f t="shared" si="88"/>
        <v>12.987138453062943</v>
      </c>
      <c r="BN158" s="2">
        <f t="shared" si="89"/>
        <v>3.6321614461905676</v>
      </c>
      <c r="BO158" s="41">
        <f t="shared" si="90"/>
        <v>0</v>
      </c>
      <c r="BP158" s="2">
        <f t="shared" si="91"/>
        <v>0</v>
      </c>
      <c r="BQ158" s="2"/>
      <c r="BR158" s="2"/>
      <c r="BS158" s="2">
        <f t="shared" si="108"/>
        <v>683.75095692597154</v>
      </c>
      <c r="BT158" s="2">
        <f t="shared" si="109"/>
        <v>17.301978237382922</v>
      </c>
      <c r="BU158" s="2">
        <f t="shared" si="110"/>
        <v>572.16765141874293</v>
      </c>
      <c r="BV158" s="2">
        <f t="shared" si="111"/>
        <v>128.88528374461123</v>
      </c>
      <c r="BW158" s="6">
        <f t="shared" si="92"/>
        <v>701.0529351633545</v>
      </c>
    </row>
    <row r="159" spans="15:75" x14ac:dyDescent="0.35">
      <c r="O159">
        <f t="shared" si="76"/>
        <v>1.9300000000000013</v>
      </c>
      <c r="P159" s="46"/>
      <c r="S159" s="46"/>
      <c r="T159" s="46"/>
      <c r="U159" s="22">
        <f>IF(O159&lt;'User Interface'!$C$54,0,'User Interface'!$C$52)</f>
        <v>0</v>
      </c>
      <c r="V159" s="46">
        <f>'User Interface'!$C$52</f>
        <v>0.05</v>
      </c>
      <c r="W159" s="46"/>
      <c r="X159">
        <f t="shared" si="75"/>
        <v>1.9300000000000013</v>
      </c>
      <c r="Y159" s="46"/>
      <c r="Z159" s="46"/>
      <c r="AA159" s="46"/>
      <c r="AD159" s="22">
        <f>IF(X159&lt;'User Interface'!$C$54,0,'User Interface'!$C$52)</f>
        <v>0</v>
      </c>
      <c r="AE159" s="46">
        <f>'User Interface'!$C$52</f>
        <v>0.05</v>
      </c>
      <c r="AG159">
        <f t="shared" si="80"/>
        <v>48.666666666666664</v>
      </c>
      <c r="AH159">
        <f t="shared" si="81"/>
        <v>146</v>
      </c>
      <c r="AI159" s="1">
        <f t="shared" si="93"/>
        <v>1912.1382194915734</v>
      </c>
      <c r="AJ159" s="1">
        <f t="shared" si="94"/>
        <v>1.7667413242305119E-6</v>
      </c>
      <c r="AK159" s="1">
        <f t="shared" si="82"/>
        <v>104.30293904870501</v>
      </c>
      <c r="AL159" s="1">
        <f t="shared" si="95"/>
        <v>210.69826420853389</v>
      </c>
      <c r="AM159" s="1">
        <f t="shared" si="83"/>
        <v>44.785874896880848</v>
      </c>
      <c r="AN159" s="1">
        <f t="shared" si="96"/>
        <v>2.4923267599042417E-5</v>
      </c>
      <c r="AO159" s="1">
        <f t="shared" si="97"/>
        <v>2640.8916015066861</v>
      </c>
      <c r="AP159" s="1">
        <f t="shared" si="98"/>
        <v>2.3643987972275901E-6</v>
      </c>
      <c r="AQ159" s="1">
        <f t="shared" si="84"/>
        <v>27.780891607804147</v>
      </c>
      <c r="AR159" s="1">
        <f t="shared" si="99"/>
        <v>59.383261506072039</v>
      </c>
      <c r="AS159" s="1">
        <f t="shared" si="100"/>
        <v>7.5342032044315582E-6</v>
      </c>
      <c r="AT159" s="1">
        <f t="shared" si="85"/>
        <v>1.8911145135736579E-2</v>
      </c>
      <c r="AU159" s="1">
        <f t="shared" si="77"/>
        <v>5000.0000000000018</v>
      </c>
      <c r="AW159" s="2">
        <f t="shared" si="101"/>
        <v>1.4140694022131924E-6</v>
      </c>
      <c r="AX159" s="42">
        <f t="shared" si="102"/>
        <v>3.9312037826716018E-7</v>
      </c>
      <c r="AY159" s="2">
        <f t="shared" si="103"/>
        <v>5.8149585138861315E-7</v>
      </c>
      <c r="AZ159" s="2">
        <f t="shared" si="104"/>
        <v>7.9012764110028877E-7</v>
      </c>
      <c r="BA159" s="2"/>
      <c r="BB159" s="46">
        <f t="shared" si="78"/>
        <v>0.79380162555910239</v>
      </c>
      <c r="BC159" s="46">
        <f t="shared" si="79"/>
        <v>0.25</v>
      </c>
      <c r="BD159" s="2"/>
      <c r="BE159">
        <f>IF(AG159/Calculations!$H$11=INT(AG159/Calculations!$H$11),1,0)</f>
        <v>0</v>
      </c>
      <c r="BF159" s="56">
        <f t="shared" si="105"/>
        <v>2.7058314147112665</v>
      </c>
      <c r="BH159" s="2">
        <f t="shared" si="86"/>
        <v>13.194127322943823</v>
      </c>
      <c r="BI159" s="2">
        <f t="shared" si="87"/>
        <v>3.726645057353775</v>
      </c>
      <c r="BJ159" s="41">
        <f t="shared" si="106"/>
        <v>0</v>
      </c>
      <c r="BK159" s="58">
        <f t="shared" si="107"/>
        <v>0</v>
      </c>
      <c r="BL159" s="2"/>
      <c r="BM159" s="2">
        <f t="shared" si="88"/>
        <v>13.194127322943823</v>
      </c>
      <c r="BN159" s="2">
        <f t="shared" si="89"/>
        <v>3.726645057353775</v>
      </c>
      <c r="BO159" s="41">
        <f t="shared" si="90"/>
        <v>0</v>
      </c>
      <c r="BP159" s="2">
        <f t="shared" si="91"/>
        <v>0</v>
      </c>
      <c r="BQ159" s="2"/>
      <c r="BR159" s="2"/>
      <c r="BS159" s="2">
        <f t="shared" si="108"/>
        <v>700.67172930626907</v>
      </c>
      <c r="BT159" s="2">
        <f t="shared" si="109"/>
        <v>17.301978237382922</v>
      </c>
      <c r="BU159" s="2">
        <f t="shared" si="110"/>
        <v>585.36177874168675</v>
      </c>
      <c r="BV159" s="2">
        <f t="shared" si="111"/>
        <v>132.61192880196501</v>
      </c>
      <c r="BW159" s="6">
        <f t="shared" si="92"/>
        <v>717.97370754365204</v>
      </c>
    </row>
    <row r="160" spans="15:75" x14ac:dyDescent="0.35">
      <c r="O160">
        <f t="shared" si="76"/>
        <v>1.9500000000000013</v>
      </c>
      <c r="P160" s="46"/>
      <c r="S160" s="46"/>
      <c r="T160" s="46"/>
      <c r="U160" s="22">
        <f>IF(O160&lt;'User Interface'!$C$54,0,'User Interface'!$C$52)</f>
        <v>0</v>
      </c>
      <c r="V160" s="46">
        <f>'User Interface'!$C$52</f>
        <v>0.05</v>
      </c>
      <c r="W160" s="46"/>
      <c r="X160">
        <f t="shared" si="75"/>
        <v>1.9500000000000013</v>
      </c>
      <c r="Y160" s="46"/>
      <c r="Z160" s="46"/>
      <c r="AA160" s="46"/>
      <c r="AD160" s="22">
        <f>IF(X160&lt;'User Interface'!$C$54,0,'User Interface'!$C$52)</f>
        <v>0</v>
      </c>
      <c r="AE160" s="46">
        <f>'User Interface'!$C$52</f>
        <v>0.05</v>
      </c>
      <c r="AG160">
        <f t="shared" si="80"/>
        <v>49</v>
      </c>
      <c r="AH160">
        <f t="shared" si="81"/>
        <v>147</v>
      </c>
      <c r="AI160" s="1">
        <f t="shared" si="93"/>
        <v>1896.6381258196266</v>
      </c>
      <c r="AJ160" s="1">
        <f t="shared" si="94"/>
        <v>1.7554272593040226E-6</v>
      </c>
      <c r="AK160" s="1">
        <f t="shared" si="82"/>
        <v>108.21381728211006</v>
      </c>
      <c r="AL160" s="1">
        <f t="shared" si="95"/>
        <v>215.12087058795612</v>
      </c>
      <c r="AM160" s="1">
        <f t="shared" si="83"/>
        <v>45.868993652461157</v>
      </c>
      <c r="AN160" s="1">
        <f t="shared" si="96"/>
        <v>2.5519830693587031E-5</v>
      </c>
      <c r="AO160" s="1">
        <f t="shared" si="97"/>
        <v>2643.966297167015</v>
      </c>
      <c r="AP160" s="1">
        <f t="shared" si="98"/>
        <v>2.3674527669085807E-6</v>
      </c>
      <c r="AQ160" s="1">
        <f t="shared" si="84"/>
        <v>29.116273854720379</v>
      </c>
      <c r="AR160" s="1">
        <f t="shared" si="99"/>
        <v>61.056139657295873</v>
      </c>
      <c r="AS160" s="1">
        <f t="shared" si="100"/>
        <v>7.7590780383225469E-6</v>
      </c>
      <c r="AT160" s="1">
        <f t="shared" si="85"/>
        <v>1.9444577029027042E-2</v>
      </c>
      <c r="AU160" s="1">
        <f t="shared" si="77"/>
        <v>5000.0000000000027</v>
      </c>
      <c r="AW160" s="2">
        <f t="shared" si="101"/>
        <v>1.4442932849882341E-6</v>
      </c>
      <c r="AX160" s="42">
        <f t="shared" si="102"/>
        <v>4.0426062447269212E-7</v>
      </c>
      <c r="AY160" s="2">
        <f t="shared" si="103"/>
        <v>5.7759970981701472E-7</v>
      </c>
      <c r="AZ160" s="2">
        <f t="shared" si="104"/>
        <v>7.9118690209018706E-7</v>
      </c>
      <c r="BA160" s="2"/>
      <c r="BB160" s="46">
        <f t="shared" si="78"/>
        <v>0.79342980702878119</v>
      </c>
      <c r="BC160" s="46">
        <f t="shared" si="79"/>
        <v>0.25</v>
      </c>
      <c r="BD160" s="2"/>
      <c r="BE160">
        <f>IF(AG160/Calculations!$H$11=INT(AG160/Calculations!$H$11),1,0)</f>
        <v>1</v>
      </c>
      <c r="BF160" s="56">
        <f t="shared" si="105"/>
        <v>2.6989365366072131</v>
      </c>
      <c r="BH160" s="2">
        <f t="shared" si="86"/>
        <v>13.4002411733205</v>
      </c>
      <c r="BI160" s="2">
        <f t="shared" si="87"/>
        <v>3.823063954450141</v>
      </c>
      <c r="BJ160" s="41">
        <f t="shared" si="106"/>
        <v>2.0998525099406593</v>
      </c>
      <c r="BK160" s="58">
        <f t="shared" si="107"/>
        <v>0.59908402666655369</v>
      </c>
      <c r="BL160" s="2"/>
      <c r="BM160" s="2">
        <f t="shared" si="88"/>
        <v>13.4002411733205</v>
      </c>
      <c r="BN160" s="2">
        <f t="shared" si="89"/>
        <v>3.823063954450141</v>
      </c>
      <c r="BO160" s="41">
        <f t="shared" si="90"/>
        <v>2.0998525099406593</v>
      </c>
      <c r="BP160" s="2">
        <f t="shared" si="91"/>
        <v>0.59908402666655369</v>
      </c>
      <c r="BQ160" s="2"/>
      <c r="BR160" s="2"/>
      <c r="BS160" s="2">
        <f t="shared" si="108"/>
        <v>717.89503443403976</v>
      </c>
      <c r="BT160" s="2">
        <f t="shared" si="109"/>
        <v>20.000914773990136</v>
      </c>
      <c r="BU160" s="2">
        <f t="shared" si="110"/>
        <v>600.86187242494793</v>
      </c>
      <c r="BV160" s="2">
        <f t="shared" si="111"/>
        <v>137.0340767830817</v>
      </c>
      <c r="BW160" s="6">
        <f t="shared" si="92"/>
        <v>737.89594920802995</v>
      </c>
    </row>
    <row r="161" spans="15:75" x14ac:dyDescent="0.35">
      <c r="O161">
        <f t="shared" si="76"/>
        <v>1.9700000000000013</v>
      </c>
      <c r="P161" s="46"/>
      <c r="S161" s="46"/>
      <c r="T161" s="46"/>
      <c r="U161" s="22">
        <f>IF(O161&lt;'User Interface'!$C$54,0,'User Interface'!$C$52)</f>
        <v>0</v>
      </c>
      <c r="V161" s="46">
        <f>'User Interface'!$C$52</f>
        <v>0.05</v>
      </c>
      <c r="W161" s="46"/>
      <c r="X161">
        <f t="shared" si="75"/>
        <v>1.9700000000000013</v>
      </c>
      <c r="Y161" s="46"/>
      <c r="Z161" s="46"/>
      <c r="AA161" s="46"/>
      <c r="AD161" s="22">
        <f>IF(X161&lt;'User Interface'!$C$54,0,'User Interface'!$C$52)</f>
        <v>0</v>
      </c>
      <c r="AE161" s="46">
        <f>'User Interface'!$C$52</f>
        <v>0.05</v>
      </c>
      <c r="AG161">
        <f t="shared" si="80"/>
        <v>49.333333333333336</v>
      </c>
      <c r="AH161">
        <f t="shared" si="81"/>
        <v>148</v>
      </c>
      <c r="AI161" s="1">
        <f t="shared" si="93"/>
        <v>1883.0478886679909</v>
      </c>
      <c r="AJ161" s="1">
        <f t="shared" si="94"/>
        <v>1.7439263111199024E-6</v>
      </c>
      <c r="AK161" s="1">
        <f t="shared" si="82"/>
        <v>109.78029696945666</v>
      </c>
      <c r="AL161" s="1">
        <f t="shared" si="95"/>
        <v>219.82759017430195</v>
      </c>
      <c r="AM161" s="1">
        <f t="shared" si="83"/>
        <v>46.971439608132769</v>
      </c>
      <c r="AN161" s="1">
        <f t="shared" si="96"/>
        <v>2.6126697105632822E-5</v>
      </c>
      <c r="AO161" s="1">
        <f t="shared" si="97"/>
        <v>2647.713511959038</v>
      </c>
      <c r="AP161" s="1">
        <f t="shared" si="98"/>
        <v>2.370569332980402E-6</v>
      </c>
      <c r="AQ161" s="1">
        <f t="shared" si="84"/>
        <v>29.801680310086468</v>
      </c>
      <c r="AR161" s="1">
        <f t="shared" si="99"/>
        <v>62.837563170138417</v>
      </c>
      <c r="AS161" s="1">
        <f t="shared" si="100"/>
        <v>7.9900209197284855E-6</v>
      </c>
      <c r="AT161" s="1">
        <f t="shared" si="85"/>
        <v>1.9990909643577904E-2</v>
      </c>
      <c r="AU161" s="1">
        <f t="shared" si="77"/>
        <v>5000.0000000000027</v>
      </c>
      <c r="AW161" s="2">
        <f t="shared" si="101"/>
        <v>1.4748878642086158E-6</v>
      </c>
      <c r="AX161" s="42">
        <f t="shared" si="102"/>
        <v>4.1568283469933257E-7</v>
      </c>
      <c r="AY161" s="2">
        <f t="shared" si="103"/>
        <v>5.7364147158388722E-7</v>
      </c>
      <c r="AZ161" s="2">
        <f t="shared" si="104"/>
        <v>7.9226748837468135E-7</v>
      </c>
      <c r="BA161" s="2"/>
      <c r="BB161" s="46">
        <f t="shared" si="78"/>
        <v>0.79305816265912576</v>
      </c>
      <c r="BC161" s="46">
        <f t="shared" si="79"/>
        <v>0.25</v>
      </c>
      <c r="BD161" s="2"/>
      <c r="BE161">
        <f>IF(AG161/Calculations!$H$11=INT(AG161/Calculations!$H$11),1,0)</f>
        <v>0</v>
      </c>
      <c r="BF161" s="56">
        <f t="shared" si="105"/>
        <v>2.6910353133287095</v>
      </c>
      <c r="BH161" s="2">
        <f t="shared" si="86"/>
        <v>13.590237163136601</v>
      </c>
      <c r="BI161" s="2">
        <f t="shared" si="87"/>
        <v>3.920547994779465</v>
      </c>
      <c r="BJ161" s="41">
        <f t="shared" si="106"/>
        <v>0</v>
      </c>
      <c r="BK161" s="58">
        <f t="shared" si="107"/>
        <v>0</v>
      </c>
      <c r="BL161" s="2"/>
      <c r="BM161" s="2">
        <f t="shared" si="88"/>
        <v>13.590237163136601</v>
      </c>
      <c r="BN161" s="2">
        <f t="shared" si="89"/>
        <v>3.920547994779465</v>
      </c>
      <c r="BO161" s="41">
        <f t="shared" si="90"/>
        <v>0</v>
      </c>
      <c r="BP161" s="2">
        <f t="shared" si="91"/>
        <v>0</v>
      </c>
      <c r="BQ161" s="2"/>
      <c r="BR161" s="2"/>
      <c r="BS161" s="2">
        <f t="shared" si="108"/>
        <v>735.40581959195583</v>
      </c>
      <c r="BT161" s="2">
        <f t="shared" si="109"/>
        <v>20.000914773990136</v>
      </c>
      <c r="BU161" s="2">
        <f t="shared" si="110"/>
        <v>614.45210958808457</v>
      </c>
      <c r="BV161" s="2">
        <f t="shared" si="111"/>
        <v>140.95462477786117</v>
      </c>
      <c r="BW161" s="6">
        <f t="shared" si="92"/>
        <v>755.40673436594602</v>
      </c>
    </row>
    <row r="162" spans="15:75" x14ac:dyDescent="0.35">
      <c r="O162">
        <f t="shared" si="76"/>
        <v>1.9900000000000013</v>
      </c>
      <c r="P162" s="46"/>
      <c r="S162" s="46"/>
      <c r="T162" s="46"/>
      <c r="U162" s="22">
        <f>IF(O162&lt;'User Interface'!$C$54,0,'User Interface'!$C$52)</f>
        <v>0</v>
      </c>
      <c r="V162" s="46">
        <f>'User Interface'!$C$52</f>
        <v>0.05</v>
      </c>
      <c r="W162" s="46"/>
      <c r="X162">
        <f t="shared" si="75"/>
        <v>1.9900000000000013</v>
      </c>
      <c r="Y162" s="46"/>
      <c r="Z162" s="46"/>
      <c r="AA162" s="46"/>
      <c r="AD162" s="22">
        <f>IF(X162&lt;'User Interface'!$C$54,0,'User Interface'!$C$52)</f>
        <v>0</v>
      </c>
      <c r="AE162" s="46">
        <f>'User Interface'!$C$52</f>
        <v>0.05</v>
      </c>
      <c r="AG162">
        <f t="shared" si="80"/>
        <v>49.666666666666664</v>
      </c>
      <c r="AH162">
        <f t="shared" si="81"/>
        <v>149</v>
      </c>
      <c r="AI162" s="1">
        <f t="shared" si="93"/>
        <v>1869.239460360556</v>
      </c>
      <c r="AJ162" s="1">
        <f t="shared" si="94"/>
        <v>1.7316089841824048E-6</v>
      </c>
      <c r="AK162" s="1">
        <f t="shared" si="82"/>
        <v>111.39091451482476</v>
      </c>
      <c r="AL162" s="1">
        <f t="shared" si="95"/>
        <v>224.54827052534662</v>
      </c>
      <c r="AM162" s="1">
        <f t="shared" si="83"/>
        <v>48.095651476725628</v>
      </c>
      <c r="AN162" s="1">
        <f t="shared" si="96"/>
        <v>2.6743880047948718E-5</v>
      </c>
      <c r="AO162" s="1">
        <f t="shared" si="97"/>
        <v>2651.5368624547964</v>
      </c>
      <c r="AP162" s="1">
        <f t="shared" si="98"/>
        <v>2.3735694524022722E-6</v>
      </c>
      <c r="AQ162" s="1">
        <f t="shared" si="84"/>
        <v>30.51552311979389</v>
      </c>
      <c r="AR162" s="1">
        <f t="shared" si="99"/>
        <v>64.65272809854541</v>
      </c>
      <c r="AS162" s="1">
        <f t="shared" si="100"/>
        <v>8.2271753082766176E-6</v>
      </c>
      <c r="AT162" s="1">
        <f t="shared" si="85"/>
        <v>2.0550373180204941E-2</v>
      </c>
      <c r="AU162" s="1">
        <f t="shared" si="77"/>
        <v>5000.0000000000027</v>
      </c>
      <c r="AW162" s="2">
        <f t="shared" si="101"/>
        <v>1.5058461091741537E-6</v>
      </c>
      <c r="AX162" s="42">
        <f t="shared" si="102"/>
        <v>4.2739298187500089E-7</v>
      </c>
      <c r="AY162" s="2">
        <f t="shared" si="103"/>
        <v>5.6899144343580296E-7</v>
      </c>
      <c r="AZ162" s="2">
        <f t="shared" si="104"/>
        <v>7.9318989708200419E-7</v>
      </c>
      <c r="BA162" s="2"/>
      <c r="BB162" s="46">
        <f t="shared" si="78"/>
        <v>0.79268669236855849</v>
      </c>
      <c r="BC162" s="46">
        <f t="shared" si="79"/>
        <v>0.25</v>
      </c>
      <c r="BD162" s="2"/>
      <c r="BE162">
        <f>IF(AG162/Calculations!$H$11=INT(AG162/Calculations!$H$11),1,0)</f>
        <v>0</v>
      </c>
      <c r="BF162" s="56">
        <f t="shared" si="105"/>
        <v>2.6838249903825351</v>
      </c>
      <c r="BH162" s="2">
        <f t="shared" si="86"/>
        <v>13.808428319752181</v>
      </c>
      <c r="BI162" s="2">
        <f t="shared" si="87"/>
        <v>4.025140621939256</v>
      </c>
      <c r="BJ162" s="41">
        <f t="shared" si="106"/>
        <v>0</v>
      </c>
      <c r="BK162" s="58">
        <f t="shared" si="107"/>
        <v>0</v>
      </c>
      <c r="BL162" s="2"/>
      <c r="BM162" s="2">
        <f t="shared" si="88"/>
        <v>13.808428319752181</v>
      </c>
      <c r="BN162" s="2">
        <f t="shared" si="89"/>
        <v>4.025140621939256</v>
      </c>
      <c r="BO162" s="41">
        <f t="shared" si="90"/>
        <v>0</v>
      </c>
      <c r="BP162" s="2">
        <f t="shared" si="91"/>
        <v>0</v>
      </c>
      <c r="BQ162" s="2"/>
      <c r="BR162" s="2"/>
      <c r="BS162" s="2">
        <f t="shared" si="108"/>
        <v>753.23938853364734</v>
      </c>
      <c r="BT162" s="2">
        <f t="shared" si="109"/>
        <v>20.000914773990136</v>
      </c>
      <c r="BU162" s="2">
        <f t="shared" si="110"/>
        <v>628.26053790783681</v>
      </c>
      <c r="BV162" s="2">
        <f t="shared" si="111"/>
        <v>144.97976539980041</v>
      </c>
      <c r="BW162" s="6">
        <f t="shared" si="92"/>
        <v>773.24030330763753</v>
      </c>
    </row>
    <row r="163" spans="15:75" x14ac:dyDescent="0.35">
      <c r="O163">
        <f t="shared" si="76"/>
        <v>2.0100000000000011</v>
      </c>
      <c r="P163" s="46"/>
      <c r="S163" s="46"/>
      <c r="T163" s="46"/>
      <c r="U163" s="22">
        <f>IF(O163&lt;'User Interface'!$C$54,0,'User Interface'!$C$52)</f>
        <v>0</v>
      </c>
      <c r="V163" s="46">
        <f>'User Interface'!$C$52</f>
        <v>0.05</v>
      </c>
      <c r="W163" s="46"/>
      <c r="X163">
        <f t="shared" si="75"/>
        <v>2.0100000000000011</v>
      </c>
      <c r="Y163" s="46"/>
      <c r="Z163" s="46"/>
      <c r="AA163" s="46"/>
      <c r="AD163" s="22">
        <f>IF(X163&lt;'User Interface'!$C$54,0,'User Interface'!$C$52)</f>
        <v>0</v>
      </c>
      <c r="AE163" s="46">
        <f>'User Interface'!$C$52</f>
        <v>0.05</v>
      </c>
      <c r="AG163">
        <f t="shared" si="80"/>
        <v>50</v>
      </c>
      <c r="AH163">
        <f t="shared" si="81"/>
        <v>150</v>
      </c>
      <c r="AI163" s="1">
        <f t="shared" si="93"/>
        <v>1855.2168146336896</v>
      </c>
      <c r="AJ163" s="1">
        <f t="shared" si="94"/>
        <v>1.7193203617044782E-6</v>
      </c>
      <c r="AK163" s="1">
        <f t="shared" si="82"/>
        <v>113.03679197455484</v>
      </c>
      <c r="AL163" s="1">
        <f t="shared" si="95"/>
        <v>229.28734098960609</v>
      </c>
      <c r="AM163" s="1">
        <f t="shared" si="83"/>
        <v>49.241253219858066</v>
      </c>
      <c r="AN163" s="1">
        <f t="shared" si="96"/>
        <v>2.7373017410612926E-5</v>
      </c>
      <c r="AO163" s="1">
        <f t="shared" si="97"/>
        <v>2655.436623675901</v>
      </c>
      <c r="AP163" s="1">
        <f t="shared" si="98"/>
        <v>2.3766936964657009E-6</v>
      </c>
      <c r="AQ163" s="1">
        <f t="shared" si="84"/>
        <v>31.256021669675732</v>
      </c>
      <c r="AR163" s="1">
        <f t="shared" si="99"/>
        <v>66.503990669646569</v>
      </c>
      <c r="AS163" s="1">
        <f t="shared" si="100"/>
        <v>8.4711531284786766E-6</v>
      </c>
      <c r="AT163" s="1">
        <f t="shared" si="85"/>
        <v>2.1123226886542938E-2</v>
      </c>
      <c r="AU163" s="1">
        <f t="shared" si="77"/>
        <v>5000.0000000000027</v>
      </c>
      <c r="AW163" s="2">
        <f t="shared" si="101"/>
        <v>1.538793146608045E-6</v>
      </c>
      <c r="AX163" s="42">
        <f t="shared" si="102"/>
        <v>4.3986294658959837E-7</v>
      </c>
      <c r="AY163" s="2">
        <f t="shared" si="103"/>
        <v>5.6491437224954154E-7</v>
      </c>
      <c r="AZ163" s="2">
        <f t="shared" si="104"/>
        <v>7.9431406153085274E-7</v>
      </c>
      <c r="BA163" s="2"/>
      <c r="BB163" s="46">
        <f t="shared" si="78"/>
        <v>0.79231539607554069</v>
      </c>
      <c r="BC163" s="46">
        <f t="shared" si="79"/>
        <v>0.25</v>
      </c>
      <c r="BD163" s="2"/>
      <c r="BE163">
        <f>IF(AG163/Calculations!$H$11=INT(AG163/Calculations!$H$11),1,0)</f>
        <v>0</v>
      </c>
      <c r="BF163" s="56">
        <f t="shared" si="105"/>
        <v>2.6764461130467474</v>
      </c>
      <c r="BH163" s="2">
        <f t="shared" si="86"/>
        <v>14.02264573915507</v>
      </c>
      <c r="BI163" s="2">
        <f t="shared" si="87"/>
        <v>4.1311122298589442</v>
      </c>
      <c r="BJ163" s="41">
        <f t="shared" si="106"/>
        <v>0</v>
      </c>
      <c r="BK163" s="58">
        <f t="shared" si="107"/>
        <v>0</v>
      </c>
      <c r="BL163" s="2"/>
      <c r="BM163" s="2">
        <f t="shared" si="88"/>
        <v>14.02264573915507</v>
      </c>
      <c r="BN163" s="2">
        <f t="shared" si="89"/>
        <v>4.1311122298589442</v>
      </c>
      <c r="BO163" s="41">
        <f t="shared" si="90"/>
        <v>0</v>
      </c>
      <c r="BP163" s="2">
        <f t="shared" si="91"/>
        <v>0</v>
      </c>
      <c r="BQ163" s="2"/>
      <c r="BR163" s="2"/>
      <c r="BS163" s="2">
        <f t="shared" si="108"/>
        <v>771.39314650266135</v>
      </c>
      <c r="BT163" s="2">
        <f t="shared" si="109"/>
        <v>20.000914773990136</v>
      </c>
      <c r="BU163" s="2">
        <f t="shared" si="110"/>
        <v>642.28318364699192</v>
      </c>
      <c r="BV163" s="2">
        <f t="shared" si="111"/>
        <v>149.11087762965937</v>
      </c>
      <c r="BW163" s="6">
        <f t="shared" si="92"/>
        <v>791.39406127665154</v>
      </c>
    </row>
    <row r="164" spans="15:75" x14ac:dyDescent="0.35">
      <c r="O164">
        <f t="shared" si="76"/>
        <v>2.0300000000000011</v>
      </c>
      <c r="P164" s="46"/>
      <c r="S164" s="46"/>
      <c r="T164" s="46"/>
      <c r="U164" s="22">
        <f>IF(O164&lt;'User Interface'!$C$54,0,'User Interface'!$C$52)</f>
        <v>0</v>
      </c>
      <c r="V164" s="46">
        <f>'User Interface'!$C$52</f>
        <v>0.05</v>
      </c>
      <c r="W164" s="46"/>
      <c r="X164">
        <f t="shared" si="75"/>
        <v>2.0300000000000011</v>
      </c>
      <c r="Y164" s="46"/>
      <c r="Z164" s="46"/>
      <c r="AA164" s="46"/>
      <c r="AD164" s="22">
        <f>IF(X164&lt;'User Interface'!$C$54,0,'User Interface'!$C$52)</f>
        <v>0</v>
      </c>
      <c r="AE164" s="46">
        <f>'User Interface'!$C$52</f>
        <v>0.05</v>
      </c>
      <c r="AG164">
        <f t="shared" si="80"/>
        <v>50.333333333333336</v>
      </c>
      <c r="AH164">
        <f t="shared" si="81"/>
        <v>151</v>
      </c>
      <c r="AI164" s="1">
        <f t="shared" si="93"/>
        <v>1840.9837338862067</v>
      </c>
      <c r="AJ164" s="1">
        <f t="shared" si="94"/>
        <v>1.7069854181855381E-6</v>
      </c>
      <c r="AK164" s="1">
        <f t="shared" si="82"/>
        <v>114.71022918164438</v>
      </c>
      <c r="AL164" s="1">
        <f t="shared" si="95"/>
        <v>234.04809382119015</v>
      </c>
      <c r="AM164" s="1">
        <f t="shared" si="83"/>
        <v>50.407922954372673</v>
      </c>
      <c r="AN164" s="1">
        <f t="shared" si="96"/>
        <v>2.8013800306042304E-5</v>
      </c>
      <c r="AO164" s="1">
        <f t="shared" si="97"/>
        <v>2659.413111231077</v>
      </c>
      <c r="AP164" s="1">
        <f t="shared" si="98"/>
        <v>2.3799235310015177E-6</v>
      </c>
      <c r="AQ164" s="1">
        <f t="shared" si="84"/>
        <v>32.021705212812691</v>
      </c>
      <c r="AR164" s="1">
        <f t="shared" si="99"/>
        <v>68.393453164430809</v>
      </c>
      <c r="AS164" s="1">
        <f t="shared" si="100"/>
        <v>8.7220281075875504E-6</v>
      </c>
      <c r="AT164" s="1">
        <f t="shared" si="85"/>
        <v>2.1709725531339836E-2</v>
      </c>
      <c r="AU164" s="1">
        <f t="shared" si="77"/>
        <v>5000.0000000000027</v>
      </c>
      <c r="AW164" s="2">
        <f t="shared" si="101"/>
        <v>1.5718379093958055E-6</v>
      </c>
      <c r="AX164" s="42">
        <f t="shared" si="102"/>
        <v>4.5256910121550885E-7</v>
      </c>
      <c r="AY164" s="2">
        <f t="shared" si="103"/>
        <v>5.607718437158857E-7</v>
      </c>
      <c r="AZ164" s="2">
        <f t="shared" si="104"/>
        <v>7.954610666910503E-7</v>
      </c>
      <c r="BA164" s="2"/>
      <c r="BB164" s="46">
        <f t="shared" si="78"/>
        <v>0.79194427369857123</v>
      </c>
      <c r="BC164" s="46">
        <f t="shared" si="79"/>
        <v>0.25</v>
      </c>
      <c r="BD164" s="2"/>
      <c r="BE164">
        <f>IF(AG164/Calculations!$H$11=INT(AG164/Calculations!$H$11),1,0)</f>
        <v>0</v>
      </c>
      <c r="BF164" s="56">
        <f t="shared" si="105"/>
        <v>2.6688989111545434</v>
      </c>
      <c r="BH164" s="2">
        <f t="shared" si="86"/>
        <v>14.233080759817856</v>
      </c>
      <c r="BI164" s="2">
        <f t="shared" si="87"/>
        <v>4.2385748397675957</v>
      </c>
      <c r="BJ164" s="41">
        <f t="shared" si="106"/>
        <v>0</v>
      </c>
      <c r="BK164" s="58">
        <f t="shared" si="107"/>
        <v>0</v>
      </c>
      <c r="BL164" s="2"/>
      <c r="BM164" s="2">
        <f t="shared" si="88"/>
        <v>14.233080759817856</v>
      </c>
      <c r="BN164" s="2">
        <f t="shared" si="89"/>
        <v>4.2385748397675957</v>
      </c>
      <c r="BO164" s="41">
        <f t="shared" si="90"/>
        <v>0</v>
      </c>
      <c r="BP164" s="2">
        <f t="shared" si="91"/>
        <v>0</v>
      </c>
      <c r="BQ164" s="2"/>
      <c r="BR164" s="2"/>
      <c r="BS164" s="2">
        <f t="shared" si="108"/>
        <v>789.86480210224681</v>
      </c>
      <c r="BT164" s="2">
        <f t="shared" si="109"/>
        <v>20.000914773990136</v>
      </c>
      <c r="BU164" s="2">
        <f t="shared" si="110"/>
        <v>656.5162644068098</v>
      </c>
      <c r="BV164" s="2">
        <f t="shared" si="111"/>
        <v>153.34945246942698</v>
      </c>
      <c r="BW164" s="6">
        <f t="shared" si="92"/>
        <v>809.865716876237</v>
      </c>
    </row>
    <row r="165" spans="15:75" x14ac:dyDescent="0.35">
      <c r="O165">
        <f t="shared" si="76"/>
        <v>2.0500000000000012</v>
      </c>
      <c r="P165" s="46"/>
      <c r="S165" s="46"/>
      <c r="T165" s="46"/>
      <c r="U165" s="22">
        <f>IF(O165&lt;'User Interface'!$C$54,0,'User Interface'!$C$52)</f>
        <v>0</v>
      </c>
      <c r="V165" s="46">
        <f>'User Interface'!$C$52</f>
        <v>0.05</v>
      </c>
      <c r="W165" s="46"/>
      <c r="X165">
        <f t="shared" si="75"/>
        <v>2.0500000000000012</v>
      </c>
      <c r="Y165" s="46"/>
      <c r="Z165" s="46"/>
      <c r="AA165" s="46"/>
      <c r="AD165" s="22">
        <f>IF(X165&lt;'User Interface'!$C$54,0,'User Interface'!$C$52)</f>
        <v>0</v>
      </c>
      <c r="AE165" s="46">
        <f>'User Interface'!$C$52</f>
        <v>0.05</v>
      </c>
      <c r="AG165">
        <f t="shared" si="80"/>
        <v>50.666666666666664</v>
      </c>
      <c r="AH165">
        <f t="shared" si="81"/>
        <v>152</v>
      </c>
      <c r="AI165" s="1">
        <f t="shared" si="93"/>
        <v>1826.5438861079754</v>
      </c>
      <c r="AJ165" s="1">
        <f t="shared" si="94"/>
        <v>1.6945553287461168E-6</v>
      </c>
      <c r="AK165" s="1">
        <f t="shared" si="82"/>
        <v>116.4044959521231</v>
      </c>
      <c r="AL165" s="1">
        <f t="shared" si="95"/>
        <v>238.83285371863388</v>
      </c>
      <c r="AM165" s="1">
        <f t="shared" si="83"/>
        <v>51.595380059257117</v>
      </c>
      <c r="AN165" s="1">
        <f t="shared" si="96"/>
        <v>2.8665961358474002E-5</v>
      </c>
      <c r="AO165" s="1">
        <f t="shared" si="97"/>
        <v>2663.4666680386663</v>
      </c>
      <c r="AP165" s="1">
        <f t="shared" si="98"/>
        <v>2.3832466824034262E-6</v>
      </c>
      <c r="AQ165" s="1">
        <f t="shared" si="84"/>
        <v>32.811359886408717</v>
      </c>
      <c r="AR165" s="1">
        <f t="shared" si="99"/>
        <v>70.323004393236872</v>
      </c>
      <c r="AS165" s="1">
        <f t="shared" si="100"/>
        <v>8.9798887110354149E-6</v>
      </c>
      <c r="AT165" s="1">
        <f t="shared" si="85"/>
        <v>2.2310120049484298E-2</v>
      </c>
      <c r="AU165" s="1">
        <f t="shared" si="77"/>
        <v>5000.0000000000018</v>
      </c>
      <c r="AW165" s="2">
        <f t="shared" si="101"/>
        <v>1.6050114029773565E-6</v>
      </c>
      <c r="AX165" s="42">
        <f t="shared" si="102"/>
        <v>4.6552793934280535E-7</v>
      </c>
      <c r="AY165" s="2">
        <f t="shared" si="103"/>
        <v>5.5656504995575794E-7</v>
      </c>
      <c r="AZ165" s="2">
        <f t="shared" si="104"/>
        <v>7.9663099506908095E-7</v>
      </c>
      <c r="BA165" s="2"/>
      <c r="BB165" s="46">
        <f t="shared" si="78"/>
        <v>0.79157332515618772</v>
      </c>
      <c r="BC165" s="46">
        <f t="shared" si="79"/>
        <v>0.25</v>
      </c>
      <c r="BD165" s="2"/>
      <c r="BE165">
        <f>IF(AG165/Calculations!$H$11=INT(AG165/Calculations!$H$11),1,0)</f>
        <v>0</v>
      </c>
      <c r="BF165" s="56">
        <f t="shared" si="105"/>
        <v>2.6611835001783213</v>
      </c>
      <c r="BH165" s="2">
        <f t="shared" si="86"/>
        <v>14.439847790661428</v>
      </c>
      <c r="BI165" s="2">
        <f t="shared" si="87"/>
        <v>4.3476219194641006</v>
      </c>
      <c r="BJ165" s="41">
        <f t="shared" si="106"/>
        <v>0</v>
      </c>
      <c r="BK165" s="58">
        <f t="shared" si="107"/>
        <v>0</v>
      </c>
      <c r="BL165" s="2"/>
      <c r="BM165" s="2">
        <f t="shared" si="88"/>
        <v>14.439847790661428</v>
      </c>
      <c r="BN165" s="2">
        <f t="shared" si="89"/>
        <v>4.3476219194641006</v>
      </c>
      <c r="BO165" s="41">
        <f t="shared" si="90"/>
        <v>0</v>
      </c>
      <c r="BP165" s="2">
        <f t="shared" si="91"/>
        <v>0</v>
      </c>
      <c r="BQ165" s="2"/>
      <c r="BR165" s="2"/>
      <c r="BS165" s="2">
        <f t="shared" si="108"/>
        <v>808.65227181237242</v>
      </c>
      <c r="BT165" s="2">
        <f t="shared" si="109"/>
        <v>20.000914773990136</v>
      </c>
      <c r="BU165" s="2">
        <f t="shared" si="110"/>
        <v>670.95611219747127</v>
      </c>
      <c r="BV165" s="2">
        <f t="shared" si="111"/>
        <v>157.69707438889108</v>
      </c>
      <c r="BW165" s="6">
        <f t="shared" si="92"/>
        <v>828.65318658636261</v>
      </c>
    </row>
    <row r="166" spans="15:75" x14ac:dyDescent="0.35">
      <c r="O166">
        <f t="shared" si="76"/>
        <v>2.0700000000000012</v>
      </c>
      <c r="P166" s="46"/>
      <c r="S166" s="46"/>
      <c r="T166" s="46"/>
      <c r="U166" s="22">
        <f>IF(O166&lt;'User Interface'!$C$54,0,'User Interface'!$C$52)</f>
        <v>0</v>
      </c>
      <c r="V166" s="46">
        <f>'User Interface'!$C$52</f>
        <v>0.05</v>
      </c>
      <c r="W166" s="46"/>
      <c r="X166">
        <f t="shared" si="75"/>
        <v>2.0700000000000012</v>
      </c>
      <c r="Y166" s="46"/>
      <c r="Z166" s="46"/>
      <c r="AA166" s="46"/>
      <c r="AD166" s="22">
        <f>IF(X166&lt;'User Interface'!$C$54,0,'User Interface'!$C$52)</f>
        <v>0</v>
      </c>
      <c r="AE166" s="46">
        <f>'User Interface'!$C$52</f>
        <v>0.05</v>
      </c>
      <c r="AG166">
        <f t="shared" si="80"/>
        <v>51</v>
      </c>
      <c r="AH166">
        <f t="shared" si="81"/>
        <v>153</v>
      </c>
      <c r="AI166" s="1">
        <f t="shared" si="93"/>
        <v>1811.9008890995424</v>
      </c>
      <c r="AJ166" s="1">
        <f t="shared" si="94"/>
        <v>1.6819986781862251E-6</v>
      </c>
      <c r="AK166" s="1">
        <f t="shared" si="82"/>
        <v>118.1136600895434</v>
      </c>
      <c r="AL166" s="1">
        <f t="shared" si="95"/>
        <v>243.64311851085168</v>
      </c>
      <c r="AM166" s="1">
        <f t="shared" si="83"/>
        <v>52.803374319705057</v>
      </c>
      <c r="AN166" s="1">
        <f t="shared" si="96"/>
        <v>2.9329265332337878E-5</v>
      </c>
      <c r="AO166" s="1">
        <f t="shared" si="97"/>
        <v>2667.597653025899</v>
      </c>
      <c r="AP166" s="1">
        <f t="shared" si="98"/>
        <v>2.3866550629498477E-6</v>
      </c>
      <c r="AQ166" s="1">
        <f t="shared" si="84"/>
        <v>33.623984332602667</v>
      </c>
      <c r="AR166" s="1">
        <f t="shared" si="99"/>
        <v>72.294353321070091</v>
      </c>
      <c r="AS166" s="1">
        <f t="shared" si="100"/>
        <v>9.2448360139016997E-6</v>
      </c>
      <c r="AT166" s="1">
        <f t="shared" si="85"/>
        <v>2.2924658033467445E-2</v>
      </c>
      <c r="AU166" s="1">
        <f t="shared" si="77"/>
        <v>5000.0000000000045</v>
      </c>
      <c r="AW166" s="2">
        <f t="shared" si="101"/>
        <v>1.6383366731316977E-6</v>
      </c>
      <c r="AX166" s="42">
        <f t="shared" si="102"/>
        <v>4.7875417693855738E-7</v>
      </c>
      <c r="AY166" s="2">
        <f t="shared" si="103"/>
        <v>5.5229512568881374E-7</v>
      </c>
      <c r="AZ166" s="2">
        <f t="shared" si="104"/>
        <v>7.9782394134756328E-7</v>
      </c>
      <c r="BA166" s="2"/>
      <c r="BB166" s="46">
        <f t="shared" si="78"/>
        <v>0.79120255036696541</v>
      </c>
      <c r="BC166" s="46">
        <f t="shared" si="79"/>
        <v>0.25</v>
      </c>
      <c r="BD166" s="2"/>
      <c r="BE166">
        <f>IF(AG166/Calculations!$H$11=INT(AG166/Calculations!$H$11),1,0)</f>
        <v>0</v>
      </c>
      <c r="BF166" s="56">
        <f t="shared" si="105"/>
        <v>2.653299925293704</v>
      </c>
      <c r="BH166" s="2">
        <f t="shared" si="86"/>
        <v>14.642997020989542</v>
      </c>
      <c r="BI166" s="2">
        <f t="shared" si="87"/>
        <v>4.4583311002393673</v>
      </c>
      <c r="BJ166" s="41">
        <f t="shared" si="106"/>
        <v>0</v>
      </c>
      <c r="BK166" s="58">
        <f t="shared" si="107"/>
        <v>0</v>
      </c>
      <c r="BL166" s="2"/>
      <c r="BM166" s="2">
        <f t="shared" si="88"/>
        <v>14.642997020989542</v>
      </c>
      <c r="BN166" s="2">
        <f t="shared" si="89"/>
        <v>4.4583311002393673</v>
      </c>
      <c r="BO166" s="41">
        <f t="shared" si="90"/>
        <v>0</v>
      </c>
      <c r="BP166" s="2">
        <f t="shared" si="91"/>
        <v>0</v>
      </c>
      <c r="BQ166" s="2"/>
      <c r="BR166" s="2"/>
      <c r="BS166" s="2">
        <f t="shared" si="108"/>
        <v>827.75359993360132</v>
      </c>
      <c r="BT166" s="2">
        <f t="shared" si="109"/>
        <v>20.000914773990136</v>
      </c>
      <c r="BU166" s="2">
        <f t="shared" si="110"/>
        <v>685.59910921846085</v>
      </c>
      <c r="BV166" s="2">
        <f t="shared" si="111"/>
        <v>162.15540548913046</v>
      </c>
      <c r="BW166" s="6">
        <f t="shared" si="92"/>
        <v>847.75451470759151</v>
      </c>
    </row>
    <row r="167" spans="15:75" x14ac:dyDescent="0.35">
      <c r="O167">
        <f t="shared" si="76"/>
        <v>2.0900000000000012</v>
      </c>
      <c r="P167" s="46"/>
      <c r="S167" s="46"/>
      <c r="T167" s="46"/>
      <c r="U167" s="22">
        <f>IF(O167&lt;'User Interface'!$C$54,0,'User Interface'!$C$52)</f>
        <v>0</v>
      </c>
      <c r="V167" s="46">
        <f>'User Interface'!$C$52</f>
        <v>0.05</v>
      </c>
      <c r="W167" s="46"/>
      <c r="X167">
        <f t="shared" si="75"/>
        <v>2.0900000000000012</v>
      </c>
      <c r="Y167" s="46"/>
      <c r="Z167" s="46"/>
      <c r="AA167" s="46"/>
      <c r="AD167" s="22">
        <f>IF(X167&lt;'User Interface'!$C$54,0,'User Interface'!$C$52)</f>
        <v>0</v>
      </c>
      <c r="AE167" s="46">
        <f>'User Interface'!$C$52</f>
        <v>0.05</v>
      </c>
      <c r="AG167">
        <f t="shared" si="80"/>
        <v>51.333333333333336</v>
      </c>
      <c r="AH167">
        <f t="shared" si="81"/>
        <v>154</v>
      </c>
      <c r="AI167" s="1">
        <f t="shared" si="93"/>
        <v>1797.0583640469549</v>
      </c>
      <c r="AJ167" s="1">
        <f t="shared" si="94"/>
        <v>1.6692956234361751E-6</v>
      </c>
      <c r="AK167" s="1">
        <f t="shared" si="82"/>
        <v>119.8324451448845</v>
      </c>
      <c r="AL167" s="1">
        <f t="shared" si="95"/>
        <v>248.47967594724128</v>
      </c>
      <c r="AM167" s="1">
        <f t="shared" si="83"/>
        <v>54.031676765351882</v>
      </c>
      <c r="AN167" s="1">
        <f t="shared" si="96"/>
        <v>3.0003501266163557E-5</v>
      </c>
      <c r="AO167" s="1">
        <f t="shared" si="97"/>
        <v>2671.8064314697017</v>
      </c>
      <c r="AP167" s="1">
        <f t="shared" si="98"/>
        <v>2.3901433837018995E-6</v>
      </c>
      <c r="AQ167" s="1">
        <f t="shared" si="84"/>
        <v>34.458752500555761</v>
      </c>
      <c r="AR167" s="1">
        <f t="shared" si="99"/>
        <v>74.309056961294985</v>
      </c>
      <c r="AS167" s="1">
        <f t="shared" si="100"/>
        <v>9.5169819063888321E-6</v>
      </c>
      <c r="AT167" s="1">
        <f t="shared" si="85"/>
        <v>2.355358409554259E-2</v>
      </c>
      <c r="AU167" s="1">
        <f t="shared" si="77"/>
        <v>5000.0000000000018</v>
      </c>
      <c r="AW167" s="2">
        <f t="shared" si="101"/>
        <v>1.6718299927487369E-6</v>
      </c>
      <c r="AX167" s="42">
        <f t="shared" si="102"/>
        <v>4.9226103567526836E-7</v>
      </c>
      <c r="AY167" s="2">
        <f t="shared" si="103"/>
        <v>5.4796317131202482E-7</v>
      </c>
      <c r="AZ167" s="2">
        <f t="shared" si="104"/>
        <v>7.9904000840200064E-7</v>
      </c>
      <c r="BA167" s="2"/>
      <c r="BB167" s="46">
        <f t="shared" si="78"/>
        <v>0.79083194924951794</v>
      </c>
      <c r="BC167" s="46">
        <f t="shared" si="79"/>
        <v>0.25</v>
      </c>
      <c r="BD167" s="2"/>
      <c r="BE167">
        <f>IF(AG167/Calculations!$H$11=INT(AG167/Calculations!$H$11),1,0)</f>
        <v>0</v>
      </c>
      <c r="BF167" s="56">
        <f t="shared" si="105"/>
        <v>2.6452481991935937</v>
      </c>
      <c r="BH167" s="2">
        <f t="shared" si="86"/>
        <v>14.842525065290371</v>
      </c>
      <c r="BI167" s="2">
        <f t="shared" si="87"/>
        <v>4.5707664271311694</v>
      </c>
      <c r="BJ167" s="41">
        <f t="shared" si="106"/>
        <v>0</v>
      </c>
      <c r="BK167" s="58">
        <f t="shared" si="107"/>
        <v>0</v>
      </c>
      <c r="BL167" s="2"/>
      <c r="BM167" s="2">
        <f t="shared" si="88"/>
        <v>14.842525065290371</v>
      </c>
      <c r="BN167" s="2">
        <f t="shared" si="89"/>
        <v>4.5707664271311694</v>
      </c>
      <c r="BO167" s="41">
        <f t="shared" si="90"/>
        <v>0</v>
      </c>
      <c r="BP167" s="2">
        <f t="shared" si="91"/>
        <v>0</v>
      </c>
      <c r="BQ167" s="2"/>
      <c r="BR167" s="2"/>
      <c r="BS167" s="2">
        <f t="shared" si="108"/>
        <v>847.16689142602286</v>
      </c>
      <c r="BT167" s="2">
        <f t="shared" si="109"/>
        <v>20.000914773990136</v>
      </c>
      <c r="BU167" s="2">
        <f t="shared" si="110"/>
        <v>700.44163428375123</v>
      </c>
      <c r="BV167" s="2">
        <f t="shared" si="111"/>
        <v>166.72617191626162</v>
      </c>
      <c r="BW167" s="6">
        <f t="shared" si="92"/>
        <v>867.16780620001305</v>
      </c>
    </row>
    <row r="168" spans="15:75" x14ac:dyDescent="0.35">
      <c r="O168">
        <f t="shared" si="76"/>
        <v>2.1100000000000012</v>
      </c>
      <c r="P168" s="46"/>
      <c r="S168" s="46"/>
      <c r="T168" s="46"/>
      <c r="U168" s="22">
        <f>IF(O168&lt;'User Interface'!$C$54,0,'User Interface'!$C$52)</f>
        <v>0</v>
      </c>
      <c r="V168" s="46">
        <f>'User Interface'!$C$52</f>
        <v>0.05</v>
      </c>
      <c r="W168" s="46"/>
      <c r="X168">
        <f t="shared" si="75"/>
        <v>2.1100000000000012</v>
      </c>
      <c r="Y168" s="46"/>
      <c r="Z168" s="46"/>
      <c r="AA168" s="46"/>
      <c r="AD168" s="22">
        <f>IF(X168&lt;'User Interface'!$C$54,0,'User Interface'!$C$52)</f>
        <v>0</v>
      </c>
      <c r="AE168" s="46">
        <f>'User Interface'!$C$52</f>
        <v>0.05</v>
      </c>
      <c r="AG168">
        <f t="shared" si="80"/>
        <v>51.666666666666664</v>
      </c>
      <c r="AH168">
        <f t="shared" si="81"/>
        <v>155</v>
      </c>
      <c r="AI168" s="1">
        <f t="shared" si="93"/>
        <v>1782.0199801598492</v>
      </c>
      <c r="AJ168" s="1">
        <f t="shared" si="94"/>
        <v>1.6564340211230163E-6</v>
      </c>
      <c r="AK168" s="1">
        <f t="shared" si="82"/>
        <v>121.55611291764251</v>
      </c>
      <c r="AL168" s="1">
        <f t="shared" si="95"/>
        <v>253.34270071087937</v>
      </c>
      <c r="AM168" s="1">
        <f t="shared" si="83"/>
        <v>55.280071918492531</v>
      </c>
      <c r="AN168" s="1">
        <f t="shared" si="96"/>
        <v>3.0688475858843393E-5</v>
      </c>
      <c r="AO168" s="1">
        <f t="shared" si="97"/>
        <v>2676.0933667023696</v>
      </c>
      <c r="AP168" s="1">
        <f t="shared" si="98"/>
        <v>2.3937082263784967E-6</v>
      </c>
      <c r="AQ168" s="1">
        <f t="shared" si="84"/>
        <v>35.314982443492198</v>
      </c>
      <c r="AR168" s="1">
        <f t="shared" si="99"/>
        <v>76.368543472090835</v>
      </c>
      <c r="AS168" s="1">
        <f t="shared" si="100"/>
        <v>9.7964475774019536E-6</v>
      </c>
      <c r="AT168" s="1">
        <f t="shared" si="85"/>
        <v>2.4197140120761771E-2</v>
      </c>
      <c r="AU168" s="1">
        <f t="shared" si="77"/>
        <v>5000.0000000000036</v>
      </c>
      <c r="AW168" s="2">
        <f t="shared" si="101"/>
        <v>1.7055018466309802E-6</v>
      </c>
      <c r="AX168" s="42">
        <f t="shared" si="102"/>
        <v>5.0606047830809543E-7</v>
      </c>
      <c r="AY168" s="2">
        <f t="shared" si="103"/>
        <v>5.4357027216556595E-7</v>
      </c>
      <c r="AZ168" s="2">
        <f t="shared" si="104"/>
        <v>8.0027930391056357E-7</v>
      </c>
      <c r="BA168" s="2"/>
      <c r="BB168" s="46">
        <f t="shared" si="78"/>
        <v>0.79046152172249717</v>
      </c>
      <c r="BC168" s="46">
        <f t="shared" si="79"/>
        <v>0.25</v>
      </c>
      <c r="BD168" s="2"/>
      <c r="BE168">
        <f>IF(AG168/Calculations!$H$11=INT(AG168/Calculations!$H$11),1,0)</f>
        <v>0</v>
      </c>
      <c r="BF168" s="56">
        <f t="shared" si="105"/>
        <v>2.6370283347056085</v>
      </c>
      <c r="BH168" s="2">
        <f t="shared" si="86"/>
        <v>15.038383899967405</v>
      </c>
      <c r="BI168" s="2">
        <f t="shared" si="87"/>
        <v>4.6849802207759703</v>
      </c>
      <c r="BJ168" s="41">
        <f t="shared" si="106"/>
        <v>0</v>
      </c>
      <c r="BK168" s="58">
        <f t="shared" si="107"/>
        <v>0</v>
      </c>
      <c r="BL168" s="2"/>
      <c r="BM168" s="2">
        <f t="shared" si="88"/>
        <v>15.038383899967405</v>
      </c>
      <c r="BN168" s="2">
        <f t="shared" si="89"/>
        <v>4.6849802207759703</v>
      </c>
      <c r="BO168" s="41">
        <f t="shared" si="90"/>
        <v>0</v>
      </c>
      <c r="BP168" s="2">
        <f t="shared" si="91"/>
        <v>0</v>
      </c>
      <c r="BQ168" s="2"/>
      <c r="BR168" s="2"/>
      <c r="BS168" s="2">
        <f t="shared" si="108"/>
        <v>866.89025554676618</v>
      </c>
      <c r="BT168" s="2">
        <f t="shared" si="109"/>
        <v>20.000914773990136</v>
      </c>
      <c r="BU168" s="2">
        <f t="shared" si="110"/>
        <v>715.48001818371858</v>
      </c>
      <c r="BV168" s="2">
        <f t="shared" si="111"/>
        <v>171.41115213703759</v>
      </c>
      <c r="BW168" s="6">
        <f t="shared" si="92"/>
        <v>886.89117032075637</v>
      </c>
    </row>
    <row r="169" spans="15:75" x14ac:dyDescent="0.35">
      <c r="O169">
        <f t="shared" si="76"/>
        <v>2.1300000000000012</v>
      </c>
      <c r="P169" s="46"/>
      <c r="S169" s="46"/>
      <c r="T169" s="46"/>
      <c r="U169" s="22">
        <f>IF(O169&lt;'User Interface'!$C$54,0,'User Interface'!$C$52)</f>
        <v>0</v>
      </c>
      <c r="V169" s="46">
        <f>'User Interface'!$C$52</f>
        <v>0.05</v>
      </c>
      <c r="W169" s="46"/>
      <c r="X169">
        <f t="shared" si="75"/>
        <v>2.1300000000000012</v>
      </c>
      <c r="Y169" s="46"/>
      <c r="Z169" s="46"/>
      <c r="AA169" s="46"/>
      <c r="AD169" s="22">
        <f>IF(X169&lt;'User Interface'!$C$54,0,'User Interface'!$C$52)</f>
        <v>0</v>
      </c>
      <c r="AE169" s="46">
        <f>'User Interface'!$C$52</f>
        <v>0.05</v>
      </c>
      <c r="AG169">
        <f t="shared" si="80"/>
        <v>52</v>
      </c>
      <c r="AH169">
        <f t="shared" si="81"/>
        <v>156</v>
      </c>
      <c r="AI169" s="1">
        <f t="shared" si="93"/>
        <v>1766.789491784416</v>
      </c>
      <c r="AJ169" s="1">
        <f t="shared" si="94"/>
        <v>1.6434068620206063E-6</v>
      </c>
      <c r="AK169" s="1">
        <f t="shared" si="82"/>
        <v>123.280366537476</v>
      </c>
      <c r="AL169" s="1">
        <f t="shared" si="95"/>
        <v>258.23183507651322</v>
      </c>
      <c r="AM169" s="1">
        <f t="shared" si="83"/>
        <v>56.548351216888392</v>
      </c>
      <c r="AN169" s="1">
        <f t="shared" si="96"/>
        <v>3.138400789838319E-5</v>
      </c>
      <c r="AO169" s="1">
        <f t="shared" si="97"/>
        <v>2680.4588129537487</v>
      </c>
      <c r="AP169" s="1">
        <f t="shared" si="98"/>
        <v>2.3973474217086619E-6</v>
      </c>
      <c r="AQ169" s="1">
        <f t="shared" si="84"/>
        <v>36.192110121412703</v>
      </c>
      <c r="AR169" s="1">
        <f t="shared" si="99"/>
        <v>78.474131235995813</v>
      </c>
      <c r="AS169" s="1">
        <f t="shared" si="100"/>
        <v>1.0083362229489749E-5</v>
      </c>
      <c r="AT169" s="1">
        <f t="shared" si="85"/>
        <v>2.4855565427683E-2</v>
      </c>
      <c r="AU169" s="1">
        <f t="shared" si="77"/>
        <v>5000.0000000000036</v>
      </c>
      <c r="AW169" s="2">
        <f t="shared" si="101"/>
        <v>1.7393577490242664E-6</v>
      </c>
      <c r="AX169" s="42">
        <f t="shared" si="102"/>
        <v>5.2016340393069887E-7</v>
      </c>
      <c r="AY169" s="2">
        <f t="shared" si="103"/>
        <v>5.3911751460526206E-7</v>
      </c>
      <c r="AZ169" s="2">
        <f t="shared" si="104"/>
        <v>8.0154193745633058E-7</v>
      </c>
      <c r="BA169" s="2"/>
      <c r="BB169" s="46">
        <f t="shared" si="78"/>
        <v>0.7900912677045927</v>
      </c>
      <c r="BC169" s="46">
        <f t="shared" si="79"/>
        <v>0.25</v>
      </c>
      <c r="BD169" s="2"/>
      <c r="BE169">
        <f>IF(AG169/Calculations!$H$11=INT(AG169/Calculations!$H$11),1,0)</f>
        <v>0</v>
      </c>
      <c r="BF169" s="56">
        <f t="shared" si="105"/>
        <v>2.6286403730830572</v>
      </c>
      <c r="BH169" s="2">
        <f t="shared" si="86"/>
        <v>15.230488388460451</v>
      </c>
      <c r="BI169" s="2">
        <f t="shared" si="87"/>
        <v>4.8010146160863068</v>
      </c>
      <c r="BJ169" s="41">
        <f t="shared" si="106"/>
        <v>0</v>
      </c>
      <c r="BK169" s="58">
        <f t="shared" si="107"/>
        <v>0</v>
      </c>
      <c r="BL169" s="2"/>
      <c r="BM169" s="2">
        <f t="shared" si="88"/>
        <v>15.230488388460451</v>
      </c>
      <c r="BN169" s="2">
        <f t="shared" si="89"/>
        <v>4.8010146160863068</v>
      </c>
      <c r="BO169" s="41">
        <f t="shared" si="90"/>
        <v>0</v>
      </c>
      <c r="BP169" s="2">
        <f t="shared" si="91"/>
        <v>0</v>
      </c>
      <c r="BQ169" s="2"/>
      <c r="BR169" s="2"/>
      <c r="BS169" s="2">
        <f t="shared" si="108"/>
        <v>886.92175855131291</v>
      </c>
      <c r="BT169" s="2">
        <f t="shared" si="109"/>
        <v>20.000914773990136</v>
      </c>
      <c r="BU169" s="2">
        <f t="shared" si="110"/>
        <v>730.71050657217904</v>
      </c>
      <c r="BV169" s="2">
        <f t="shared" si="111"/>
        <v>176.21216675312391</v>
      </c>
      <c r="BW169" s="6">
        <f t="shared" si="92"/>
        <v>906.92267332530309</v>
      </c>
    </row>
    <row r="170" spans="15:75" x14ac:dyDescent="0.35">
      <c r="O170">
        <f t="shared" si="76"/>
        <v>2.1500000000000012</v>
      </c>
      <c r="P170" s="46"/>
      <c r="S170" s="46"/>
      <c r="T170" s="46"/>
      <c r="U170" s="22">
        <f>IF(O170&lt;'User Interface'!$C$54,0,'User Interface'!$C$52)</f>
        <v>0</v>
      </c>
      <c r="V170" s="46">
        <f>'User Interface'!$C$52</f>
        <v>0.05</v>
      </c>
      <c r="W170" s="46"/>
      <c r="X170">
        <f t="shared" si="75"/>
        <v>2.1500000000000012</v>
      </c>
      <c r="Y170" s="46"/>
      <c r="Z170" s="46"/>
      <c r="AA170" s="46"/>
      <c r="AD170" s="22">
        <f>IF(X170&lt;'User Interface'!$C$54,0,'User Interface'!$C$52)</f>
        <v>0</v>
      </c>
      <c r="AE170" s="46">
        <f>'User Interface'!$C$52</f>
        <v>0.05</v>
      </c>
      <c r="AG170">
        <f t="shared" si="80"/>
        <v>52.333333333333336</v>
      </c>
      <c r="AH170">
        <f t="shared" si="81"/>
        <v>157</v>
      </c>
      <c r="AI170" s="1">
        <f t="shared" si="93"/>
        <v>1751.370769156998</v>
      </c>
      <c r="AJ170" s="1">
        <f t="shared" si="94"/>
        <v>1.6302105740744196E-6</v>
      </c>
      <c r="AK170" s="1">
        <f t="shared" si="82"/>
        <v>125.00127067392636</v>
      </c>
      <c r="AL170" s="1">
        <f t="shared" si="95"/>
        <v>263.14625605637644</v>
      </c>
      <c r="AM170" s="1">
        <f t="shared" si="83"/>
        <v>57.836307416293039</v>
      </c>
      <c r="AN170" s="1">
        <f t="shared" si="96"/>
        <v>3.2089923559243565E-5</v>
      </c>
      <c r="AO170" s="1">
        <f t="shared" si="97"/>
        <v>2684.9031091416527</v>
      </c>
      <c r="AP170" s="1">
        <f t="shared" si="98"/>
        <v>2.4010596325114333E-6</v>
      </c>
      <c r="AQ170" s="1">
        <f t="shared" si="84"/>
        <v>37.089667384483242</v>
      </c>
      <c r="AR170" s="1">
        <f t="shared" si="99"/>
        <v>80.627044574366721</v>
      </c>
      <c r="AS170" s="1">
        <f t="shared" si="100"/>
        <v>1.0377861986057093E-5</v>
      </c>
      <c r="AT170" s="1">
        <f t="shared" si="85"/>
        <v>2.5529096850738436E-2</v>
      </c>
      <c r="AU170" s="1">
        <f t="shared" si="77"/>
        <v>5000.0000000000036</v>
      </c>
      <c r="AW170" s="2">
        <f t="shared" si="101"/>
        <v>1.7733989227101447E-6</v>
      </c>
      <c r="AX170" s="42">
        <f t="shared" si="102"/>
        <v>5.3457980965043391E-7</v>
      </c>
      <c r="AY170" s="2">
        <f t="shared" si="103"/>
        <v>5.3460599939401525E-7</v>
      </c>
      <c r="AZ170" s="2">
        <f t="shared" si="104"/>
        <v>8.0282801803899184E-7</v>
      </c>
      <c r="BA170" s="2"/>
      <c r="BB170" s="46">
        <f t="shared" si="78"/>
        <v>0.78972118711453265</v>
      </c>
      <c r="BC170" s="46">
        <f t="shared" si="79"/>
        <v>0.25</v>
      </c>
      <c r="BD170" s="2"/>
      <c r="BE170">
        <f>IF(AG170/Calculations!$H$11=INT(AG170/Calculations!$H$11),1,0)</f>
        <v>0</v>
      </c>
      <c r="BF170" s="56">
        <f t="shared" si="105"/>
        <v>2.6200844086868735</v>
      </c>
      <c r="BH170" s="2">
        <f t="shared" si="86"/>
        <v>15.418722640614364</v>
      </c>
      <c r="BI170" s="2">
        <f t="shared" si="87"/>
        <v>4.9189028321163972</v>
      </c>
      <c r="BJ170" s="41">
        <f t="shared" si="106"/>
        <v>0</v>
      </c>
      <c r="BK170" s="58">
        <f t="shared" si="107"/>
        <v>0</v>
      </c>
      <c r="BL170" s="2"/>
      <c r="BM170" s="2">
        <f t="shared" si="88"/>
        <v>15.418722640614364</v>
      </c>
      <c r="BN170" s="2">
        <f t="shared" si="89"/>
        <v>4.9189028321163972</v>
      </c>
      <c r="BO170" s="41">
        <f t="shared" si="90"/>
        <v>0</v>
      </c>
      <c r="BP170" s="2">
        <f t="shared" si="91"/>
        <v>0</v>
      </c>
      <c r="BQ170" s="2"/>
      <c r="BR170" s="2"/>
      <c r="BS170" s="2">
        <f t="shared" si="108"/>
        <v>907.2593840240437</v>
      </c>
      <c r="BT170" s="2">
        <f t="shared" si="109"/>
        <v>20.000914773990136</v>
      </c>
      <c r="BU170" s="2">
        <f t="shared" si="110"/>
        <v>746.12922921279346</v>
      </c>
      <c r="BV170" s="2">
        <f t="shared" si="111"/>
        <v>181.13106958524031</v>
      </c>
      <c r="BW170" s="6">
        <f t="shared" si="92"/>
        <v>927.26029879803389</v>
      </c>
    </row>
    <row r="171" spans="15:75" x14ac:dyDescent="0.35">
      <c r="O171">
        <f t="shared" si="76"/>
        <v>2.1700000000000013</v>
      </c>
      <c r="P171" s="46"/>
      <c r="S171" s="46"/>
      <c r="T171" s="46"/>
      <c r="U171" s="22">
        <f>IF(O171&lt;'User Interface'!$C$54,0,'User Interface'!$C$52)</f>
        <v>0</v>
      </c>
      <c r="V171" s="46">
        <f>'User Interface'!$C$52</f>
        <v>0.05</v>
      </c>
      <c r="W171" s="46"/>
      <c r="X171">
        <f t="shared" si="75"/>
        <v>2.1700000000000013</v>
      </c>
      <c r="Y171" s="46"/>
      <c r="Z171" s="46"/>
      <c r="AA171" s="46"/>
      <c r="AD171" s="22">
        <f>IF(X171&lt;'User Interface'!$C$54,0,'User Interface'!$C$52)</f>
        <v>0</v>
      </c>
      <c r="AE171" s="46">
        <f>'User Interface'!$C$52</f>
        <v>0.05</v>
      </c>
      <c r="AG171">
        <f t="shared" si="80"/>
        <v>52.666666666666664</v>
      </c>
      <c r="AH171">
        <f t="shared" si="81"/>
        <v>158</v>
      </c>
      <c r="AI171" s="1">
        <f t="shared" si="93"/>
        <v>1735.7678237603525</v>
      </c>
      <c r="AJ171" s="1">
        <f t="shared" si="94"/>
        <v>1.6168439022186403E-6</v>
      </c>
      <c r="AK171" s="1">
        <f t="shared" si="82"/>
        <v>126.7151860090577</v>
      </c>
      <c r="AL171" s="1">
        <f t="shared" si="95"/>
        <v>268.0847313965466</v>
      </c>
      <c r="AM171" s="1">
        <f t="shared" si="83"/>
        <v>59.143729811479169</v>
      </c>
      <c r="AN171" s="1">
        <f t="shared" si="96"/>
        <v>3.2806052424241655E-5</v>
      </c>
      <c r="AO171" s="1">
        <f t="shared" si="97"/>
        <v>2689.4265734554924</v>
      </c>
      <c r="AP171" s="1">
        <f t="shared" si="98"/>
        <v>2.404844073601791E-6</v>
      </c>
      <c r="AQ171" s="1">
        <f t="shared" si="84"/>
        <v>38.007263449095248</v>
      </c>
      <c r="AR171" s="1">
        <f t="shared" si="99"/>
        <v>82.828426641394344</v>
      </c>
      <c r="AS171" s="1">
        <f t="shared" si="100"/>
        <v>1.0680088958153275E-5</v>
      </c>
      <c r="AT171" s="1">
        <f t="shared" si="85"/>
        <v>2.6217968755932616E-2</v>
      </c>
      <c r="AU171" s="1">
        <f t="shared" si="77"/>
        <v>5000.0000000000036</v>
      </c>
      <c r="AW171" s="2">
        <f t="shared" si="101"/>
        <v>1.8076228636118211E-6</v>
      </c>
      <c r="AX171" s="42">
        <f t="shared" si="102"/>
        <v>5.4931892414515986E-7</v>
      </c>
      <c r="AY171" s="2">
        <f t="shared" si="103"/>
        <v>5.3003685283569379E-7</v>
      </c>
      <c r="AZ171" s="2">
        <f t="shared" si="104"/>
        <v>8.0413765192750187E-7</v>
      </c>
      <c r="BA171" s="2"/>
      <c r="BB171" s="46">
        <f t="shared" si="78"/>
        <v>0.789351279871083</v>
      </c>
      <c r="BC171" s="46">
        <f t="shared" si="79"/>
        <v>0.25</v>
      </c>
      <c r="BD171" s="2"/>
      <c r="BE171">
        <f>IF(AG171/Calculations!$H$11=INT(AG171/Calculations!$H$11),1,0)</f>
        <v>0</v>
      </c>
      <c r="BF171" s="56">
        <f t="shared" si="105"/>
        <v>2.6113606106487772</v>
      </c>
      <c r="BH171" s="2">
        <f t="shared" si="86"/>
        <v>15.602945410012053</v>
      </c>
      <c r="BI171" s="2">
        <f t="shared" si="87"/>
        <v>5.03867021844348</v>
      </c>
      <c r="BJ171" s="41">
        <f t="shared" si="106"/>
        <v>0</v>
      </c>
      <c r="BK171" s="58">
        <f t="shared" si="107"/>
        <v>0</v>
      </c>
      <c r="BL171" s="2"/>
      <c r="BM171" s="2">
        <f t="shared" si="88"/>
        <v>15.602945410012053</v>
      </c>
      <c r="BN171" s="2">
        <f t="shared" si="89"/>
        <v>5.03867021844348</v>
      </c>
      <c r="BO171" s="41">
        <f t="shared" si="90"/>
        <v>0</v>
      </c>
      <c r="BP171" s="2">
        <f t="shared" si="91"/>
        <v>0</v>
      </c>
      <c r="BQ171" s="2"/>
      <c r="BR171" s="2"/>
      <c r="BS171" s="2">
        <f t="shared" si="108"/>
        <v>927.90099965249919</v>
      </c>
      <c r="BT171" s="2">
        <f t="shared" si="109"/>
        <v>20.000914773990136</v>
      </c>
      <c r="BU171" s="2">
        <f t="shared" si="110"/>
        <v>761.73217462280547</v>
      </c>
      <c r="BV171" s="2">
        <f t="shared" si="111"/>
        <v>186.1697398036838</v>
      </c>
      <c r="BW171" s="6">
        <f t="shared" si="92"/>
        <v>947.90191442648938</v>
      </c>
    </row>
    <row r="172" spans="15:75" x14ac:dyDescent="0.35">
      <c r="O172">
        <f t="shared" si="76"/>
        <v>2.1900000000000013</v>
      </c>
      <c r="P172" s="46"/>
      <c r="S172" s="46"/>
      <c r="T172" s="46"/>
      <c r="U172" s="22">
        <f>IF(O172&lt;'User Interface'!$C$54,0,'User Interface'!$C$52)</f>
        <v>0</v>
      </c>
      <c r="V172" s="46">
        <f>'User Interface'!$C$52</f>
        <v>0.05</v>
      </c>
      <c r="W172" s="46"/>
      <c r="X172">
        <f t="shared" si="75"/>
        <v>2.1900000000000013</v>
      </c>
      <c r="Y172" s="46"/>
      <c r="Z172" s="46"/>
      <c r="AA172" s="46"/>
      <c r="AD172" s="22">
        <f>IF(X172&lt;'User Interface'!$C$54,0,'User Interface'!$C$52)</f>
        <v>0</v>
      </c>
      <c r="AE172" s="46">
        <f>'User Interface'!$C$52</f>
        <v>0.05</v>
      </c>
      <c r="AG172">
        <f t="shared" si="80"/>
        <v>53</v>
      </c>
      <c r="AH172">
        <f t="shared" si="81"/>
        <v>159</v>
      </c>
      <c r="AI172" s="1">
        <f t="shared" si="93"/>
        <v>1719.984829075979</v>
      </c>
      <c r="AJ172" s="1">
        <f t="shared" si="94"/>
        <v>1.603307170813639E-6</v>
      </c>
      <c r="AK172" s="1">
        <f t="shared" si="82"/>
        <v>128.41871559485031</v>
      </c>
      <c r="AL172" s="1">
        <f t="shared" si="95"/>
        <v>273.04566638784621</v>
      </c>
      <c r="AM172" s="1">
        <f t="shared" si="83"/>
        <v>60.470400142498896</v>
      </c>
      <c r="AN172" s="1">
        <f t="shared" si="96"/>
        <v>3.3532224111783002E-5</v>
      </c>
      <c r="AO172" s="1">
        <f t="shared" si="97"/>
        <v>2694.029498605652</v>
      </c>
      <c r="AP172" s="1">
        <f t="shared" si="98"/>
        <v>2.4087003231984E-6</v>
      </c>
      <c r="AQ172" s="1">
        <f t="shared" si="84"/>
        <v>38.944569292852087</v>
      </c>
      <c r="AR172" s="1">
        <f t="shared" si="99"/>
        <v>85.07934995290303</v>
      </c>
      <c r="AS172" s="1">
        <f t="shared" si="100"/>
        <v>1.0990190443480753E-5</v>
      </c>
      <c r="AT172" s="1">
        <f t="shared" si="85"/>
        <v>2.6922412999619689E-2</v>
      </c>
      <c r="AU172" s="1">
        <f t="shared" si="77"/>
        <v>5000.0000000000027</v>
      </c>
      <c r="AW172" s="2">
        <f t="shared" si="101"/>
        <v>1.8420238108148733E-6</v>
      </c>
      <c r="AX172" s="42">
        <f t="shared" si="102"/>
        <v>5.6438931766446023E-7</v>
      </c>
      <c r="AY172" s="2">
        <f t="shared" si="103"/>
        <v>5.2541123600121218E-7</v>
      </c>
      <c r="AZ172" s="2">
        <f t="shared" si="104"/>
        <v>8.0547094079720591E-7</v>
      </c>
      <c r="BA172" s="2"/>
      <c r="BB172" s="46">
        <f t="shared" si="78"/>
        <v>0.78898154589304781</v>
      </c>
      <c r="BC172" s="46">
        <f t="shared" si="79"/>
        <v>0.25</v>
      </c>
      <c r="BD172" s="2"/>
      <c r="BE172">
        <f>IF(AG172/Calculations!$H$11=INT(AG172/Calculations!$H$11),1,0)</f>
        <v>0</v>
      </c>
      <c r="BF172" s="56">
        <f t="shared" si="105"/>
        <v>2.6024692420001068</v>
      </c>
      <c r="BH172" s="2">
        <f t="shared" si="86"/>
        <v>15.782994697910144</v>
      </c>
      <c r="BI172" s="2">
        <f t="shared" si="87"/>
        <v>5.1603351158785333</v>
      </c>
      <c r="BJ172" s="41">
        <f t="shared" si="106"/>
        <v>0</v>
      </c>
      <c r="BK172" s="58">
        <f t="shared" si="107"/>
        <v>0</v>
      </c>
      <c r="BL172" s="2"/>
      <c r="BM172" s="2">
        <f t="shared" si="88"/>
        <v>15.782994697910144</v>
      </c>
      <c r="BN172" s="2">
        <f t="shared" si="89"/>
        <v>5.1603351158785333</v>
      </c>
      <c r="BO172" s="41">
        <f t="shared" si="90"/>
        <v>0</v>
      </c>
      <c r="BP172" s="2">
        <f t="shared" si="91"/>
        <v>0</v>
      </c>
      <c r="BQ172" s="2"/>
      <c r="BR172" s="2"/>
      <c r="BS172" s="2">
        <f t="shared" si="108"/>
        <v>948.84432946628783</v>
      </c>
      <c r="BT172" s="2">
        <f t="shared" si="109"/>
        <v>20.000914773990136</v>
      </c>
      <c r="BU172" s="2">
        <f t="shared" si="110"/>
        <v>777.51516932071559</v>
      </c>
      <c r="BV172" s="2">
        <f t="shared" si="111"/>
        <v>191.33007491956232</v>
      </c>
      <c r="BW172" s="6">
        <f t="shared" si="92"/>
        <v>968.84524424027802</v>
      </c>
    </row>
    <row r="173" spans="15:75" x14ac:dyDescent="0.35">
      <c r="O173">
        <f t="shared" si="76"/>
        <v>2.2100000000000013</v>
      </c>
      <c r="P173" s="46"/>
      <c r="S173" s="46"/>
      <c r="T173" s="46"/>
      <c r="U173" s="22">
        <f>IF(O173&lt;'User Interface'!$C$54,0,'User Interface'!$C$52)</f>
        <v>0</v>
      </c>
      <c r="V173" s="46">
        <f>'User Interface'!$C$52</f>
        <v>0.05</v>
      </c>
      <c r="W173" s="46"/>
      <c r="X173">
        <f t="shared" si="75"/>
        <v>2.2100000000000013</v>
      </c>
      <c r="Y173" s="46"/>
      <c r="Z173" s="46"/>
      <c r="AA173" s="46"/>
      <c r="AD173" s="22">
        <f>IF(X173&lt;'User Interface'!$C$54,0,'User Interface'!$C$52)</f>
        <v>0</v>
      </c>
      <c r="AE173" s="46">
        <f>'User Interface'!$C$52</f>
        <v>0.05</v>
      </c>
      <c r="AG173">
        <f t="shared" si="80"/>
        <v>53.333333333333336</v>
      </c>
      <c r="AH173">
        <f t="shared" si="81"/>
        <v>160</v>
      </c>
      <c r="AI173" s="1">
        <f t="shared" si="93"/>
        <v>1704.0261373864598</v>
      </c>
      <c r="AJ173" s="1">
        <f t="shared" si="94"/>
        <v>1.5896017995445025E-6</v>
      </c>
      <c r="AK173" s="1">
        <f t="shared" si="82"/>
        <v>130.10866112086921</v>
      </c>
      <c r="AL173" s="1">
        <f t="shared" si="95"/>
        <v>278.02714312424615</v>
      </c>
      <c r="AM173" s="1">
        <f t="shared" si="83"/>
        <v>61.816089076125024</v>
      </c>
      <c r="AN173" s="1">
        <f t="shared" si="96"/>
        <v>3.4268265409787916E-5</v>
      </c>
      <c r="AO173" s="1">
        <f t="shared" si="97"/>
        <v>2698.7121476340271</v>
      </c>
      <c r="AP173" s="1">
        <f t="shared" si="98"/>
        <v>2.4126281955705287E-6</v>
      </c>
      <c r="AQ173" s="1">
        <f t="shared" si="84"/>
        <v>39.901304490050002</v>
      </c>
      <c r="AR173" s="1">
        <f t="shared" si="99"/>
        <v>87.380824930574036</v>
      </c>
      <c r="AS173" s="1">
        <f t="shared" si="100"/>
        <v>1.1308318234733247E-5</v>
      </c>
      <c r="AT173" s="1">
        <f t="shared" si="85"/>
        <v>2.764265883852127E-2</v>
      </c>
      <c r="AU173" s="1">
        <f t="shared" si="77"/>
        <v>5000.0000000000045</v>
      </c>
      <c r="AW173" s="2">
        <f t="shared" si="101"/>
        <v>1.8765931385417575E-6</v>
      </c>
      <c r="AX173" s="42">
        <f t="shared" si="102"/>
        <v>5.7979899228775031E-7</v>
      </c>
      <c r="AY173" s="2">
        <f t="shared" si="103"/>
        <v>5.2073035233540973E-7</v>
      </c>
      <c r="AZ173" s="2">
        <f t="shared" si="104"/>
        <v>8.0682798010492823E-7</v>
      </c>
      <c r="BA173" s="2"/>
      <c r="BB173" s="46">
        <f t="shared" si="78"/>
        <v>0.78861198509926911</v>
      </c>
      <c r="BC173" s="46">
        <f t="shared" si="79"/>
        <v>0.25</v>
      </c>
      <c r="BD173" s="2"/>
      <c r="BE173">
        <f>IF(AG173/Calculations!$H$11=INT(AG173/Calculations!$H$11),1,0)</f>
        <v>0</v>
      </c>
      <c r="BF173" s="56">
        <f t="shared" si="105"/>
        <v>2.5934106766625926</v>
      </c>
      <c r="BH173" s="2">
        <f t="shared" si="86"/>
        <v>15.95869170322451</v>
      </c>
      <c r="BI173" s="2">
        <f t="shared" si="87"/>
        <v>5.2839095630703712</v>
      </c>
      <c r="BJ173" s="41">
        <f t="shared" si="106"/>
        <v>0</v>
      </c>
      <c r="BK173" s="58">
        <f t="shared" si="107"/>
        <v>0</v>
      </c>
      <c r="BL173" s="2"/>
      <c r="BM173" s="2">
        <f t="shared" si="88"/>
        <v>15.95869170322451</v>
      </c>
      <c r="BN173" s="2">
        <f t="shared" si="89"/>
        <v>5.2839095630703712</v>
      </c>
      <c r="BO173" s="41">
        <f t="shared" si="90"/>
        <v>0</v>
      </c>
      <c r="BP173" s="2">
        <f t="shared" si="91"/>
        <v>0</v>
      </c>
      <c r="BQ173" s="2"/>
      <c r="BR173" s="2"/>
      <c r="BS173" s="2">
        <f t="shared" si="108"/>
        <v>970.08693073258269</v>
      </c>
      <c r="BT173" s="2">
        <f t="shared" si="109"/>
        <v>20.000914773990136</v>
      </c>
      <c r="BU173" s="2">
        <f t="shared" si="110"/>
        <v>793.47386102394012</v>
      </c>
      <c r="BV173" s="2">
        <f t="shared" si="111"/>
        <v>196.6139844826327</v>
      </c>
      <c r="BW173" s="6">
        <f t="shared" si="92"/>
        <v>990.08784550657288</v>
      </c>
    </row>
    <row r="174" spans="15:75" x14ac:dyDescent="0.35">
      <c r="O174">
        <f t="shared" si="76"/>
        <v>2.2300000000000013</v>
      </c>
      <c r="P174" s="46"/>
      <c r="S174" s="46"/>
      <c r="T174" s="46"/>
      <c r="U174" s="22">
        <f>IF(O174&lt;'User Interface'!$C$54,0,'User Interface'!$C$52)</f>
        <v>0</v>
      </c>
      <c r="V174" s="46">
        <f>'User Interface'!$C$52</f>
        <v>0.05</v>
      </c>
      <c r="W174" s="46"/>
      <c r="X174">
        <f t="shared" si="75"/>
        <v>2.2300000000000013</v>
      </c>
      <c r="Y174" s="46"/>
      <c r="Z174" s="46"/>
      <c r="AA174" s="46"/>
      <c r="AD174" s="22">
        <f>IF(X174&lt;'User Interface'!$C$54,0,'User Interface'!$C$52)</f>
        <v>0</v>
      </c>
      <c r="AE174" s="46">
        <f>'User Interface'!$C$52</f>
        <v>0.05</v>
      </c>
      <c r="AG174">
        <f t="shared" si="80"/>
        <v>53.666666666666664</v>
      </c>
      <c r="AH174">
        <f t="shared" si="81"/>
        <v>161</v>
      </c>
      <c r="AI174" s="1">
        <f t="shared" si="93"/>
        <v>1687.8962931666072</v>
      </c>
      <c r="AJ174" s="1">
        <f t="shared" si="94"/>
        <v>1.5757299869124171E-6</v>
      </c>
      <c r="AK174" s="1">
        <f t="shared" si="82"/>
        <v>131.78198745227485</v>
      </c>
      <c r="AL174" s="1">
        <f t="shared" si="95"/>
        <v>283.02695356680152</v>
      </c>
      <c r="AM174" s="1">
        <f t="shared" si="83"/>
        <v>63.18055317170537</v>
      </c>
      <c r="AN174" s="1">
        <f t="shared" si="96"/>
        <v>3.5013997834779707E-5</v>
      </c>
      <c r="AO174" s="1">
        <f t="shared" si="97"/>
        <v>2703.4747502000769</v>
      </c>
      <c r="AP174" s="1">
        <f t="shared" si="98"/>
        <v>2.4166276547108042E-6</v>
      </c>
      <c r="AQ174" s="1">
        <f t="shared" si="84"/>
        <v>40.877226088746099</v>
      </c>
      <c r="AR174" s="1">
        <f t="shared" si="99"/>
        <v>89.733806780010454</v>
      </c>
      <c r="AS174" s="1">
        <f t="shared" si="100"/>
        <v>1.1634628018103569E-5</v>
      </c>
      <c r="AT174" s="1">
        <f t="shared" si="85"/>
        <v>2.8378932797835748E-2</v>
      </c>
      <c r="AU174" s="1">
        <f t="shared" si="77"/>
        <v>5000.0000000000045</v>
      </c>
      <c r="AW174" s="2">
        <f t="shared" si="101"/>
        <v>1.9113196838281201E-6</v>
      </c>
      <c r="AX174" s="42">
        <f t="shared" si="102"/>
        <v>5.9555545562587577E-7</v>
      </c>
      <c r="AY174" s="2">
        <f t="shared" si="103"/>
        <v>5.1599545388274866E-7</v>
      </c>
      <c r="AZ174" s="2">
        <f t="shared" si="104"/>
        <v>8.0820885766378488E-7</v>
      </c>
      <c r="BA174" s="2"/>
      <c r="BB174" s="46">
        <f t="shared" si="78"/>
        <v>0.7882425974086269</v>
      </c>
      <c r="BC174" s="46">
        <f t="shared" si="79"/>
        <v>0.25</v>
      </c>
      <c r="BD174" s="2"/>
      <c r="BE174">
        <f>IF(AG174/Calculations!$H$11=INT(AG174/Calculations!$H$11),1,0)</f>
        <v>0</v>
      </c>
      <c r="BF174" s="56">
        <f t="shared" si="105"/>
        <v>2.5841854146238892</v>
      </c>
      <c r="BH174" s="2">
        <f t="shared" si="86"/>
        <v>16.129844233724441</v>
      </c>
      <c r="BI174" s="2">
        <f t="shared" si="87"/>
        <v>5.4093998753683259</v>
      </c>
      <c r="BJ174" s="41">
        <f t="shared" si="106"/>
        <v>0</v>
      </c>
      <c r="BK174" s="58">
        <f t="shared" si="107"/>
        <v>0</v>
      </c>
      <c r="BL174" s="2"/>
      <c r="BM174" s="2">
        <f t="shared" si="88"/>
        <v>16.129844233724441</v>
      </c>
      <c r="BN174" s="2">
        <f t="shared" si="89"/>
        <v>5.4093998753683259</v>
      </c>
      <c r="BO174" s="41">
        <f t="shared" si="90"/>
        <v>0</v>
      </c>
      <c r="BP174" s="2">
        <f t="shared" si="91"/>
        <v>0</v>
      </c>
      <c r="BQ174" s="2"/>
      <c r="BR174" s="2"/>
      <c r="BS174" s="2">
        <f t="shared" si="108"/>
        <v>991.62617484167549</v>
      </c>
      <c r="BT174" s="2">
        <f t="shared" si="109"/>
        <v>20.000914773990136</v>
      </c>
      <c r="BU174" s="2">
        <f t="shared" si="110"/>
        <v>809.60370525766461</v>
      </c>
      <c r="BV174" s="2">
        <f t="shared" si="111"/>
        <v>202.02338435800104</v>
      </c>
      <c r="BW174" s="6">
        <f t="shared" si="92"/>
        <v>1011.6270896156657</v>
      </c>
    </row>
    <row r="175" spans="15:75" x14ac:dyDescent="0.35">
      <c r="O175">
        <f t="shared" si="76"/>
        <v>2.2500000000000013</v>
      </c>
      <c r="P175" s="46"/>
      <c r="S175" s="46"/>
      <c r="T175" s="46"/>
      <c r="U175" s="22">
        <f>IF(O175&lt;'User Interface'!$C$54,0,'User Interface'!$C$52)</f>
        <v>0</v>
      </c>
      <c r="V175" s="46">
        <f>'User Interface'!$C$52</f>
        <v>0.05</v>
      </c>
      <c r="W175" s="46"/>
      <c r="X175">
        <f t="shared" si="75"/>
        <v>2.2500000000000013</v>
      </c>
      <c r="Y175" s="46"/>
      <c r="Z175" s="46"/>
      <c r="AA175" s="46"/>
      <c r="AD175" s="22">
        <f>IF(X175&lt;'User Interface'!$C$54,0,'User Interface'!$C$52)</f>
        <v>0</v>
      </c>
      <c r="AE175" s="46">
        <f>'User Interface'!$C$52</f>
        <v>0.05</v>
      </c>
      <c r="AG175">
        <f t="shared" si="80"/>
        <v>54</v>
      </c>
      <c r="AH175">
        <f t="shared" si="81"/>
        <v>162</v>
      </c>
      <c r="AI175" s="1">
        <f t="shared" si="93"/>
        <v>1671.6000435072572</v>
      </c>
      <c r="AJ175" s="1">
        <f t="shared" si="94"/>
        <v>1.5616945042696284E-6</v>
      </c>
      <c r="AK175" s="1">
        <f t="shared" si="82"/>
        <v>133.43579407540761</v>
      </c>
      <c r="AL175" s="1">
        <f t="shared" si="95"/>
        <v>288.04262754274174</v>
      </c>
      <c r="AM175" s="1">
        <f t="shared" si="83"/>
        <v>64.563532256681839</v>
      </c>
      <c r="AN175" s="1">
        <f t="shared" si="96"/>
        <v>3.5769235548805893E-5</v>
      </c>
      <c r="AO175" s="1">
        <f t="shared" si="97"/>
        <v>2708.3174992724785</v>
      </c>
      <c r="AP175" s="1">
        <f t="shared" si="98"/>
        <v>2.4206987555268818E-6</v>
      </c>
      <c r="AQ175" s="1">
        <f t="shared" si="84"/>
        <v>41.872119196868596</v>
      </c>
      <c r="AR175" s="1">
        <f t="shared" si="99"/>
        <v>92.139200969157471</v>
      </c>
      <c r="AS175" s="1">
        <f t="shared" si="100"/>
        <v>1.1969278845922256E-5</v>
      </c>
      <c r="AT175" s="1">
        <f t="shared" si="85"/>
        <v>2.9131458503208738E-2</v>
      </c>
      <c r="AU175" s="1">
        <f t="shared" si="77"/>
        <v>5000.0000000000027</v>
      </c>
      <c r="AW175" s="2">
        <f t="shared" si="101"/>
        <v>1.9461900213316234E-6</v>
      </c>
      <c r="AX175" s="42">
        <f t="shared" si="102"/>
        <v>6.1166578063067603E-7</v>
      </c>
      <c r="AY175" s="2">
        <f t="shared" si="103"/>
        <v>5.1120784632801685E-7</v>
      </c>
      <c r="AZ175" s="2">
        <f t="shared" si="104"/>
        <v>8.0961365238634541E-7</v>
      </c>
      <c r="BA175" s="2"/>
      <c r="BB175" s="46">
        <f t="shared" si="78"/>
        <v>0.78787338274003937</v>
      </c>
      <c r="BC175" s="46">
        <f t="shared" si="79"/>
        <v>0.25</v>
      </c>
      <c r="BD175" s="2"/>
      <c r="BE175">
        <f>IF(AG175/Calculations!$H$11=INT(AG175/Calculations!$H$11),1,0)</f>
        <v>0</v>
      </c>
      <c r="BF175" s="56">
        <f t="shared" si="105"/>
        <v>2.5747940955594624</v>
      </c>
      <c r="BH175" s="2">
        <f t="shared" si="86"/>
        <v>16.296249673385521</v>
      </c>
      <c r="BI175" s="2">
        <f t="shared" si="87"/>
        <v>5.5368071179831775</v>
      </c>
      <c r="BJ175" s="41">
        <f t="shared" si="106"/>
        <v>0</v>
      </c>
      <c r="BK175" s="58">
        <f t="shared" si="107"/>
        <v>0</v>
      </c>
      <c r="BL175" s="2"/>
      <c r="BM175" s="2">
        <f t="shared" si="88"/>
        <v>16.296249673385521</v>
      </c>
      <c r="BN175" s="2">
        <f t="shared" si="89"/>
        <v>5.5368071179831775</v>
      </c>
      <c r="BO175" s="41">
        <f t="shared" si="90"/>
        <v>0</v>
      </c>
      <c r="BP175" s="2">
        <f t="shared" si="91"/>
        <v>0</v>
      </c>
      <c r="BQ175" s="2"/>
      <c r="BR175" s="2"/>
      <c r="BS175" s="2">
        <f t="shared" si="108"/>
        <v>1013.4592316330442</v>
      </c>
      <c r="BT175" s="2">
        <f t="shared" si="109"/>
        <v>20.000914773990136</v>
      </c>
      <c r="BU175" s="2">
        <f t="shared" si="110"/>
        <v>825.89995493105016</v>
      </c>
      <c r="BV175" s="2">
        <f t="shared" si="111"/>
        <v>207.56019147598423</v>
      </c>
      <c r="BW175" s="6">
        <f t="shared" si="92"/>
        <v>1033.4601464070342</v>
      </c>
    </row>
    <row r="176" spans="15:75" x14ac:dyDescent="0.35">
      <c r="O176">
        <f t="shared" si="76"/>
        <v>2.2700000000000014</v>
      </c>
      <c r="P176" s="46"/>
      <c r="S176" s="46"/>
      <c r="T176" s="46"/>
      <c r="U176" s="22">
        <f>IF(O176&lt;'User Interface'!$C$54,0,'User Interface'!$C$52)</f>
        <v>0</v>
      </c>
      <c r="V176" s="46">
        <f>'User Interface'!$C$52</f>
        <v>0.05</v>
      </c>
      <c r="W176" s="46"/>
      <c r="X176">
        <f t="shared" si="75"/>
        <v>2.2700000000000014</v>
      </c>
      <c r="Y176" s="46"/>
      <c r="Z176" s="46"/>
      <c r="AA176" s="46"/>
      <c r="AD176" s="22">
        <f>IF(X176&lt;'User Interface'!$C$54,0,'User Interface'!$C$52)</f>
        <v>0</v>
      </c>
      <c r="AE176" s="46">
        <f>'User Interface'!$C$52</f>
        <v>0.05</v>
      </c>
      <c r="AG176">
        <f t="shared" si="80"/>
        <v>54.333333333333336</v>
      </c>
      <c r="AH176">
        <f t="shared" si="81"/>
        <v>163</v>
      </c>
      <c r="AI176" s="1">
        <f t="shared" si="93"/>
        <v>1655.142345937418</v>
      </c>
      <c r="AJ176" s="1">
        <f t="shared" si="94"/>
        <v>1.5474985625267572E-6</v>
      </c>
      <c r="AK176" s="1">
        <f t="shared" si="82"/>
        <v>135.06729231773079</v>
      </c>
      <c r="AL176" s="1">
        <f t="shared" si="95"/>
        <v>293.07145661949829</v>
      </c>
      <c r="AM176" s="1">
        <f t="shared" si="83"/>
        <v>65.964747150333395</v>
      </c>
      <c r="AN176" s="1">
        <f t="shared" si="96"/>
        <v>3.6533783578660017E-5</v>
      </c>
      <c r="AO176" s="1">
        <f t="shared" si="97"/>
        <v>2713.2405481694755</v>
      </c>
      <c r="AP176" s="1">
        <f t="shared" si="98"/>
        <v>2.4248416035217027E-6</v>
      </c>
      <c r="AQ176" s="1">
        <f t="shared" si="84"/>
        <v>42.885789000214068</v>
      </c>
      <c r="AR176" s="1">
        <f t="shared" si="99"/>
        <v>94.597867530296114</v>
      </c>
      <c r="AS176" s="1">
        <f t="shared" si="100"/>
        <v>1.231243266999888E-5</v>
      </c>
      <c r="AT176" s="1">
        <f t="shared" si="85"/>
        <v>2.9900456481444068E-2</v>
      </c>
      <c r="AU176" s="1">
        <f t="shared" si="77"/>
        <v>5000.0000000000045</v>
      </c>
      <c r="AW176" s="2">
        <f t="shared" si="101"/>
        <v>1.9811886947794974E-6</v>
      </c>
      <c r="AX176" s="42">
        <f t="shared" si="102"/>
        <v>6.2813665374143964E-7</v>
      </c>
      <c r="AY176" s="2">
        <f t="shared" si="103"/>
        <v>5.0636889301367149E-7</v>
      </c>
      <c r="AZ176" s="2">
        <f t="shared" si="104"/>
        <v>8.1104243317044815E-7</v>
      </c>
      <c r="BA176" s="2"/>
      <c r="BB176" s="46">
        <f t="shared" si="78"/>
        <v>0.78750434101246269</v>
      </c>
      <c r="BC176" s="46">
        <f t="shared" si="79"/>
        <v>0.25</v>
      </c>
      <c r="BD176" s="2"/>
      <c r="BE176">
        <f>IF(AG176/Calculations!$H$11=INT(AG176/Calculations!$H$11),1,0)</f>
        <v>0</v>
      </c>
      <c r="BF176" s="56">
        <f t="shared" si="105"/>
        <v>2.565237511111345</v>
      </c>
      <c r="BH176" s="2">
        <f t="shared" si="86"/>
        <v>16.457697584035142</v>
      </c>
      <c r="BI176" s="2">
        <f t="shared" si="87"/>
        <v>5.6661274918864253</v>
      </c>
      <c r="BJ176" s="41">
        <f t="shared" si="106"/>
        <v>0</v>
      </c>
      <c r="BK176" s="58">
        <f t="shared" si="107"/>
        <v>0</v>
      </c>
      <c r="BL176" s="2"/>
      <c r="BM176" s="2">
        <f t="shared" si="88"/>
        <v>16.457697584035142</v>
      </c>
      <c r="BN176" s="2">
        <f t="shared" si="89"/>
        <v>5.6661274918864253</v>
      </c>
      <c r="BO176" s="41">
        <f t="shared" si="90"/>
        <v>0</v>
      </c>
      <c r="BP176" s="2">
        <f t="shared" si="91"/>
        <v>0</v>
      </c>
      <c r="BQ176" s="2"/>
      <c r="BR176" s="2"/>
      <c r="BS176" s="2">
        <f t="shared" si="108"/>
        <v>1035.5830567089658</v>
      </c>
      <c r="BT176" s="2">
        <f t="shared" si="109"/>
        <v>20.000914773990136</v>
      </c>
      <c r="BU176" s="2">
        <f t="shared" si="110"/>
        <v>842.35765251508531</v>
      </c>
      <c r="BV176" s="2">
        <f t="shared" si="111"/>
        <v>213.22631896787064</v>
      </c>
      <c r="BW176" s="6">
        <f t="shared" si="92"/>
        <v>1055.583971482956</v>
      </c>
    </row>
    <row r="177" spans="15:75" x14ac:dyDescent="0.35">
      <c r="O177">
        <f t="shared" si="76"/>
        <v>2.2900000000000014</v>
      </c>
      <c r="P177" s="46"/>
      <c r="S177" s="46"/>
      <c r="T177" s="46"/>
      <c r="U177" s="22">
        <f>IF(O177&lt;'User Interface'!$C$54,0,'User Interface'!$C$52)</f>
        <v>0</v>
      </c>
      <c r="V177" s="46">
        <f>'User Interface'!$C$52</f>
        <v>0.05</v>
      </c>
      <c r="W177" s="46"/>
      <c r="X177">
        <f t="shared" si="75"/>
        <v>2.2900000000000014</v>
      </c>
      <c r="Y177" s="46"/>
      <c r="Z177" s="46"/>
      <c r="AA177" s="46"/>
      <c r="AD177" s="22">
        <f>IF(X177&lt;'User Interface'!$C$54,0,'User Interface'!$C$52)</f>
        <v>0</v>
      </c>
      <c r="AE177" s="46">
        <f>'User Interface'!$C$52</f>
        <v>0.05</v>
      </c>
      <c r="AG177">
        <f t="shared" si="80"/>
        <v>54.666666666666664</v>
      </c>
      <c r="AH177">
        <f t="shared" si="81"/>
        <v>164</v>
      </c>
      <c r="AI177" s="1">
        <f t="shared" si="93"/>
        <v>1638.5283739463405</v>
      </c>
      <c r="AJ177" s="1">
        <f t="shared" si="94"/>
        <v>1.5331457264181493E-6</v>
      </c>
      <c r="AK177" s="1">
        <f t="shared" si="82"/>
        <v>136.67378739896893</v>
      </c>
      <c r="AL177" s="1">
        <f t="shared" si="95"/>
        <v>298.11051463557249</v>
      </c>
      <c r="AM177" s="1">
        <f t="shared" si="83"/>
        <v>67.383897685355265</v>
      </c>
      <c r="AN177" s="1">
        <f t="shared" si="96"/>
        <v>3.7307436291667772E-5</v>
      </c>
      <c r="AO177" s="1">
        <f t="shared" si="97"/>
        <v>2718.2440079018056</v>
      </c>
      <c r="AP177" s="1">
        <f t="shared" si="98"/>
        <v>2.4290563269211656E-6</v>
      </c>
      <c r="AQ177" s="1">
        <f t="shared" si="84"/>
        <v>43.918053981415369</v>
      </c>
      <c r="AR177" s="1">
        <f t="shared" si="99"/>
        <v>97.110624372719386</v>
      </c>
      <c r="AS177" s="1">
        <f t="shared" si="100"/>
        <v>1.2664253924423229E-5</v>
      </c>
      <c r="AT177" s="1">
        <f t="shared" si="85"/>
        <v>3.0686143934102936E-2</v>
      </c>
      <c r="AU177" s="1">
        <f t="shared" si="77"/>
        <v>5000.0000000000027</v>
      </c>
      <c r="AW177" s="2">
        <f t="shared" si="101"/>
        <v>2.0162984129621759E-6</v>
      </c>
      <c r="AX177" s="42">
        <f t="shared" si="102"/>
        <v>6.4497441323384643E-7</v>
      </c>
      <c r="AY177" s="2">
        <f t="shared" si="103"/>
        <v>5.0148001806697778E-7</v>
      </c>
      <c r="AZ177" s="2">
        <f t="shared" si="104"/>
        <v>8.1249525790669679E-7</v>
      </c>
      <c r="BA177" s="2"/>
      <c r="BB177" s="46">
        <f t="shared" si="78"/>
        <v>0.78713547214489066</v>
      </c>
      <c r="BC177" s="46">
        <f t="shared" si="79"/>
        <v>0.25</v>
      </c>
      <c r="BD177" s="2"/>
      <c r="BE177">
        <f>IF(AG177/Calculations!$H$11=INT(AG177/Calculations!$H$11),1,0)</f>
        <v>0</v>
      </c>
      <c r="BF177" s="56">
        <f t="shared" si="105"/>
        <v>2.5555166159917415</v>
      </c>
      <c r="BH177" s="2">
        <f t="shared" si="86"/>
        <v>16.613972005430444</v>
      </c>
      <c r="BI177" s="2">
        <f t="shared" si="87"/>
        <v>5.7973526478917536</v>
      </c>
      <c r="BJ177" s="41">
        <f t="shared" si="106"/>
        <v>0</v>
      </c>
      <c r="BK177" s="58">
        <f t="shared" si="107"/>
        <v>0</v>
      </c>
      <c r="BL177" s="2"/>
      <c r="BM177" s="2">
        <f t="shared" si="88"/>
        <v>16.613972005430444</v>
      </c>
      <c r="BN177" s="2">
        <f t="shared" si="89"/>
        <v>5.7973526478917536</v>
      </c>
      <c r="BO177" s="41">
        <f t="shared" si="90"/>
        <v>0</v>
      </c>
      <c r="BP177" s="2">
        <f t="shared" si="91"/>
        <v>0</v>
      </c>
      <c r="BQ177" s="2"/>
      <c r="BR177" s="2"/>
      <c r="BS177" s="2">
        <f t="shared" si="108"/>
        <v>1057.9943813622881</v>
      </c>
      <c r="BT177" s="2">
        <f t="shared" si="109"/>
        <v>20.000914773990136</v>
      </c>
      <c r="BU177" s="2">
        <f t="shared" si="110"/>
        <v>858.97162452051577</v>
      </c>
      <c r="BV177" s="2">
        <f t="shared" si="111"/>
        <v>219.0236716157624</v>
      </c>
      <c r="BW177" s="6">
        <f t="shared" si="92"/>
        <v>1077.9952961362783</v>
      </c>
    </row>
    <row r="178" spans="15:75" x14ac:dyDescent="0.35">
      <c r="O178">
        <f t="shared" si="76"/>
        <v>2.3100000000000014</v>
      </c>
      <c r="P178" s="46"/>
      <c r="S178" s="46"/>
      <c r="T178" s="46"/>
      <c r="U178" s="22">
        <f>IF(O178&lt;'User Interface'!$C$54,0,'User Interface'!$C$52)</f>
        <v>0</v>
      </c>
      <c r="V178" s="46">
        <f>'User Interface'!$C$52</f>
        <v>0.05</v>
      </c>
      <c r="W178" s="46"/>
      <c r="X178">
        <f t="shared" si="75"/>
        <v>2.3100000000000014</v>
      </c>
      <c r="Y178" s="46"/>
      <c r="Z178" s="46"/>
      <c r="AA178" s="46"/>
      <c r="AD178" s="22">
        <f>IF(X178&lt;'User Interface'!$C$54,0,'User Interface'!$C$52)</f>
        <v>0</v>
      </c>
      <c r="AE178" s="46">
        <f>'User Interface'!$C$52</f>
        <v>0.05</v>
      </c>
      <c r="AG178">
        <f t="shared" si="80"/>
        <v>55</v>
      </c>
      <c r="AH178">
        <f t="shared" si="81"/>
        <v>165</v>
      </c>
      <c r="AI178" s="1">
        <f t="shared" si="93"/>
        <v>1621.763520454587</v>
      </c>
      <c r="AJ178" s="1">
        <f t="shared" si="94"/>
        <v>1.5186398596920859E-6</v>
      </c>
      <c r="AK178" s="1">
        <f t="shared" si="82"/>
        <v>138.25266452756497</v>
      </c>
      <c r="AL178" s="1">
        <f t="shared" si="95"/>
        <v>303.15667553875687</v>
      </c>
      <c r="AM178" s="1">
        <f t="shared" si="83"/>
        <v>68.820660986065576</v>
      </c>
      <c r="AN178" s="1">
        <f t="shared" si="96"/>
        <v>3.8089976090435326E-5</v>
      </c>
      <c r="AO178" s="1">
        <f t="shared" si="97"/>
        <v>2723.3279447810164</v>
      </c>
      <c r="AP178" s="1">
        <f t="shared" si="98"/>
        <v>2.4333430572046761E-6</v>
      </c>
      <c r="AQ178" s="1">
        <f t="shared" si="84"/>
        <v>44.968740147570145</v>
      </c>
      <c r="AR178" s="1">
        <f t="shared" si="99"/>
        <v>99.678249763087152</v>
      </c>
      <c r="AS178" s="1">
        <f t="shared" si="100"/>
        <v>1.3024909148413741E-5</v>
      </c>
      <c r="AT178" s="1">
        <f t="shared" si="85"/>
        <v>3.1488734487538646E-2</v>
      </c>
      <c r="AU178" s="1">
        <f t="shared" si="77"/>
        <v>5000.0000000000045</v>
      </c>
      <c r="AW178" s="2">
        <f t="shared" si="101"/>
        <v>2.0515002168514901E-6</v>
      </c>
      <c r="AX178" s="42">
        <f t="shared" si="102"/>
        <v>6.6218507933392354E-7</v>
      </c>
      <c r="AY178" s="2">
        <f t="shared" si="103"/>
        <v>4.9654270874665293E-7</v>
      </c>
      <c r="AZ178" s="2">
        <f t="shared" si="104"/>
        <v>8.1397217259056515E-7</v>
      </c>
      <c r="BA178" s="2"/>
      <c r="BB178" s="46">
        <f t="shared" si="78"/>
        <v>0.78676677605635537</v>
      </c>
      <c r="BC178" s="46">
        <f t="shared" si="79"/>
        <v>0.25</v>
      </c>
      <c r="BD178" s="2"/>
      <c r="BE178">
        <f>IF(AG178/Calculations!$H$11=INT(AG178/Calculations!$H$11),1,0)</f>
        <v>0</v>
      </c>
      <c r="BF178" s="56">
        <f t="shared" si="105"/>
        <v>2.545632538043904</v>
      </c>
      <c r="BH178" s="2">
        <f t="shared" si="86"/>
        <v>16.764853506259271</v>
      </c>
      <c r="BI178" s="2">
        <f t="shared" si="87"/>
        <v>5.9304699418675959</v>
      </c>
      <c r="BJ178" s="41">
        <f t="shared" si="106"/>
        <v>0</v>
      </c>
      <c r="BK178" s="58">
        <f t="shared" si="107"/>
        <v>0</v>
      </c>
      <c r="BL178" s="2"/>
      <c r="BM178" s="2">
        <f t="shared" si="88"/>
        <v>16.764853506259271</v>
      </c>
      <c r="BN178" s="2">
        <f t="shared" si="89"/>
        <v>5.9304699418675959</v>
      </c>
      <c r="BO178" s="41">
        <f t="shared" si="90"/>
        <v>0</v>
      </c>
      <c r="BP178" s="2">
        <f t="shared" si="91"/>
        <v>0</v>
      </c>
      <c r="BQ178" s="2"/>
      <c r="BR178" s="2"/>
      <c r="BS178" s="2">
        <f t="shared" si="108"/>
        <v>1080.6897048104149</v>
      </c>
      <c r="BT178" s="2">
        <f t="shared" si="109"/>
        <v>20.000914773990136</v>
      </c>
      <c r="BU178" s="2">
        <f t="shared" si="110"/>
        <v>875.7364780267751</v>
      </c>
      <c r="BV178" s="2">
        <f t="shared" si="111"/>
        <v>224.95414155762998</v>
      </c>
      <c r="BW178" s="6">
        <f t="shared" si="92"/>
        <v>1100.6906195844051</v>
      </c>
    </row>
    <row r="179" spans="15:75" x14ac:dyDescent="0.35">
      <c r="O179">
        <f t="shared" si="76"/>
        <v>2.3300000000000014</v>
      </c>
      <c r="P179" s="46"/>
      <c r="S179" s="46"/>
      <c r="T179" s="46"/>
      <c r="U179" s="22">
        <f>IF(O179&lt;'User Interface'!$C$54,0,'User Interface'!$C$52)</f>
        <v>0</v>
      </c>
      <c r="V179" s="46">
        <f>'User Interface'!$C$52</f>
        <v>0.05</v>
      </c>
      <c r="W179" s="46"/>
      <c r="X179">
        <f t="shared" si="75"/>
        <v>2.3300000000000014</v>
      </c>
      <c r="Y179" s="46"/>
      <c r="Z179" s="46"/>
      <c r="AA179" s="46"/>
      <c r="AD179" s="22">
        <f>IF(X179&lt;'User Interface'!$C$54,0,'User Interface'!$C$52)</f>
        <v>0</v>
      </c>
      <c r="AE179" s="46">
        <f>'User Interface'!$C$52</f>
        <v>0.05</v>
      </c>
      <c r="AG179">
        <f t="shared" si="80"/>
        <v>55.333333333333336</v>
      </c>
      <c r="AH179">
        <f t="shared" si="81"/>
        <v>166</v>
      </c>
      <c r="AI179" s="1">
        <f t="shared" si="93"/>
        <v>1604.8533994403854</v>
      </c>
      <c r="AJ179" s="1">
        <f t="shared" si="94"/>
        <v>1.5039850902275451E-6</v>
      </c>
      <c r="AK179" s="1">
        <f t="shared" si="82"/>
        <v>139.80137838669205</v>
      </c>
      <c r="AL179" s="1">
        <f t="shared" si="95"/>
        <v>308.20662907277534</v>
      </c>
      <c r="AM179" s="1">
        <f t="shared" si="83"/>
        <v>70.274689969650211</v>
      </c>
      <c r="AN179" s="1">
        <f t="shared" si="96"/>
        <v>3.888117229571005E-5</v>
      </c>
      <c r="AO179" s="1">
        <f t="shared" si="97"/>
        <v>2728.4923782633432</v>
      </c>
      <c r="AP179" s="1">
        <f t="shared" si="98"/>
        <v>2.437701915328392E-6</v>
      </c>
      <c r="AQ179" s="1">
        <f t="shared" si="84"/>
        <v>46.037676106458441</v>
      </c>
      <c r="AR179" s="1">
        <f t="shared" si="99"/>
        <v>102.30148410535024</v>
      </c>
      <c r="AS179" s="1">
        <f t="shared" si="100"/>
        <v>1.3394566641334478E-5</v>
      </c>
      <c r="AT179" s="1">
        <f t="shared" si="85"/>
        <v>3.2308437922423536E-2</v>
      </c>
      <c r="AU179" s="1">
        <f t="shared" si="77"/>
        <v>5000.0000000000027</v>
      </c>
      <c r="AW179" s="2">
        <f t="shared" si="101"/>
        <v>2.0867736233167435E-6</v>
      </c>
      <c r="AX179" s="42">
        <f t="shared" si="102"/>
        <v>6.7977437740677947E-7</v>
      </c>
      <c r="AY179" s="2">
        <f t="shared" si="103"/>
        <v>4.9155851709948779E-7</v>
      </c>
      <c r="AZ179" s="2">
        <f t="shared" si="104"/>
        <v>8.1547321052527444E-7</v>
      </c>
      <c r="BA179" s="2"/>
      <c r="BB179" s="46">
        <f t="shared" si="78"/>
        <v>0.78639825266592667</v>
      </c>
      <c r="BC179" s="46">
        <f t="shared" si="79"/>
        <v>0.25</v>
      </c>
      <c r="BD179" s="2"/>
      <c r="BE179">
        <f>IF(AG179/Calculations!$H$11=INT(AG179/Calculations!$H$11),1,0)</f>
        <v>0</v>
      </c>
      <c r="BF179" s="56">
        <f t="shared" si="105"/>
        <v>2.535586587363178</v>
      </c>
      <c r="BH179" s="2">
        <f t="shared" si="86"/>
        <v>16.910121028856533</v>
      </c>
      <c r="BI179" s="2">
        <f t="shared" si="87"/>
        <v>6.0654626419516493</v>
      </c>
      <c r="BJ179" s="41">
        <f t="shared" si="106"/>
        <v>0</v>
      </c>
      <c r="BK179" s="58">
        <f t="shared" si="107"/>
        <v>0</v>
      </c>
      <c r="BL179" s="2"/>
      <c r="BM179" s="2">
        <f t="shared" si="88"/>
        <v>16.910121028856533</v>
      </c>
      <c r="BN179" s="2">
        <f t="shared" si="89"/>
        <v>6.0654626419516493</v>
      </c>
      <c r="BO179" s="41">
        <f t="shared" si="90"/>
        <v>0</v>
      </c>
      <c r="BP179" s="2">
        <f t="shared" si="91"/>
        <v>0</v>
      </c>
      <c r="BQ179" s="2"/>
      <c r="BR179" s="2"/>
      <c r="BS179" s="2">
        <f t="shared" si="108"/>
        <v>1103.6652884812231</v>
      </c>
      <c r="BT179" s="2">
        <f t="shared" si="109"/>
        <v>20.000914773990136</v>
      </c>
      <c r="BU179" s="2">
        <f t="shared" si="110"/>
        <v>892.64659905563167</v>
      </c>
      <c r="BV179" s="2">
        <f t="shared" si="111"/>
        <v>231.01960419958164</v>
      </c>
      <c r="BW179" s="6">
        <f t="shared" si="92"/>
        <v>1123.6662032552133</v>
      </c>
    </row>
    <row r="180" spans="15:75" x14ac:dyDescent="0.35">
      <c r="O180">
        <f t="shared" si="76"/>
        <v>2.3500000000000014</v>
      </c>
      <c r="P180" s="46"/>
      <c r="S180" s="46"/>
      <c r="T180" s="46"/>
      <c r="U180" s="22">
        <f>IF(O180&lt;'User Interface'!$C$54,0,'User Interface'!$C$52)</f>
        <v>0</v>
      </c>
      <c r="V180" s="46">
        <f>'User Interface'!$C$52</f>
        <v>0.05</v>
      </c>
      <c r="W180" s="46"/>
      <c r="X180">
        <f t="shared" si="75"/>
        <v>2.3500000000000014</v>
      </c>
      <c r="Y180" s="46"/>
      <c r="Z180" s="46"/>
      <c r="AA180" s="46"/>
      <c r="AD180" s="22">
        <f>IF(X180&lt;'User Interface'!$C$54,0,'User Interface'!$C$52)</f>
        <v>0</v>
      </c>
      <c r="AE180" s="46">
        <f>'User Interface'!$C$52</f>
        <v>0.05</v>
      </c>
      <c r="AG180">
        <f t="shared" si="80"/>
        <v>55.666666666666664</v>
      </c>
      <c r="AH180">
        <f t="shared" si="81"/>
        <v>167</v>
      </c>
      <c r="AI180" s="1">
        <f t="shared" si="93"/>
        <v>1587.803845892832</v>
      </c>
      <c r="AJ180" s="1">
        <f t="shared" si="94"/>
        <v>1.4891857878200307E-6</v>
      </c>
      <c r="AK180" s="1">
        <f t="shared" si="82"/>
        <v>141.31744546163452</v>
      </c>
      <c r="AL180" s="1">
        <f t="shared" si="95"/>
        <v>313.2568947621441</v>
      </c>
      <c r="AM180" s="1">
        <f t="shared" si="83"/>
        <v>71.745612043177985</v>
      </c>
      <c r="AN180" s="1">
        <f t="shared" si="96"/>
        <v>3.9680780192106734E-5</v>
      </c>
      <c r="AO180" s="1">
        <f t="shared" si="97"/>
        <v>2733.7372790054233</v>
      </c>
      <c r="AP180" s="1">
        <f t="shared" si="98"/>
        <v>2.4421330018232178E-6</v>
      </c>
      <c r="AQ180" s="1">
        <f t="shared" si="84"/>
        <v>47.124688858202305</v>
      </c>
      <c r="AR180" s="1">
        <f t="shared" si="99"/>
        <v>104.98103113120858</v>
      </c>
      <c r="AS180" s="1">
        <f t="shared" si="100"/>
        <v>1.3773396143288459E-5</v>
      </c>
      <c r="AT180" s="1">
        <f t="shared" si="85"/>
        <v>3.314545988542468E-2</v>
      </c>
      <c r="AU180" s="1">
        <f t="shared" si="77"/>
        <v>5000.0000000000036</v>
      </c>
      <c r="AW180" s="2">
        <f t="shared" si="101"/>
        <v>2.1220967499922656E-6</v>
      </c>
      <c r="AX180" s="42">
        <f t="shared" si="102"/>
        <v>6.977477553190876E-7</v>
      </c>
      <c r="AY180" s="2">
        <f t="shared" si="103"/>
        <v>4.8652906100166716E-7</v>
      </c>
      <c r="AZ180" s="2">
        <f t="shared" si="104"/>
        <v>8.1699839160428967E-7</v>
      </c>
      <c r="BA180" s="2"/>
      <c r="BB180" s="46">
        <f t="shared" si="78"/>
        <v>0.78602990189271249</v>
      </c>
      <c r="BC180" s="46">
        <f t="shared" si="79"/>
        <v>0.25</v>
      </c>
      <c r="BD180" s="2"/>
      <c r="BE180">
        <f>IF(AG180/Calculations!$H$11=INT(AG180/Calculations!$H$11),1,0)</f>
        <v>0</v>
      </c>
      <c r="BF180" s="56">
        <f t="shared" si="105"/>
        <v>2.5253802645564214</v>
      </c>
      <c r="BH180" s="2">
        <f t="shared" si="86"/>
        <v>17.049553562352685</v>
      </c>
      <c r="BI180" s="2">
        <f t="shared" si="87"/>
        <v>6.2023100969059097</v>
      </c>
      <c r="BJ180" s="41">
        <f t="shared" si="106"/>
        <v>0</v>
      </c>
      <c r="BK180" s="58">
        <f t="shared" si="107"/>
        <v>0</v>
      </c>
      <c r="BL180" s="2"/>
      <c r="BM180" s="2">
        <f t="shared" si="88"/>
        <v>17.049553562352685</v>
      </c>
      <c r="BN180" s="2">
        <f t="shared" si="89"/>
        <v>6.2023100969059097</v>
      </c>
      <c r="BO180" s="41">
        <f t="shared" si="90"/>
        <v>0</v>
      </c>
      <c r="BP180" s="2">
        <f t="shared" si="91"/>
        <v>0</v>
      </c>
      <c r="BQ180" s="2"/>
      <c r="BR180" s="2"/>
      <c r="BS180" s="2">
        <f t="shared" si="108"/>
        <v>1126.9171521404817</v>
      </c>
      <c r="BT180" s="2">
        <f t="shared" si="109"/>
        <v>20.000914773990136</v>
      </c>
      <c r="BU180" s="2">
        <f t="shared" si="110"/>
        <v>909.69615261798435</v>
      </c>
      <c r="BV180" s="2">
        <f t="shared" si="111"/>
        <v>237.22191429648754</v>
      </c>
      <c r="BW180" s="6">
        <f t="shared" si="92"/>
        <v>1146.9180669144719</v>
      </c>
    </row>
    <row r="181" spans="15:75" x14ac:dyDescent="0.35">
      <c r="O181">
        <f t="shared" si="76"/>
        <v>2.3700000000000014</v>
      </c>
      <c r="P181" s="46"/>
      <c r="S181" s="46"/>
      <c r="T181" s="46"/>
      <c r="U181" s="22">
        <f>IF(O181&lt;'User Interface'!$C$54,0,'User Interface'!$C$52)</f>
        <v>0</v>
      </c>
      <c r="V181" s="46">
        <f>'User Interface'!$C$52</f>
        <v>0.05</v>
      </c>
      <c r="W181" s="46"/>
      <c r="X181">
        <f t="shared" si="75"/>
        <v>2.3700000000000014</v>
      </c>
      <c r="Y181" s="46"/>
      <c r="Z181" s="46"/>
      <c r="AA181" s="46"/>
      <c r="AD181" s="22">
        <f>IF(X181&lt;'User Interface'!$C$54,0,'User Interface'!$C$52)</f>
        <v>0</v>
      </c>
      <c r="AE181" s="46">
        <f>'User Interface'!$C$52</f>
        <v>0.05</v>
      </c>
      <c r="AG181">
        <f t="shared" si="80"/>
        <v>56</v>
      </c>
      <c r="AH181">
        <f t="shared" si="81"/>
        <v>168</v>
      </c>
      <c r="AI181" s="1">
        <f t="shared" si="93"/>
        <v>1568.7838336663447</v>
      </c>
      <c r="AJ181" s="1">
        <f t="shared" si="94"/>
        <v>1.4742465498600302E-6</v>
      </c>
      <c r="AK181" s="1">
        <f t="shared" si="82"/>
        <v>144.635519318435</v>
      </c>
      <c r="AL181" s="1">
        <f t="shared" si="95"/>
        <v>318.3038345688426</v>
      </c>
      <c r="AM181" s="1">
        <f t="shared" si="83"/>
        <v>73.233027974357398</v>
      </c>
      <c r="AN181" s="1">
        <f t="shared" si="96"/>
        <v>4.0488540216098555E-5</v>
      </c>
      <c r="AO181" s="1">
        <f t="shared" si="97"/>
        <v>2738.3846324140891</v>
      </c>
      <c r="AP181" s="1">
        <f t="shared" si="98"/>
        <v>2.4466363895466261E-6</v>
      </c>
      <c r="AQ181" s="1">
        <f t="shared" si="84"/>
        <v>48.907534890725607</v>
      </c>
      <c r="AR181" s="1">
        <f t="shared" si="99"/>
        <v>107.71755859463157</v>
      </c>
      <c r="AS181" s="1">
        <f t="shared" si="100"/>
        <v>1.4161568535775384E-5</v>
      </c>
      <c r="AT181" s="1">
        <f t="shared" si="85"/>
        <v>3.4000001585360103E-2</v>
      </c>
      <c r="AU181" s="1">
        <f t="shared" si="77"/>
        <v>5000.0000000000027</v>
      </c>
      <c r="AW181" s="2">
        <f t="shared" si="101"/>
        <v>2.1574464250838915E-6</v>
      </c>
      <c r="AX181" s="42">
        <f t="shared" si="102"/>
        <v>7.1611039589855555E-7</v>
      </c>
      <c r="AY181" s="2">
        <f t="shared" si="103"/>
        <v>4.814560246466763E-7</v>
      </c>
      <c r="AZ181" s="2">
        <f t="shared" si="104"/>
        <v>8.1854772166448091E-7</v>
      </c>
      <c r="BA181" s="2"/>
      <c r="BB181" s="46">
        <f t="shared" si="78"/>
        <v>0.7856617236558584</v>
      </c>
      <c r="BC181" s="46">
        <f t="shared" si="79"/>
        <v>0.25</v>
      </c>
      <c r="BD181" s="2"/>
      <c r="BE181">
        <f>IF(AG181/Calculations!$H$11=INT(AG181/Calculations!$H$11),1,0)</f>
        <v>1</v>
      </c>
      <c r="BF181" s="56">
        <f t="shared" si="105"/>
        <v>2.5150152681975877</v>
      </c>
      <c r="BH181" s="2">
        <f t="shared" si="86"/>
        <v>17.182931672246237</v>
      </c>
      <c r="BI181" s="2">
        <f t="shared" si="87"/>
        <v>6.3409878733062781</v>
      </c>
      <c r="BJ181" s="41">
        <f t="shared" si="106"/>
        <v>1.8370805691802996</v>
      </c>
      <c r="BK181" s="58">
        <f t="shared" si="107"/>
        <v>0.67793469901728787</v>
      </c>
      <c r="BL181" s="2"/>
      <c r="BM181" s="2">
        <f t="shared" si="88"/>
        <v>17.182931672246237</v>
      </c>
      <c r="BN181" s="2">
        <f t="shared" si="89"/>
        <v>6.3409878733062781</v>
      </c>
      <c r="BO181" s="41">
        <f t="shared" si="90"/>
        <v>1.8370805691802996</v>
      </c>
      <c r="BP181" s="2">
        <f t="shared" si="91"/>
        <v>0.67793469901728787</v>
      </c>
      <c r="BQ181" s="2"/>
      <c r="BR181" s="2"/>
      <c r="BS181" s="2">
        <f t="shared" si="108"/>
        <v>1150.4410716860341</v>
      </c>
      <c r="BT181" s="2">
        <f t="shared" si="109"/>
        <v>22.515930042187723</v>
      </c>
      <c r="BU181" s="2">
        <f t="shared" si="110"/>
        <v>928.71616485941092</v>
      </c>
      <c r="BV181" s="2">
        <f t="shared" si="111"/>
        <v>244.24083686881113</v>
      </c>
      <c r="BW181" s="6">
        <f t="shared" si="92"/>
        <v>1172.9570017282217</v>
      </c>
    </row>
    <row r="182" spans="15:75" x14ac:dyDescent="0.35">
      <c r="O182">
        <f t="shared" si="76"/>
        <v>2.3900000000000015</v>
      </c>
      <c r="P182" s="46"/>
      <c r="S182" s="46"/>
      <c r="T182" s="46"/>
      <c r="U182" s="22">
        <f>IF(O182&lt;'User Interface'!$C$54,0,'User Interface'!$C$52)</f>
        <v>0</v>
      </c>
      <c r="V182" s="46">
        <f>'User Interface'!$C$52</f>
        <v>0.05</v>
      </c>
      <c r="W182" s="46"/>
      <c r="X182">
        <f t="shared" si="75"/>
        <v>2.3900000000000015</v>
      </c>
      <c r="Y182" s="46"/>
      <c r="Z182" s="46"/>
      <c r="AA182" s="46"/>
      <c r="AD182" s="22">
        <f>IF(X182&lt;'User Interface'!$C$54,0,'User Interface'!$C$52)</f>
        <v>0</v>
      </c>
      <c r="AE182" s="46">
        <f>'User Interface'!$C$52</f>
        <v>0.05</v>
      </c>
      <c r="AG182">
        <f t="shared" si="80"/>
        <v>56.333333333333336</v>
      </c>
      <c r="AH182">
        <f t="shared" si="81"/>
        <v>169</v>
      </c>
      <c r="AI182" s="1">
        <f t="shared" si="93"/>
        <v>1551.4940415017011</v>
      </c>
      <c r="AJ182" s="1">
        <f t="shared" si="94"/>
        <v>1.4591721917712819E-6</v>
      </c>
      <c r="AK182" s="1">
        <f t="shared" si="82"/>
        <v>145.85469824054888</v>
      </c>
      <c r="AL182" s="1">
        <f t="shared" si="95"/>
        <v>323.54778459389166</v>
      </c>
      <c r="AM182" s="1">
        <f t="shared" si="83"/>
        <v>74.7365109183432</v>
      </c>
      <c r="AN182" s="1">
        <f t="shared" si="96"/>
        <v>4.1304177269521453E-5</v>
      </c>
      <c r="AO182" s="1">
        <f t="shared" si="97"/>
        <v>2743.7917800725895</v>
      </c>
      <c r="AP182" s="1">
        <f t="shared" si="98"/>
        <v>2.4512121182672572E-6</v>
      </c>
      <c r="AQ182" s="1">
        <f t="shared" si="84"/>
        <v>49.953228012519311</v>
      </c>
      <c r="AR182" s="1">
        <f t="shared" si="99"/>
        <v>110.58702462711564</v>
      </c>
      <c r="AS182" s="1">
        <f t="shared" si="100"/>
        <v>1.4559255557809768E-5</v>
      </c>
      <c r="AT182" s="1">
        <f t="shared" si="85"/>
        <v>3.4872259475904867E-2</v>
      </c>
      <c r="AU182" s="1">
        <f t="shared" si="77"/>
        <v>5000.0000000000036</v>
      </c>
      <c r="AW182" s="2">
        <f t="shared" si="101"/>
        <v>2.1927982852629915E-6</v>
      </c>
      <c r="AX182" s="42">
        <f t="shared" si="102"/>
        <v>7.3486722526713233E-7</v>
      </c>
      <c r="AY182" s="2">
        <f t="shared" si="103"/>
        <v>4.7634115853126161E-7</v>
      </c>
      <c r="AZ182" s="2">
        <f t="shared" si="104"/>
        <v>8.201211919028396E-7</v>
      </c>
      <c r="BA182" s="2"/>
      <c r="BB182" s="46">
        <f t="shared" si="78"/>
        <v>0.78529371787454805</v>
      </c>
      <c r="BC182" s="46">
        <f t="shared" si="79"/>
        <v>0.25</v>
      </c>
      <c r="BD182" s="2"/>
      <c r="BE182">
        <f>IF(AG182/Calculations!$H$11=INT(AG182/Calculations!$H$11),1,0)</f>
        <v>0</v>
      </c>
      <c r="BF182" s="56">
        <f t="shared" si="105"/>
        <v>2.5036543544860388</v>
      </c>
      <c r="BH182" s="2">
        <f t="shared" si="86"/>
        <v>17.289792179717772</v>
      </c>
      <c r="BI182" s="2">
        <f t="shared" si="87"/>
        <v>6.4798636652076569</v>
      </c>
      <c r="BJ182" s="41">
        <f t="shared" si="106"/>
        <v>0</v>
      </c>
      <c r="BK182" s="58">
        <f t="shared" si="107"/>
        <v>0</v>
      </c>
      <c r="BL182" s="2"/>
      <c r="BM182" s="2">
        <f t="shared" si="88"/>
        <v>17.289792179717772</v>
      </c>
      <c r="BN182" s="2">
        <f t="shared" si="89"/>
        <v>6.4798636652076569</v>
      </c>
      <c r="BO182" s="41">
        <f t="shared" si="90"/>
        <v>0</v>
      </c>
      <c r="BP182" s="2">
        <f t="shared" si="91"/>
        <v>0</v>
      </c>
      <c r="BQ182" s="2"/>
      <c r="BR182" s="2"/>
      <c r="BS182" s="2">
        <f t="shared" si="108"/>
        <v>1174.2107275309595</v>
      </c>
      <c r="BT182" s="2">
        <f t="shared" si="109"/>
        <v>22.515930042187723</v>
      </c>
      <c r="BU182" s="2">
        <f t="shared" si="110"/>
        <v>946.0059570391287</v>
      </c>
      <c r="BV182" s="2">
        <f t="shared" si="111"/>
        <v>250.72070053401879</v>
      </c>
      <c r="BW182" s="6">
        <f t="shared" si="92"/>
        <v>1196.7266575731471</v>
      </c>
    </row>
    <row r="183" spans="15:75" x14ac:dyDescent="0.35">
      <c r="O183">
        <f t="shared" si="76"/>
        <v>2.4100000000000015</v>
      </c>
      <c r="P183" s="46"/>
      <c r="S183" s="46"/>
      <c r="T183" s="46"/>
      <c r="U183" s="22">
        <f>IF(O183&lt;'User Interface'!$C$54,0,'User Interface'!$C$52)</f>
        <v>0</v>
      </c>
      <c r="V183" s="46">
        <f>'User Interface'!$C$52</f>
        <v>0.05</v>
      </c>
      <c r="W183" s="46"/>
      <c r="X183">
        <f t="shared" si="75"/>
        <v>2.4100000000000015</v>
      </c>
      <c r="Y183" s="46"/>
      <c r="Z183" s="46"/>
      <c r="AA183" s="46"/>
      <c r="AD183" s="22">
        <f>IF(X183&lt;'User Interface'!$C$54,0,'User Interface'!$C$52)</f>
        <v>0</v>
      </c>
      <c r="AE183" s="46">
        <f>'User Interface'!$C$52</f>
        <v>0.05</v>
      </c>
      <c r="AG183">
        <f t="shared" si="80"/>
        <v>56.666666666666664</v>
      </c>
      <c r="AH183">
        <f t="shared" si="81"/>
        <v>170</v>
      </c>
      <c r="AI183" s="1">
        <f t="shared" si="93"/>
        <v>1534.0725966862178</v>
      </c>
      <c r="AJ183" s="1">
        <f t="shared" si="94"/>
        <v>1.44341661598711E-6</v>
      </c>
      <c r="AK183" s="1">
        <f t="shared" si="82"/>
        <v>147.07006548950463</v>
      </c>
      <c r="AL183" s="1">
        <f t="shared" si="95"/>
        <v>328.74883326118095</v>
      </c>
      <c r="AM183" s="1">
        <f t="shared" si="83"/>
        <v>76.257688444272688</v>
      </c>
      <c r="AN183" s="1">
        <f t="shared" si="96"/>
        <v>4.2127400145025382E-5</v>
      </c>
      <c r="AO183" s="1">
        <f t="shared" si="97"/>
        <v>2749.2814307296912</v>
      </c>
      <c r="AP183" s="1">
        <f t="shared" si="98"/>
        <v>2.4556568101175532E-6</v>
      </c>
      <c r="AQ183" s="1">
        <f t="shared" si="84"/>
        <v>51.029203825838529</v>
      </c>
      <c r="AR183" s="1">
        <f t="shared" si="99"/>
        <v>113.50435814526671</v>
      </c>
      <c r="AS183" s="1">
        <f t="shared" si="100"/>
        <v>1.4966629533659803E-5</v>
      </c>
      <c r="AT183" s="1">
        <f t="shared" si="85"/>
        <v>3.5762424926705783E-2</v>
      </c>
      <c r="AU183" s="1">
        <f t="shared" si="77"/>
        <v>5000.0000000000018</v>
      </c>
      <c r="AW183" s="2">
        <f t="shared" si="101"/>
        <v>2.2281268642631667E-6</v>
      </c>
      <c r="AX183" s="42">
        <f t="shared" si="102"/>
        <v>7.5402291770265006E-7</v>
      </c>
      <c r="AY183" s="2">
        <f t="shared" si="103"/>
        <v>4.7063515480625539E-7</v>
      </c>
      <c r="AZ183" s="2">
        <f t="shared" si="104"/>
        <v>8.2151539793938139E-7</v>
      </c>
      <c r="BA183" s="2"/>
      <c r="BB183" s="46">
        <f t="shared" si="78"/>
        <v>0.78492588446800282</v>
      </c>
      <c r="BC183" s="46">
        <f t="shared" si="79"/>
        <v>0.25</v>
      </c>
      <c r="BD183" s="2"/>
      <c r="BE183">
        <f>IF(AG183/Calculations!$H$11=INT(AG183/Calculations!$H$11),1,0)</f>
        <v>0</v>
      </c>
      <c r="BF183" s="56">
        <f t="shared" si="105"/>
        <v>2.4929803519103673</v>
      </c>
      <c r="BH183" s="2">
        <f t="shared" si="86"/>
        <v>17.421444831238979</v>
      </c>
      <c r="BI183" s="2">
        <f t="shared" si="87"/>
        <v>6.6263344813769232</v>
      </c>
      <c r="BJ183" s="41">
        <f t="shared" si="106"/>
        <v>0</v>
      </c>
      <c r="BK183" s="58">
        <f t="shared" si="107"/>
        <v>0</v>
      </c>
      <c r="BL183" s="2"/>
      <c r="BM183" s="2">
        <f t="shared" si="88"/>
        <v>17.421444831238979</v>
      </c>
      <c r="BN183" s="2">
        <f t="shared" si="89"/>
        <v>6.6263344813769232</v>
      </c>
      <c r="BO183" s="41">
        <f t="shared" si="90"/>
        <v>0</v>
      </c>
      <c r="BP183" s="2">
        <f t="shared" si="91"/>
        <v>0</v>
      </c>
      <c r="BQ183" s="2"/>
      <c r="BR183" s="2"/>
      <c r="BS183" s="2">
        <f t="shared" si="108"/>
        <v>1198.2585068435753</v>
      </c>
      <c r="BT183" s="2">
        <f t="shared" si="109"/>
        <v>22.515930042187723</v>
      </c>
      <c r="BU183" s="2">
        <f t="shared" si="110"/>
        <v>963.4274018703677</v>
      </c>
      <c r="BV183" s="2">
        <f t="shared" si="111"/>
        <v>257.3470350153957</v>
      </c>
      <c r="BW183" s="6">
        <f t="shared" si="92"/>
        <v>1220.774436885763</v>
      </c>
    </row>
    <row r="184" spans="15:75" x14ac:dyDescent="0.35">
      <c r="O184">
        <f t="shared" si="76"/>
        <v>2.4300000000000015</v>
      </c>
      <c r="P184" s="46"/>
      <c r="S184" s="46"/>
      <c r="T184" s="46"/>
      <c r="U184" s="22">
        <f>IF(O184&lt;'User Interface'!$C$54,0,'User Interface'!$C$52)</f>
        <v>0</v>
      </c>
      <c r="V184" s="46">
        <f>'User Interface'!$C$52</f>
        <v>0.05</v>
      </c>
      <c r="W184" s="46"/>
      <c r="X184">
        <f t="shared" si="75"/>
        <v>2.4300000000000015</v>
      </c>
      <c r="Y184" s="46"/>
      <c r="Z184" s="46"/>
      <c r="AA184" s="46"/>
      <c r="AD184" s="22">
        <f>IF(X184&lt;'User Interface'!$C$54,0,'User Interface'!$C$52)</f>
        <v>0</v>
      </c>
      <c r="AE184" s="46">
        <f>'User Interface'!$C$52</f>
        <v>0.05</v>
      </c>
      <c r="AG184">
        <f t="shared" si="80"/>
        <v>57</v>
      </c>
      <c r="AH184">
        <f t="shared" si="81"/>
        <v>171</v>
      </c>
      <c r="AI184" s="1">
        <f t="shared" si="93"/>
        <v>1516.5282251367994</v>
      </c>
      <c r="AJ184" s="1">
        <f t="shared" si="94"/>
        <v>1.4277259610963999E-6</v>
      </c>
      <c r="AK184" s="1">
        <f t="shared" si="82"/>
        <v>148.27331866689087</v>
      </c>
      <c r="AL184" s="1">
        <f t="shared" si="95"/>
        <v>333.90801627994739</v>
      </c>
      <c r="AM184" s="1">
        <f t="shared" si="83"/>
        <v>77.795701272941272</v>
      </c>
      <c r="AN184" s="1">
        <f t="shared" si="96"/>
        <v>4.2959329892993368E-5</v>
      </c>
      <c r="AO184" s="1">
        <f t="shared" si="97"/>
        <v>2754.8529942246519</v>
      </c>
      <c r="AP184" s="1">
        <f t="shared" si="98"/>
        <v>2.4602420823315221E-6</v>
      </c>
      <c r="AQ184" s="1">
        <f t="shared" si="84"/>
        <v>52.133227288772844</v>
      </c>
      <c r="AR184" s="1">
        <f t="shared" si="99"/>
        <v>116.47178418961735</v>
      </c>
      <c r="AS184" s="1">
        <f t="shared" si="100"/>
        <v>1.538439039156071E-5</v>
      </c>
      <c r="AT184" s="1">
        <f t="shared" si="85"/>
        <v>3.667070869292547E-2</v>
      </c>
      <c r="AU184" s="1">
        <f t="shared" si="77"/>
        <v>5000.0000000000018</v>
      </c>
      <c r="AW184" s="2">
        <f t="shared" si="101"/>
        <v>2.2648345148055863E-6</v>
      </c>
      <c r="AX184" s="42">
        <f t="shared" si="102"/>
        <v>7.7410918013090119E-7</v>
      </c>
      <c r="AY184" s="2">
        <f t="shared" si="103"/>
        <v>4.6544821710499293E-7</v>
      </c>
      <c r="AZ184" s="2">
        <f t="shared" si="104"/>
        <v>8.2313754225315298E-7</v>
      </c>
      <c r="BA184" s="2"/>
      <c r="BB184" s="46">
        <f t="shared" si="78"/>
        <v>0.78455822335548198</v>
      </c>
      <c r="BC184" s="46">
        <f t="shared" si="79"/>
        <v>0.25</v>
      </c>
      <c r="BD184" s="2"/>
      <c r="BE184">
        <f>IF(AG184/Calculations!$H$11=INT(AG184/Calculations!$H$11),1,0)</f>
        <v>0</v>
      </c>
      <c r="BF184" s="56">
        <f t="shared" si="105"/>
        <v>2.4821467698074251</v>
      </c>
      <c r="BH184" s="2">
        <f t="shared" si="86"/>
        <v>17.544371565108968</v>
      </c>
      <c r="BI184" s="2">
        <f t="shared" si="87"/>
        <v>6.7739349991385946</v>
      </c>
      <c r="BJ184" s="41">
        <f t="shared" si="106"/>
        <v>0</v>
      </c>
      <c r="BK184" s="58">
        <f t="shared" si="107"/>
        <v>0</v>
      </c>
      <c r="BL184" s="2"/>
      <c r="BM184" s="2">
        <f t="shared" si="88"/>
        <v>17.544371565108968</v>
      </c>
      <c r="BN184" s="2">
        <f t="shared" si="89"/>
        <v>6.7739349991385946</v>
      </c>
      <c r="BO184" s="41">
        <f t="shared" si="90"/>
        <v>0</v>
      </c>
      <c r="BP184" s="2">
        <f t="shared" si="91"/>
        <v>0</v>
      </c>
      <c r="BQ184" s="2"/>
      <c r="BR184" s="2"/>
      <c r="BS184" s="2">
        <f t="shared" si="108"/>
        <v>1222.576813407823</v>
      </c>
      <c r="BT184" s="2">
        <f t="shared" si="109"/>
        <v>22.515930042187723</v>
      </c>
      <c r="BU184" s="2">
        <f t="shared" si="110"/>
        <v>980.97177343547662</v>
      </c>
      <c r="BV184" s="2">
        <f t="shared" si="111"/>
        <v>264.12097001453429</v>
      </c>
      <c r="BW184" s="6">
        <f t="shared" si="92"/>
        <v>1245.0927434500106</v>
      </c>
    </row>
    <row r="185" spans="15:75" x14ac:dyDescent="0.35">
      <c r="O185">
        <f t="shared" si="76"/>
        <v>2.4500000000000015</v>
      </c>
      <c r="P185" s="46"/>
      <c r="S185" s="46"/>
      <c r="T185" s="46"/>
      <c r="U185" s="22">
        <f>IF(O185&lt;'User Interface'!$C$54,0,'User Interface'!$C$52)</f>
        <v>0</v>
      </c>
      <c r="V185" s="46">
        <f>'User Interface'!$C$52</f>
        <v>0.05</v>
      </c>
      <c r="W185" s="46"/>
      <c r="X185">
        <f t="shared" si="75"/>
        <v>2.4500000000000015</v>
      </c>
      <c r="Y185" s="46"/>
      <c r="Z185" s="46"/>
      <c r="AA185" s="46"/>
      <c r="AD185" s="22">
        <f>IF(X185&lt;'User Interface'!$C$54,0,'User Interface'!$C$52)</f>
        <v>0</v>
      </c>
      <c r="AE185" s="46">
        <f>'User Interface'!$C$52</f>
        <v>0.05</v>
      </c>
      <c r="AG185">
        <f t="shared" si="80"/>
        <v>57.333333333333336</v>
      </c>
      <c r="AH185">
        <f t="shared" si="81"/>
        <v>172</v>
      </c>
      <c r="AI185" s="1">
        <f t="shared" si="93"/>
        <v>1498.8695182004831</v>
      </c>
      <c r="AJ185" s="1">
        <f t="shared" si="94"/>
        <v>1.4120390910056836E-6</v>
      </c>
      <c r="AK185" s="1">
        <f t="shared" si="82"/>
        <v>149.45721243368379</v>
      </c>
      <c r="AL185" s="1">
        <f t="shared" si="95"/>
        <v>339.02541164418955</v>
      </c>
      <c r="AM185" s="1">
        <f t="shared" si="83"/>
        <v>79.349721162880755</v>
      </c>
      <c r="AN185" s="1">
        <f t="shared" si="96"/>
        <v>4.379937005179346E-5</v>
      </c>
      <c r="AO185" s="1">
        <f t="shared" si="97"/>
        <v>2760.5058803860488</v>
      </c>
      <c r="AP185" s="1">
        <f t="shared" si="98"/>
        <v>2.4649458256877675E-6</v>
      </c>
      <c r="AQ185" s="1">
        <f t="shared" si="84"/>
        <v>53.263368886290152</v>
      </c>
      <c r="AR185" s="1">
        <f t="shared" si="99"/>
        <v>119.49122648615007</v>
      </c>
      <c r="AS185" s="1">
        <f t="shared" si="100"/>
        <v>1.5812625897200008E-5</v>
      </c>
      <c r="AT185" s="1">
        <f t="shared" si="85"/>
        <v>3.7597311295094901E-2</v>
      </c>
      <c r="AU185" s="1">
        <f t="shared" si="77"/>
        <v>5000.0000000000027</v>
      </c>
      <c r="AW185" s="2">
        <f t="shared" si="101"/>
        <v>2.3012418558406848E-6</v>
      </c>
      <c r="AX185" s="42">
        <f t="shared" si="102"/>
        <v>7.9453051496217206E-7</v>
      </c>
      <c r="AY185" s="2">
        <f t="shared" si="103"/>
        <v>4.6022178360808361E-7</v>
      </c>
      <c r="AZ185" s="2">
        <f t="shared" si="104"/>
        <v>8.2478443746675254E-7</v>
      </c>
      <c r="BA185" s="2"/>
      <c r="BB185" s="46">
        <f t="shared" si="78"/>
        <v>0.78419073445628251</v>
      </c>
      <c r="BC185" s="46">
        <f t="shared" si="79"/>
        <v>0.25</v>
      </c>
      <c r="BD185" s="2"/>
      <c r="BE185">
        <f>IF(AG185/Calculations!$H$11=INT(AG185/Calculations!$H$11),1,0)</f>
        <v>0</v>
      </c>
      <c r="BF185" s="56">
        <f t="shared" si="105"/>
        <v>2.4711573588097147</v>
      </c>
      <c r="BH185" s="2">
        <f t="shared" si="86"/>
        <v>17.658706952003023</v>
      </c>
      <c r="BI185" s="2">
        <f t="shared" si="87"/>
        <v>6.9227224073809559</v>
      </c>
      <c r="BJ185" s="41">
        <f t="shared" si="106"/>
        <v>0</v>
      </c>
      <c r="BK185" s="58">
        <f t="shared" si="107"/>
        <v>0</v>
      </c>
      <c r="BL185" s="2"/>
      <c r="BM185" s="2">
        <f t="shared" si="88"/>
        <v>17.658706952003023</v>
      </c>
      <c r="BN185" s="2">
        <f t="shared" si="89"/>
        <v>6.9227224073809559</v>
      </c>
      <c r="BO185" s="41">
        <f t="shared" si="90"/>
        <v>0</v>
      </c>
      <c r="BP185" s="2">
        <f t="shared" si="91"/>
        <v>0</v>
      </c>
      <c r="BQ185" s="2"/>
      <c r="BR185" s="2"/>
      <c r="BS185" s="2">
        <f t="shared" si="108"/>
        <v>1247.158242767207</v>
      </c>
      <c r="BT185" s="2">
        <f t="shared" si="109"/>
        <v>22.515930042187723</v>
      </c>
      <c r="BU185" s="2">
        <f t="shared" si="110"/>
        <v>998.63048038747968</v>
      </c>
      <c r="BV185" s="2">
        <f t="shared" si="111"/>
        <v>271.04369242191524</v>
      </c>
      <c r="BW185" s="6">
        <f t="shared" si="92"/>
        <v>1269.6741728093946</v>
      </c>
    </row>
    <row r="186" spans="15:75" x14ac:dyDescent="0.35">
      <c r="O186">
        <f t="shared" si="76"/>
        <v>2.4700000000000015</v>
      </c>
      <c r="P186" s="46"/>
      <c r="S186" s="46"/>
      <c r="T186" s="46"/>
      <c r="U186" s="22">
        <f>IF(O186&lt;'User Interface'!$C$54,0,'User Interface'!$C$52)</f>
        <v>0</v>
      </c>
      <c r="V186" s="46">
        <f>'User Interface'!$C$52</f>
        <v>0.05</v>
      </c>
      <c r="W186" s="46"/>
      <c r="X186">
        <f t="shared" si="75"/>
        <v>2.4700000000000015</v>
      </c>
      <c r="Y186" s="46"/>
      <c r="Z186" s="46"/>
      <c r="AA186" s="46"/>
      <c r="AD186" s="22">
        <f>IF(X186&lt;'User Interface'!$C$54,0,'User Interface'!$C$52)</f>
        <v>0</v>
      </c>
      <c r="AE186" s="46">
        <f>'User Interface'!$C$52</f>
        <v>0.05</v>
      </c>
      <c r="AG186">
        <f t="shared" si="80"/>
        <v>57.666666666666664</v>
      </c>
      <c r="AH186">
        <f t="shared" si="81"/>
        <v>173</v>
      </c>
      <c r="AI186" s="1">
        <f t="shared" si="93"/>
        <v>1481.1049812968809</v>
      </c>
      <c r="AJ186" s="1">
        <f t="shared" si="94"/>
        <v>1.3963178660944142E-6</v>
      </c>
      <c r="AK186" s="1">
        <f t="shared" si="82"/>
        <v>150.61539241593113</v>
      </c>
      <c r="AL186" s="1">
        <f t="shared" si="95"/>
        <v>344.10028965737234</v>
      </c>
      <c r="AM186" s="1">
        <f t="shared" si="83"/>
        <v>80.918940398373849</v>
      </c>
      <c r="AN186" s="1">
        <f t="shared" si="96"/>
        <v>4.4646951697569051E-5</v>
      </c>
      <c r="AO186" s="1">
        <f t="shared" si="97"/>
        <v>2766.2394886878674</v>
      </c>
      <c r="AP186" s="1">
        <f t="shared" si="98"/>
        <v>2.469753123657134E-6</v>
      </c>
      <c r="AQ186" s="1">
        <f t="shared" si="84"/>
        <v>54.417951788454232</v>
      </c>
      <c r="AR186" s="1">
        <f t="shared" si="99"/>
        <v>122.56434856727306</v>
      </c>
      <c r="AS186" s="1">
        <f t="shared" si="100"/>
        <v>1.6251437301889877E-5</v>
      </c>
      <c r="AT186" s="1">
        <f t="shared" si="85"/>
        <v>3.8542423388795093E-2</v>
      </c>
      <c r="AU186" s="1">
        <f t="shared" si="77"/>
        <v>5000.0000000000009</v>
      </c>
      <c r="AW186" s="2">
        <f t="shared" si="101"/>
        <v>2.337356137333193E-6</v>
      </c>
      <c r="AX186" s="42">
        <f t="shared" si="102"/>
        <v>8.1530249748034636E-7</v>
      </c>
      <c r="AY186" s="2">
        <f t="shared" si="103"/>
        <v>4.5495847209062496E-7</v>
      </c>
      <c r="AZ186" s="2">
        <f t="shared" si="104"/>
        <v>8.264559065319553E-7</v>
      </c>
      <c r="BA186" s="2"/>
      <c r="BB186" s="46">
        <f t="shared" si="78"/>
        <v>0.7838234176897394</v>
      </c>
      <c r="BC186" s="46">
        <f t="shared" si="79"/>
        <v>0.25</v>
      </c>
      <c r="BD186" s="2"/>
      <c r="BE186">
        <f>IF(AG186/Calculations!$H$11=INT(AG186/Calculations!$H$11),1,0)</f>
        <v>0</v>
      </c>
      <c r="BF186" s="56">
        <f t="shared" si="105"/>
        <v>2.4600159046384444</v>
      </c>
      <c r="BH186" s="2">
        <f t="shared" si="86"/>
        <v>17.764536919323316</v>
      </c>
      <c r="BI186" s="2">
        <f t="shared" si="87"/>
        <v>7.072735000640769</v>
      </c>
      <c r="BJ186" s="41">
        <f t="shared" si="106"/>
        <v>0</v>
      </c>
      <c r="BK186" s="58">
        <f t="shared" si="107"/>
        <v>0</v>
      </c>
      <c r="BL186" s="2"/>
      <c r="BM186" s="2">
        <f t="shared" si="88"/>
        <v>17.764536919323316</v>
      </c>
      <c r="BN186" s="2">
        <f t="shared" si="89"/>
        <v>7.072735000640769</v>
      </c>
      <c r="BO186" s="41">
        <f t="shared" si="90"/>
        <v>0</v>
      </c>
      <c r="BP186" s="2">
        <f t="shared" si="91"/>
        <v>0</v>
      </c>
      <c r="BQ186" s="2"/>
      <c r="BR186" s="2"/>
      <c r="BS186" s="2">
        <f t="shared" si="108"/>
        <v>1271.995514687171</v>
      </c>
      <c r="BT186" s="2">
        <f t="shared" si="109"/>
        <v>22.515930042187723</v>
      </c>
      <c r="BU186" s="2">
        <f t="shared" si="110"/>
        <v>1016.395017306803</v>
      </c>
      <c r="BV186" s="2">
        <f t="shared" si="111"/>
        <v>278.116427422556</v>
      </c>
      <c r="BW186" s="6">
        <f t="shared" si="92"/>
        <v>1294.5114447293586</v>
      </c>
    </row>
    <row r="187" spans="15:75" x14ac:dyDescent="0.35">
      <c r="O187">
        <f t="shared" si="76"/>
        <v>2.4900000000000015</v>
      </c>
      <c r="P187" s="46"/>
      <c r="S187" s="46"/>
      <c r="T187" s="46"/>
      <c r="U187" s="22">
        <f>IF(O187&lt;'User Interface'!$C$54,0,'User Interface'!$C$52)</f>
        <v>0</v>
      </c>
      <c r="V187" s="46">
        <f>'User Interface'!$C$52</f>
        <v>0.05</v>
      </c>
      <c r="W187" s="46"/>
      <c r="X187">
        <f t="shared" si="75"/>
        <v>2.4900000000000015</v>
      </c>
      <c r="Y187" s="46"/>
      <c r="Z187" s="46"/>
      <c r="AA187" s="46"/>
      <c r="AD187" s="22">
        <f>IF(X187&lt;'User Interface'!$C$54,0,'User Interface'!$C$52)</f>
        <v>0</v>
      </c>
      <c r="AE187" s="46">
        <f>'User Interface'!$C$52</f>
        <v>0.05</v>
      </c>
      <c r="AG187">
        <f t="shared" si="80"/>
        <v>58</v>
      </c>
      <c r="AH187">
        <f t="shared" si="81"/>
        <v>174</v>
      </c>
      <c r="AI187" s="1">
        <f t="shared" si="93"/>
        <v>1463.2430719841232</v>
      </c>
      <c r="AJ187" s="1">
        <f t="shared" si="94"/>
        <v>1.3805394373530302E-6</v>
      </c>
      <c r="AK187" s="1">
        <f t="shared" si="82"/>
        <v>151.74225814269721</v>
      </c>
      <c r="AL187" s="1">
        <f t="shared" si="95"/>
        <v>349.13123940101997</v>
      </c>
      <c r="AM187" s="1">
        <f t="shared" si="83"/>
        <v>82.502563058761524</v>
      </c>
      <c r="AN187" s="1">
        <f t="shared" si="96"/>
        <v>4.5501525803573109E-5</v>
      </c>
      <c r="AO187" s="1">
        <f t="shared" si="97"/>
        <v>2772.0531996324439</v>
      </c>
      <c r="AP187" s="1">
        <f t="shared" si="98"/>
        <v>2.4746538548354226E-6</v>
      </c>
      <c r="AQ187" s="1">
        <f t="shared" si="84"/>
        <v>55.595507454261551</v>
      </c>
      <c r="AR187" s="1">
        <f t="shared" si="99"/>
        <v>125.69258804302923</v>
      </c>
      <c r="AS187" s="1">
        <f t="shared" si="100"/>
        <v>1.6700936912278984E-5</v>
      </c>
      <c r="AT187" s="1">
        <f t="shared" si="85"/>
        <v>3.9506226009133519E-2</v>
      </c>
      <c r="AU187" s="1">
        <f t="shared" si="77"/>
        <v>5000.0000000000018</v>
      </c>
      <c r="AW187" s="2">
        <f t="shared" si="101"/>
        <v>2.3731779052411056E-6</v>
      </c>
      <c r="AX187" s="42">
        <f t="shared" si="102"/>
        <v>8.3643859376743638E-7</v>
      </c>
      <c r="AY187" s="2">
        <f t="shared" si="103"/>
        <v>4.4966085995675395E-7</v>
      </c>
      <c r="AZ187" s="2">
        <f t="shared" si="104"/>
        <v>8.2815177239733303E-7</v>
      </c>
      <c r="BA187" s="2"/>
      <c r="BB187" s="46">
        <f t="shared" si="78"/>
        <v>0.78345627297522524</v>
      </c>
      <c r="BC187" s="46">
        <f t="shared" si="79"/>
        <v>0.25</v>
      </c>
      <c r="BD187" s="2"/>
      <c r="BE187">
        <f>IF(AG187/Calculations!$H$11=INT(AG187/Calculations!$H$11),1,0)</f>
        <v>0</v>
      </c>
      <c r="BF187" s="56">
        <f t="shared" si="105"/>
        <v>2.4487262626333774</v>
      </c>
      <c r="BH187" s="2">
        <f t="shared" si="86"/>
        <v>17.861909328536228</v>
      </c>
      <c r="BI187" s="2">
        <f t="shared" si="87"/>
        <v>7.2239947534133462</v>
      </c>
      <c r="BJ187" s="41">
        <f t="shared" si="106"/>
        <v>0</v>
      </c>
      <c r="BK187" s="58">
        <f t="shared" si="107"/>
        <v>0</v>
      </c>
      <c r="BL187" s="2"/>
      <c r="BM187" s="2">
        <f t="shared" si="88"/>
        <v>17.861909328536228</v>
      </c>
      <c r="BN187" s="2">
        <f t="shared" si="89"/>
        <v>7.2239947534133462</v>
      </c>
      <c r="BO187" s="41">
        <f t="shared" si="90"/>
        <v>0</v>
      </c>
      <c r="BP187" s="2">
        <f t="shared" si="91"/>
        <v>0</v>
      </c>
      <c r="BQ187" s="2"/>
      <c r="BR187" s="2"/>
      <c r="BS187" s="2">
        <f t="shared" si="108"/>
        <v>1297.0814187691205</v>
      </c>
      <c r="BT187" s="2">
        <f t="shared" si="109"/>
        <v>22.515930042187723</v>
      </c>
      <c r="BU187" s="2">
        <f t="shared" si="110"/>
        <v>1034.2569266353391</v>
      </c>
      <c r="BV187" s="2">
        <f t="shared" si="111"/>
        <v>285.34042217596937</v>
      </c>
      <c r="BW187" s="6">
        <f t="shared" si="92"/>
        <v>1319.5973488113082</v>
      </c>
    </row>
    <row r="188" spans="15:75" x14ac:dyDescent="0.35">
      <c r="O188">
        <f t="shared" si="76"/>
        <v>2.5100000000000016</v>
      </c>
      <c r="P188" s="46"/>
      <c r="S188" s="46"/>
      <c r="T188" s="46"/>
      <c r="U188" s="22">
        <f>IF(O188&lt;'User Interface'!$C$54,0,'User Interface'!$C$52)</f>
        <v>0</v>
      </c>
      <c r="V188" s="46">
        <f>'User Interface'!$C$52</f>
        <v>0.05</v>
      </c>
      <c r="W188" s="46"/>
      <c r="X188">
        <f t="shared" si="75"/>
        <v>2.5100000000000016</v>
      </c>
      <c r="Y188" s="46"/>
      <c r="Z188" s="46"/>
      <c r="AA188" s="46"/>
      <c r="AD188" s="22">
        <f>IF(X188&lt;'User Interface'!$C$54,0,'User Interface'!$C$52)</f>
        <v>0</v>
      </c>
      <c r="AE188" s="46">
        <f>'User Interface'!$C$52</f>
        <v>0.05</v>
      </c>
      <c r="AG188">
        <f t="shared" si="80"/>
        <v>58.333333333333336</v>
      </c>
      <c r="AH188">
        <f t="shared" si="81"/>
        <v>175</v>
      </c>
      <c r="AI188" s="1">
        <f t="shared" si="93"/>
        <v>1445.2922291324073</v>
      </c>
      <c r="AJ188" s="1">
        <f t="shared" si="94"/>
        <v>1.3646911237343997E-6</v>
      </c>
      <c r="AK188" s="1">
        <f t="shared" si="82"/>
        <v>152.83285010551705</v>
      </c>
      <c r="AL188" s="1">
        <f t="shared" si="95"/>
        <v>354.11627567253754</v>
      </c>
      <c r="AM188" s="1">
        <f t="shared" si="83"/>
        <v>84.099797786223732</v>
      </c>
      <c r="AN188" s="1">
        <f t="shared" si="96"/>
        <v>4.6362556909561972E-5</v>
      </c>
      <c r="AO188" s="1">
        <f t="shared" si="97"/>
        <v>2777.9463675914412</v>
      </c>
      <c r="AP188" s="1">
        <f t="shared" si="98"/>
        <v>2.4796410914620281E-6</v>
      </c>
      <c r="AQ188" s="1">
        <f t="shared" si="84"/>
        <v>56.794738329611178</v>
      </c>
      <c r="AR188" s="1">
        <f t="shared" si="99"/>
        <v>128.87718512341667</v>
      </c>
      <c r="AS188" s="1">
        <f t="shared" si="100"/>
        <v>1.7161246005775135E-5</v>
      </c>
      <c r="AT188" s="1">
        <f t="shared" si="85"/>
        <v>4.0488890711231726E-2</v>
      </c>
      <c r="AU188" s="1">
        <f t="shared" si="77"/>
        <v>5000.0000000000018</v>
      </c>
      <c r="AW188" s="2">
        <f t="shared" si="101"/>
        <v>2.4087020516886266E-6</v>
      </c>
      <c r="AX188" s="42">
        <f t="shared" si="102"/>
        <v>8.5795044855041589E-7</v>
      </c>
      <c r="AY188" s="2">
        <f t="shared" si="103"/>
        <v>4.4433149883237959E-7</v>
      </c>
      <c r="AZ188" s="2">
        <f t="shared" si="104"/>
        <v>8.2987185490507943E-7</v>
      </c>
      <c r="BA188" s="2"/>
      <c r="BB188" s="46">
        <f t="shared" si="78"/>
        <v>0.78308930023215062</v>
      </c>
      <c r="BC188" s="46">
        <f t="shared" si="79"/>
        <v>0.25</v>
      </c>
      <c r="BD188" s="2"/>
      <c r="BE188">
        <f>IF(AG188/Calculations!$H$11=INT(AG188/Calculations!$H$11),1,0)</f>
        <v>0</v>
      </c>
      <c r="BF188" s="56">
        <f t="shared" si="105"/>
        <v>2.437292386303465</v>
      </c>
      <c r="BH188" s="2">
        <f t="shared" si="86"/>
        <v>17.950842867563967</v>
      </c>
      <c r="BI188" s="2">
        <f t="shared" si="87"/>
        <v>7.3765094813786867</v>
      </c>
      <c r="BJ188" s="41">
        <f t="shared" si="106"/>
        <v>0</v>
      </c>
      <c r="BK188" s="58">
        <f t="shared" si="107"/>
        <v>0</v>
      </c>
      <c r="BL188" s="2"/>
      <c r="BM188" s="2">
        <f t="shared" si="88"/>
        <v>17.950842867563967</v>
      </c>
      <c r="BN188" s="2">
        <f t="shared" si="89"/>
        <v>7.3765094813786867</v>
      </c>
      <c r="BO188" s="41">
        <f t="shared" si="90"/>
        <v>0</v>
      </c>
      <c r="BP188" s="2">
        <f t="shared" si="91"/>
        <v>0</v>
      </c>
      <c r="BQ188" s="2"/>
      <c r="BR188" s="2"/>
      <c r="BS188" s="2">
        <f t="shared" si="108"/>
        <v>1322.4087711180632</v>
      </c>
      <c r="BT188" s="2">
        <f t="shared" si="109"/>
        <v>22.515930042187723</v>
      </c>
      <c r="BU188" s="2">
        <f t="shared" si="110"/>
        <v>1052.2077695029031</v>
      </c>
      <c r="BV188" s="2">
        <f t="shared" si="111"/>
        <v>292.71693165734803</v>
      </c>
      <c r="BW188" s="6">
        <f t="shared" si="92"/>
        <v>1344.9247011602508</v>
      </c>
    </row>
    <row r="189" spans="15:75" x14ac:dyDescent="0.35">
      <c r="O189">
        <f t="shared" si="76"/>
        <v>2.5300000000000016</v>
      </c>
      <c r="P189" s="46"/>
      <c r="S189" s="46"/>
      <c r="T189" s="46"/>
      <c r="U189" s="22">
        <f>IF(O189&lt;'User Interface'!$C$54,0,'User Interface'!$C$52)</f>
        <v>0</v>
      </c>
      <c r="V189" s="46">
        <f>'User Interface'!$C$52</f>
        <v>0.05</v>
      </c>
      <c r="W189" s="46"/>
      <c r="X189">
        <f t="shared" si="75"/>
        <v>2.5300000000000016</v>
      </c>
      <c r="Y189" s="46"/>
      <c r="Z189" s="46"/>
      <c r="AA189" s="46"/>
      <c r="AD189" s="22">
        <f>IF(X189&lt;'User Interface'!$C$54,0,'User Interface'!$C$52)</f>
        <v>0</v>
      </c>
      <c r="AE189" s="46">
        <f>'User Interface'!$C$52</f>
        <v>0.05</v>
      </c>
      <c r="AG189">
        <f t="shared" si="80"/>
        <v>58.666666666666664</v>
      </c>
      <c r="AH189">
        <f t="shared" si="81"/>
        <v>176</v>
      </c>
      <c r="AI189" s="1">
        <f t="shared" si="93"/>
        <v>1427.2608946129737</v>
      </c>
      <c r="AJ189" s="1">
        <f t="shared" si="94"/>
        <v>1.3487670084745666E-6</v>
      </c>
      <c r="AK189" s="1">
        <f t="shared" si="82"/>
        <v>153.88275685137287</v>
      </c>
      <c r="AL189" s="1">
        <f t="shared" si="95"/>
        <v>359.05292973674193</v>
      </c>
      <c r="AM189" s="1">
        <f t="shared" si="83"/>
        <v>85.709851817044125</v>
      </c>
      <c r="AN189" s="1">
        <f t="shared" si="96"/>
        <v>4.7229517891795988E-5</v>
      </c>
      <c r="AO189" s="1">
        <f t="shared" si="97"/>
        <v>2783.9183148821421</v>
      </c>
      <c r="AP189" s="1">
        <f t="shared" si="98"/>
        <v>2.4847100291805793E-6</v>
      </c>
      <c r="AQ189" s="1">
        <f t="shared" si="84"/>
        <v>58.014486507677354</v>
      </c>
      <c r="AR189" s="1">
        <f t="shared" si="99"/>
        <v>132.11920631693604</v>
      </c>
      <c r="AS189" s="1">
        <f t="shared" si="100"/>
        <v>1.763249303549922E-5</v>
      </c>
      <c r="AT189" s="1">
        <f t="shared" si="85"/>
        <v>4.1490579624572012E-2</v>
      </c>
      <c r="AU189" s="1">
        <f t="shared" si="77"/>
        <v>5000.0000000000009</v>
      </c>
      <c r="AW189" s="2">
        <f t="shared" si="101"/>
        <v>2.4439187002463266E-6</v>
      </c>
      <c r="AX189" s="42">
        <f t="shared" si="102"/>
        <v>8.7984812509968583E-7</v>
      </c>
      <c r="AY189" s="2">
        <f t="shared" si="103"/>
        <v>4.3897292598496664E-7</v>
      </c>
      <c r="AZ189" s="2">
        <f t="shared" si="104"/>
        <v>8.3161596820589361E-7</v>
      </c>
      <c r="BA189" s="2"/>
      <c r="BB189" s="46">
        <f t="shared" si="78"/>
        <v>0.78272249937996363</v>
      </c>
      <c r="BC189" s="46">
        <f t="shared" si="79"/>
        <v>0.25</v>
      </c>
      <c r="BD189" s="2"/>
      <c r="BE189">
        <f>IF(AG189/Calculations!$H$11=INT(AG189/Calculations!$H$11),1,0)</f>
        <v>0</v>
      </c>
      <c r="BF189" s="56">
        <f t="shared" si="105"/>
        <v>2.4257183507564415</v>
      </c>
      <c r="BH189" s="2">
        <f t="shared" si="86"/>
        <v>18.031334535357725</v>
      </c>
      <c r="BI189" s="2">
        <f t="shared" si="87"/>
        <v>7.5302746591340881</v>
      </c>
      <c r="BJ189" s="41">
        <f t="shared" si="106"/>
        <v>0</v>
      </c>
      <c r="BK189" s="58">
        <f t="shared" si="107"/>
        <v>0</v>
      </c>
      <c r="BL189" s="2"/>
      <c r="BM189" s="2">
        <f t="shared" si="88"/>
        <v>18.031334535357725</v>
      </c>
      <c r="BN189" s="2">
        <f t="shared" si="89"/>
        <v>7.5302746591340881</v>
      </c>
      <c r="BO189" s="41">
        <f t="shared" si="90"/>
        <v>0</v>
      </c>
      <c r="BP189" s="2">
        <f t="shared" si="91"/>
        <v>0</v>
      </c>
      <c r="BQ189" s="2"/>
      <c r="BR189" s="2"/>
      <c r="BS189" s="2">
        <f t="shared" si="108"/>
        <v>1347.9703803125551</v>
      </c>
      <c r="BT189" s="2">
        <f t="shared" si="109"/>
        <v>22.515930042187723</v>
      </c>
      <c r="BU189" s="2">
        <f t="shared" si="110"/>
        <v>1070.2391040382608</v>
      </c>
      <c r="BV189" s="2">
        <f t="shared" si="111"/>
        <v>300.24720631648211</v>
      </c>
      <c r="BW189" s="6">
        <f t="shared" si="92"/>
        <v>1370.4863103547427</v>
      </c>
    </row>
    <row r="190" spans="15:75" x14ac:dyDescent="0.35">
      <c r="O190">
        <f t="shared" si="76"/>
        <v>2.5500000000000016</v>
      </c>
      <c r="P190" s="46"/>
      <c r="S190" s="46"/>
      <c r="T190" s="46"/>
      <c r="U190" s="22">
        <f>IF(O190&lt;'User Interface'!$C$54,0,'User Interface'!$C$52)</f>
        <v>0</v>
      </c>
      <c r="V190" s="46">
        <f>'User Interface'!$C$52</f>
        <v>0.05</v>
      </c>
      <c r="W190" s="46"/>
      <c r="X190">
        <f t="shared" si="75"/>
        <v>2.5500000000000016</v>
      </c>
      <c r="Y190" s="46"/>
      <c r="Z190" s="46"/>
      <c r="AA190" s="46"/>
      <c r="AD190" s="22">
        <f>IF(X190&lt;'User Interface'!$C$54,0,'User Interface'!$C$52)</f>
        <v>0</v>
      </c>
      <c r="AE190" s="46">
        <f>'User Interface'!$C$52</f>
        <v>0.05</v>
      </c>
      <c r="AG190">
        <f t="shared" si="80"/>
        <v>59</v>
      </c>
      <c r="AH190">
        <f t="shared" si="81"/>
        <v>177</v>
      </c>
      <c r="AI190" s="1">
        <f t="shared" si="93"/>
        <v>1409.1575286806033</v>
      </c>
      <c r="AJ190" s="1">
        <f t="shared" si="94"/>
        <v>1.3327656787253105E-6</v>
      </c>
      <c r="AK190" s="1">
        <f t="shared" si="82"/>
        <v>154.88803870514761</v>
      </c>
      <c r="AL190" s="1">
        <f t="shared" si="95"/>
        <v>363.93832666760176</v>
      </c>
      <c r="AM190" s="1">
        <f t="shared" si="83"/>
        <v>87.331926081094593</v>
      </c>
      <c r="AN190" s="1">
        <f t="shared" si="96"/>
        <v>4.8101885659496112E-5</v>
      </c>
      <c r="AO190" s="1">
        <f t="shared" si="97"/>
        <v>2789.9683268942485</v>
      </c>
      <c r="AP190" s="1">
        <f t="shared" si="98"/>
        <v>2.4898572713983255E-6</v>
      </c>
      <c r="AQ190" s="1">
        <f t="shared" si="84"/>
        <v>59.253707403842093</v>
      </c>
      <c r="AR190" s="1">
        <f t="shared" si="99"/>
        <v>135.41956408270588</v>
      </c>
      <c r="AS190" s="1">
        <f t="shared" si="100"/>
        <v>1.8114812077634558E-5</v>
      </c>
      <c r="AT190" s="1">
        <f t="shared" si="85"/>
        <v>4.2511445436252189E-2</v>
      </c>
      <c r="AU190" s="1">
        <f t="shared" si="77"/>
        <v>5000.0000000000009</v>
      </c>
      <c r="AW190" s="2">
        <f t="shared" si="101"/>
        <v>2.4788139544959021E-6</v>
      </c>
      <c r="AX190" s="42">
        <f t="shared" si="102"/>
        <v>9.0214030488531968E-7</v>
      </c>
      <c r="AY190" s="2">
        <f t="shared" si="103"/>
        <v>4.3358767307559931E-7</v>
      </c>
      <c r="AZ190" s="2">
        <f t="shared" si="104"/>
        <v>8.3338391861127227E-7</v>
      </c>
      <c r="BA190" s="2"/>
      <c r="BB190" s="46">
        <f t="shared" si="78"/>
        <v>0.78235587033815002</v>
      </c>
      <c r="BC190" s="46">
        <f t="shared" si="79"/>
        <v>0.25</v>
      </c>
      <c r="BD190" s="2"/>
      <c r="BE190">
        <f>IF(AG190/Calculations!$H$11=INT(AG190/Calculations!$H$11),1,0)</f>
        <v>0</v>
      </c>
      <c r="BF190" s="56">
        <f t="shared" si="105"/>
        <v>2.4140083717179781</v>
      </c>
      <c r="BH190" s="2">
        <f t="shared" si="86"/>
        <v>18.103365948371746</v>
      </c>
      <c r="BI190" s="2">
        <f t="shared" si="87"/>
        <v>7.6852749525733381</v>
      </c>
      <c r="BJ190" s="41">
        <f t="shared" si="106"/>
        <v>0</v>
      </c>
      <c r="BK190" s="58">
        <f t="shared" si="107"/>
        <v>0</v>
      </c>
      <c r="BL190" s="2"/>
      <c r="BM190" s="2">
        <f t="shared" si="88"/>
        <v>18.103365948371746</v>
      </c>
      <c r="BN190" s="2">
        <f t="shared" si="89"/>
        <v>7.6852749525733381</v>
      </c>
      <c r="BO190" s="41">
        <f t="shared" si="90"/>
        <v>0</v>
      </c>
      <c r="BP190" s="2">
        <f t="shared" si="91"/>
        <v>0</v>
      </c>
      <c r="BQ190" s="2"/>
      <c r="BR190" s="2"/>
      <c r="BS190" s="2">
        <f t="shared" si="108"/>
        <v>1373.7590212135001</v>
      </c>
      <c r="BT190" s="2">
        <f t="shared" si="109"/>
        <v>22.515930042187723</v>
      </c>
      <c r="BU190" s="2">
        <f t="shared" si="110"/>
        <v>1088.3424699866325</v>
      </c>
      <c r="BV190" s="2">
        <f t="shared" si="111"/>
        <v>307.93248126905547</v>
      </c>
      <c r="BW190" s="6">
        <f t="shared" si="92"/>
        <v>1396.2749512556877</v>
      </c>
    </row>
    <row r="191" spans="15:75" x14ac:dyDescent="0.35">
      <c r="O191">
        <f t="shared" si="76"/>
        <v>2.5700000000000016</v>
      </c>
      <c r="P191" s="46"/>
      <c r="S191" s="46"/>
      <c r="T191" s="46"/>
      <c r="U191" s="22">
        <f>IF(O191&lt;'User Interface'!$C$54,0,'User Interface'!$C$52)</f>
        <v>0</v>
      </c>
      <c r="V191" s="46">
        <f>'User Interface'!$C$52</f>
        <v>0.05</v>
      </c>
      <c r="W191" s="46"/>
      <c r="X191">
        <f t="shared" si="75"/>
        <v>2.5700000000000016</v>
      </c>
      <c r="Y191" s="46"/>
      <c r="Z191" s="46"/>
      <c r="AA191" s="46"/>
      <c r="AD191" s="22">
        <f>IF(X191&lt;'User Interface'!$C$54,0,'User Interface'!$C$52)</f>
        <v>0</v>
      </c>
      <c r="AE191" s="46">
        <f>'User Interface'!$C$52</f>
        <v>0.05</v>
      </c>
      <c r="AG191">
        <f t="shared" si="80"/>
        <v>59.333333333333336</v>
      </c>
      <c r="AH191">
        <f t="shared" si="81"/>
        <v>178</v>
      </c>
      <c r="AI191" s="1">
        <f t="shared" si="93"/>
        <v>1390.9906200375415</v>
      </c>
      <c r="AJ191" s="1">
        <f t="shared" si="94"/>
        <v>1.3166887251492158E-6</v>
      </c>
      <c r="AK191" s="1">
        <f t="shared" si="82"/>
        <v>155.84516528593656</v>
      </c>
      <c r="AL191" s="1">
        <f t="shared" si="95"/>
        <v>368.7692515840231</v>
      </c>
      <c r="AM191" s="1">
        <f t="shared" si="83"/>
        <v>88.965211207258506</v>
      </c>
      <c r="AN191" s="1">
        <f t="shared" si="96"/>
        <v>4.8979137632940201E-5</v>
      </c>
      <c r="AO191" s="1">
        <f t="shared" si="97"/>
        <v>2796.095648113796</v>
      </c>
      <c r="AP191" s="1">
        <f t="shared" si="98"/>
        <v>2.4950803504152826E-6</v>
      </c>
      <c r="AQ191" s="1">
        <f t="shared" si="84"/>
        <v>60.511447651218617</v>
      </c>
      <c r="AR191" s="1">
        <f t="shared" si="99"/>
        <v>138.77903308966245</v>
      </c>
      <c r="AS191" s="1">
        <f t="shared" si="100"/>
        <v>1.8608341481633964E-5</v>
      </c>
      <c r="AT191" s="1">
        <f t="shared" si="85"/>
        <v>4.3551631315871697E-2</v>
      </c>
      <c r="AU191" s="1">
        <f t="shared" si="77"/>
        <v>5000.0000000000009</v>
      </c>
      <c r="AW191" s="2">
        <f t="shared" si="101"/>
        <v>2.5133705332908987E-6</v>
      </c>
      <c r="AX191" s="42">
        <f t="shared" si="102"/>
        <v>9.248344534668968E-7</v>
      </c>
      <c r="AY191" s="2">
        <f t="shared" si="103"/>
        <v>4.2817827266567524E-7</v>
      </c>
      <c r="AZ191" s="2">
        <f t="shared" si="104"/>
        <v>8.3517550281639845E-7</v>
      </c>
      <c r="BA191" s="2"/>
      <c r="BB191" s="46">
        <f t="shared" si="78"/>
        <v>0.78198941302623359</v>
      </c>
      <c r="BC191" s="46">
        <f t="shared" si="79"/>
        <v>0.25</v>
      </c>
      <c r="BD191" s="2"/>
      <c r="BE191">
        <f>IF(AG191/Calculations!$H$11=INT(AG191/Calculations!$H$11),1,0)</f>
        <v>0</v>
      </c>
      <c r="BF191" s="56">
        <f t="shared" si="105"/>
        <v>2.4021668207285223</v>
      </c>
      <c r="BH191" s="2">
        <f t="shared" si="86"/>
        <v>18.166908659138688</v>
      </c>
      <c r="BI191" s="2">
        <f t="shared" si="87"/>
        <v>7.8414855144700972</v>
      </c>
      <c r="BJ191" s="41">
        <f t="shared" si="106"/>
        <v>0</v>
      </c>
      <c r="BK191" s="58">
        <f t="shared" si="107"/>
        <v>0</v>
      </c>
      <c r="BL191" s="2"/>
      <c r="BM191" s="2">
        <f t="shared" si="88"/>
        <v>18.166908659138688</v>
      </c>
      <c r="BN191" s="2">
        <f t="shared" si="89"/>
        <v>7.8414855144700972</v>
      </c>
      <c r="BO191" s="41">
        <f t="shared" si="90"/>
        <v>0</v>
      </c>
      <c r="BP191" s="2">
        <f t="shared" si="91"/>
        <v>0</v>
      </c>
      <c r="BQ191" s="2"/>
      <c r="BR191" s="2"/>
      <c r="BS191" s="2">
        <f t="shared" si="108"/>
        <v>1399.7674153871089</v>
      </c>
      <c r="BT191" s="2">
        <f t="shared" si="109"/>
        <v>22.515930042187723</v>
      </c>
      <c r="BU191" s="2">
        <f t="shared" si="110"/>
        <v>1106.5093786457712</v>
      </c>
      <c r="BV191" s="2">
        <f t="shared" si="111"/>
        <v>315.77396678352557</v>
      </c>
      <c r="BW191" s="6">
        <f t="shared" si="92"/>
        <v>1422.2833454292966</v>
      </c>
    </row>
    <row r="192" spans="15:75" x14ac:dyDescent="0.35">
      <c r="O192">
        <f t="shared" si="76"/>
        <v>2.5900000000000016</v>
      </c>
      <c r="P192" s="46"/>
      <c r="S192" s="46"/>
      <c r="T192" s="46"/>
      <c r="U192" s="22">
        <f>IF(O192&lt;'User Interface'!$C$54,0,'User Interface'!$C$52)</f>
        <v>0</v>
      </c>
      <c r="V192" s="46">
        <f>'User Interface'!$C$52</f>
        <v>0.05</v>
      </c>
      <c r="W192" s="46"/>
      <c r="X192">
        <f t="shared" si="75"/>
        <v>2.5900000000000016</v>
      </c>
      <c r="Y192" s="46"/>
      <c r="Z192" s="46"/>
      <c r="AA192" s="46"/>
      <c r="AD192" s="22">
        <f>IF(X192&lt;'User Interface'!$C$54,0,'User Interface'!$C$52)</f>
        <v>0</v>
      </c>
      <c r="AE192" s="46">
        <f>'User Interface'!$C$52</f>
        <v>0.05</v>
      </c>
      <c r="AG192">
        <f t="shared" si="80"/>
        <v>59.666666666666664</v>
      </c>
      <c r="AH192">
        <f t="shared" si="81"/>
        <v>179</v>
      </c>
      <c r="AI192" s="1">
        <f t="shared" si="93"/>
        <v>1372.7686914093811</v>
      </c>
      <c r="AJ192" s="1">
        <f t="shared" si="94"/>
        <v>1.3005397462644645E-6</v>
      </c>
      <c r="AK192" s="1">
        <f t="shared" si="82"/>
        <v>156.75096445403082</v>
      </c>
      <c r="AL192" s="1">
        <f t="shared" si="95"/>
        <v>373.54220669008407</v>
      </c>
      <c r="AM192" s="1">
        <f t="shared" si="83"/>
        <v>90.608884299885858</v>
      </c>
      <c r="AN192" s="1">
        <f t="shared" si="96"/>
        <v>4.9860748882744188E-5</v>
      </c>
      <c r="AO192" s="1">
        <f t="shared" si="97"/>
        <v>2802.2994789167815</v>
      </c>
      <c r="AP192" s="1">
        <f t="shared" si="98"/>
        <v>2.5003774067150358E-6</v>
      </c>
      <c r="AQ192" s="1">
        <f t="shared" si="84"/>
        <v>61.786826551572325</v>
      </c>
      <c r="AR192" s="1">
        <f t="shared" si="99"/>
        <v>142.19826363258321</v>
      </c>
      <c r="AS192" s="1">
        <f t="shared" si="100"/>
        <v>1.9113222690129559E-5</v>
      </c>
      <c r="AT192" s="1">
        <f t="shared" si="85"/>
        <v>4.4611270792839448E-2</v>
      </c>
      <c r="AU192" s="1">
        <f t="shared" si="77"/>
        <v>5000.0000000000009</v>
      </c>
      <c r="AW192" s="2">
        <f t="shared" si="101"/>
        <v>2.5475683121488951E-6</v>
      </c>
      <c r="AX192" s="42">
        <f t="shared" si="102"/>
        <v>9.4793695805831068E-7</v>
      </c>
      <c r="AY192" s="2">
        <f t="shared" si="103"/>
        <v>4.2274726283165402E-7</v>
      </c>
      <c r="AZ192" s="2">
        <f t="shared" si="104"/>
        <v>8.3699050643818038E-7</v>
      </c>
      <c r="BA192" s="2"/>
      <c r="BB192" s="46">
        <f t="shared" si="78"/>
        <v>0.78162312736377559</v>
      </c>
      <c r="BC192" s="46">
        <f t="shared" si="79"/>
        <v>0.25</v>
      </c>
      <c r="BD192" s="2"/>
      <c r="BE192">
        <f>IF(AG192/Calculations!$H$11=INT(AG192/Calculations!$H$11),1,0)</f>
        <v>0</v>
      </c>
      <c r="BF192" s="56">
        <f t="shared" si="105"/>
        <v>2.3901982370047072</v>
      </c>
      <c r="BH192" s="2">
        <f t="shared" si="86"/>
        <v>18.22192864430944</v>
      </c>
      <c r="BI192" s="2">
        <f t="shared" si="87"/>
        <v>7.9988730838224429</v>
      </c>
      <c r="BJ192" s="41">
        <f t="shared" si="106"/>
        <v>0</v>
      </c>
      <c r="BK192" s="58">
        <f t="shared" si="107"/>
        <v>0</v>
      </c>
      <c r="BL192" s="2"/>
      <c r="BM192" s="2">
        <f t="shared" si="88"/>
        <v>18.22192864430944</v>
      </c>
      <c r="BN192" s="2">
        <f t="shared" si="89"/>
        <v>7.9988730838224429</v>
      </c>
      <c r="BO192" s="41">
        <f t="shared" si="90"/>
        <v>0</v>
      </c>
      <c r="BP192" s="2">
        <f t="shared" si="91"/>
        <v>0</v>
      </c>
      <c r="BQ192" s="2"/>
      <c r="BR192" s="2"/>
      <c r="BS192" s="2">
        <f t="shared" si="108"/>
        <v>1425.9882171152408</v>
      </c>
      <c r="BT192" s="2">
        <f t="shared" si="109"/>
        <v>22.515930042187723</v>
      </c>
      <c r="BU192" s="2">
        <f t="shared" si="110"/>
        <v>1124.7313072900806</v>
      </c>
      <c r="BV192" s="2">
        <f t="shared" si="111"/>
        <v>323.77283986734801</v>
      </c>
      <c r="BW192" s="6">
        <f t="shared" si="92"/>
        <v>1448.5041471574284</v>
      </c>
    </row>
    <row r="193" spans="15:75" x14ac:dyDescent="0.35">
      <c r="O193">
        <f t="shared" si="76"/>
        <v>2.6100000000000017</v>
      </c>
      <c r="P193" s="46"/>
      <c r="S193" s="46"/>
      <c r="T193" s="46"/>
      <c r="U193" s="22">
        <f>IF(O193&lt;'User Interface'!$C$54,0,'User Interface'!$C$52)</f>
        <v>0</v>
      </c>
      <c r="V193" s="46">
        <f>'User Interface'!$C$52</f>
        <v>0.05</v>
      </c>
      <c r="W193" s="46"/>
      <c r="X193">
        <f t="shared" si="75"/>
        <v>2.6100000000000017</v>
      </c>
      <c r="Y193" s="46"/>
      <c r="Z193" s="46"/>
      <c r="AA193" s="46"/>
      <c r="AD193" s="22">
        <f>IF(X193&lt;'User Interface'!$C$54,0,'User Interface'!$C$52)</f>
        <v>0</v>
      </c>
      <c r="AE193" s="46">
        <f>'User Interface'!$C$52</f>
        <v>0.05</v>
      </c>
      <c r="AG193">
        <f t="shared" si="80"/>
        <v>60</v>
      </c>
      <c r="AH193">
        <f t="shared" si="81"/>
        <v>180</v>
      </c>
      <c r="AI193" s="1">
        <f t="shared" si="93"/>
        <v>1354.5003013333308</v>
      </c>
      <c r="AJ193" s="1">
        <f t="shared" si="94"/>
        <v>1.2843236876938777E-6</v>
      </c>
      <c r="AK193" s="1">
        <f t="shared" si="82"/>
        <v>157.60258071807147</v>
      </c>
      <c r="AL193" s="1">
        <f t="shared" si="95"/>
        <v>378.25346070256836</v>
      </c>
      <c r="AM193" s="1">
        <f t="shared" si="83"/>
        <v>92.262106374081029</v>
      </c>
      <c r="AN193" s="1">
        <f t="shared" si="96"/>
        <v>5.0746189830097074E-5</v>
      </c>
      <c r="AO193" s="1">
        <f t="shared" si="97"/>
        <v>2808.5789730265924</v>
      </c>
      <c r="AP193" s="1">
        <f t="shared" si="98"/>
        <v>2.505746973965784E-6</v>
      </c>
      <c r="AQ193" s="1">
        <f t="shared" si="84"/>
        <v>63.079020524229577</v>
      </c>
      <c r="AR193" s="1">
        <f t="shared" si="99"/>
        <v>145.67779266767175</v>
      </c>
      <c r="AS193" s="1">
        <f t="shared" si="100"/>
        <v>1.962959920075436E-5</v>
      </c>
      <c r="AT193" s="1">
        <f t="shared" si="85"/>
        <v>4.5690487595286933E-2</v>
      </c>
      <c r="AU193" s="1">
        <f t="shared" si="77"/>
        <v>5000</v>
      </c>
      <c r="AW193" s="2">
        <f t="shared" si="101"/>
        <v>2.5813847869020097E-6</v>
      </c>
      <c r="AX193" s="42">
        <f t="shared" si="102"/>
        <v>9.7145324134216937E-7</v>
      </c>
      <c r="AY193" s="2">
        <f t="shared" si="103"/>
        <v>4.1729719018423468E-7</v>
      </c>
      <c r="AZ193" s="2">
        <f t="shared" si="104"/>
        <v>8.3882870282242659E-7</v>
      </c>
      <c r="BA193" s="2"/>
      <c r="BB193" s="46">
        <f t="shared" si="78"/>
        <v>0.78125701327037511</v>
      </c>
      <c r="BC193" s="46">
        <f t="shared" si="79"/>
        <v>0.25</v>
      </c>
      <c r="BD193" s="2"/>
      <c r="BE193">
        <f>IF(AG193/Calculations!$H$11=INT(AG193/Calculations!$H$11),1,0)</f>
        <v>0</v>
      </c>
      <c r="BF193" s="56">
        <f t="shared" si="105"/>
        <v>2.3781073363688088</v>
      </c>
      <c r="BH193" s="2">
        <f t="shared" si="86"/>
        <v>18.268390092266298</v>
      </c>
      <c r="BI193" s="2">
        <f t="shared" si="87"/>
        <v>8.1573969228319534</v>
      </c>
      <c r="BJ193" s="41">
        <f t="shared" si="106"/>
        <v>0</v>
      </c>
      <c r="BK193" s="58">
        <f t="shared" si="107"/>
        <v>0</v>
      </c>
      <c r="BL193" s="2"/>
      <c r="BM193" s="2">
        <f t="shared" si="88"/>
        <v>18.268390092266298</v>
      </c>
      <c r="BN193" s="2">
        <f t="shared" si="89"/>
        <v>8.1573969228319534</v>
      </c>
      <c r="BO193" s="41">
        <f t="shared" si="90"/>
        <v>0</v>
      </c>
      <c r="BP193" s="2">
        <f t="shared" si="91"/>
        <v>0</v>
      </c>
      <c r="BQ193" s="2"/>
      <c r="BR193" s="2"/>
      <c r="BS193" s="2">
        <f t="shared" si="108"/>
        <v>1452.4140041303392</v>
      </c>
      <c r="BT193" s="2">
        <f t="shared" si="109"/>
        <v>22.515930042187723</v>
      </c>
      <c r="BU193" s="2">
        <f t="shared" si="110"/>
        <v>1142.999697382347</v>
      </c>
      <c r="BV193" s="2">
        <f t="shared" si="111"/>
        <v>331.93023679017995</v>
      </c>
      <c r="BW193" s="6">
        <f t="shared" si="92"/>
        <v>1474.9299341725268</v>
      </c>
    </row>
    <row r="194" spans="15:75" x14ac:dyDescent="0.35">
      <c r="O194">
        <f t="shared" si="76"/>
        <v>2.6300000000000017</v>
      </c>
      <c r="P194" s="46"/>
      <c r="S194" s="46"/>
      <c r="T194" s="46"/>
      <c r="U194" s="22">
        <f>IF(O194&lt;'User Interface'!$C$54,0,'User Interface'!$C$52)</f>
        <v>0</v>
      </c>
      <c r="V194" s="46">
        <f>'User Interface'!$C$52</f>
        <v>0.05</v>
      </c>
      <c r="W194" s="46"/>
      <c r="X194">
        <f t="shared" ref="X194:X257" si="112">X193+0.02</f>
        <v>2.6300000000000017</v>
      </c>
      <c r="Y194" s="46"/>
      <c r="Z194" s="46"/>
      <c r="AA194" s="46"/>
      <c r="AD194" s="22">
        <f>IF(X194&lt;'User Interface'!$C$54,0,'User Interface'!$C$52)</f>
        <v>0</v>
      </c>
      <c r="AE194" s="46">
        <f>'User Interface'!$C$52</f>
        <v>0.05</v>
      </c>
      <c r="AG194">
        <f t="shared" si="80"/>
        <v>60.333333333333336</v>
      </c>
      <c r="AH194">
        <f t="shared" si="81"/>
        <v>181</v>
      </c>
      <c r="AI194" s="1">
        <f t="shared" si="93"/>
        <v>1336.1940427517809</v>
      </c>
      <c r="AJ194" s="1">
        <f t="shared" si="94"/>
        <v>1.2680464033370393E-6</v>
      </c>
      <c r="AK194" s="1">
        <f t="shared" si="82"/>
        <v>158.39744145833507</v>
      </c>
      <c r="AL194" s="1">
        <f t="shared" si="95"/>
        <v>382.89909197586127</v>
      </c>
      <c r="AM194" s="1">
        <f t="shared" si="83"/>
        <v>93.924020356448182</v>
      </c>
      <c r="AN194" s="1">
        <f t="shared" si="96"/>
        <v>5.1634924424500883E-5</v>
      </c>
      <c r="AO194" s="1">
        <f t="shared" si="97"/>
        <v>2814.9332355470633</v>
      </c>
      <c r="AP194" s="1">
        <f t="shared" si="98"/>
        <v>2.5111878347257898E-6</v>
      </c>
      <c r="AQ194" s="1">
        <f t="shared" si="84"/>
        <v>64.387250085786761</v>
      </c>
      <c r="AR194" s="1">
        <f t="shared" si="99"/>
        <v>149.21805285749181</v>
      </c>
      <c r="AS194" s="1">
        <f t="shared" si="100"/>
        <v>2.015761564659455E-5</v>
      </c>
      <c r="AT194" s="1">
        <f t="shared" si="85"/>
        <v>4.6789395458433754E-2</v>
      </c>
      <c r="AU194" s="1">
        <f t="shared" si="77"/>
        <v>5000</v>
      </c>
      <c r="AW194" s="2">
        <f t="shared" si="101"/>
        <v>2.6147954729785433E-6</v>
      </c>
      <c r="AX194" s="42">
        <f t="shared" si="102"/>
        <v>9.9538785538196095E-7</v>
      </c>
      <c r="AY194" s="2">
        <f t="shared" si="103"/>
        <v>4.118306115411208E-7</v>
      </c>
      <c r="AZ194" s="2">
        <f t="shared" si="104"/>
        <v>8.4068985208193369E-7</v>
      </c>
      <c r="BA194" s="2"/>
      <c r="BB194" s="46">
        <f t="shared" si="78"/>
        <v>0.78089107066566865</v>
      </c>
      <c r="BC194" s="46">
        <f t="shared" si="79"/>
        <v>0.25</v>
      </c>
      <c r="BD194" s="2"/>
      <c r="BE194">
        <f>IF(AG194/Calculations!$H$11=INT(AG194/Calculations!$H$11),1,0)</f>
        <v>0</v>
      </c>
      <c r="BF194" s="56">
        <f t="shared" si="105"/>
        <v>2.3658990175811327</v>
      </c>
      <c r="BH194" s="2">
        <f t="shared" si="86"/>
        <v>18.30625859782711</v>
      </c>
      <c r="BI194" s="2">
        <f t="shared" si="87"/>
        <v>8.3170096198049244</v>
      </c>
      <c r="BJ194" s="41">
        <f t="shared" si="106"/>
        <v>0</v>
      </c>
      <c r="BK194" s="58">
        <f t="shared" si="107"/>
        <v>0</v>
      </c>
      <c r="BL194" s="2"/>
      <c r="BM194" s="2">
        <f t="shared" si="88"/>
        <v>18.30625859782711</v>
      </c>
      <c r="BN194" s="2">
        <f t="shared" si="89"/>
        <v>8.3170096198049244</v>
      </c>
      <c r="BO194" s="41">
        <f t="shared" si="90"/>
        <v>0</v>
      </c>
      <c r="BP194" s="2">
        <f t="shared" si="91"/>
        <v>0</v>
      </c>
      <c r="BQ194" s="2"/>
      <c r="BR194" s="2"/>
      <c r="BS194" s="2">
        <f t="shared" si="108"/>
        <v>1479.0372723479711</v>
      </c>
      <c r="BT194" s="2">
        <f t="shared" si="109"/>
        <v>22.515930042187723</v>
      </c>
      <c r="BU194" s="2">
        <f t="shared" si="110"/>
        <v>1161.3059559801741</v>
      </c>
      <c r="BV194" s="2">
        <f t="shared" si="111"/>
        <v>340.24724640998488</v>
      </c>
      <c r="BW194" s="6">
        <f t="shared" si="92"/>
        <v>1501.5532023901587</v>
      </c>
    </row>
    <row r="195" spans="15:75" x14ac:dyDescent="0.35">
      <c r="O195">
        <f t="shared" ref="O195:O258" si="113">O194+0.02</f>
        <v>2.6500000000000017</v>
      </c>
      <c r="P195" s="46"/>
      <c r="S195" s="46"/>
      <c r="T195" s="46"/>
      <c r="U195" s="22">
        <f>IF(O195&lt;'User Interface'!$C$54,0,'User Interface'!$C$52)</f>
        <v>0</v>
      </c>
      <c r="V195" s="46">
        <f>'User Interface'!$C$52</f>
        <v>0.05</v>
      </c>
      <c r="W195" s="46"/>
      <c r="X195">
        <f t="shared" si="112"/>
        <v>2.6500000000000017</v>
      </c>
      <c r="Y195" s="46"/>
      <c r="Z195" s="46"/>
      <c r="AA195" s="46"/>
      <c r="AD195" s="22">
        <f>IF(X195&lt;'User Interface'!$C$54,0,'User Interface'!$C$52)</f>
        <v>0</v>
      </c>
      <c r="AE195" s="46">
        <f>'User Interface'!$C$52</f>
        <v>0.05</v>
      </c>
      <c r="AG195">
        <f t="shared" si="80"/>
        <v>60.666666666666664</v>
      </c>
      <c r="AH195">
        <f t="shared" si="81"/>
        <v>182</v>
      </c>
      <c r="AI195" s="1">
        <f t="shared" si="93"/>
        <v>1317.8585389152574</v>
      </c>
      <c r="AJ195" s="1">
        <f t="shared" si="94"/>
        <v>1.2517143633548601E-6</v>
      </c>
      <c r="AK195" s="1">
        <f t="shared" si="82"/>
        <v>159.1332295935978</v>
      </c>
      <c r="AL195" s="1">
        <f t="shared" si="95"/>
        <v>387.47502640704511</v>
      </c>
      <c r="AM195" s="1">
        <f t="shared" si="83"/>
        <v>95.593749573511829</v>
      </c>
      <c r="AN195" s="1">
        <f t="shared" si="96"/>
        <v>5.2526408729485009E-5</v>
      </c>
      <c r="AO195" s="1">
        <f t="shared" si="97"/>
        <v>2821.3613214976358</v>
      </c>
      <c r="AP195" s="1">
        <f t="shared" si="98"/>
        <v>2.5166989234842424E-6</v>
      </c>
      <c r="AQ195" s="1">
        <f t="shared" si="84"/>
        <v>65.710768968956984</v>
      </c>
      <c r="AR195" s="1">
        <f t="shared" si="99"/>
        <v>152.81937995384675</v>
      </c>
      <c r="AS195" s="1">
        <f t="shared" si="100"/>
        <v>2.0697416975784876E-5</v>
      </c>
      <c r="AT195" s="1">
        <f t="shared" si="85"/>
        <v>4.7908097909140634E-2</v>
      </c>
      <c r="AU195" s="1">
        <f t="shared" si="77"/>
        <v>5000.0000000000009</v>
      </c>
      <c r="AW195" s="2">
        <f t="shared" si="101"/>
        <v>2.6477742513957208E-6</v>
      </c>
      <c r="AX195" s="42">
        <f t="shared" si="102"/>
        <v>1.0197445588711478E-6</v>
      </c>
      <c r="AY195" s="2">
        <f t="shared" si="103"/>
        <v>4.0635009446350051E-7</v>
      </c>
      <c r="AZ195" s="2">
        <f t="shared" si="104"/>
        <v>8.425737003337155E-7</v>
      </c>
      <c r="BA195" s="2"/>
      <c r="BB195" s="46">
        <f t="shared" si="78"/>
        <v>0.78052529946933069</v>
      </c>
      <c r="BC195" s="46">
        <f t="shared" si="79"/>
        <v>0.25</v>
      </c>
      <c r="BD195" s="2"/>
      <c r="BE195">
        <f>IF(AG195/Calculations!$H$11=INT(AG195/Calculations!$H$11),1,0)</f>
        <v>0</v>
      </c>
      <c r="BF195" s="56">
        <f t="shared" si="105"/>
        <v>2.3535783663540921</v>
      </c>
      <c r="BH195" s="2">
        <f t="shared" si="86"/>
        <v>18.335503852855535</v>
      </c>
      <c r="BI195" s="2">
        <f t="shared" si="87"/>
        <v>8.4776577815909722</v>
      </c>
      <c r="BJ195" s="41">
        <f t="shared" si="106"/>
        <v>0</v>
      </c>
      <c r="BK195" s="58">
        <f t="shared" si="107"/>
        <v>0</v>
      </c>
      <c r="BL195" s="2"/>
      <c r="BM195" s="2">
        <f t="shared" si="88"/>
        <v>18.335503852855535</v>
      </c>
      <c r="BN195" s="2">
        <f t="shared" si="89"/>
        <v>8.4776577815909722</v>
      </c>
      <c r="BO195" s="41">
        <f t="shared" si="90"/>
        <v>0</v>
      </c>
      <c r="BP195" s="2">
        <f t="shared" si="91"/>
        <v>0</v>
      </c>
      <c r="BQ195" s="2"/>
      <c r="BR195" s="2"/>
      <c r="BS195" s="2">
        <f t="shared" si="108"/>
        <v>1505.8504339824176</v>
      </c>
      <c r="BT195" s="2">
        <f t="shared" si="109"/>
        <v>22.515930042187723</v>
      </c>
      <c r="BU195" s="2">
        <f t="shared" si="110"/>
        <v>1179.6414598330296</v>
      </c>
      <c r="BV195" s="2">
        <f t="shared" si="111"/>
        <v>348.72490419157583</v>
      </c>
      <c r="BW195" s="6">
        <f t="shared" si="92"/>
        <v>1528.3663640246052</v>
      </c>
    </row>
    <row r="196" spans="15:75" x14ac:dyDescent="0.35">
      <c r="O196">
        <f t="shared" si="113"/>
        <v>2.6700000000000017</v>
      </c>
      <c r="P196" s="46"/>
      <c r="S196" s="46"/>
      <c r="T196" s="46"/>
      <c r="U196" s="22">
        <f>IF(O196&lt;'User Interface'!$C$54,0,'User Interface'!$C$52)</f>
        <v>0</v>
      </c>
      <c r="V196" s="46">
        <f>'User Interface'!$C$52</f>
        <v>0.05</v>
      </c>
      <c r="W196" s="46"/>
      <c r="X196">
        <f t="shared" si="112"/>
        <v>2.6700000000000017</v>
      </c>
      <c r="Y196" s="46"/>
      <c r="Z196" s="46"/>
      <c r="AA196" s="46"/>
      <c r="AD196" s="22">
        <f>IF(X196&lt;'User Interface'!$C$54,0,'User Interface'!$C$52)</f>
        <v>0</v>
      </c>
      <c r="AE196" s="46">
        <f>'User Interface'!$C$52</f>
        <v>0.05</v>
      </c>
      <c r="AG196">
        <f t="shared" si="80"/>
        <v>61</v>
      </c>
      <c r="AH196">
        <f t="shared" si="81"/>
        <v>183</v>
      </c>
      <c r="AI196" s="1">
        <f t="shared" si="93"/>
        <v>1299.5024370255035</v>
      </c>
      <c r="AJ196" s="1">
        <f t="shared" si="94"/>
        <v>1.2353344590706904E-6</v>
      </c>
      <c r="AK196" s="1">
        <f t="shared" si="82"/>
        <v>159.80786154488749</v>
      </c>
      <c r="AL196" s="1">
        <f t="shared" si="95"/>
        <v>391.97707101468933</v>
      </c>
      <c r="AM196" s="1">
        <f t="shared" si="83"/>
        <v>97.270396662931972</v>
      </c>
      <c r="AN196" s="1">
        <f t="shared" si="96"/>
        <v>5.3420089858299756E-5</v>
      </c>
      <c r="AO196" s="1">
        <f t="shared" si="97"/>
        <v>2827.8622347891301</v>
      </c>
      <c r="AP196" s="1">
        <f t="shared" si="98"/>
        <v>2.522279261431748E-6</v>
      </c>
      <c r="AQ196" s="1">
        <f t="shared" si="84"/>
        <v>67.04885505211513</v>
      </c>
      <c r="AR196" s="1">
        <f t="shared" si="99"/>
        <v>156.48201879585889</v>
      </c>
      <c r="AS196" s="1">
        <f t="shared" si="100"/>
        <v>2.1249147713951987E-5</v>
      </c>
      <c r="AT196" s="1">
        <f t="shared" si="85"/>
        <v>4.9046688032458388E-2</v>
      </c>
      <c r="AU196" s="1">
        <f t="shared" si="77"/>
        <v>4999.9999999999991</v>
      </c>
      <c r="AW196" s="2">
        <f t="shared" si="101"/>
        <v>2.6802936706339653E-6</v>
      </c>
      <c r="AX196" s="42">
        <f t="shared" si="102"/>
        <v>1.0445263804477066E-6</v>
      </c>
      <c r="AY196" s="2">
        <f t="shared" si="103"/>
        <v>4.008582168341168E-7</v>
      </c>
      <c r="AZ196" s="2">
        <f t="shared" si="104"/>
        <v>8.4447997910891947E-7</v>
      </c>
      <c r="BA196" s="2"/>
      <c r="BB196" s="46">
        <f t="shared" si="78"/>
        <v>0.7801596996010729</v>
      </c>
      <c r="BC196" s="46">
        <f t="shared" si="79"/>
        <v>0.25</v>
      </c>
      <c r="BD196" s="2"/>
      <c r="BE196">
        <f>IF(AG196/Calculations!$H$11=INT(AG196/Calculations!$H$11),1,0)</f>
        <v>0</v>
      </c>
      <c r="BF196" s="56">
        <f t="shared" si="105"/>
        <v>2.3411506572809619</v>
      </c>
      <c r="BH196" s="2">
        <f t="shared" si="86"/>
        <v>18.35610190613388</v>
      </c>
      <c r="BI196" s="2">
        <f t="shared" si="87"/>
        <v>8.6392826352644772</v>
      </c>
      <c r="BJ196" s="41">
        <f t="shared" si="106"/>
        <v>0</v>
      </c>
      <c r="BK196" s="58">
        <f t="shared" si="107"/>
        <v>0</v>
      </c>
      <c r="BL196" s="2"/>
      <c r="BM196" s="2">
        <f t="shared" si="88"/>
        <v>18.35610190613388</v>
      </c>
      <c r="BN196" s="2">
        <f t="shared" si="89"/>
        <v>8.6392826352644772</v>
      </c>
      <c r="BO196" s="41">
        <f t="shared" si="90"/>
        <v>0</v>
      </c>
      <c r="BP196" s="2">
        <f t="shared" si="91"/>
        <v>0</v>
      </c>
      <c r="BQ196" s="2"/>
      <c r="BR196" s="2"/>
      <c r="BS196" s="2">
        <f t="shared" si="108"/>
        <v>1532.845818523816</v>
      </c>
      <c r="BT196" s="2">
        <f t="shared" si="109"/>
        <v>22.515930042187723</v>
      </c>
      <c r="BU196" s="2">
        <f t="shared" si="110"/>
        <v>1197.9975617391635</v>
      </c>
      <c r="BV196" s="2">
        <f t="shared" si="111"/>
        <v>357.3641868268403</v>
      </c>
      <c r="BW196" s="6">
        <f t="shared" si="92"/>
        <v>1555.3617485660036</v>
      </c>
    </row>
    <row r="197" spans="15:75" x14ac:dyDescent="0.35">
      <c r="O197">
        <f t="shared" si="113"/>
        <v>2.6900000000000017</v>
      </c>
      <c r="P197" s="46"/>
      <c r="S197" s="46"/>
      <c r="T197" s="46"/>
      <c r="U197" s="22">
        <f>IF(O197&lt;'User Interface'!$C$54,0,'User Interface'!$C$52)</f>
        <v>0</v>
      </c>
      <c r="V197" s="46">
        <f>'User Interface'!$C$52</f>
        <v>0.05</v>
      </c>
      <c r="W197" s="46"/>
      <c r="X197">
        <f t="shared" si="112"/>
        <v>2.6900000000000017</v>
      </c>
      <c r="Y197" s="46"/>
      <c r="Z197" s="46"/>
      <c r="AA197" s="46"/>
      <c r="AD197" s="22">
        <f>IF(X197&lt;'User Interface'!$C$54,0,'User Interface'!$C$52)</f>
        <v>0</v>
      </c>
      <c r="AE197" s="46">
        <f>'User Interface'!$C$52</f>
        <v>0.05</v>
      </c>
      <c r="AG197">
        <f t="shared" si="80"/>
        <v>61.333333333333336</v>
      </c>
      <c r="AH197">
        <f t="shared" si="81"/>
        <v>184</v>
      </c>
      <c r="AI197" s="1">
        <f t="shared" si="93"/>
        <v>1281.1343999888256</v>
      </c>
      <c r="AJ197" s="1">
        <f t="shared" si="94"/>
        <v>1.2189138716752802E-6</v>
      </c>
      <c r="AK197" s="1">
        <f t="shared" si="82"/>
        <v>160.41946953744264</v>
      </c>
      <c r="AL197" s="1">
        <f t="shared" si="95"/>
        <v>396.40094392703332</v>
      </c>
      <c r="AM197" s="1">
        <f t="shared" si="83"/>
        <v>98.953042853296409</v>
      </c>
      <c r="AN197" s="1">
        <f t="shared" si="96"/>
        <v>5.4315405211146481E-5</v>
      </c>
      <c r="AO197" s="1">
        <f t="shared" si="97"/>
        <v>2834.4349275885434</v>
      </c>
      <c r="AP197" s="1">
        <f t="shared" si="98"/>
        <v>2.5279279125345409E-6</v>
      </c>
      <c r="AQ197" s="1">
        <f t="shared" si="84"/>
        <v>68.40080282402549</v>
      </c>
      <c r="AR197" s="1">
        <f t="shared" si="99"/>
        <v>160.20612815740921</v>
      </c>
      <c r="AS197" s="1">
        <f t="shared" si="100"/>
        <v>2.1812951295898843E-5</v>
      </c>
      <c r="AT197" s="1">
        <f t="shared" si="85"/>
        <v>5.0205248225208714E-2</v>
      </c>
      <c r="AU197" s="1">
        <f t="shared" si="77"/>
        <v>4999.9999999999991</v>
      </c>
      <c r="AW197" s="2">
        <f t="shared" si="101"/>
        <v>2.7123252119725678E-6</v>
      </c>
      <c r="AX197" s="42">
        <f t="shared" si="102"/>
        <v>1.0697356703742839E-6</v>
      </c>
      <c r="AY197" s="2">
        <f t="shared" si="103"/>
        <v>3.953575656281532E-7</v>
      </c>
      <c r="AZ197" s="2">
        <f t="shared" si="104"/>
        <v>8.4640840491337548E-7</v>
      </c>
      <c r="BA197" s="2"/>
      <c r="BB197" s="46">
        <f t="shared" si="78"/>
        <v>0.77979427098064502</v>
      </c>
      <c r="BC197" s="46">
        <f t="shared" si="79"/>
        <v>0.25</v>
      </c>
      <c r="BD197" s="2"/>
      <c r="BE197">
        <f>IF(AG197/Calculations!$H$11=INT(AG197/Calculations!$H$11),1,0)</f>
        <v>0</v>
      </c>
      <c r="BF197" s="56">
        <f t="shared" si="105"/>
        <v>2.3286213538752163</v>
      </c>
      <c r="BH197" s="2">
        <f t="shared" si="86"/>
        <v>18.368037053098213</v>
      </c>
      <c r="BI197" s="2">
        <f t="shared" si="87"/>
        <v>8.801820555478713</v>
      </c>
      <c r="BJ197" s="41">
        <f t="shared" si="106"/>
        <v>0</v>
      </c>
      <c r="BK197" s="58">
        <f t="shared" si="107"/>
        <v>0</v>
      </c>
      <c r="BL197" s="2"/>
      <c r="BM197" s="2">
        <f t="shared" si="88"/>
        <v>18.368037053098213</v>
      </c>
      <c r="BN197" s="2">
        <f t="shared" si="89"/>
        <v>8.801820555478713</v>
      </c>
      <c r="BO197" s="41">
        <f t="shared" si="90"/>
        <v>0</v>
      </c>
      <c r="BP197" s="2">
        <f t="shared" si="91"/>
        <v>0</v>
      </c>
      <c r="BQ197" s="2"/>
      <c r="BR197" s="2"/>
      <c r="BS197" s="2">
        <f t="shared" si="108"/>
        <v>1560.0156761323931</v>
      </c>
      <c r="BT197" s="2">
        <f t="shared" si="109"/>
        <v>22.515930042187723</v>
      </c>
      <c r="BU197" s="2">
        <f t="shared" si="110"/>
        <v>1216.3655987922618</v>
      </c>
      <c r="BV197" s="2">
        <f t="shared" si="111"/>
        <v>366.16600738231898</v>
      </c>
      <c r="BW197" s="6">
        <f t="shared" si="92"/>
        <v>1582.5316061745807</v>
      </c>
    </row>
    <row r="198" spans="15:75" x14ac:dyDescent="0.35">
      <c r="O198">
        <f t="shared" si="113"/>
        <v>2.7100000000000017</v>
      </c>
      <c r="P198" s="46"/>
      <c r="S198" s="46"/>
      <c r="T198" s="46"/>
      <c r="U198" s="22">
        <f>IF(O198&lt;'User Interface'!$C$54,0,'User Interface'!$C$52)</f>
        <v>0</v>
      </c>
      <c r="V198" s="46">
        <f>'User Interface'!$C$52</f>
        <v>0.05</v>
      </c>
      <c r="W198" s="46"/>
      <c r="X198">
        <f t="shared" si="112"/>
        <v>2.7100000000000017</v>
      </c>
      <c r="Y198" s="46"/>
      <c r="Z198" s="46"/>
      <c r="AA198" s="46"/>
      <c r="AD198" s="22">
        <f>IF(X198&lt;'User Interface'!$C$54,0,'User Interface'!$C$52)</f>
        <v>0</v>
      </c>
      <c r="AE198" s="46">
        <f>'User Interface'!$C$52</f>
        <v>0.05</v>
      </c>
      <c r="AG198">
        <f t="shared" si="80"/>
        <v>61.666666666666664</v>
      </c>
      <c r="AH198">
        <f t="shared" si="81"/>
        <v>185</v>
      </c>
      <c r="AI198" s="1">
        <f t="shared" si="93"/>
        <v>1262.7630965997491</v>
      </c>
      <c r="AJ198" s="1">
        <f t="shared" si="94"/>
        <v>1.2024599827896789E-6</v>
      </c>
      <c r="AK198" s="1">
        <f t="shared" si="82"/>
        <v>160.96638743881269</v>
      </c>
      <c r="AL198" s="1">
        <f t="shared" si="95"/>
        <v>400.74230138371354</v>
      </c>
      <c r="AM198" s="1">
        <f t="shared" si="83"/>
        <v>100.64074756707124</v>
      </c>
      <c r="AN198" s="1">
        <f t="shared" si="96"/>
        <v>5.5211781973403805E-5</v>
      </c>
      <c r="AO198" s="1">
        <f t="shared" si="97"/>
        <v>2841.078300029415</v>
      </c>
      <c r="AP198" s="1">
        <f t="shared" si="98"/>
        <v>2.533643953943354E-6</v>
      </c>
      <c r="AQ198" s="1">
        <f t="shared" si="84"/>
        <v>69.765917152533078</v>
      </c>
      <c r="AR198" s="1">
        <f t="shared" si="99"/>
        <v>163.99178464190911</v>
      </c>
      <c r="AS198" s="1">
        <f t="shared" si="100"/>
        <v>2.238896945518791E-5</v>
      </c>
      <c r="AT198" s="1">
        <f t="shared" si="85"/>
        <v>5.1383849940986798E-2</v>
      </c>
      <c r="AU198" s="1">
        <f t="shared" si="77"/>
        <v>5000</v>
      </c>
      <c r="AW198" s="2">
        <f t="shared" si="101"/>
        <v>2.7438395245412207E-6</v>
      </c>
      <c r="AX198" s="42">
        <f t="shared" si="102"/>
        <v>1.0953741425247536E-6</v>
      </c>
      <c r="AY198" s="2">
        <f t="shared" si="103"/>
        <v>3.898507350061587E-7</v>
      </c>
      <c r="AZ198" s="2">
        <f t="shared" si="104"/>
        <v>8.4835867892032653E-7</v>
      </c>
      <c r="BA198" s="2"/>
      <c r="BB198" s="46">
        <f t="shared" si="78"/>
        <v>0.77942901352783411</v>
      </c>
      <c r="BC198" s="46">
        <f t="shared" si="79"/>
        <v>0.25</v>
      </c>
      <c r="BD198" s="2"/>
      <c r="BE198">
        <f>IF(AG198/Calculations!$H$11=INT(AG198/Calculations!$H$11),1,0)</f>
        <v>0</v>
      </c>
      <c r="BF198" s="56">
        <f t="shared" si="105"/>
        <v>2.3159961068865695</v>
      </c>
      <c r="BH198" s="2">
        <f t="shared" si="86"/>
        <v>18.37130340553033</v>
      </c>
      <c r="BI198" s="2">
        <f t="shared" si="87"/>
        <v>8.9652035311770888</v>
      </c>
      <c r="BJ198" s="41">
        <f t="shared" si="106"/>
        <v>0</v>
      </c>
      <c r="BK198" s="58">
        <f t="shared" si="107"/>
        <v>0</v>
      </c>
      <c r="BL198" s="2"/>
      <c r="BM198" s="2">
        <f t="shared" si="88"/>
        <v>18.37130340553033</v>
      </c>
      <c r="BN198" s="2">
        <f t="shared" si="89"/>
        <v>8.9652035311770888</v>
      </c>
      <c r="BO198" s="41">
        <f t="shared" si="90"/>
        <v>0</v>
      </c>
      <c r="BP198" s="2">
        <f t="shared" si="91"/>
        <v>0</v>
      </c>
      <c r="BQ198" s="2"/>
      <c r="BR198" s="2"/>
      <c r="BS198" s="2">
        <f t="shared" si="108"/>
        <v>1587.3521830691006</v>
      </c>
      <c r="BT198" s="2">
        <f t="shared" si="109"/>
        <v>22.515930042187723</v>
      </c>
      <c r="BU198" s="2">
        <f t="shared" si="110"/>
        <v>1234.7369021977922</v>
      </c>
      <c r="BV198" s="2">
        <f t="shared" si="111"/>
        <v>375.13121091349609</v>
      </c>
      <c r="BW198" s="6">
        <f t="shared" si="92"/>
        <v>1609.8681131112883</v>
      </c>
    </row>
    <row r="199" spans="15:75" x14ac:dyDescent="0.35">
      <c r="O199">
        <f t="shared" si="113"/>
        <v>2.7300000000000018</v>
      </c>
      <c r="P199" s="46"/>
      <c r="S199" s="46"/>
      <c r="T199" s="46"/>
      <c r="U199" s="22">
        <f>IF(O199&lt;'User Interface'!$C$54,0,'User Interface'!$C$52)</f>
        <v>0</v>
      </c>
      <c r="V199" s="46">
        <f>'User Interface'!$C$52</f>
        <v>0.05</v>
      </c>
      <c r="W199" s="46"/>
      <c r="X199">
        <f t="shared" si="112"/>
        <v>2.7300000000000018</v>
      </c>
      <c r="Y199" s="46"/>
      <c r="Z199" s="46"/>
      <c r="AA199" s="46"/>
      <c r="AD199" s="22">
        <f>IF(X199&lt;'User Interface'!$C$54,0,'User Interface'!$C$52)</f>
        <v>0</v>
      </c>
      <c r="AE199" s="46">
        <f>'User Interface'!$C$52</f>
        <v>0.05</v>
      </c>
      <c r="AG199">
        <f t="shared" si="80"/>
        <v>62</v>
      </c>
      <c r="AH199">
        <f t="shared" si="81"/>
        <v>186</v>
      </c>
      <c r="AI199" s="1">
        <f t="shared" si="93"/>
        <v>1244.3971904335588</v>
      </c>
      <c r="AJ199" s="1">
        <f t="shared" si="94"/>
        <v>1.1859803123665039E-6</v>
      </c>
      <c r="AK199" s="1">
        <f t="shared" si="82"/>
        <v>161.44713946161448</v>
      </c>
      <c r="AL199" s="1">
        <f t="shared" si="95"/>
        <v>404.99676224551939</v>
      </c>
      <c r="AM199" s="1">
        <f t="shared" si="83"/>
        <v>102.33254830853754</v>
      </c>
      <c r="AN199" s="1">
        <f t="shared" si="96"/>
        <v>5.6108636840838255E-5</v>
      </c>
      <c r="AO199" s="1">
        <f t="shared" si="97"/>
        <v>2847.7912002309108</v>
      </c>
      <c r="AP199" s="1">
        <f t="shared" si="98"/>
        <v>2.5394264560754381E-6</v>
      </c>
      <c r="AQ199" s="1">
        <f t="shared" si="84"/>
        <v>71.143508163070948</v>
      </c>
      <c r="AR199" s="1">
        <f t="shared" si="99"/>
        <v>167.83898579197202</v>
      </c>
      <c r="AS199" s="1">
        <f t="shared" si="100"/>
        <v>2.2977341662190205E-5</v>
      </c>
      <c r="AT199" s="1">
        <f t="shared" si="85"/>
        <v>5.2582553430434747E-2</v>
      </c>
      <c r="AU199" s="1">
        <f t="shared" si="77"/>
        <v>4999.9999999999991</v>
      </c>
      <c r="AW199" s="2">
        <f t="shared" si="101"/>
        <v>2.7748066352372994E-6</v>
      </c>
      <c r="AX199" s="42">
        <f t="shared" si="102"/>
        <v>1.1214429083162935E-6</v>
      </c>
      <c r="AY199" s="2">
        <f t="shared" si="103"/>
        <v>3.843403238400513E-7</v>
      </c>
      <c r="AZ199" s="2">
        <f t="shared" si="104"/>
        <v>8.5033048677986862E-7</v>
      </c>
      <c r="BA199" s="2"/>
      <c r="BB199" s="46">
        <f t="shared" si="78"/>
        <v>0.77906392716246475</v>
      </c>
      <c r="BC199" s="46">
        <f t="shared" si="79"/>
        <v>0.25</v>
      </c>
      <c r="BD199" s="2"/>
      <c r="BE199">
        <f>IF(AG199/Calculations!$H$11=INT(AG199/Calculations!$H$11),1,0)</f>
        <v>0</v>
      </c>
      <c r="BF199" s="56">
        <f t="shared" si="105"/>
        <v>2.3032807510360715</v>
      </c>
      <c r="BH199" s="2">
        <f t="shared" si="86"/>
        <v>18.365906182669875</v>
      </c>
      <c r="BI199" s="2">
        <f t="shared" si="87"/>
        <v>9.1293595830415413</v>
      </c>
      <c r="BJ199" s="41">
        <f t="shared" si="106"/>
        <v>0</v>
      </c>
      <c r="BK199" s="58">
        <f t="shared" si="107"/>
        <v>0</v>
      </c>
      <c r="BL199" s="2"/>
      <c r="BM199" s="2">
        <f t="shared" si="88"/>
        <v>18.365906182669875</v>
      </c>
      <c r="BN199" s="2">
        <f t="shared" si="89"/>
        <v>9.1293595830415413</v>
      </c>
      <c r="BO199" s="41">
        <f t="shared" si="90"/>
        <v>0</v>
      </c>
      <c r="BP199" s="2">
        <f t="shared" si="91"/>
        <v>0</v>
      </c>
      <c r="BQ199" s="2"/>
      <c r="BR199" s="2"/>
      <c r="BS199" s="2">
        <f t="shared" si="108"/>
        <v>1614.8474488348122</v>
      </c>
      <c r="BT199" s="2">
        <f t="shared" si="109"/>
        <v>22.515930042187723</v>
      </c>
      <c r="BU199" s="2">
        <f t="shared" si="110"/>
        <v>1253.1028083804622</v>
      </c>
      <c r="BV199" s="2">
        <f t="shared" si="111"/>
        <v>384.26057049653764</v>
      </c>
      <c r="BW199" s="6">
        <f t="shared" si="92"/>
        <v>1637.3633788769998</v>
      </c>
    </row>
    <row r="200" spans="15:75" x14ac:dyDescent="0.35">
      <c r="O200">
        <f t="shared" si="113"/>
        <v>2.7500000000000018</v>
      </c>
      <c r="P200" s="46"/>
      <c r="S200" s="46"/>
      <c r="T200" s="46"/>
      <c r="U200" s="22">
        <f>IF(O200&lt;'User Interface'!$C$54,0,'User Interface'!$C$52)</f>
        <v>0</v>
      </c>
      <c r="V200" s="46">
        <f>'User Interface'!$C$52</f>
        <v>0.05</v>
      </c>
      <c r="W200" s="46"/>
      <c r="X200">
        <f t="shared" si="112"/>
        <v>2.7500000000000018</v>
      </c>
      <c r="Y200" s="46"/>
      <c r="Z200" s="46"/>
      <c r="AA200" s="46"/>
      <c r="AD200" s="22">
        <f>IF(X200&lt;'User Interface'!$C$54,0,'User Interface'!$C$52)</f>
        <v>0</v>
      </c>
      <c r="AE200" s="46">
        <f>'User Interface'!$C$52</f>
        <v>0.05</v>
      </c>
      <c r="AG200">
        <f t="shared" si="80"/>
        <v>62.333333333333336</v>
      </c>
      <c r="AH200">
        <f t="shared" si="81"/>
        <v>187</v>
      </c>
      <c r="AI200" s="1">
        <f t="shared" si="93"/>
        <v>1226.0453276919186</v>
      </c>
      <c r="AJ200" s="1">
        <f t="shared" si="94"/>
        <v>1.1694824743458837E-6</v>
      </c>
      <c r="AK200" s="1">
        <f t="shared" si="82"/>
        <v>161.86043116846207</v>
      </c>
      <c r="AL200" s="1">
        <f t="shared" si="95"/>
        <v>409.15993041523558</v>
      </c>
      <c r="AM200" s="1">
        <f t="shared" si="83"/>
        <v>104.027460804497</v>
      </c>
      <c r="AN200" s="1">
        <f t="shared" si="96"/>
        <v>5.7005375943173551E-5</v>
      </c>
      <c r="AO200" s="1">
        <f t="shared" si="97"/>
        <v>2854.572424594226</v>
      </c>
      <c r="AP200" s="1">
        <f t="shared" si="98"/>
        <v>2.5452744692490193E-6</v>
      </c>
      <c r="AQ200" s="1">
        <f t="shared" si="84"/>
        <v>72.532887063852428</v>
      </c>
      <c r="AR200" s="1">
        <f t="shared" si="99"/>
        <v>171.74765255599044</v>
      </c>
      <c r="AS200" s="1">
        <f t="shared" si="100"/>
        <v>2.3578204602777514E-5</v>
      </c>
      <c r="AT200" s="1">
        <f t="shared" si="85"/>
        <v>5.3801407480180308E-2</v>
      </c>
      <c r="AU200" s="1">
        <f t="shared" si="77"/>
        <v>4999.9999999999991</v>
      </c>
      <c r="AW200" s="2">
        <f t="shared" si="101"/>
        <v>2.805196137737956E-6</v>
      </c>
      <c r="AX200" s="42">
        <f t="shared" si="102"/>
        <v>1.1479425039727887E-6</v>
      </c>
      <c r="AY200" s="2">
        <f t="shared" si="103"/>
        <v>3.7882893276821436E-7</v>
      </c>
      <c r="AZ200" s="2">
        <f t="shared" si="104"/>
        <v>8.5232349853206023E-7</v>
      </c>
      <c r="BA200" s="2"/>
      <c r="BB200" s="46">
        <f t="shared" si="78"/>
        <v>0.77869901180439938</v>
      </c>
      <c r="BC200" s="46">
        <f t="shared" si="79"/>
        <v>0.25</v>
      </c>
      <c r="BD200" s="2"/>
      <c r="BE200">
        <f>IF(AG200/Calculations!$H$11=INT(AG200/Calculations!$H$11),1,0)</f>
        <v>0</v>
      </c>
      <c r="BF200" s="56">
        <f t="shared" si="105"/>
        <v>2.2904813002939535</v>
      </c>
      <c r="BH200" s="2">
        <f t="shared" si="86"/>
        <v>18.351862758138068</v>
      </c>
      <c r="BI200" s="2">
        <f t="shared" si="87"/>
        <v>9.2942131411227003</v>
      </c>
      <c r="BJ200" s="41">
        <f t="shared" si="106"/>
        <v>0</v>
      </c>
      <c r="BK200" s="58">
        <f t="shared" si="107"/>
        <v>0</v>
      </c>
      <c r="BL200" s="2"/>
      <c r="BM200" s="2">
        <f t="shared" si="88"/>
        <v>18.351862758138068</v>
      </c>
      <c r="BN200" s="2">
        <f t="shared" si="89"/>
        <v>9.2942131411227003</v>
      </c>
      <c r="BO200" s="41">
        <f t="shared" si="90"/>
        <v>0</v>
      </c>
      <c r="BP200" s="2">
        <f t="shared" si="91"/>
        <v>0</v>
      </c>
      <c r="BQ200" s="2"/>
      <c r="BR200" s="2"/>
      <c r="BS200" s="2">
        <f t="shared" si="108"/>
        <v>1642.4935247340732</v>
      </c>
      <c r="BT200" s="2">
        <f t="shared" si="109"/>
        <v>22.515930042187723</v>
      </c>
      <c r="BU200" s="2">
        <f t="shared" si="110"/>
        <v>1271.4546711386004</v>
      </c>
      <c r="BV200" s="2">
        <f t="shared" si="111"/>
        <v>393.55478363766036</v>
      </c>
      <c r="BW200" s="6">
        <f t="shared" si="92"/>
        <v>1665.0094547762608</v>
      </c>
    </row>
    <row r="201" spans="15:75" x14ac:dyDescent="0.35">
      <c r="O201">
        <f t="shared" si="113"/>
        <v>2.7700000000000018</v>
      </c>
      <c r="P201" s="46"/>
      <c r="S201" s="46"/>
      <c r="T201" s="46"/>
      <c r="U201" s="22">
        <f>IF(O201&lt;'User Interface'!$C$54,0,'User Interface'!$C$52)</f>
        <v>0</v>
      </c>
      <c r="V201" s="46">
        <f>'User Interface'!$C$52</f>
        <v>0.05</v>
      </c>
      <c r="W201" s="46"/>
      <c r="X201">
        <f t="shared" si="112"/>
        <v>2.7700000000000018</v>
      </c>
      <c r="Y201" s="46"/>
      <c r="Z201" s="46"/>
      <c r="AA201" s="46"/>
      <c r="AD201" s="22">
        <f>IF(X201&lt;'User Interface'!$C$54,0,'User Interface'!$C$52)</f>
        <v>0</v>
      </c>
      <c r="AE201" s="46">
        <f>'User Interface'!$C$52</f>
        <v>0.05</v>
      </c>
      <c r="AG201">
        <f t="shared" si="80"/>
        <v>62.666666666666664</v>
      </c>
      <c r="AH201">
        <f t="shared" si="81"/>
        <v>188</v>
      </c>
      <c r="AI201" s="1">
        <f t="shared" si="93"/>
        <v>1207.7161242171376</v>
      </c>
      <c r="AJ201" s="1">
        <f t="shared" si="94"/>
        <v>1.1529741437605154E-6</v>
      </c>
      <c r="AK201" s="1">
        <f t="shared" si="82"/>
        <v>162.20514230770004</v>
      </c>
      <c r="AL201" s="1">
        <f t="shared" si="95"/>
        <v>413.22741549641717</v>
      </c>
      <c r="AM201" s="1">
        <f t="shared" si="83"/>
        <v>105.72447937040997</v>
      </c>
      <c r="AN201" s="1">
        <f t="shared" si="96"/>
        <v>5.7901394941827892E-5</v>
      </c>
      <c r="AO201" s="1">
        <f t="shared" si="97"/>
        <v>2861.4207183492567</v>
      </c>
      <c r="AP201" s="1">
        <f t="shared" si="98"/>
        <v>2.5511870147786608E-6</v>
      </c>
      <c r="AQ201" s="1">
        <f t="shared" si="84"/>
        <v>73.933362780559634</v>
      </c>
      <c r="AR201" s="1">
        <f t="shared" si="99"/>
        <v>175.71763123211721</v>
      </c>
      <c r="AS201" s="1">
        <f t="shared" si="100"/>
        <v>2.4191691691194392E-5</v>
      </c>
      <c r="AT201" s="1">
        <f t="shared" si="85"/>
        <v>5.504044915345143E-2</v>
      </c>
      <c r="AU201" s="1">
        <f t="shared" si="77"/>
        <v>4999.9999999999991</v>
      </c>
      <c r="AW201" s="2">
        <f t="shared" si="101"/>
        <v>2.8349773640684089E-6</v>
      </c>
      <c r="AX201" s="42">
        <f t="shared" si="102"/>
        <v>1.1748729122925332E-6</v>
      </c>
      <c r="AY201" s="2">
        <f t="shared" si="103"/>
        <v>3.7331916086325954E-7</v>
      </c>
      <c r="AZ201" s="2">
        <f t="shared" si="104"/>
        <v>8.5433736861264775E-7</v>
      </c>
      <c r="BA201" s="2"/>
      <c r="BB201" s="46">
        <f t="shared" si="78"/>
        <v>0.77833426737353761</v>
      </c>
      <c r="BC201" s="46">
        <f t="shared" si="79"/>
        <v>0.25</v>
      </c>
      <c r="BD201" s="2"/>
      <c r="BE201">
        <f>IF(AG201/Calculations!$H$11=INT(AG201/Calculations!$H$11),1,0)</f>
        <v>0</v>
      </c>
      <c r="BF201" s="56">
        <f t="shared" si="105"/>
        <v>2.2776039418094336</v>
      </c>
      <c r="BH201" s="2">
        <f t="shared" si="86"/>
        <v>18.329203491289309</v>
      </c>
      <c r="BI201" s="2">
        <f t="shared" si="87"/>
        <v>9.4596853904685858</v>
      </c>
      <c r="BJ201" s="41">
        <f t="shared" si="106"/>
        <v>0</v>
      </c>
      <c r="BK201" s="58">
        <f t="shared" si="107"/>
        <v>0</v>
      </c>
      <c r="BL201" s="2"/>
      <c r="BM201" s="2">
        <f t="shared" si="88"/>
        <v>18.329203491289309</v>
      </c>
      <c r="BN201" s="2">
        <f t="shared" si="89"/>
        <v>9.4596853904685858</v>
      </c>
      <c r="BO201" s="41">
        <f t="shared" si="90"/>
        <v>0</v>
      </c>
      <c r="BP201" s="2">
        <f t="shared" si="91"/>
        <v>0</v>
      </c>
      <c r="BQ201" s="2"/>
      <c r="BR201" s="2"/>
      <c r="BS201" s="2">
        <f t="shared" si="108"/>
        <v>1670.282413615831</v>
      </c>
      <c r="BT201" s="2">
        <f t="shared" si="109"/>
        <v>22.515930042187723</v>
      </c>
      <c r="BU201" s="2">
        <f t="shared" si="110"/>
        <v>1289.7838746298896</v>
      </c>
      <c r="BV201" s="2">
        <f t="shared" si="111"/>
        <v>403.01446902812893</v>
      </c>
      <c r="BW201" s="6">
        <f t="shared" si="92"/>
        <v>1692.7983436580187</v>
      </c>
    </row>
    <row r="202" spans="15:75" x14ac:dyDescent="0.35">
      <c r="O202">
        <f t="shared" si="113"/>
        <v>2.7900000000000018</v>
      </c>
      <c r="P202" s="46"/>
      <c r="S202" s="46"/>
      <c r="T202" s="46"/>
      <c r="U202" s="22">
        <f>IF(O202&lt;'User Interface'!$C$54,0,'User Interface'!$C$52)</f>
        <v>0</v>
      </c>
      <c r="V202" s="46">
        <f>'User Interface'!$C$52</f>
        <v>0.05</v>
      </c>
      <c r="W202" s="46"/>
      <c r="X202">
        <f t="shared" si="112"/>
        <v>2.7900000000000018</v>
      </c>
      <c r="Y202" s="46"/>
      <c r="Z202" s="46"/>
      <c r="AA202" s="46"/>
      <c r="AD202" s="22">
        <f>IF(X202&lt;'User Interface'!$C$54,0,'User Interface'!$C$52)</f>
        <v>0</v>
      </c>
      <c r="AE202" s="46">
        <f>'User Interface'!$C$52</f>
        <v>0.05</v>
      </c>
      <c r="AG202">
        <f t="shared" si="80"/>
        <v>63</v>
      </c>
      <c r="AH202">
        <f t="shared" si="81"/>
        <v>189</v>
      </c>
      <c r="AI202" s="1">
        <f t="shared" si="93"/>
        <v>1187.9341564016775</v>
      </c>
      <c r="AJ202" s="1">
        <f t="shared" si="94"/>
        <v>1.1364630311593888E-6</v>
      </c>
      <c r="AK202" s="1">
        <f t="shared" si="82"/>
        <v>163.96431654992676</v>
      </c>
      <c r="AL202" s="1">
        <f t="shared" si="95"/>
        <v>417.19485195345641</v>
      </c>
      <c r="AM202" s="1">
        <f t="shared" si="83"/>
        <v>107.42257747861532</v>
      </c>
      <c r="AN202" s="1">
        <f t="shared" si="96"/>
        <v>5.879607928127274E-5</v>
      </c>
      <c r="AO202" s="1">
        <f t="shared" si="97"/>
        <v>2867.5541167645551</v>
      </c>
      <c r="AP202" s="1">
        <f t="shared" si="98"/>
        <v>2.5571630791277599E-6</v>
      </c>
      <c r="AQ202" s="1">
        <f t="shared" si="84"/>
        <v>76.124898848557322</v>
      </c>
      <c r="AR202" s="1">
        <f t="shared" si="99"/>
        <v>179.74869499203825</v>
      </c>
      <c r="AS202" s="1">
        <f t="shared" si="100"/>
        <v>2.4817932611794509E-5</v>
      </c>
      <c r="AT202" s="1">
        <f t="shared" si="85"/>
        <v>5.629970353505187E-2</v>
      </c>
      <c r="AU202" s="1">
        <f t="shared" si="77"/>
        <v>5000</v>
      </c>
      <c r="AW202" s="2">
        <f t="shared" si="101"/>
        <v>2.8641195415478443E-6</v>
      </c>
      <c r="AX202" s="42">
        <f t="shared" si="102"/>
        <v>1.2022335799142688E-6</v>
      </c>
      <c r="AY202" s="2">
        <f t="shared" si="103"/>
        <v>3.6781360198571188E-7</v>
      </c>
      <c r="AZ202" s="2">
        <f t="shared" si="104"/>
        <v>8.563717359419859E-7</v>
      </c>
      <c r="BA202" s="2"/>
      <c r="BB202" s="46">
        <f t="shared" si="78"/>
        <v>0.77796969378981695</v>
      </c>
      <c r="BC202" s="46">
        <f t="shared" si="79"/>
        <v>0.25</v>
      </c>
      <c r="BD202" s="2"/>
      <c r="BE202">
        <f>IF(AG202/Calculations!$H$11=INT(AG202/Calculations!$H$11),1,0)</f>
        <v>1</v>
      </c>
      <c r="BF202" s="56">
        <f t="shared" si="105"/>
        <v>2.2646550285907634</v>
      </c>
      <c r="BH202" s="2">
        <f t="shared" si="86"/>
        <v>18.297972366909047</v>
      </c>
      <c r="BI202" s="2">
        <f t="shared" si="87"/>
        <v>9.6256945911978775</v>
      </c>
      <c r="BJ202" s="41">
        <f t="shared" si="106"/>
        <v>1.4839954650621117</v>
      </c>
      <c r="BK202" s="58">
        <f t="shared" si="107"/>
        <v>0.78065956352865185</v>
      </c>
      <c r="BL202" s="2"/>
      <c r="BM202" s="2">
        <f t="shared" si="88"/>
        <v>18.297972366909047</v>
      </c>
      <c r="BN202" s="2">
        <f t="shared" si="89"/>
        <v>9.6256945911978775</v>
      </c>
      <c r="BO202" s="41">
        <f t="shared" si="90"/>
        <v>1.4839954650621117</v>
      </c>
      <c r="BP202" s="2">
        <f t="shared" si="91"/>
        <v>0.78065956352865185</v>
      </c>
      <c r="BQ202" s="2"/>
      <c r="BR202" s="2"/>
      <c r="BS202" s="2">
        <f t="shared" si="108"/>
        <v>1698.2060805739379</v>
      </c>
      <c r="BT202" s="2">
        <f t="shared" si="109"/>
        <v>24.780585070778486</v>
      </c>
      <c r="BU202" s="2">
        <f t="shared" si="110"/>
        <v>1309.5658424618609</v>
      </c>
      <c r="BV202" s="2">
        <f t="shared" si="111"/>
        <v>413.42082318285549</v>
      </c>
      <c r="BW202" s="6">
        <f t="shared" si="92"/>
        <v>1722.9866656447164</v>
      </c>
    </row>
    <row r="203" spans="15:75" x14ac:dyDescent="0.35">
      <c r="O203">
        <f t="shared" si="113"/>
        <v>2.8100000000000018</v>
      </c>
      <c r="P203" s="46"/>
      <c r="S203" s="46"/>
      <c r="T203" s="46"/>
      <c r="U203" s="22">
        <f>IF(O203&lt;'User Interface'!$C$54,0,'User Interface'!$C$52)</f>
        <v>0</v>
      </c>
      <c r="V203" s="46">
        <f>'User Interface'!$C$52</f>
        <v>0.05</v>
      </c>
      <c r="W203" s="46"/>
      <c r="X203">
        <f t="shared" si="112"/>
        <v>2.8100000000000018</v>
      </c>
      <c r="Y203" s="46"/>
      <c r="Z203" s="46"/>
      <c r="AA203" s="46"/>
      <c r="AD203" s="22">
        <f>IF(X203&lt;'User Interface'!$C$54,0,'User Interface'!$C$52)</f>
        <v>0</v>
      </c>
      <c r="AE203" s="46">
        <f>'User Interface'!$C$52</f>
        <v>0.05</v>
      </c>
      <c r="AG203">
        <f t="shared" si="80"/>
        <v>63.333333333333336</v>
      </c>
      <c r="AH203">
        <f t="shared" si="81"/>
        <v>190</v>
      </c>
      <c r="AI203" s="1">
        <f t="shared" si="93"/>
        <v>1169.6987091072026</v>
      </c>
      <c r="AJ203" s="1">
        <f t="shared" si="94"/>
        <v>1.1199568616612159E-6</v>
      </c>
      <c r="AK203" s="1">
        <f t="shared" si="82"/>
        <v>163.98150646647133</v>
      </c>
      <c r="AL203" s="1">
        <f t="shared" si="95"/>
        <v>421.22280536844846</v>
      </c>
      <c r="AM203" s="1">
        <f t="shared" si="83"/>
        <v>109.12070850852542</v>
      </c>
      <c r="AN203" s="1">
        <f t="shared" si="96"/>
        <v>5.9688804576453417E-5</v>
      </c>
      <c r="AO203" s="1">
        <f t="shared" si="97"/>
        <v>2874.5352494607246</v>
      </c>
      <c r="AP203" s="1">
        <f t="shared" si="98"/>
        <v>2.5632016101742135E-6</v>
      </c>
      <c r="AQ203" s="1">
        <f t="shared" si="84"/>
        <v>77.456068052972427</v>
      </c>
      <c r="AR203" s="1">
        <f t="shared" si="99"/>
        <v>183.92728502315521</v>
      </c>
      <c r="AS203" s="1">
        <f t="shared" si="100"/>
        <v>2.5457052885295885E-5</v>
      </c>
      <c r="AT203" s="1">
        <f t="shared" si="85"/>
        <v>5.7579183483104653E-2</v>
      </c>
      <c r="AU203" s="1">
        <f t="shared" si="77"/>
        <v>5000</v>
      </c>
      <c r="AW203" s="2">
        <f t="shared" si="101"/>
        <v>2.8925919374008392E-6</v>
      </c>
      <c r="AX203" s="42">
        <f t="shared" si="102"/>
        <v>1.2300234309250548E-6</v>
      </c>
      <c r="AY203" s="2">
        <f t="shared" si="103"/>
        <v>3.6231484088828996E-7</v>
      </c>
      <c r="AZ203" s="2">
        <f t="shared" si="104"/>
        <v>8.5842622408903995E-7</v>
      </c>
      <c r="BA203" s="2"/>
      <c r="BB203" s="46">
        <f t="shared" si="78"/>
        <v>0.77760529097321196</v>
      </c>
      <c r="BC203" s="46">
        <f t="shared" si="79"/>
        <v>0.25</v>
      </c>
      <c r="BD203" s="2"/>
      <c r="BE203">
        <f>IF(AG203/Calculations!$H$11=INT(AG203/Calculations!$H$11),1,0)</f>
        <v>0</v>
      </c>
      <c r="BF203" s="56">
        <f t="shared" si="105"/>
        <v>2.2508547637751559</v>
      </c>
      <c r="BH203" s="2">
        <f t="shared" si="86"/>
        <v>18.235447310980884</v>
      </c>
      <c r="BI203" s="2">
        <f t="shared" si="87"/>
        <v>9.7894912986992679</v>
      </c>
      <c r="BJ203" s="41">
        <f t="shared" si="106"/>
        <v>0</v>
      </c>
      <c r="BK203" s="58">
        <f t="shared" si="107"/>
        <v>0</v>
      </c>
      <c r="BL203" s="2"/>
      <c r="BM203" s="2">
        <f t="shared" si="88"/>
        <v>18.235447310980884</v>
      </c>
      <c r="BN203" s="2">
        <f t="shared" si="89"/>
        <v>9.7894912986992679</v>
      </c>
      <c r="BO203" s="41">
        <f t="shared" si="90"/>
        <v>0</v>
      </c>
      <c r="BP203" s="2">
        <f t="shared" si="91"/>
        <v>0</v>
      </c>
      <c r="BQ203" s="2"/>
      <c r="BR203" s="2"/>
      <c r="BS203" s="2">
        <f t="shared" si="108"/>
        <v>1726.2310191836179</v>
      </c>
      <c r="BT203" s="2">
        <f t="shared" si="109"/>
        <v>24.780585070778486</v>
      </c>
      <c r="BU203" s="2">
        <f t="shared" si="110"/>
        <v>1327.8012897728418</v>
      </c>
      <c r="BV203" s="2">
        <f t="shared" si="111"/>
        <v>423.21031448155475</v>
      </c>
      <c r="BW203" s="6">
        <f t="shared" si="92"/>
        <v>1751.0116042543964</v>
      </c>
    </row>
    <row r="204" spans="15:75" x14ac:dyDescent="0.35">
      <c r="O204">
        <f t="shared" si="113"/>
        <v>2.8300000000000018</v>
      </c>
      <c r="P204" s="46"/>
      <c r="S204" s="46"/>
      <c r="T204" s="46"/>
      <c r="U204" s="22">
        <f>IF(O204&lt;'User Interface'!$C$54,0,'User Interface'!$C$52)</f>
        <v>0</v>
      </c>
      <c r="V204" s="46">
        <f>'User Interface'!$C$52</f>
        <v>0.05</v>
      </c>
      <c r="W204" s="46"/>
      <c r="X204">
        <f t="shared" si="112"/>
        <v>2.8300000000000018</v>
      </c>
      <c r="Y204" s="46"/>
      <c r="Z204" s="46"/>
      <c r="AA204" s="46"/>
      <c r="AD204" s="22">
        <f>IF(X204&lt;'User Interface'!$C$54,0,'User Interface'!$C$52)</f>
        <v>0</v>
      </c>
      <c r="AE204" s="46">
        <f>'User Interface'!$C$52</f>
        <v>0.05</v>
      </c>
      <c r="AG204">
        <f t="shared" si="80"/>
        <v>63.666666666666664</v>
      </c>
      <c r="AH204">
        <f t="shared" si="81"/>
        <v>191</v>
      </c>
      <c r="AI204" s="1">
        <f t="shared" si="93"/>
        <v>1151.5039057522404</v>
      </c>
      <c r="AJ204" s="1">
        <f t="shared" si="94"/>
        <v>1.1030181582584502E-6</v>
      </c>
      <c r="AK204" s="1">
        <f t="shared" si="82"/>
        <v>163.95614245320874</v>
      </c>
      <c r="AL204" s="1">
        <f t="shared" si="95"/>
        <v>425.1156635281987</v>
      </c>
      <c r="AM204" s="1">
        <f t="shared" si="83"/>
        <v>110.81948919585716</v>
      </c>
      <c r="AN204" s="1">
        <f t="shared" si="96"/>
        <v>6.0578937121152564E-5</v>
      </c>
      <c r="AO204" s="1">
        <f t="shared" si="97"/>
        <v>2881.5813137560867</v>
      </c>
      <c r="AP204" s="1">
        <f t="shared" si="98"/>
        <v>2.5690673170815058E-6</v>
      </c>
      <c r="AQ204" s="1">
        <f t="shared" si="84"/>
        <v>78.810223588223877</v>
      </c>
      <c r="AR204" s="1">
        <f t="shared" si="99"/>
        <v>188.15429247659804</v>
      </c>
      <c r="AS204" s="1">
        <f t="shared" si="100"/>
        <v>2.61091734560298E-5</v>
      </c>
      <c r="AT204" s="1">
        <f t="shared" si="85"/>
        <v>5.887888938973089E-2</v>
      </c>
      <c r="AU204" s="1">
        <f t="shared" si="77"/>
        <v>5000</v>
      </c>
      <c r="AW204" s="2">
        <f t="shared" si="101"/>
        <v>2.9203639928778343E-6</v>
      </c>
      <c r="AX204" s="42">
        <f t="shared" si="102"/>
        <v>1.2582408775266764E-6</v>
      </c>
      <c r="AY204" s="2">
        <f t="shared" si="103"/>
        <v>3.563802504843061E-7</v>
      </c>
      <c r="AZ204" s="2">
        <f t="shared" si="104"/>
        <v>8.6026624363202972E-7</v>
      </c>
      <c r="BA204" s="2"/>
      <c r="BB204" s="46">
        <f t="shared" si="78"/>
        <v>0.77724105884373496</v>
      </c>
      <c r="BC204" s="46">
        <f t="shared" si="79"/>
        <v>0.25</v>
      </c>
      <c r="BD204" s="2"/>
      <c r="BE204">
        <f>IF(AG204/Calculations!$H$11=INT(AG204/Calculations!$H$11),1,0)</f>
        <v>0</v>
      </c>
      <c r="BF204" s="56">
        <f t="shared" si="105"/>
        <v>2.2377873735009741</v>
      </c>
      <c r="BH204" s="2">
        <f t="shared" si="86"/>
        <v>18.194803371900885</v>
      </c>
      <c r="BI204" s="2">
        <f t="shared" si="87"/>
        <v>9.9603853189150584</v>
      </c>
      <c r="BJ204" s="41">
        <f t="shared" si="106"/>
        <v>0</v>
      </c>
      <c r="BK204" s="58">
        <f t="shared" si="107"/>
        <v>0</v>
      </c>
      <c r="BL204" s="2"/>
      <c r="BM204" s="2">
        <f t="shared" si="88"/>
        <v>18.194803371900885</v>
      </c>
      <c r="BN204" s="2">
        <f t="shared" si="89"/>
        <v>9.9603853189150584</v>
      </c>
      <c r="BO204" s="41">
        <f t="shared" si="90"/>
        <v>0</v>
      </c>
      <c r="BP204" s="2">
        <f t="shared" si="91"/>
        <v>0</v>
      </c>
      <c r="BQ204" s="2"/>
      <c r="BR204" s="2"/>
      <c r="BS204" s="2">
        <f t="shared" si="108"/>
        <v>1754.3862078744339</v>
      </c>
      <c r="BT204" s="2">
        <f t="shared" si="109"/>
        <v>24.780585070778486</v>
      </c>
      <c r="BU204" s="2">
        <f t="shared" si="110"/>
        <v>1345.9960931447426</v>
      </c>
      <c r="BV204" s="2">
        <f t="shared" si="111"/>
        <v>433.17069980046983</v>
      </c>
      <c r="BW204" s="6">
        <f t="shared" si="92"/>
        <v>1779.1667929452124</v>
      </c>
    </row>
    <row r="205" spans="15:75" x14ac:dyDescent="0.35">
      <c r="O205">
        <f t="shared" si="113"/>
        <v>2.8500000000000019</v>
      </c>
      <c r="P205" s="46"/>
      <c r="S205" s="46"/>
      <c r="T205" s="46"/>
      <c r="U205" s="22">
        <f>IF(O205&lt;'User Interface'!$C$54,0,'User Interface'!$C$52)</f>
        <v>0</v>
      </c>
      <c r="V205" s="46">
        <f>'User Interface'!$C$52</f>
        <v>0.05</v>
      </c>
      <c r="W205" s="46"/>
      <c r="X205">
        <f t="shared" si="112"/>
        <v>2.8500000000000019</v>
      </c>
      <c r="Y205" s="46"/>
      <c r="Z205" s="46"/>
      <c r="AA205" s="46"/>
      <c r="AD205" s="22">
        <f>IF(X205&lt;'User Interface'!$C$54,0,'User Interface'!$C$52)</f>
        <v>0</v>
      </c>
      <c r="AE205" s="46">
        <f>'User Interface'!$C$52</f>
        <v>0.05</v>
      </c>
      <c r="AG205">
        <f t="shared" si="80"/>
        <v>64</v>
      </c>
      <c r="AH205">
        <f t="shared" si="81"/>
        <v>192</v>
      </c>
      <c r="AI205" s="1">
        <f t="shared" si="93"/>
        <v>1133.3595656340285</v>
      </c>
      <c r="AJ205" s="1">
        <f t="shared" si="94"/>
        <v>1.086255055080224E-6</v>
      </c>
      <c r="AK205" s="1">
        <f t="shared" si="82"/>
        <v>163.88313342671614</v>
      </c>
      <c r="AL205" s="1">
        <f t="shared" si="95"/>
        <v>428.87329329456929</v>
      </c>
      <c r="AM205" s="1">
        <f t="shared" si="83"/>
        <v>112.51752554179967</v>
      </c>
      <c r="AN205" s="1">
        <f t="shared" si="96"/>
        <v>6.1466988722871978E-5</v>
      </c>
      <c r="AO205" s="1">
        <f t="shared" si="97"/>
        <v>2888.6905716577489</v>
      </c>
      <c r="AP205" s="1">
        <f t="shared" si="98"/>
        <v>2.5750721281828281E-6</v>
      </c>
      <c r="AQ205" s="1">
        <f t="shared" si="84"/>
        <v>80.184501120486317</v>
      </c>
      <c r="AR205" s="1">
        <f t="shared" si="99"/>
        <v>192.43111859232403</v>
      </c>
      <c r="AS205" s="1">
        <f t="shared" si="100"/>
        <v>2.6775017477018466E-5</v>
      </c>
      <c r="AT205" s="1">
        <f t="shared" si="85"/>
        <v>6.019882899281645E-2</v>
      </c>
      <c r="AU205" s="1">
        <f t="shared" ref="AU205:AU251" si="114">SUM(AI205:AT205)</f>
        <v>4999.9999999999991</v>
      </c>
      <c r="AW205" s="2">
        <f t="shared" si="101"/>
        <v>2.9485596670647357E-6</v>
      </c>
      <c r="AX205" s="42">
        <f t="shared" si="102"/>
        <v>1.2874910080369964E-6</v>
      </c>
      <c r="AY205" s="2">
        <f t="shared" si="103"/>
        <v>3.5090961624125726E-7</v>
      </c>
      <c r="AZ205" s="2">
        <f t="shared" si="104"/>
        <v>8.6236058346182391E-7</v>
      </c>
      <c r="BA205" s="2"/>
      <c r="BB205" s="46">
        <f t="shared" ref="BB205:BB268" si="115">$H$14*EXP(-AG205*$BB$9)</f>
        <v>0.77687699732143589</v>
      </c>
      <c r="BC205" s="46">
        <f t="shared" ref="BC205:BC268" si="116">$H$15*EXP(-AG205*$BC$9)</f>
        <v>0.25</v>
      </c>
      <c r="BD205" s="2"/>
      <c r="BE205">
        <f>IF(AG205/Calculations!$H$11=INT(AG205/Calculations!$H$11),1,0)</f>
        <v>0</v>
      </c>
      <c r="BF205" s="56">
        <f t="shared" si="105"/>
        <v>2.224662861399568</v>
      </c>
      <c r="BH205" s="2">
        <f t="shared" si="86"/>
        <v>18.144340134975028</v>
      </c>
      <c r="BI205" s="2">
        <f t="shared" si="87"/>
        <v>10.13096904206509</v>
      </c>
      <c r="BJ205" s="41">
        <f t="shared" si="106"/>
        <v>0</v>
      </c>
      <c r="BK205" s="58">
        <f t="shared" si="107"/>
        <v>0</v>
      </c>
      <c r="BL205" s="2"/>
      <c r="BM205" s="2">
        <f t="shared" si="88"/>
        <v>18.144340134975028</v>
      </c>
      <c r="BN205" s="2">
        <f t="shared" si="89"/>
        <v>10.13096904206509</v>
      </c>
      <c r="BO205" s="41">
        <f t="shared" si="90"/>
        <v>0</v>
      </c>
      <c r="BP205" s="2">
        <f t="shared" si="91"/>
        <v>0</v>
      </c>
      <c r="BQ205" s="2"/>
      <c r="BR205" s="2"/>
      <c r="BS205" s="2">
        <f t="shared" si="108"/>
        <v>1782.661517051474</v>
      </c>
      <c r="BT205" s="2">
        <f t="shared" si="109"/>
        <v>24.780585070778486</v>
      </c>
      <c r="BU205" s="2">
        <f t="shared" si="110"/>
        <v>1364.1404332797176</v>
      </c>
      <c r="BV205" s="2">
        <f t="shared" si="111"/>
        <v>443.30166884253492</v>
      </c>
      <c r="BW205" s="6">
        <f t="shared" si="92"/>
        <v>1807.4421021222524</v>
      </c>
    </row>
    <row r="206" spans="15:75" x14ac:dyDescent="0.35">
      <c r="O206">
        <f t="shared" si="113"/>
        <v>2.8700000000000019</v>
      </c>
      <c r="P206" s="46"/>
      <c r="S206" s="46"/>
      <c r="T206" s="46"/>
      <c r="U206" s="22">
        <f>IF(O206&lt;'User Interface'!$C$54,0,'User Interface'!$C$52)</f>
        <v>0</v>
      </c>
      <c r="V206" s="46">
        <f>'User Interface'!$C$52</f>
        <v>0.05</v>
      </c>
      <c r="W206" s="46"/>
      <c r="X206">
        <f t="shared" si="112"/>
        <v>2.8700000000000019</v>
      </c>
      <c r="Y206" s="46"/>
      <c r="Z206" s="46"/>
      <c r="AA206" s="46"/>
      <c r="AD206" s="22">
        <f>IF(X206&lt;'User Interface'!$C$54,0,'User Interface'!$C$52)</f>
        <v>0</v>
      </c>
      <c r="AE206" s="46">
        <f>'User Interface'!$C$52</f>
        <v>0.05</v>
      </c>
      <c r="AG206">
        <f t="shared" ref="AG206:AG251" si="117">AH206/3</f>
        <v>64.333333333333329</v>
      </c>
      <c r="AH206">
        <f t="shared" ref="AH206:AH373" si="118">AH205+1</f>
        <v>193</v>
      </c>
      <c r="AI206" s="1">
        <f t="shared" si="93"/>
        <v>1115.2751637645861</v>
      </c>
      <c r="AJ206" s="1">
        <f t="shared" si="94"/>
        <v>1.0696212119003336E-6</v>
      </c>
      <c r="AK206" s="1">
        <f t="shared" ref="AK206:AK269" si="119">MAX(0,AK205*(1-theta)+ BM206+BO206)</f>
        <v>163.75829826537969</v>
      </c>
      <c r="AL206" s="1">
        <f t="shared" si="95"/>
        <v>432.49500038336407</v>
      </c>
      <c r="AM206" s="1">
        <f t="shared" ref="AM206:AM251" si="120">MAX(0,AM205*(1-delta-rho)+(AL205+AN205)*sigma)</f>
        <v>114.2134553960463</v>
      </c>
      <c r="AN206" s="1">
        <f t="shared" si="96"/>
        <v>6.2352084495188964E-5</v>
      </c>
      <c r="AO206" s="1">
        <f t="shared" si="97"/>
        <v>2895.8612843405717</v>
      </c>
      <c r="AP206" s="1">
        <f t="shared" si="98"/>
        <v>2.5811891548934565E-6</v>
      </c>
      <c r="AQ206" s="1">
        <f t="shared" ref="AQ206:AQ269" si="121">MAX(0,AQ205*(1-theta)+BN206+BP206)</f>
        <v>81.576352410318705</v>
      </c>
      <c r="AR206" s="1">
        <f t="shared" si="99"/>
        <v>196.7588129888141</v>
      </c>
      <c r="AS206" s="1">
        <f t="shared" si="100"/>
        <v>2.7454597121405962E-5</v>
      </c>
      <c r="AT206" s="1">
        <f t="shared" ref="AT206:AT251" si="122">MAX(0,delta*AM205+AT205)</f>
        <v>6.1538993426721492E-2</v>
      </c>
      <c r="AU206" s="1">
        <f t="shared" si="114"/>
        <v>4999.9999999999991</v>
      </c>
      <c r="AW206" s="2">
        <f t="shared" si="101"/>
        <v>2.9758096744554874E-6</v>
      </c>
      <c r="AX206" s="42">
        <f t="shared" si="102"/>
        <v>1.3170800605069869E-6</v>
      </c>
      <c r="AY206" s="2">
        <f t="shared" si="103"/>
        <v>3.4545117518018422E-7</v>
      </c>
      <c r="AZ206" s="2">
        <f t="shared" si="104"/>
        <v>8.6447440277157083E-7</v>
      </c>
      <c r="BA206" s="2"/>
      <c r="BB206" s="46">
        <f t="shared" si="115"/>
        <v>0.7765131063264018</v>
      </c>
      <c r="BC206" s="46">
        <f t="shared" si="116"/>
        <v>0.25</v>
      </c>
      <c r="BD206" s="2"/>
      <c r="BE206">
        <f>IF(AG206/Calculations!$H$11=INT(AG206/Calculations!$H$11),1,0)</f>
        <v>0</v>
      </c>
      <c r="BF206" s="56">
        <f t="shared" si="105"/>
        <v>2.2114891505005834</v>
      </c>
      <c r="BH206" s="2">
        <f t="shared" ref="BH206:BH269" si="123">beta*AI205*(AL205+(1-BC206)*AR205)/(AI205+AK205+AL205+AO205+AQ205+AR205)</f>
        <v>18.084401886076488</v>
      </c>
      <c r="BI206" s="2">
        <f t="shared" ref="BI206:BI269" si="124">beta*(1-BB206)*AO205*(AL205+(1-BC206)*AR205)/(AI205+AK205+AL205+AO205+AQ205+AR205)</f>
        <v>10.301240303219751</v>
      </c>
      <c r="BJ206" s="41">
        <f t="shared" si="106"/>
        <v>0</v>
      </c>
      <c r="BK206" s="58">
        <f t="shared" si="107"/>
        <v>0</v>
      </c>
      <c r="BL206" s="2"/>
      <c r="BM206" s="2">
        <f t="shared" ref="BM206:BM269" si="125">MIN(AI205,BH206)</f>
        <v>18.084401886076488</v>
      </c>
      <c r="BN206" s="2">
        <f t="shared" ref="BN206:BN269" si="126">MIN(AO205,BI206)</f>
        <v>10.301240303219751</v>
      </c>
      <c r="BO206" s="41">
        <f t="shared" ref="BO206:BO269" si="127">MIN(BJ206,AI205-BM206)</f>
        <v>0</v>
      </c>
      <c r="BP206" s="2">
        <f t="shared" ref="BP206:BP269" si="128">MIN(BK206,AO205-BN206)</f>
        <v>0</v>
      </c>
      <c r="BQ206" s="2"/>
      <c r="BR206" s="2"/>
      <c r="BS206" s="2">
        <f t="shared" si="108"/>
        <v>1811.0471592407703</v>
      </c>
      <c r="BT206" s="2">
        <f t="shared" si="109"/>
        <v>24.780585070778486</v>
      </c>
      <c r="BU206" s="2">
        <f t="shared" si="110"/>
        <v>1382.224835165794</v>
      </c>
      <c r="BV206" s="2">
        <f t="shared" si="111"/>
        <v>453.60290914575467</v>
      </c>
      <c r="BW206" s="6">
        <f t="shared" ref="BW206:BW251" si="129">BS206+BT206</f>
        <v>1835.8277443115487</v>
      </c>
    </row>
    <row r="207" spans="15:75" x14ac:dyDescent="0.35">
      <c r="O207">
        <f t="shared" si="113"/>
        <v>2.8900000000000019</v>
      </c>
      <c r="P207" s="46"/>
      <c r="S207" s="46"/>
      <c r="T207" s="46"/>
      <c r="U207" s="22">
        <f>IF(O207&lt;'User Interface'!$C$54,0,'User Interface'!$C$52)</f>
        <v>0</v>
      </c>
      <c r="V207" s="46">
        <f>'User Interface'!$C$52</f>
        <v>0.05</v>
      </c>
      <c r="W207" s="46"/>
      <c r="X207">
        <f t="shared" si="112"/>
        <v>2.8900000000000019</v>
      </c>
      <c r="Y207" s="46"/>
      <c r="Z207" s="46"/>
      <c r="AA207" s="46"/>
      <c r="AD207" s="22">
        <f>IF(X207&lt;'User Interface'!$C$54,0,'User Interface'!$C$52)</f>
        <v>0</v>
      </c>
      <c r="AE207" s="46">
        <f>'User Interface'!$C$52</f>
        <v>0.05</v>
      </c>
      <c r="AG207">
        <f t="shared" si="117"/>
        <v>64.666666666666671</v>
      </c>
      <c r="AH207">
        <f t="shared" si="118"/>
        <v>194</v>
      </c>
      <c r="AI207" s="1">
        <f t="shared" ref="AI207:AI270" si="130">MAX(0,AI206-AY207-BM207+AJ206*mu-BO207)</f>
        <v>1097.2598563920858</v>
      </c>
      <c r="AJ207" s="1">
        <f t="shared" ref="AJ207:AJ270" si="131">MAX(0,AJ206*(1-mu)+AY207)</f>
        <v>1.0530886810238434E-6</v>
      </c>
      <c r="AK207" s="1">
        <f t="shared" si="119"/>
        <v>163.57823918048149</v>
      </c>
      <c r="AL207" s="1">
        <f t="shared" ref="AL207:AL270" si="132">MAX(0,AL206*(1-sigma-rho)+AK206*theta-AW207)</f>
        <v>435.97964955642817</v>
      </c>
      <c r="AM207" s="1">
        <f t="shared" si="120"/>
        <v>115.90594197212317</v>
      </c>
      <c r="AN207" s="1">
        <f t="shared" ref="AN207:AN270" si="133">MAX(0,AN206*(1-sigma-rho)+AW207)</f>
        <v>6.3233378377755447E-5</v>
      </c>
      <c r="AO207" s="1">
        <f t="shared" ref="AO207:AO270" si="134">MAX(0,AO206+(AL206+AM206+AN206+AR206+AS206)*rho-BN207-BP207+AP206*mu-AZ207)</f>
        <v>2903.0917065254562</v>
      </c>
      <c r="AP207" s="1">
        <f t="shared" ref="AP207:AP270" si="135">MAX(0,AP206*(1-mu)+AZ207)</f>
        <v>2.5873999500923685E-6</v>
      </c>
      <c r="AQ207" s="1">
        <f t="shared" si="121"/>
        <v>82.983494838114865</v>
      </c>
      <c r="AR207" s="1">
        <f t="shared" ref="AR207:AR270" si="136">MAX(0,AR206*(1-rho)+AQ206*theta)-AX207</f>
        <v>201.13811715590751</v>
      </c>
      <c r="AS207" s="1">
        <f t="shared" ref="AS207:AS270" si="137">MAX(0,AS206*(1-rho)+AX207)</f>
        <v>2.8147934081179409E-5</v>
      </c>
      <c r="AT207" s="1">
        <f t="shared" si="122"/>
        <v>6.2899357601619021E-2</v>
      </c>
      <c r="AU207" s="1">
        <f t="shared" si="114"/>
        <v>5000.0000000000009</v>
      </c>
      <c r="AW207" s="2">
        <f t="shared" ref="AW207:AW270" si="138">AL205*sensitivity/Unvaxfrequency</f>
        <v>3.0021130830831157E-6</v>
      </c>
      <c r="AX207" s="42">
        <f t="shared" ref="AX207:AX270" si="139">AR205*sensitivity/Vaxfrequency</f>
        <v>1.3470178436164467E-6</v>
      </c>
      <c r="AY207" s="2">
        <f t="shared" ref="AY207:AY270" si="140">AI205*(1-specificity)/Unvaxfrequency</f>
        <v>3.4000787309028757E-7</v>
      </c>
      <c r="AZ207" s="2">
        <f t="shared" ref="AZ207:AZ270" si="141">AO205*(1-specificity)/Vaxfrequency</f>
        <v>8.666071801633973E-7</v>
      </c>
      <c r="BA207" s="2"/>
      <c r="BB207" s="46">
        <f t="shared" si="115"/>
        <v>0.77614938577875736</v>
      </c>
      <c r="BC207" s="46">
        <f t="shared" si="116"/>
        <v>0.25</v>
      </c>
      <c r="BD207" s="2"/>
      <c r="BE207">
        <f>IF(AG207/Calculations!$H$11=INT(AG207/Calculations!$H$11),1,0)</f>
        <v>0</v>
      </c>
      <c r="BF207" s="56">
        <f t="shared" ref="BF207:BF270" si="142">$H$12*((AI206/(AI206+AO206))+(AO206/(AI206+AO206))*(1-BB207))</f>
        <v>2.1982741222837436</v>
      </c>
      <c r="BH207" s="2">
        <f t="shared" si="123"/>
        <v>18.015307389032866</v>
      </c>
      <c r="BI207" s="2">
        <f t="shared" si="124"/>
        <v>10.471181584498241</v>
      </c>
      <c r="BJ207" s="41">
        <f t="shared" ref="BJ207:BJ270" si="143">BE207*BF207*(AI206/(AI206+AO206*(1-BB207)))</f>
        <v>0</v>
      </c>
      <c r="BK207" s="58">
        <f t="shared" ref="BK207:BK270" si="144">BE207*BF207*(AO206*(1-BB207)/(AI206+AO206*(1-BB207)))</f>
        <v>0</v>
      </c>
      <c r="BL207" s="2"/>
      <c r="BM207" s="2">
        <f t="shared" si="125"/>
        <v>18.015307389032866</v>
      </c>
      <c r="BN207" s="2">
        <f t="shared" si="126"/>
        <v>10.471181584498241</v>
      </c>
      <c r="BO207" s="41">
        <f t="shared" si="127"/>
        <v>0</v>
      </c>
      <c r="BP207" s="2">
        <f t="shared" si="128"/>
        <v>0</v>
      </c>
      <c r="BQ207" s="2"/>
      <c r="BR207" s="2"/>
      <c r="BS207" s="2">
        <f t="shared" ref="BS207:BS270" si="145">BS206+BM207+BN207</f>
        <v>1839.5336482143014</v>
      </c>
      <c r="BT207" s="2">
        <f t="shared" ref="BT207:BT251" si="146">BT206+BO207+BP207</f>
        <v>24.780585070778486</v>
      </c>
      <c r="BU207" s="2">
        <f t="shared" ref="BU207:BU251" si="147">BU206+BM207+BO207</f>
        <v>1400.2401425548269</v>
      </c>
      <c r="BV207" s="2">
        <f t="shared" ref="BV207:BV251" si="148">BV206+BN207+BP207</f>
        <v>464.07409073025292</v>
      </c>
      <c r="BW207" s="6">
        <f t="shared" si="129"/>
        <v>1864.3142332850798</v>
      </c>
    </row>
    <row r="208" spans="15:75" x14ac:dyDescent="0.35">
      <c r="O208">
        <f t="shared" si="113"/>
        <v>2.9100000000000019</v>
      </c>
      <c r="P208" s="46"/>
      <c r="S208" s="46"/>
      <c r="T208" s="46"/>
      <c r="U208" s="22">
        <f>IF(O208&lt;'User Interface'!$C$54,0,'User Interface'!$C$52)</f>
        <v>0</v>
      </c>
      <c r="V208" s="46">
        <f>'User Interface'!$C$52</f>
        <v>0.05</v>
      </c>
      <c r="W208" s="46"/>
      <c r="X208">
        <f t="shared" si="112"/>
        <v>2.9100000000000019</v>
      </c>
      <c r="Y208" s="46"/>
      <c r="Z208" s="46"/>
      <c r="AA208" s="46"/>
      <c r="AD208" s="22">
        <f>IF(X208&lt;'User Interface'!$C$54,0,'User Interface'!$C$52)</f>
        <v>0</v>
      </c>
      <c r="AE208" s="46">
        <f>'User Interface'!$C$52</f>
        <v>0.05</v>
      </c>
      <c r="AG208">
        <f t="shared" si="117"/>
        <v>65</v>
      </c>
      <c r="AH208">
        <f t="shared" si="118"/>
        <v>195</v>
      </c>
      <c r="AI208" s="1">
        <f t="shared" si="130"/>
        <v>1079.3224999870868</v>
      </c>
      <c r="AJ208" s="1">
        <f t="shared" si="131"/>
        <v>1.0366416731577639E-6</v>
      </c>
      <c r="AK208" s="1">
        <f t="shared" si="119"/>
        <v>163.34023569298492</v>
      </c>
      <c r="AL208" s="1">
        <f t="shared" si="132"/>
        <v>439.32576665707461</v>
      </c>
      <c r="AM208" s="1">
        <f t="shared" si="120"/>
        <v>117.59366874365647</v>
      </c>
      <c r="AN208" s="1">
        <f t="shared" si="133"/>
        <v>6.4110048227796791E-5</v>
      </c>
      <c r="AO208" s="1">
        <f t="shared" si="134"/>
        <v>2910.3800821813065</v>
      </c>
      <c r="AP208" s="1">
        <f t="shared" si="135"/>
        <v>2.5936916940513353E-6</v>
      </c>
      <c r="AQ208" s="1">
        <f t="shared" si="121"/>
        <v>84.40386895743039</v>
      </c>
      <c r="AR208" s="1">
        <f t="shared" si="136"/>
        <v>205.56950130451551</v>
      </c>
      <c r="AS208" s="1">
        <f t="shared" si="137"/>
        <v>2.8855056879179474E-5</v>
      </c>
      <c r="AT208" s="1">
        <f t="shared" si="122"/>
        <v>6.4279880505596285E-2</v>
      </c>
      <c r="AU208" s="1">
        <f t="shared" si="114"/>
        <v>4999.9999999999991</v>
      </c>
      <c r="AW208" s="2">
        <f t="shared" si="138"/>
        <v>3.0274650329581988E-6</v>
      </c>
      <c r="AX208" s="42">
        <f t="shared" si="139"/>
        <v>1.3773117046948157E-6</v>
      </c>
      <c r="AY208" s="2">
        <f t="shared" si="140"/>
        <v>3.3458255247520165E-7</v>
      </c>
      <c r="AZ208" s="2">
        <f t="shared" si="141"/>
        <v>8.687583939897562E-7</v>
      </c>
      <c r="BA208" s="2"/>
      <c r="BB208" s="46">
        <f t="shared" si="115"/>
        <v>0.77578583559866465</v>
      </c>
      <c r="BC208" s="46">
        <f t="shared" si="116"/>
        <v>0.25</v>
      </c>
      <c r="BD208" s="2"/>
      <c r="BE208">
        <f>IF(AG208/Calculations!$H$11=INT(AG208/Calculations!$H$11),1,0)</f>
        <v>0</v>
      </c>
      <c r="BF208" s="56">
        <f t="shared" si="142"/>
        <v>2.1850256284427121</v>
      </c>
      <c r="BH208" s="2">
        <f t="shared" si="123"/>
        <v>17.93735642144582</v>
      </c>
      <c r="BI208" s="2">
        <f t="shared" si="124"/>
        <v>10.640762434661619</v>
      </c>
      <c r="BJ208" s="41">
        <f t="shared" si="143"/>
        <v>0</v>
      </c>
      <c r="BK208" s="58">
        <f t="shared" si="144"/>
        <v>0</v>
      </c>
      <c r="BL208" s="2"/>
      <c r="BM208" s="2">
        <f t="shared" si="125"/>
        <v>17.93735642144582</v>
      </c>
      <c r="BN208" s="2">
        <f t="shared" si="126"/>
        <v>10.640762434661619</v>
      </c>
      <c r="BO208" s="41">
        <f t="shared" si="127"/>
        <v>0</v>
      </c>
      <c r="BP208" s="2">
        <f t="shared" si="128"/>
        <v>0</v>
      </c>
      <c r="BQ208" s="2"/>
      <c r="BR208" s="2"/>
      <c r="BS208" s="2">
        <f t="shared" si="145"/>
        <v>1868.1117670704089</v>
      </c>
      <c r="BT208" s="2">
        <f t="shared" si="146"/>
        <v>24.780585070778486</v>
      </c>
      <c r="BU208" s="2">
        <f t="shared" si="147"/>
        <v>1418.1774989762728</v>
      </c>
      <c r="BV208" s="2">
        <f t="shared" si="148"/>
        <v>474.71485316491453</v>
      </c>
      <c r="BW208" s="6">
        <f t="shared" si="129"/>
        <v>1892.8923521411873</v>
      </c>
    </row>
    <row r="209" spans="15:75" x14ac:dyDescent="0.35">
      <c r="O209">
        <f t="shared" si="113"/>
        <v>2.9300000000000019</v>
      </c>
      <c r="P209" s="46"/>
      <c r="S209" s="46"/>
      <c r="T209" s="46"/>
      <c r="U209" s="22">
        <f>IF(O209&lt;'User Interface'!$C$54,0,'User Interface'!$C$52)</f>
        <v>0</v>
      </c>
      <c r="V209" s="46">
        <f>'User Interface'!$C$52</f>
        <v>0.05</v>
      </c>
      <c r="W209" s="46"/>
      <c r="X209">
        <f t="shared" si="112"/>
        <v>2.9300000000000019</v>
      </c>
      <c r="Y209" s="46"/>
      <c r="Z209" s="46"/>
      <c r="AA209" s="46"/>
      <c r="AD209" s="22">
        <f>IF(X209&lt;'User Interface'!$C$54,0,'User Interface'!$C$52)</f>
        <v>0</v>
      </c>
      <c r="AE209" s="46">
        <f>'User Interface'!$C$52</f>
        <v>0.05</v>
      </c>
      <c r="AG209">
        <f t="shared" si="117"/>
        <v>65.333333333333329</v>
      </c>
      <c r="AH209">
        <f t="shared" si="118"/>
        <v>196</v>
      </c>
      <c r="AI209" s="1">
        <f t="shared" si="130"/>
        <v>1061.4716649180891</v>
      </c>
      <c r="AJ209" s="1">
        <f t="shared" si="131"/>
        <v>1.0202724089812484E-6</v>
      </c>
      <c r="AK209" s="1">
        <f t="shared" si="119"/>
        <v>163.04215570135352</v>
      </c>
      <c r="AL209" s="1">
        <f t="shared" si="132"/>
        <v>442.53162539455974</v>
      </c>
      <c r="AM209" s="1">
        <f t="shared" si="120"/>
        <v>119.27533550339558</v>
      </c>
      <c r="AN209" s="1">
        <f t="shared" si="133"/>
        <v>6.4981291919911157E-5</v>
      </c>
      <c r="AO209" s="1">
        <f t="shared" si="134"/>
        <v>2917.724641341295</v>
      </c>
      <c r="AP209" s="1">
        <f t="shared" si="135"/>
        <v>2.6000553167011366E-6</v>
      </c>
      <c r="AQ209" s="1">
        <f t="shared" si="121"/>
        <v>85.835602835578598</v>
      </c>
      <c r="AR209" s="1">
        <f t="shared" si="136"/>
        <v>210.05319562266357</v>
      </c>
      <c r="AS209" s="1">
        <f t="shared" si="137"/>
        <v>2.9575998549560506E-5</v>
      </c>
      <c r="AT209" s="1">
        <f t="shared" si="122"/>
        <v>6.5680505445967138E-2</v>
      </c>
      <c r="AU209" s="1">
        <f t="shared" si="114"/>
        <v>4999.9999999999982</v>
      </c>
      <c r="AW209" s="2">
        <f t="shared" si="138"/>
        <v>3.0518575774135724E-6</v>
      </c>
      <c r="AX209" s="42">
        <f t="shared" si="139"/>
        <v>1.4079668341710209E-6</v>
      </c>
      <c r="AY209" s="2">
        <f t="shared" si="140"/>
        <v>3.2917796020940565E-7</v>
      </c>
      <c r="AZ209" s="2">
        <f t="shared" si="141"/>
        <v>8.7092752066691285E-7</v>
      </c>
      <c r="BA209" s="2"/>
      <c r="BB209" s="46">
        <f t="shared" si="115"/>
        <v>0.77542245570632296</v>
      </c>
      <c r="BC209" s="46">
        <f t="shared" si="116"/>
        <v>0.25</v>
      </c>
      <c r="BD209" s="2"/>
      <c r="BE209">
        <f>IF(AG209/Calculations!$H$11=INT(AG209/Calculations!$H$11),1,0)</f>
        <v>0</v>
      </c>
      <c r="BF209" s="56">
        <f t="shared" si="142"/>
        <v>2.1717514979058317</v>
      </c>
      <c r="BH209" s="2">
        <f t="shared" si="123"/>
        <v>17.850835085366921</v>
      </c>
      <c r="BI209" s="2">
        <f t="shared" si="124"/>
        <v>10.809941540084921</v>
      </c>
      <c r="BJ209" s="41">
        <f t="shared" si="143"/>
        <v>0</v>
      </c>
      <c r="BK209" s="58">
        <f t="shared" si="144"/>
        <v>0</v>
      </c>
      <c r="BL209" s="2"/>
      <c r="BM209" s="2">
        <f t="shared" si="125"/>
        <v>17.850835085366921</v>
      </c>
      <c r="BN209" s="2">
        <f t="shared" si="126"/>
        <v>10.809941540084921</v>
      </c>
      <c r="BO209" s="41">
        <f t="shared" si="127"/>
        <v>0</v>
      </c>
      <c r="BP209" s="2">
        <f t="shared" si="128"/>
        <v>0</v>
      </c>
      <c r="BQ209" s="2"/>
      <c r="BR209" s="2"/>
      <c r="BS209" s="2">
        <f t="shared" si="145"/>
        <v>1896.7725436958608</v>
      </c>
      <c r="BT209" s="2">
        <f t="shared" si="146"/>
        <v>24.780585070778486</v>
      </c>
      <c r="BU209" s="2">
        <f t="shared" si="147"/>
        <v>1436.0283340616397</v>
      </c>
      <c r="BV209" s="2">
        <f t="shared" si="148"/>
        <v>485.52479470499947</v>
      </c>
      <c r="BW209" s="6">
        <f t="shared" si="129"/>
        <v>1921.5531287666392</v>
      </c>
    </row>
    <row r="210" spans="15:75" x14ac:dyDescent="0.35">
      <c r="O210">
        <f t="shared" si="113"/>
        <v>2.950000000000002</v>
      </c>
      <c r="P210" s="46"/>
      <c r="S210" s="46"/>
      <c r="T210" s="46"/>
      <c r="U210" s="22">
        <f>IF(O210&lt;'User Interface'!$C$54,0,'User Interface'!$C$52)</f>
        <v>0</v>
      </c>
      <c r="V210" s="46">
        <f>'User Interface'!$C$52</f>
        <v>0.05</v>
      </c>
      <c r="W210" s="46"/>
      <c r="X210">
        <f t="shared" si="112"/>
        <v>2.950000000000002</v>
      </c>
      <c r="Y210" s="46"/>
      <c r="Z210" s="46"/>
      <c r="AA210" s="46"/>
      <c r="AD210" s="22">
        <f>IF(X210&lt;'User Interface'!$C$54,0,'User Interface'!$C$52)</f>
        <v>0</v>
      </c>
      <c r="AE210" s="46">
        <f>'User Interface'!$C$52</f>
        <v>0.05</v>
      </c>
      <c r="AG210">
        <f t="shared" si="117"/>
        <v>65.666666666666671</v>
      </c>
      <c r="AH210">
        <f t="shared" si="118"/>
        <v>197</v>
      </c>
      <c r="AI210" s="1">
        <f t="shared" si="130"/>
        <v>1043.7156448440219</v>
      </c>
      <c r="AJ210" s="1">
        <f t="shared" si="131"/>
        <v>1.0039783592215929E-6</v>
      </c>
      <c r="AK210" s="1">
        <f t="shared" si="119"/>
        <v>162.68238071378667</v>
      </c>
      <c r="AL210" s="1">
        <f t="shared" si="132"/>
        <v>445.59532129535171</v>
      </c>
      <c r="AM210" s="1">
        <f t="shared" si="120"/>
        <v>120.949655401672</v>
      </c>
      <c r="AN210" s="1">
        <f t="shared" si="133"/>
        <v>6.5846324292776707E-5</v>
      </c>
      <c r="AO210" s="1">
        <f t="shared" si="134"/>
        <v>2925.1235978574609</v>
      </c>
      <c r="AP210" s="1">
        <f t="shared" si="135"/>
        <v>2.6064842445196242E-6</v>
      </c>
      <c r="AQ210" s="1">
        <f t="shared" si="121"/>
        <v>87.276982134695118</v>
      </c>
      <c r="AR210" s="1">
        <f t="shared" si="136"/>
        <v>214.58921682518584</v>
      </c>
      <c r="AS210" s="1">
        <f t="shared" si="137"/>
        <v>3.0310794631425777E-5</v>
      </c>
      <c r="AT210" s="1">
        <f t="shared" si="122"/>
        <v>6.71011602436445E-2</v>
      </c>
      <c r="AU210" s="1">
        <f t="shared" si="114"/>
        <v>4999.9999999999991</v>
      </c>
      <c r="AW210" s="2">
        <f t="shared" si="138"/>
        <v>3.0752803973523258E-6</v>
      </c>
      <c r="AX210" s="42">
        <f t="shared" si="139"/>
        <v>1.4389865235214738E-6</v>
      </c>
      <c r="AY210" s="2">
        <f t="shared" si="140"/>
        <v>3.2379675323409386E-7</v>
      </c>
      <c r="AZ210" s="2">
        <f t="shared" si="141"/>
        <v>8.7311403338553301E-7</v>
      </c>
      <c r="BA210" s="2"/>
      <c r="BB210" s="46">
        <f t="shared" si="115"/>
        <v>0.77505924602196929</v>
      </c>
      <c r="BC210" s="46">
        <f t="shared" si="116"/>
        <v>0.25</v>
      </c>
      <c r="BD210" s="2"/>
      <c r="BE210">
        <f>IF(AG210/Calculations!$H$11=INT(AG210/Calculations!$H$11),1,0)</f>
        <v>0</v>
      </c>
      <c r="BF210" s="56">
        <f t="shared" si="142"/>
        <v>2.1584595398567719</v>
      </c>
      <c r="BH210" s="2">
        <f t="shared" si="123"/>
        <v>17.756020090361314</v>
      </c>
      <c r="BI210" s="2">
        <f t="shared" si="124"/>
        <v>10.978668503069704</v>
      </c>
      <c r="BJ210" s="41">
        <f t="shared" si="143"/>
        <v>0</v>
      </c>
      <c r="BK210" s="58">
        <f t="shared" si="144"/>
        <v>0</v>
      </c>
      <c r="BL210" s="2"/>
      <c r="BM210" s="2">
        <f t="shared" si="125"/>
        <v>17.756020090361314</v>
      </c>
      <c r="BN210" s="2">
        <f t="shared" si="126"/>
        <v>10.978668503069704</v>
      </c>
      <c r="BO210" s="41">
        <f t="shared" si="127"/>
        <v>0</v>
      </c>
      <c r="BP210" s="2">
        <f t="shared" si="128"/>
        <v>0</v>
      </c>
      <c r="BQ210" s="2"/>
      <c r="BR210" s="2"/>
      <c r="BS210" s="2">
        <f t="shared" si="145"/>
        <v>1925.5072322892918</v>
      </c>
      <c r="BT210" s="2">
        <f t="shared" si="146"/>
        <v>24.780585070778486</v>
      </c>
      <c r="BU210" s="2">
        <f t="shared" si="147"/>
        <v>1453.784354152001</v>
      </c>
      <c r="BV210" s="2">
        <f t="shared" si="148"/>
        <v>496.50346320806915</v>
      </c>
      <c r="BW210" s="6">
        <f t="shared" si="129"/>
        <v>1950.2878173600702</v>
      </c>
    </row>
    <row r="211" spans="15:75" x14ac:dyDescent="0.35">
      <c r="O211">
        <f t="shared" si="113"/>
        <v>2.970000000000002</v>
      </c>
      <c r="P211" s="46"/>
      <c r="S211" s="46"/>
      <c r="T211" s="46"/>
      <c r="U211" s="22">
        <f>IF(O211&lt;'User Interface'!$C$54,0,'User Interface'!$C$52)</f>
        <v>0</v>
      </c>
      <c r="V211" s="46">
        <f>'User Interface'!$C$52</f>
        <v>0.05</v>
      </c>
      <c r="W211" s="46"/>
      <c r="X211">
        <f t="shared" si="112"/>
        <v>2.970000000000002</v>
      </c>
      <c r="Y211" s="46"/>
      <c r="Z211" s="46"/>
      <c r="AA211" s="46"/>
      <c r="AD211" s="22">
        <f>IF(X211&lt;'User Interface'!$C$54,0,'User Interface'!$C$52)</f>
        <v>0</v>
      </c>
      <c r="AE211" s="46">
        <f>'User Interface'!$C$52</f>
        <v>0.05</v>
      </c>
      <c r="AG211">
        <f t="shared" si="117"/>
        <v>66</v>
      </c>
      <c r="AH211">
        <f t="shared" si="118"/>
        <v>198</v>
      </c>
      <c r="AI211" s="1">
        <f t="shared" si="130"/>
        <v>1026.0624626858942</v>
      </c>
      <c r="AJ211" s="1">
        <f t="shared" si="131"/>
        <v>9.8776040880757058E-7</v>
      </c>
      <c r="AK211" s="1">
        <f t="shared" si="119"/>
        <v>162.25974280882269</v>
      </c>
      <c r="AL211" s="1">
        <f t="shared" si="132"/>
        <v>448.51483483151981</v>
      </c>
      <c r="AM211" s="1">
        <f t="shared" si="120"/>
        <v>122.6153528100109</v>
      </c>
      <c r="AN211" s="1">
        <f t="shared" si="133"/>
        <v>6.6704374807203696E-5</v>
      </c>
      <c r="AO211" s="1">
        <f t="shared" si="134"/>
        <v>2932.5751479452351</v>
      </c>
      <c r="AP211" s="1">
        <f t="shared" si="135"/>
        <v>2.6129735641686464E-6</v>
      </c>
      <c r="AQ211" s="1">
        <f t="shared" si="121"/>
        <v>88.726425049576775</v>
      </c>
      <c r="AR211" s="1">
        <f t="shared" si="136"/>
        <v>219.17739074695771</v>
      </c>
      <c r="AS211" s="1">
        <f t="shared" si="137"/>
        <v>3.1059481429025628E-5</v>
      </c>
      <c r="AT211" s="1">
        <f t="shared" si="122"/>
        <v>6.8541757392238709E-2</v>
      </c>
      <c r="AU211" s="1">
        <f t="shared" si="114"/>
        <v>4999.9999999999991</v>
      </c>
      <c r="AW211" s="2">
        <f t="shared" si="138"/>
        <v>3.0977214087391321E-6</v>
      </c>
      <c r="AX211" s="42">
        <f t="shared" si="139"/>
        <v>1.4703723840623686E-6</v>
      </c>
      <c r="AY211" s="2">
        <f t="shared" si="140"/>
        <v>3.1844150265984203E-7</v>
      </c>
      <c r="AZ211" s="2">
        <f t="shared" si="141"/>
        <v>8.7531740115556324E-7</v>
      </c>
      <c r="BA211" s="2"/>
      <c r="BB211" s="46">
        <f t="shared" si="115"/>
        <v>0.77469620646587778</v>
      </c>
      <c r="BC211" s="46">
        <f t="shared" si="116"/>
        <v>0.25</v>
      </c>
      <c r="BD211" s="2"/>
      <c r="BE211">
        <f>IF(AG211/Calculations!$H$11=INT(AG211/Calculations!$H$11),1,0)</f>
        <v>0</v>
      </c>
      <c r="BF211" s="56">
        <f t="shared" si="142"/>
        <v>2.1451575433910328</v>
      </c>
      <c r="BH211" s="2">
        <f t="shared" si="123"/>
        <v>17.653182174345663</v>
      </c>
      <c r="BI211" s="2">
        <f t="shared" si="124"/>
        <v>11.146885374292228</v>
      </c>
      <c r="BJ211" s="41">
        <f t="shared" si="143"/>
        <v>0</v>
      </c>
      <c r="BK211" s="58">
        <f t="shared" si="144"/>
        <v>0</v>
      </c>
      <c r="BL211" s="2"/>
      <c r="BM211" s="2">
        <f t="shared" si="125"/>
        <v>17.653182174345663</v>
      </c>
      <c r="BN211" s="2">
        <f t="shared" si="126"/>
        <v>11.146885374292228</v>
      </c>
      <c r="BO211" s="41">
        <f t="shared" si="127"/>
        <v>0</v>
      </c>
      <c r="BP211" s="2">
        <f t="shared" si="128"/>
        <v>0</v>
      </c>
      <c r="BQ211" s="2"/>
      <c r="BR211" s="2"/>
      <c r="BS211" s="2">
        <f t="shared" si="145"/>
        <v>1954.3072998379296</v>
      </c>
      <c r="BT211" s="2">
        <f t="shared" si="146"/>
        <v>24.780585070778486</v>
      </c>
      <c r="BU211" s="2">
        <f t="shared" si="147"/>
        <v>1471.4375363263466</v>
      </c>
      <c r="BV211" s="2">
        <f t="shared" si="148"/>
        <v>507.6503485823614</v>
      </c>
      <c r="BW211" s="6">
        <f t="shared" si="129"/>
        <v>1979.087884908708</v>
      </c>
    </row>
    <row r="212" spans="15:75" x14ac:dyDescent="0.35">
      <c r="O212">
        <f t="shared" si="113"/>
        <v>2.990000000000002</v>
      </c>
      <c r="P212" s="46"/>
      <c r="S212" s="46"/>
      <c r="T212" s="46"/>
      <c r="U212" s="22">
        <f>IF(O212&lt;'User Interface'!$C$54,0,'User Interface'!$C$52)</f>
        <v>0</v>
      </c>
      <c r="V212" s="46">
        <f>'User Interface'!$C$52</f>
        <v>0.05</v>
      </c>
      <c r="W212" s="46"/>
      <c r="X212">
        <f t="shared" si="112"/>
        <v>2.990000000000002</v>
      </c>
      <c r="Y212" s="46"/>
      <c r="Z212" s="46"/>
      <c r="AA212" s="46"/>
      <c r="AD212" s="22">
        <f>IF(X212&lt;'User Interface'!$C$54,0,'User Interface'!$C$52)</f>
        <v>0</v>
      </c>
      <c r="AE212" s="46">
        <f>'User Interface'!$C$52</f>
        <v>0.05</v>
      </c>
      <c r="AG212">
        <f t="shared" si="117"/>
        <v>66.333333333333329</v>
      </c>
      <c r="AH212">
        <f t="shared" si="118"/>
        <v>199</v>
      </c>
      <c r="AI212" s="1">
        <f t="shared" si="130"/>
        <v>1008.5198739012538</v>
      </c>
      <c r="AJ212" s="1">
        <f t="shared" si="131"/>
        <v>9.7162163578940079E-7</v>
      </c>
      <c r="AK212" s="1">
        <f t="shared" si="119"/>
        <v>161.77347129751033</v>
      </c>
      <c r="AL212" s="1">
        <f t="shared" si="132"/>
        <v>451.28808539752146</v>
      </c>
      <c r="AM212" s="1">
        <f t="shared" si="120"/>
        <v>124.27116187980194</v>
      </c>
      <c r="AN212" s="1">
        <f t="shared" si="133"/>
        <v>6.7554685801503528E-5</v>
      </c>
      <c r="AO212" s="1">
        <f t="shared" si="134"/>
        <v>2940.0774693924077</v>
      </c>
      <c r="AP212" s="1">
        <f t="shared" si="135"/>
        <v>2.6195194642450411E-6</v>
      </c>
      <c r="AQ212" s="1">
        <f t="shared" si="121"/>
        <v>90.182461355881856</v>
      </c>
      <c r="AR212" s="1">
        <f t="shared" si="136"/>
        <v>223.81737161350941</v>
      </c>
      <c r="AS212" s="1">
        <f t="shared" si="137"/>
        <v>3.1822094499227326E-5</v>
      </c>
      <c r="AT212" s="1">
        <f t="shared" si="122"/>
        <v>7.0002194191709999E-2</v>
      </c>
      <c r="AU212" s="1">
        <f t="shared" si="114"/>
        <v>5000</v>
      </c>
      <c r="AW212" s="2">
        <f t="shared" si="138"/>
        <v>3.1191672802591349E-6</v>
      </c>
      <c r="AX212" s="42">
        <f t="shared" si="139"/>
        <v>1.5021245327975464E-6</v>
      </c>
      <c r="AY212" s="2">
        <f t="shared" si="140"/>
        <v>3.1311469658435381E-7</v>
      </c>
      <c r="AZ212" s="2">
        <f t="shared" si="141"/>
        <v>8.7753708813260992E-7</v>
      </c>
      <c r="BA212" s="2"/>
      <c r="BB212" s="46">
        <f t="shared" si="115"/>
        <v>0.77433333695835993</v>
      </c>
      <c r="BC212" s="46">
        <f t="shared" si="116"/>
        <v>0.25</v>
      </c>
      <c r="BD212" s="2"/>
      <c r="BE212">
        <f>IF(AG212/Calculations!$H$11=INT(AG212/Calculations!$H$11),1,0)</f>
        <v>0</v>
      </c>
      <c r="BF212" s="56">
        <f t="shared" si="142"/>
        <v>2.1318532743547145</v>
      </c>
      <c r="BH212" s="2">
        <f t="shared" si="123"/>
        <v>17.54258880077905</v>
      </c>
      <c r="BI212" s="2">
        <f t="shared" si="124"/>
        <v>11.314527978480282</v>
      </c>
      <c r="BJ212" s="41">
        <f t="shared" si="143"/>
        <v>0</v>
      </c>
      <c r="BK212" s="58">
        <f t="shared" si="144"/>
        <v>0</v>
      </c>
      <c r="BL212" s="2"/>
      <c r="BM212" s="2">
        <f t="shared" si="125"/>
        <v>17.54258880077905</v>
      </c>
      <c r="BN212" s="2">
        <f t="shared" si="126"/>
        <v>11.314527978480282</v>
      </c>
      <c r="BO212" s="41">
        <f t="shared" si="127"/>
        <v>0</v>
      </c>
      <c r="BP212" s="2">
        <f t="shared" si="128"/>
        <v>0</v>
      </c>
      <c r="BQ212" s="2"/>
      <c r="BR212" s="2"/>
      <c r="BS212" s="2">
        <f t="shared" si="145"/>
        <v>1983.1644166171889</v>
      </c>
      <c r="BT212" s="2">
        <f t="shared" si="146"/>
        <v>24.780585070778486</v>
      </c>
      <c r="BU212" s="2">
        <f t="shared" si="147"/>
        <v>1488.9801251271256</v>
      </c>
      <c r="BV212" s="2">
        <f t="shared" si="148"/>
        <v>518.96487656084173</v>
      </c>
      <c r="BW212" s="6">
        <f t="shared" si="129"/>
        <v>2007.9450016879673</v>
      </c>
    </row>
    <row r="213" spans="15:75" x14ac:dyDescent="0.35">
      <c r="O213">
        <f t="shared" si="113"/>
        <v>3.010000000000002</v>
      </c>
      <c r="P213" s="46"/>
      <c r="S213" s="46"/>
      <c r="T213" s="46"/>
      <c r="U213" s="22">
        <f>IF(O213&lt;'User Interface'!$C$54,0,'User Interface'!$C$52)</f>
        <v>0</v>
      </c>
      <c r="V213" s="46">
        <f>'User Interface'!$C$52</f>
        <v>0.05</v>
      </c>
      <c r="W213" s="46"/>
      <c r="X213">
        <f t="shared" si="112"/>
        <v>3.010000000000002</v>
      </c>
      <c r="Y213" s="46"/>
      <c r="Z213" s="46"/>
      <c r="AA213" s="46"/>
      <c r="AD213" s="22">
        <f>IF(X213&lt;'User Interface'!$C$54,0,'User Interface'!$C$52)</f>
        <v>0</v>
      </c>
      <c r="AE213" s="46">
        <f>'User Interface'!$C$52</f>
        <v>0.05</v>
      </c>
      <c r="AG213">
        <f t="shared" si="117"/>
        <v>66.666666666666671</v>
      </c>
      <c r="AH213">
        <f t="shared" si="118"/>
        <v>200</v>
      </c>
      <c r="AI213" s="1">
        <f t="shared" si="130"/>
        <v>991.09536766882286</v>
      </c>
      <c r="AJ213" s="1">
        <f t="shared" si="131"/>
        <v>9.5556649907688998E-7</v>
      </c>
      <c r="AK213" s="1">
        <f t="shared" si="119"/>
        <v>161.22314740182873</v>
      </c>
      <c r="AL213" s="1">
        <f t="shared" si="132"/>
        <v>453.91297752461867</v>
      </c>
      <c r="AM213" s="1">
        <f t="shared" si="120"/>
        <v>125.915825686088</v>
      </c>
      <c r="AN213" s="1">
        <f t="shared" si="133"/>
        <v>6.8396511248097636E-5</v>
      </c>
      <c r="AO213" s="1">
        <f t="shared" si="134"/>
        <v>2947.6287213262194</v>
      </c>
      <c r="AP213" s="1">
        <f t="shared" si="135"/>
        <v>2.6261188626779912E-6</v>
      </c>
      <c r="AQ213" s="1">
        <f t="shared" si="121"/>
        <v>91.643714937855592</v>
      </c>
      <c r="AR213" s="1">
        <f t="shared" si="136"/>
        <v>228.50865852483761</v>
      </c>
      <c r="AS213" s="1">
        <f t="shared" si="137"/>
        <v>3.2598667333150181E-5</v>
      </c>
      <c r="AT213" s="1">
        <f t="shared" si="122"/>
        <v>7.1482352864853743E-2</v>
      </c>
      <c r="AU213" s="1">
        <f t="shared" si="114"/>
        <v>4999.9999999999991</v>
      </c>
      <c r="AW213" s="2">
        <f t="shared" si="138"/>
        <v>3.1396038752166775E-6</v>
      </c>
      <c r="AX213" s="42">
        <f t="shared" si="139"/>
        <v>1.5342417505711212E-6</v>
      </c>
      <c r="AY213" s="2">
        <f t="shared" si="140"/>
        <v>3.0781874188395596E-7</v>
      </c>
      <c r="AZ213" s="2">
        <f t="shared" si="141"/>
        <v>8.7977255318129691E-7</v>
      </c>
      <c r="BA213" s="2"/>
      <c r="BB213" s="46">
        <f t="shared" si="115"/>
        <v>0.77397063741976446</v>
      </c>
      <c r="BC213" s="46">
        <f t="shared" si="116"/>
        <v>0.25</v>
      </c>
      <c r="BD213" s="2"/>
      <c r="BE213">
        <f>IF(AG213/Calculations!$H$11=INT(AG213/Calculations!$H$11),1,0)</f>
        <v>0</v>
      </c>
      <c r="BF213" s="56">
        <f t="shared" si="142"/>
        <v>2.1185544698373464</v>
      </c>
      <c r="BH213" s="2">
        <f t="shared" si="123"/>
        <v>17.424506248486203</v>
      </c>
      <c r="BI213" s="2">
        <f t="shared" si="124"/>
        <v>11.481527065960622</v>
      </c>
      <c r="BJ213" s="41">
        <f t="shared" si="143"/>
        <v>0</v>
      </c>
      <c r="BK213" s="58">
        <f t="shared" si="144"/>
        <v>0</v>
      </c>
      <c r="BL213" s="2"/>
      <c r="BM213" s="2">
        <f t="shared" si="125"/>
        <v>17.424506248486203</v>
      </c>
      <c r="BN213" s="2">
        <f t="shared" si="126"/>
        <v>11.481527065960622</v>
      </c>
      <c r="BO213" s="41">
        <f t="shared" si="127"/>
        <v>0</v>
      </c>
      <c r="BP213" s="2">
        <f t="shared" si="128"/>
        <v>0</v>
      </c>
      <c r="BQ213" s="2"/>
      <c r="BR213" s="2"/>
      <c r="BS213" s="2">
        <f t="shared" si="145"/>
        <v>2012.0704499316357</v>
      </c>
      <c r="BT213" s="2">
        <f t="shared" si="146"/>
        <v>24.780585070778486</v>
      </c>
      <c r="BU213" s="2">
        <f t="shared" si="147"/>
        <v>1506.4046313756119</v>
      </c>
      <c r="BV213" s="2">
        <f t="shared" si="148"/>
        <v>530.44640362680241</v>
      </c>
      <c r="BW213" s="6">
        <f t="shared" si="129"/>
        <v>2036.8510350024142</v>
      </c>
    </row>
    <row r="214" spans="15:75" x14ac:dyDescent="0.35">
      <c r="O214">
        <f t="shared" si="113"/>
        <v>3.030000000000002</v>
      </c>
      <c r="P214" s="46"/>
      <c r="S214" s="46"/>
      <c r="T214" s="46"/>
      <c r="U214" s="22">
        <f>IF(O214&lt;'User Interface'!$C$54,0,'User Interface'!$C$52)</f>
        <v>0</v>
      </c>
      <c r="V214" s="46">
        <f>'User Interface'!$C$52</f>
        <v>0.05</v>
      </c>
      <c r="W214" s="46"/>
      <c r="X214">
        <f t="shared" si="112"/>
        <v>3.030000000000002</v>
      </c>
      <c r="Y214" s="46"/>
      <c r="Z214" s="46"/>
      <c r="AA214" s="46"/>
      <c r="AD214" s="22">
        <f>IF(X214&lt;'User Interface'!$C$54,0,'User Interface'!$C$52)</f>
        <v>0</v>
      </c>
      <c r="AE214" s="46">
        <f>'User Interface'!$C$52</f>
        <v>0.05</v>
      </c>
      <c r="AG214">
        <f t="shared" si="117"/>
        <v>67</v>
      </c>
      <c r="AH214">
        <f t="shared" si="118"/>
        <v>201</v>
      </c>
      <c r="AI214" s="1">
        <f t="shared" si="130"/>
        <v>973.79616649294189</v>
      </c>
      <c r="AJ214" s="1">
        <f t="shared" si="131"/>
        <v>9.3960029791386278E-7</v>
      </c>
      <c r="AK214" s="1">
        <f t="shared" si="119"/>
        <v>160.60866554902833</v>
      </c>
      <c r="AL214" s="1">
        <f t="shared" si="132"/>
        <v>456.38744048764363</v>
      </c>
      <c r="AM214" s="1">
        <f t="shared" si="120"/>
        <v>127.5480958633259</v>
      </c>
      <c r="AN214" s="1">
        <f t="shared" si="133"/>
        <v>6.922911593025625E-5</v>
      </c>
      <c r="AO214" s="1">
        <f t="shared" si="134"/>
        <v>2955.2270444482238</v>
      </c>
      <c r="AP214" s="1">
        <f t="shared" si="135"/>
        <v>2.6327691580899496E-6</v>
      </c>
      <c r="AQ214" s="1">
        <f t="shared" si="121"/>
        <v>93.108889262074982</v>
      </c>
      <c r="AR214" s="1">
        <f t="shared" si="136"/>
        <v>233.25060960538158</v>
      </c>
      <c r="AS214" s="1">
        <f t="shared" si="137"/>
        <v>3.3389230204084577E-5</v>
      </c>
      <c r="AT214" s="1">
        <f t="shared" si="122"/>
        <v>7.2982100663587485E-2</v>
      </c>
      <c r="AU214" s="1">
        <f t="shared" si="114"/>
        <v>4999.9999999999982</v>
      </c>
      <c r="AW214" s="2">
        <f t="shared" si="138"/>
        <v>3.1590166293728163E-6</v>
      </c>
      <c r="AX214" s="42">
        <f t="shared" si="139"/>
        <v>1.566721616961782E-6</v>
      </c>
      <c r="AY214" s="2">
        <f t="shared" si="140"/>
        <v>3.0255596519593609E-7</v>
      </c>
      <c r="AZ214" s="2">
        <f t="shared" si="141"/>
        <v>8.820232496379555E-7</v>
      </c>
      <c r="BA214" s="2"/>
      <c r="BB214" s="46">
        <f t="shared" si="115"/>
        <v>0.77360810777047784</v>
      </c>
      <c r="BC214" s="46">
        <f t="shared" si="116"/>
        <v>0.25</v>
      </c>
      <c r="BD214" s="2"/>
      <c r="BE214">
        <f>IF(AG214/Calculations!$H$11=INT(AG214/Calculations!$H$11),1,0)</f>
        <v>0</v>
      </c>
      <c r="BF214" s="56">
        <f t="shared" si="142"/>
        <v>2.1052688307282446</v>
      </c>
      <c r="BH214" s="2">
        <f t="shared" si="123"/>
        <v>17.299201191847274</v>
      </c>
      <c r="BI214" s="2">
        <f t="shared" si="124"/>
        <v>11.64780931731446</v>
      </c>
      <c r="BJ214" s="41">
        <f t="shared" si="143"/>
        <v>0</v>
      </c>
      <c r="BK214" s="58">
        <f t="shared" si="144"/>
        <v>0</v>
      </c>
      <c r="BL214" s="2"/>
      <c r="BM214" s="2">
        <f t="shared" si="125"/>
        <v>17.299201191847274</v>
      </c>
      <c r="BN214" s="2">
        <f t="shared" si="126"/>
        <v>11.64780931731446</v>
      </c>
      <c r="BO214" s="41">
        <f t="shared" si="127"/>
        <v>0</v>
      </c>
      <c r="BP214" s="2">
        <f t="shared" si="128"/>
        <v>0</v>
      </c>
      <c r="BQ214" s="2"/>
      <c r="BR214" s="2"/>
      <c r="BS214" s="2">
        <f t="shared" si="145"/>
        <v>2041.0174604407975</v>
      </c>
      <c r="BT214" s="2">
        <f t="shared" si="146"/>
        <v>24.780585070778486</v>
      </c>
      <c r="BU214" s="2">
        <f t="shared" si="147"/>
        <v>1523.7038325674591</v>
      </c>
      <c r="BV214" s="2">
        <f t="shared" si="148"/>
        <v>542.09421294411686</v>
      </c>
      <c r="BW214" s="6">
        <f t="shared" si="129"/>
        <v>2065.7980455115762</v>
      </c>
    </row>
    <row r="215" spans="15:75" x14ac:dyDescent="0.35">
      <c r="O215">
        <f t="shared" si="113"/>
        <v>3.050000000000002</v>
      </c>
      <c r="P215" s="46"/>
      <c r="S215" s="46"/>
      <c r="T215" s="46"/>
      <c r="U215" s="22">
        <f>IF(O215&lt;'User Interface'!$C$54,0,'User Interface'!$C$52)</f>
        <v>0</v>
      </c>
      <c r="V215" s="46">
        <f>'User Interface'!$C$52</f>
        <v>0.05</v>
      </c>
      <c r="W215" s="46"/>
      <c r="X215">
        <f t="shared" si="112"/>
        <v>3.050000000000002</v>
      </c>
      <c r="Y215" s="46"/>
      <c r="Z215" s="46"/>
      <c r="AA215" s="46"/>
      <c r="AD215" s="22">
        <f>IF(X215&lt;'User Interface'!$C$54,0,'User Interface'!$C$52)</f>
        <v>0</v>
      </c>
      <c r="AE215" s="46">
        <f>'User Interface'!$C$52</f>
        <v>0.05</v>
      </c>
      <c r="AG215">
        <f t="shared" si="117"/>
        <v>67.333333333333329</v>
      </c>
      <c r="AH215">
        <f t="shared" si="118"/>
        <v>202</v>
      </c>
      <c r="AI215" s="1">
        <f t="shared" si="130"/>
        <v>956.62922465514703</v>
      </c>
      <c r="AJ215" s="1">
        <f t="shared" si="131"/>
        <v>9.2372881188317516E-7</v>
      </c>
      <c r="AK215" s="1">
        <f t="shared" si="119"/>
        <v>159.93020011946928</v>
      </c>
      <c r="AL215" s="1">
        <f t="shared" si="132"/>
        <v>458.70946226396643</v>
      </c>
      <c r="AM215" s="1">
        <f t="shared" si="120"/>
        <v>129.16673265397435</v>
      </c>
      <c r="AN215" s="1">
        <f t="shared" si="133"/>
        <v>7.0051774970340027E-5</v>
      </c>
      <c r="AO215" s="1">
        <f t="shared" si="134"/>
        <v>2962.8705616599282</v>
      </c>
      <c r="AP215" s="1">
        <f t="shared" si="135"/>
        <v>2.6394680639673859E-6</v>
      </c>
      <c r="AQ215" s="1">
        <f t="shared" si="121"/>
        <v>94.576755345695673</v>
      </c>
      <c r="AR215" s="1">
        <f t="shared" si="136"/>
        <v>238.04245420306623</v>
      </c>
      <c r="AS215" s="1">
        <f t="shared" si="137"/>
        <v>3.4193809158228217E-5</v>
      </c>
      <c r="AT215" s="1">
        <f t="shared" si="122"/>
        <v>7.4501289970899776E-2</v>
      </c>
      <c r="AU215" s="1">
        <f t="shared" si="114"/>
        <v>4999.9999999999991</v>
      </c>
      <c r="AW215" s="2">
        <f t="shared" si="138"/>
        <v>3.1773908744462394E-6</v>
      </c>
      <c r="AX215" s="42">
        <f t="shared" si="139"/>
        <v>1.5995606256694695E-6</v>
      </c>
      <c r="AY215" s="2">
        <f t="shared" si="140"/>
        <v>2.9732861327393324E-7</v>
      </c>
      <c r="AZ215" s="2">
        <f t="shared" si="141"/>
        <v>8.8428862524075289E-7</v>
      </c>
      <c r="BA215" s="2"/>
      <c r="BB215" s="46">
        <f t="shared" si="115"/>
        <v>0.77324574793092316</v>
      </c>
      <c r="BC215" s="46">
        <f t="shared" si="116"/>
        <v>0.25</v>
      </c>
      <c r="BD215" s="2"/>
      <c r="BE215">
        <f>IF(AG215/Calculations!$H$11=INT(AG215/Calculations!$H$11),1,0)</f>
        <v>0</v>
      </c>
      <c r="BF215" s="56">
        <f t="shared" si="142"/>
        <v>2.0920040126936827</v>
      </c>
      <c r="BH215" s="2">
        <f t="shared" si="123"/>
        <v>17.166941853666312</v>
      </c>
      <c r="BI215" s="2">
        <f t="shared" si="124"/>
        <v>11.813298223851245</v>
      </c>
      <c r="BJ215" s="41">
        <f t="shared" si="143"/>
        <v>0</v>
      </c>
      <c r="BK215" s="58">
        <f t="shared" si="144"/>
        <v>0</v>
      </c>
      <c r="BL215" s="2"/>
      <c r="BM215" s="2">
        <f t="shared" si="125"/>
        <v>17.166941853666312</v>
      </c>
      <c r="BN215" s="2">
        <f t="shared" si="126"/>
        <v>11.813298223851245</v>
      </c>
      <c r="BO215" s="41">
        <f t="shared" si="127"/>
        <v>0</v>
      </c>
      <c r="BP215" s="2">
        <f t="shared" si="128"/>
        <v>0</v>
      </c>
      <c r="BQ215" s="2"/>
      <c r="BR215" s="2"/>
      <c r="BS215" s="2">
        <f t="shared" si="145"/>
        <v>2069.997700518315</v>
      </c>
      <c r="BT215" s="2">
        <f t="shared" si="146"/>
        <v>24.780585070778486</v>
      </c>
      <c r="BU215" s="2">
        <f t="shared" si="147"/>
        <v>1540.8707744211254</v>
      </c>
      <c r="BV215" s="2">
        <f t="shared" si="148"/>
        <v>553.9075111679681</v>
      </c>
      <c r="BW215" s="6">
        <f t="shared" si="129"/>
        <v>2094.7782855890937</v>
      </c>
    </row>
    <row r="216" spans="15:75" x14ac:dyDescent="0.35">
      <c r="O216">
        <f t="shared" si="113"/>
        <v>3.0700000000000021</v>
      </c>
      <c r="P216" s="46"/>
      <c r="S216" s="46"/>
      <c r="T216" s="46"/>
      <c r="U216" s="22">
        <f>IF(O216&lt;'User Interface'!$C$54,0,'User Interface'!$C$52)</f>
        <v>0</v>
      </c>
      <c r="V216" s="46">
        <f>'User Interface'!$C$52</f>
        <v>0.05</v>
      </c>
      <c r="W216" s="46"/>
      <c r="X216">
        <f t="shared" si="112"/>
        <v>3.0700000000000021</v>
      </c>
      <c r="Y216" s="46"/>
      <c r="Z216" s="46"/>
      <c r="AA216" s="46"/>
      <c r="AD216" s="22">
        <f>IF(X216&lt;'User Interface'!$C$54,0,'User Interface'!$C$52)</f>
        <v>0</v>
      </c>
      <c r="AE216" s="46">
        <f>'User Interface'!$C$52</f>
        <v>0.05</v>
      </c>
      <c r="AG216">
        <f t="shared" si="117"/>
        <v>67.666666666666671</v>
      </c>
      <c r="AH216">
        <f t="shared" si="118"/>
        <v>203</v>
      </c>
      <c r="AI216" s="1">
        <f t="shared" si="130"/>
        <v>939.60122587071521</v>
      </c>
      <c r="AJ216" s="1">
        <f t="shared" si="131"/>
        <v>9.0795806079138811E-7</v>
      </c>
      <c r="AK216" s="1">
        <f t="shared" si="119"/>
        <v>159.18817668417523</v>
      </c>
      <c r="AL216" s="1">
        <f t="shared" si="132"/>
        <v>460.8771186427112</v>
      </c>
      <c r="AM216" s="1">
        <f t="shared" si="120"/>
        <v>130.7705053024446</v>
      </c>
      <c r="AN216" s="1">
        <f t="shared" si="133"/>
        <v>7.086377365133534E-5</v>
      </c>
      <c r="AO216" s="1">
        <f t="shared" si="134"/>
        <v>2970.5573790133785</v>
      </c>
      <c r="AP216" s="1">
        <f t="shared" si="135"/>
        <v>2.6462134981784065E-6</v>
      </c>
      <c r="AQ216" s="1">
        <f t="shared" si="121"/>
        <v>96.046141836770303</v>
      </c>
      <c r="AR216" s="1">
        <f t="shared" si="136"/>
        <v>242.88330346103055</v>
      </c>
      <c r="AS216" s="1">
        <f t="shared" si="137"/>
        <v>3.5012425128502283E-5</v>
      </c>
      <c r="AT216" s="1">
        <f t="shared" si="122"/>
        <v>7.6039758403377608E-2</v>
      </c>
      <c r="AU216" s="1">
        <f t="shared" si="114"/>
        <v>5000</v>
      </c>
      <c r="AW216" s="2">
        <f t="shared" si="138"/>
        <v>3.1947121153606265E-6</v>
      </c>
      <c r="AX216" s="42">
        <f t="shared" si="139"/>
        <v>1.632754283565214E-6</v>
      </c>
      <c r="AY216" s="2">
        <f t="shared" si="140"/>
        <v>2.9213885286927136E-7</v>
      </c>
      <c r="AZ216" s="2">
        <f t="shared" si="141"/>
        <v>8.8656812220014922E-7</v>
      </c>
      <c r="BA216" s="2"/>
      <c r="BB216" s="46">
        <f t="shared" si="115"/>
        <v>0.77288355782156148</v>
      </c>
      <c r="BC216" s="46">
        <f t="shared" si="116"/>
        <v>0.25</v>
      </c>
      <c r="BD216" s="2"/>
      <c r="BE216">
        <f>IF(AG216/Calculations!$H$11=INT(AG216/Calculations!$H$11),1,0)</f>
        <v>0</v>
      </c>
      <c r="BF216" s="56">
        <f t="shared" si="142"/>
        <v>2.0787676158883048</v>
      </c>
      <c r="BH216" s="2">
        <f t="shared" si="123"/>
        <v>17.027998800202536</v>
      </c>
      <c r="BI216" s="2">
        <f t="shared" si="124"/>
        <v>11.977914862818597</v>
      </c>
      <c r="BJ216" s="41">
        <f t="shared" si="143"/>
        <v>0</v>
      </c>
      <c r="BK216" s="58">
        <f t="shared" si="144"/>
        <v>0</v>
      </c>
      <c r="BL216" s="2"/>
      <c r="BM216" s="2">
        <f t="shared" si="125"/>
        <v>17.027998800202536</v>
      </c>
      <c r="BN216" s="2">
        <f t="shared" si="126"/>
        <v>11.977914862818597</v>
      </c>
      <c r="BO216" s="41">
        <f t="shared" si="127"/>
        <v>0</v>
      </c>
      <c r="BP216" s="2">
        <f t="shared" si="128"/>
        <v>0</v>
      </c>
      <c r="BQ216" s="2"/>
      <c r="BR216" s="2"/>
      <c r="BS216" s="2">
        <f t="shared" si="145"/>
        <v>2099.0036141813362</v>
      </c>
      <c r="BT216" s="2">
        <f t="shared" si="146"/>
        <v>24.780585070778486</v>
      </c>
      <c r="BU216" s="2">
        <f t="shared" si="147"/>
        <v>1557.8987732213279</v>
      </c>
      <c r="BV216" s="2">
        <f t="shared" si="148"/>
        <v>565.88542603078668</v>
      </c>
      <c r="BW216" s="6">
        <f t="shared" si="129"/>
        <v>2123.7841992521148</v>
      </c>
    </row>
    <row r="217" spans="15:75" x14ac:dyDescent="0.35">
      <c r="O217">
        <f t="shared" si="113"/>
        <v>3.0900000000000021</v>
      </c>
      <c r="P217" s="46"/>
      <c r="S217" s="46"/>
      <c r="T217" s="46"/>
      <c r="U217" s="22">
        <f>IF(O217&lt;'User Interface'!$C$54,0,'User Interface'!$C$52)</f>
        <v>0</v>
      </c>
      <c r="V217" s="46">
        <f>'User Interface'!$C$52</f>
        <v>0.05</v>
      </c>
      <c r="W217" s="46"/>
      <c r="X217">
        <f t="shared" si="112"/>
        <v>3.0900000000000021</v>
      </c>
      <c r="Y217" s="46"/>
      <c r="Z217" s="46"/>
      <c r="AA217" s="46"/>
      <c r="AD217" s="22">
        <f>IF(X217&lt;'User Interface'!$C$54,0,'User Interface'!$C$52)</f>
        <v>0</v>
      </c>
      <c r="AE217" s="46">
        <f>'User Interface'!$C$52</f>
        <v>0.05</v>
      </c>
      <c r="AG217">
        <f t="shared" si="117"/>
        <v>68</v>
      </c>
      <c r="AH217">
        <f t="shared" si="118"/>
        <v>204</v>
      </c>
      <c r="AI217" s="1">
        <f t="shared" si="130"/>
        <v>922.71858044920793</v>
      </c>
      <c r="AJ217" s="1">
        <f t="shared" si="131"/>
        <v>8.922941441273576E-7</v>
      </c>
      <c r="AK217" s="1">
        <f t="shared" si="119"/>
        <v>158.38324693421583</v>
      </c>
      <c r="AL217" s="1">
        <f t="shared" si="132"/>
        <v>462.88859814803493</v>
      </c>
      <c r="AM217" s="1">
        <f t="shared" si="120"/>
        <v>132.35819273669944</v>
      </c>
      <c r="AN217" s="1">
        <f t="shared" si="133"/>
        <v>7.1664407482172513E-5</v>
      </c>
      <c r="AO217" s="1">
        <f t="shared" si="134"/>
        <v>2978.2855869302211</v>
      </c>
      <c r="AP217" s="1">
        <f t="shared" si="135"/>
        <v>2.6530035095055289E-6</v>
      </c>
      <c r="AQ217" s="1">
        <f t="shared" si="121"/>
        <v>97.515926882442116</v>
      </c>
      <c r="AR217" s="1">
        <f t="shared" si="136"/>
        <v>247.77215953546104</v>
      </c>
      <c r="AS217" s="1">
        <f t="shared" si="137"/>
        <v>3.5845093154860473E-5</v>
      </c>
      <c r="AT217" s="1">
        <f t="shared" si="122"/>
        <v>7.7597328918426134E-2</v>
      </c>
      <c r="AU217" s="1">
        <f t="shared" si="114"/>
        <v>4999.9999999999991</v>
      </c>
      <c r="AW217" s="2">
        <f t="shared" si="138"/>
        <v>3.2109662679574271E-6</v>
      </c>
      <c r="AX217" s="42">
        <f t="shared" si="139"/>
        <v>1.6662971960844355E-6</v>
      </c>
      <c r="AY217" s="2">
        <f t="shared" si="140"/>
        <v>2.8698877026643209E-7</v>
      </c>
      <c r="AZ217" s="2">
        <f t="shared" si="141"/>
        <v>8.8886117738659109E-7</v>
      </c>
      <c r="BA217" s="2"/>
      <c r="BB217" s="46">
        <f t="shared" si="115"/>
        <v>0.77252153736289064</v>
      </c>
      <c r="BC217" s="46">
        <f t="shared" si="116"/>
        <v>0.25</v>
      </c>
      <c r="BD217" s="2"/>
      <c r="BE217">
        <f>IF(AG217/Calculations!$H$11=INT(AG217/Calculations!$H$11),1,0)</f>
        <v>0</v>
      </c>
      <c r="BF217" s="56">
        <f t="shared" si="142"/>
        <v>2.0655671736771941</v>
      </c>
      <c r="BH217" s="2">
        <f t="shared" si="123"/>
        <v>16.882645437171206</v>
      </c>
      <c r="BI217" s="2">
        <f t="shared" si="124"/>
        <v>12.141578583090736</v>
      </c>
      <c r="BJ217" s="41">
        <f t="shared" si="143"/>
        <v>0</v>
      </c>
      <c r="BK217" s="58">
        <f t="shared" si="144"/>
        <v>0</v>
      </c>
      <c r="BL217" s="2"/>
      <c r="BM217" s="2">
        <f t="shared" si="125"/>
        <v>16.882645437171206</v>
      </c>
      <c r="BN217" s="2">
        <f t="shared" si="126"/>
        <v>12.141578583090736</v>
      </c>
      <c r="BO217" s="41">
        <f t="shared" si="127"/>
        <v>0</v>
      </c>
      <c r="BP217" s="2">
        <f t="shared" si="128"/>
        <v>0</v>
      </c>
      <c r="BQ217" s="2"/>
      <c r="BR217" s="2"/>
      <c r="BS217" s="2">
        <f t="shared" si="145"/>
        <v>2128.0278382015981</v>
      </c>
      <c r="BT217" s="2">
        <f t="shared" si="146"/>
        <v>24.780585070778486</v>
      </c>
      <c r="BU217" s="2">
        <f t="shared" si="147"/>
        <v>1574.7814186584992</v>
      </c>
      <c r="BV217" s="2">
        <f t="shared" si="148"/>
        <v>578.02700461387747</v>
      </c>
      <c r="BW217" s="6">
        <f t="shared" si="129"/>
        <v>2152.8084232723768</v>
      </c>
    </row>
    <row r="218" spans="15:75" x14ac:dyDescent="0.35">
      <c r="O218">
        <f t="shared" si="113"/>
        <v>3.1100000000000021</v>
      </c>
      <c r="P218" s="46"/>
      <c r="S218" s="46"/>
      <c r="T218" s="46"/>
      <c r="U218" s="22">
        <f>IF(O218&lt;'User Interface'!$C$54,0,'User Interface'!$C$52)</f>
        <v>0</v>
      </c>
      <c r="V218" s="46">
        <f>'User Interface'!$C$52</f>
        <v>0.05</v>
      </c>
      <c r="W218" s="46"/>
      <c r="X218">
        <f t="shared" si="112"/>
        <v>3.1100000000000021</v>
      </c>
      <c r="Y218" s="46"/>
      <c r="Z218" s="46"/>
      <c r="AA218" s="46"/>
      <c r="AD218" s="22">
        <f>IF(X218&lt;'User Interface'!$C$54,0,'User Interface'!$C$52)</f>
        <v>0</v>
      </c>
      <c r="AE218" s="46">
        <f>'User Interface'!$C$52</f>
        <v>0.05</v>
      </c>
      <c r="AG218">
        <f t="shared" si="117"/>
        <v>68.333333333333329</v>
      </c>
      <c r="AH218">
        <f t="shared" si="118"/>
        <v>205</v>
      </c>
      <c r="AI218" s="1">
        <f t="shared" si="130"/>
        <v>905.9874222081321</v>
      </c>
      <c r="AJ218" s="1">
        <f t="shared" si="131"/>
        <v>8.7674313333159041E-7</v>
      </c>
      <c r="AK218" s="1">
        <f t="shared" si="119"/>
        <v>157.51626664259641</v>
      </c>
      <c r="AL218" s="1">
        <f t="shared" si="132"/>
        <v>464.74222332905163</v>
      </c>
      <c r="AM218" s="1">
        <f t="shared" si="120"/>
        <v>133.92858448793461</v>
      </c>
      <c r="AN218" s="1">
        <f t="shared" si="133"/>
        <v>7.2452982464586875E-5</v>
      </c>
      <c r="AO218" s="1">
        <f t="shared" si="134"/>
        <v>2986.053261640629</v>
      </c>
      <c r="AP218" s="1">
        <f t="shared" si="135"/>
        <v>2.6598362289527063E-6</v>
      </c>
      <c r="AQ218" s="1">
        <f t="shared" si="121"/>
        <v>98.98503150992309</v>
      </c>
      <c r="AR218" s="1">
        <f t="shared" si="136"/>
        <v>252.70792369041922</v>
      </c>
      <c r="AS218" s="1">
        <f t="shared" si="137"/>
        <v>3.6691821697164268E-5</v>
      </c>
      <c r="AT218" s="1">
        <f t="shared" si="122"/>
        <v>7.9173809929606723E-2</v>
      </c>
      <c r="AU218" s="1">
        <f t="shared" si="114"/>
        <v>5000</v>
      </c>
      <c r="AW218" s="2">
        <f t="shared" si="138"/>
        <v>3.2261398627603767E-6</v>
      </c>
      <c r="AX218" s="42">
        <f t="shared" si="139"/>
        <v>1.7001831412290453E-6</v>
      </c>
      <c r="AY218" s="2">
        <f t="shared" si="140"/>
        <v>2.8188037058001852E-7</v>
      </c>
      <c r="AZ218" s="2">
        <f t="shared" si="141"/>
        <v>8.9116722261568658E-7</v>
      </c>
      <c r="BA218" s="2"/>
      <c r="BB218" s="46">
        <f t="shared" si="115"/>
        <v>0.77215968647544575</v>
      </c>
      <c r="BC218" s="46">
        <f t="shared" si="116"/>
        <v>0.25</v>
      </c>
      <c r="BD218" s="2"/>
      <c r="BE218">
        <f>IF(AG218/Calculations!$H$11=INT(AG218/Calculations!$H$11),1,0)</f>
        <v>0</v>
      </c>
      <c r="BF218" s="56">
        <f t="shared" si="142"/>
        <v>2.0524101406135484</v>
      </c>
      <c r="BH218" s="2">
        <f t="shared" si="123"/>
        <v>16.731158256626784</v>
      </c>
      <c r="BI218" s="2">
        <f t="shared" si="124"/>
        <v>12.304207614418983</v>
      </c>
      <c r="BJ218" s="41">
        <f t="shared" si="143"/>
        <v>0</v>
      </c>
      <c r="BK218" s="58">
        <f t="shared" si="144"/>
        <v>0</v>
      </c>
      <c r="BL218" s="2"/>
      <c r="BM218" s="2">
        <f t="shared" si="125"/>
        <v>16.731158256626784</v>
      </c>
      <c r="BN218" s="2">
        <f t="shared" si="126"/>
        <v>12.304207614418983</v>
      </c>
      <c r="BO218" s="41">
        <f t="shared" si="127"/>
        <v>0</v>
      </c>
      <c r="BP218" s="2">
        <f t="shared" si="128"/>
        <v>0</v>
      </c>
      <c r="BQ218" s="2"/>
      <c r="BR218" s="2"/>
      <c r="BS218" s="2">
        <f t="shared" si="145"/>
        <v>2157.0632040726437</v>
      </c>
      <c r="BT218" s="2">
        <f t="shared" si="146"/>
        <v>24.780585070778486</v>
      </c>
      <c r="BU218" s="2">
        <f t="shared" si="147"/>
        <v>1591.5125769151259</v>
      </c>
      <c r="BV218" s="2">
        <f t="shared" si="148"/>
        <v>590.33121222829641</v>
      </c>
      <c r="BW218" s="6">
        <f t="shared" si="129"/>
        <v>2181.8437891434223</v>
      </c>
    </row>
    <row r="219" spans="15:75" x14ac:dyDescent="0.35">
      <c r="O219">
        <f t="shared" si="113"/>
        <v>3.1300000000000021</v>
      </c>
      <c r="P219" s="46"/>
      <c r="S219" s="46"/>
      <c r="T219" s="46"/>
      <c r="U219" s="22">
        <f>IF(O219&lt;'User Interface'!$C$54,0,'User Interface'!$C$52)</f>
        <v>0</v>
      </c>
      <c r="V219" s="46">
        <f>'User Interface'!$C$52</f>
        <v>0.05</v>
      </c>
      <c r="W219" s="46"/>
      <c r="X219">
        <f t="shared" si="112"/>
        <v>3.1300000000000021</v>
      </c>
      <c r="Y219" s="46"/>
      <c r="Z219" s="46"/>
      <c r="AA219" s="46"/>
      <c r="AD219" s="22">
        <f>IF(X219&lt;'User Interface'!$C$54,0,'User Interface'!$C$52)</f>
        <v>0</v>
      </c>
      <c r="AE219" s="46">
        <f>'User Interface'!$C$52</f>
        <v>0.05</v>
      </c>
      <c r="AG219">
        <f t="shared" si="117"/>
        <v>68.666666666666671</v>
      </c>
      <c r="AH219">
        <f t="shared" si="118"/>
        <v>206</v>
      </c>
      <c r="AI219" s="1">
        <f t="shared" si="130"/>
        <v>889.41360534634327</v>
      </c>
      <c r="AJ219" s="1">
        <f t="shared" si="131"/>
        <v>8.6131099912397873E-7</v>
      </c>
      <c r="AK219" s="1">
        <f t="shared" si="119"/>
        <v>156.58827611508434</v>
      </c>
      <c r="AL219" s="1">
        <f t="shared" si="132"/>
        <v>466.43646887692989</v>
      </c>
      <c r="AM219" s="1">
        <f t="shared" si="120"/>
        <v>135.48048180559647</v>
      </c>
      <c r="AN219" s="1">
        <f t="shared" si="133"/>
        <v>7.3228815525365904E-5</v>
      </c>
      <c r="AO219" s="1">
        <f t="shared" si="134"/>
        <v>2993.8584668000849</v>
      </c>
      <c r="AP219" s="1">
        <f t="shared" si="135"/>
        <v>2.6667098376490617E-6</v>
      </c>
      <c r="AQ219" s="1">
        <f t="shared" si="121"/>
        <v>100.45241428659129</v>
      </c>
      <c r="AR219" s="1">
        <f t="shared" si="136"/>
        <v>257.68940346448761</v>
      </c>
      <c r="AS219" s="1">
        <f t="shared" si="137"/>
        <v>3.7552612028943105E-5</v>
      </c>
      <c r="AT219" s="1">
        <f t="shared" si="122"/>
        <v>8.0768995432929036E-2</v>
      </c>
      <c r="AU219" s="1">
        <f t="shared" si="114"/>
        <v>4999.9999999999991</v>
      </c>
      <c r="AW219" s="2">
        <f t="shared" si="138"/>
        <v>3.2402202194384468E-6</v>
      </c>
      <c r="AX219" s="42">
        <f t="shared" si="139"/>
        <v>1.7344051340922786E-6</v>
      </c>
      <c r="AY219" s="2">
        <f t="shared" si="140"/>
        <v>2.7681557690291839E-7</v>
      </c>
      <c r="AZ219" s="2">
        <f t="shared" si="141"/>
        <v>8.9348568501392401E-7</v>
      </c>
      <c r="BA219" s="2"/>
      <c r="BB219" s="46">
        <f t="shared" si="115"/>
        <v>0.77179800507979934</v>
      </c>
      <c r="BC219" s="46">
        <f t="shared" si="116"/>
        <v>0.25</v>
      </c>
      <c r="BD219" s="2"/>
      <c r="BE219">
        <f>IF(AG219/Calculations!$H$11=INT(AG219/Calculations!$H$11),1,0)</f>
        <v>0</v>
      </c>
      <c r="BF219" s="56">
        <f t="shared" si="142"/>
        <v>2.0393038798899923</v>
      </c>
      <c r="BH219" s="2">
        <f t="shared" si="123"/>
        <v>16.573816877220882</v>
      </c>
      <c r="BI219" s="2">
        <f t="shared" si="124"/>
        <v>12.465719611104108</v>
      </c>
      <c r="BJ219" s="41">
        <f t="shared" si="143"/>
        <v>0</v>
      </c>
      <c r="BK219" s="58">
        <f t="shared" si="144"/>
        <v>0</v>
      </c>
      <c r="BL219" s="2"/>
      <c r="BM219" s="2">
        <f t="shared" si="125"/>
        <v>16.573816877220882</v>
      </c>
      <c r="BN219" s="2">
        <f t="shared" si="126"/>
        <v>12.465719611104108</v>
      </c>
      <c r="BO219" s="41">
        <f t="shared" si="127"/>
        <v>0</v>
      </c>
      <c r="BP219" s="2">
        <f t="shared" si="128"/>
        <v>0</v>
      </c>
      <c r="BQ219" s="2"/>
      <c r="BR219" s="2"/>
      <c r="BS219" s="2">
        <f t="shared" si="145"/>
        <v>2186.1027405609689</v>
      </c>
      <c r="BT219" s="2">
        <f t="shared" si="146"/>
        <v>24.780585070778486</v>
      </c>
      <c r="BU219" s="2">
        <f t="shared" si="147"/>
        <v>1608.0863937923468</v>
      </c>
      <c r="BV219" s="2">
        <f t="shared" si="148"/>
        <v>602.79693183940049</v>
      </c>
      <c r="BW219" s="6">
        <f t="shared" si="129"/>
        <v>2210.8833256317475</v>
      </c>
    </row>
    <row r="220" spans="15:75" x14ac:dyDescent="0.35">
      <c r="O220">
        <f t="shared" si="113"/>
        <v>3.1500000000000021</v>
      </c>
      <c r="P220" s="46"/>
      <c r="S220" s="46"/>
      <c r="T220" s="46"/>
      <c r="U220" s="22">
        <f>IF(O220&lt;'User Interface'!$C$54,0,'User Interface'!$C$52)</f>
        <v>0</v>
      </c>
      <c r="V220" s="46">
        <f>'User Interface'!$C$52</f>
        <v>0.05</v>
      </c>
      <c r="W220" s="46"/>
      <c r="X220">
        <f t="shared" si="112"/>
        <v>3.1500000000000021</v>
      </c>
      <c r="Y220" s="46"/>
      <c r="Z220" s="46"/>
      <c r="AA220" s="46"/>
      <c r="AD220" s="22">
        <f>IF(X220&lt;'User Interface'!$C$54,0,'User Interface'!$C$52)</f>
        <v>0</v>
      </c>
      <c r="AE220" s="46">
        <f>'User Interface'!$C$52</f>
        <v>0.05</v>
      </c>
      <c r="AG220">
        <f t="shared" si="117"/>
        <v>69</v>
      </c>
      <c r="AH220">
        <f t="shared" si="118"/>
        <v>207</v>
      </c>
      <c r="AI220" s="1">
        <f t="shared" si="130"/>
        <v>873.00270144752437</v>
      </c>
      <c r="AJ220" s="1">
        <f t="shared" si="131"/>
        <v>8.4600356212972133E-7</v>
      </c>
      <c r="AK220" s="1">
        <f t="shared" si="119"/>
        <v>155.60048268309029</v>
      </c>
      <c r="AL220" s="1">
        <f t="shared" si="132"/>
        <v>467.96997695363262</v>
      </c>
      <c r="AM220" s="1">
        <f t="shared" si="120"/>
        <v>137.01269893070631</v>
      </c>
      <c r="AN220" s="1">
        <f t="shared" si="133"/>
        <v>7.3991235082923468E-5</v>
      </c>
      <c r="AO220" s="1">
        <f t="shared" si="134"/>
        <v>3001.6992552476158</v>
      </c>
      <c r="AP220" s="1">
        <f t="shared" si="135"/>
        <v>2.6736225458830573E-6</v>
      </c>
      <c r="AQ220" s="1">
        <f t="shared" si="121"/>
        <v>101.91706706050533</v>
      </c>
      <c r="AR220" s="1">
        <f t="shared" si="136"/>
        <v>262.71531907345923</v>
      </c>
      <c r="AS220" s="1">
        <f t="shared" si="137"/>
        <v>3.8427457702252662E-5</v>
      </c>
      <c r="AT220" s="1">
        <f t="shared" si="122"/>
        <v>8.2382665146423839E-2</v>
      </c>
      <c r="AU220" s="1">
        <f t="shared" si="114"/>
        <v>5000</v>
      </c>
      <c r="AW220" s="2">
        <f t="shared" si="138"/>
        <v>3.253195595835317E-6</v>
      </c>
      <c r="AX220" s="42">
        <f t="shared" si="139"/>
        <v>1.7689554835224894E-6</v>
      </c>
      <c r="AY220" s="2">
        <f t="shared" si="140"/>
        <v>2.7179622938040214E-7</v>
      </c>
      <c r="AZ220" s="2">
        <f t="shared" si="141"/>
        <v>8.9581598745034935E-7</v>
      </c>
      <c r="BA220" s="2"/>
      <c r="BB220" s="46">
        <f t="shared" si="115"/>
        <v>0.77143649309656115</v>
      </c>
      <c r="BC220" s="46">
        <f t="shared" si="116"/>
        <v>0.25</v>
      </c>
      <c r="BD220" s="2"/>
      <c r="BE220">
        <f>IF(AG220/Calculations!$H$11=INT(AG220/Calculations!$H$11),1,0)</f>
        <v>0</v>
      </c>
      <c r="BF220" s="56">
        <f t="shared" si="142"/>
        <v>2.0262556504583014</v>
      </c>
      <c r="BH220" s="2">
        <f t="shared" si="123"/>
        <v>16.410903914126425</v>
      </c>
      <c r="BI220" s="2">
        <f t="shared" si="124"/>
        <v>12.626032139090848</v>
      </c>
      <c r="BJ220" s="41">
        <f t="shared" si="143"/>
        <v>0</v>
      </c>
      <c r="BK220" s="58">
        <f t="shared" si="144"/>
        <v>0</v>
      </c>
      <c r="BL220" s="2"/>
      <c r="BM220" s="2">
        <f t="shared" si="125"/>
        <v>16.410903914126425</v>
      </c>
      <c r="BN220" s="2">
        <f t="shared" si="126"/>
        <v>12.626032139090848</v>
      </c>
      <c r="BO220" s="41">
        <f t="shared" si="127"/>
        <v>0</v>
      </c>
      <c r="BP220" s="2">
        <f t="shared" si="128"/>
        <v>0</v>
      </c>
      <c r="BQ220" s="2"/>
      <c r="BR220" s="2"/>
      <c r="BS220" s="2">
        <f t="shared" si="145"/>
        <v>2215.1396766141861</v>
      </c>
      <c r="BT220" s="2">
        <f t="shared" si="146"/>
        <v>24.780585070778486</v>
      </c>
      <c r="BU220" s="2">
        <f t="shared" si="147"/>
        <v>1624.4972977064733</v>
      </c>
      <c r="BV220" s="2">
        <f t="shared" si="148"/>
        <v>615.42296397849134</v>
      </c>
      <c r="BW220" s="6">
        <f t="shared" si="129"/>
        <v>2239.9202616849648</v>
      </c>
    </row>
    <row r="221" spans="15:75" x14ac:dyDescent="0.35">
      <c r="O221">
        <f t="shared" si="113"/>
        <v>3.1700000000000021</v>
      </c>
      <c r="P221" s="46"/>
      <c r="S221" s="46"/>
      <c r="T221" s="46"/>
      <c r="U221" s="22">
        <f>IF(O221&lt;'User Interface'!$C$54,0,'User Interface'!$C$52)</f>
        <v>0</v>
      </c>
      <c r="V221" s="46">
        <f>'User Interface'!$C$52</f>
        <v>0.05</v>
      </c>
      <c r="W221" s="46"/>
      <c r="X221">
        <f t="shared" si="112"/>
        <v>3.1700000000000021</v>
      </c>
      <c r="Y221" s="46"/>
      <c r="Z221" s="46"/>
      <c r="AA221" s="46"/>
      <c r="AD221" s="22">
        <f>IF(X221&lt;'User Interface'!$C$54,0,'User Interface'!$C$52)</f>
        <v>0</v>
      </c>
      <c r="AE221" s="46">
        <f>'User Interface'!$C$52</f>
        <v>0.05</v>
      </c>
      <c r="AG221">
        <f t="shared" si="117"/>
        <v>69.333333333333329</v>
      </c>
      <c r="AH221">
        <f t="shared" si="118"/>
        <v>208</v>
      </c>
      <c r="AI221" s="1">
        <f t="shared" si="130"/>
        <v>856.7599967529776</v>
      </c>
      <c r="AJ221" s="1">
        <f t="shared" si="131"/>
        <v>8.3082645902529166E-7</v>
      </c>
      <c r="AK221" s="1">
        <f t="shared" si="119"/>
        <v>154.55424487247092</v>
      </c>
      <c r="AL221" s="1">
        <f t="shared" si="132"/>
        <v>469.34157005403517</v>
      </c>
      <c r="AM221" s="1">
        <f t="shared" si="120"/>
        <v>138.52406449526831</v>
      </c>
      <c r="AN221" s="1">
        <f t="shared" si="133"/>
        <v>7.473958172142261E-5</v>
      </c>
      <c r="AO221" s="1">
        <f t="shared" si="134"/>
        <v>3009.5736708737927</v>
      </c>
      <c r="AP221" s="1">
        <f t="shared" si="135"/>
        <v>2.6805725796103067E-6</v>
      </c>
      <c r="AQ221" s="1">
        <f t="shared" si="121"/>
        <v>103.37801161215964</v>
      </c>
      <c r="AR221" s="1">
        <f t="shared" si="136"/>
        <v>267.78430918730555</v>
      </c>
      <c r="AS221" s="1">
        <f t="shared" si="137"/>
        <v>3.931634407544108E-5</v>
      </c>
      <c r="AT221" s="1">
        <f t="shared" si="122"/>
        <v>8.4014584664881958E-2</v>
      </c>
      <c r="AU221" s="1">
        <f t="shared" si="114"/>
        <v>5000</v>
      </c>
      <c r="AW221" s="2">
        <f t="shared" si="138"/>
        <v>3.2650553147890618E-6</v>
      </c>
      <c r="AX221" s="42">
        <f t="shared" si="139"/>
        <v>1.8038258422896716E-6</v>
      </c>
      <c r="AY221" s="2">
        <f t="shared" si="140"/>
        <v>2.6682408427214406E-7</v>
      </c>
      <c r="AZ221" s="2">
        <f t="shared" si="141"/>
        <v>8.9815754902160177E-7</v>
      </c>
      <c r="BA221" s="2"/>
      <c r="BB221" s="46">
        <f t="shared" si="115"/>
        <v>0.77107515044637787</v>
      </c>
      <c r="BC221" s="46">
        <f t="shared" si="116"/>
        <v>0.25</v>
      </c>
      <c r="BD221" s="2"/>
      <c r="BE221">
        <f>IF(AG221/Calculations!$H$11=INT(AG221/Calculations!$H$11),1,0)</f>
        <v>0</v>
      </c>
      <c r="BF221" s="56">
        <f t="shared" si="142"/>
        <v>2.0132725939920046</v>
      </c>
      <c r="BH221" s="2">
        <f t="shared" si="123"/>
        <v>16.242704709723988</v>
      </c>
      <c r="BI221" s="2">
        <f t="shared" si="124"/>
        <v>12.785063113932672</v>
      </c>
      <c r="BJ221" s="41">
        <f t="shared" si="143"/>
        <v>0</v>
      </c>
      <c r="BK221" s="58">
        <f t="shared" si="144"/>
        <v>0</v>
      </c>
      <c r="BL221" s="2"/>
      <c r="BM221" s="2">
        <f t="shared" si="125"/>
        <v>16.242704709723988</v>
      </c>
      <c r="BN221" s="2">
        <f t="shared" si="126"/>
        <v>12.785063113932672</v>
      </c>
      <c r="BO221" s="41">
        <f t="shared" si="127"/>
        <v>0</v>
      </c>
      <c r="BP221" s="2">
        <f t="shared" si="128"/>
        <v>0</v>
      </c>
      <c r="BQ221" s="2"/>
      <c r="BR221" s="2"/>
      <c r="BS221" s="2">
        <f t="shared" si="145"/>
        <v>2244.1674444378427</v>
      </c>
      <c r="BT221" s="2">
        <f t="shared" si="146"/>
        <v>24.780585070778486</v>
      </c>
      <c r="BU221" s="2">
        <f t="shared" si="147"/>
        <v>1640.7400024161973</v>
      </c>
      <c r="BV221" s="2">
        <f t="shared" si="148"/>
        <v>628.208027092424</v>
      </c>
      <c r="BW221" s="6">
        <f t="shared" si="129"/>
        <v>2268.9480295086214</v>
      </c>
    </row>
    <row r="222" spans="15:75" x14ac:dyDescent="0.35">
      <c r="O222">
        <f t="shared" si="113"/>
        <v>3.1900000000000022</v>
      </c>
      <c r="P222" s="46"/>
      <c r="S222" s="46"/>
      <c r="T222" s="46"/>
      <c r="U222" s="22">
        <f>IF(O222&lt;'User Interface'!$C$54,0,'User Interface'!$C$52)</f>
        <v>0</v>
      </c>
      <c r="V222" s="46">
        <f>'User Interface'!$C$52</f>
        <v>0.05</v>
      </c>
      <c r="W222" s="46"/>
      <c r="X222">
        <f t="shared" si="112"/>
        <v>3.1900000000000022</v>
      </c>
      <c r="Y222" s="46"/>
      <c r="Z222" s="46"/>
      <c r="AA222" s="46"/>
      <c r="AD222" s="22">
        <f>IF(X222&lt;'User Interface'!$C$54,0,'User Interface'!$C$52)</f>
        <v>0</v>
      </c>
      <c r="AE222" s="46">
        <f>'User Interface'!$C$52</f>
        <v>0.05</v>
      </c>
      <c r="AG222">
        <f t="shared" si="117"/>
        <v>69.666666666666671</v>
      </c>
      <c r="AH222">
        <f t="shared" si="118"/>
        <v>209</v>
      </c>
      <c r="AI222" s="1">
        <f t="shared" si="130"/>
        <v>840.69048981623848</v>
      </c>
      <c r="AJ222" s="1">
        <f t="shared" si="131"/>
        <v>8.1578511907012681E-7</v>
      </c>
      <c r="AK222" s="1">
        <f t="shared" si="119"/>
        <v>153.45105794953236</v>
      </c>
      <c r="AL222" s="1">
        <f t="shared" si="132"/>
        <v>470.55026167153454</v>
      </c>
      <c r="AM222" s="1">
        <f t="shared" si="120"/>
        <v>140.01342301958755</v>
      </c>
      <c r="AN222" s="1">
        <f t="shared" si="133"/>
        <v>7.5473208949270132E-5</v>
      </c>
      <c r="AO222" s="1">
        <f t="shared" si="134"/>
        <v>3017.4797505708489</v>
      </c>
      <c r="AP222" s="1">
        <f t="shared" si="135"/>
        <v>2.687558171986255E-6</v>
      </c>
      <c r="AQ222" s="1">
        <f t="shared" si="121"/>
        <v>104.83429707325544</v>
      </c>
      <c r="AR222" s="1">
        <f t="shared" si="136"/>
        <v>272.89493619757064</v>
      </c>
      <c r="AS222" s="1">
        <f t="shared" si="137"/>
        <v>4.0219247896977721E-5</v>
      </c>
      <c r="AT222" s="1">
        <f t="shared" si="122"/>
        <v>8.5664505631261198E-2</v>
      </c>
      <c r="AU222" s="1">
        <f t="shared" si="114"/>
        <v>4999.9999999999991</v>
      </c>
      <c r="AW222" s="2">
        <f t="shared" si="138"/>
        <v>3.2757898714333271E-6</v>
      </c>
      <c r="AX222" s="42">
        <f t="shared" si="139"/>
        <v>1.8390072519042869E-6</v>
      </c>
      <c r="AY222" s="2">
        <f t="shared" si="140"/>
        <v>2.6190081305326563E-7</v>
      </c>
      <c r="AZ222" s="2">
        <f t="shared" si="141"/>
        <v>9.0050978557938348E-7</v>
      </c>
      <c r="BA222" s="2"/>
      <c r="BB222" s="46">
        <f t="shared" si="115"/>
        <v>0.77071397704993372</v>
      </c>
      <c r="BC222" s="46">
        <f t="shared" si="116"/>
        <v>0.25</v>
      </c>
      <c r="BD222" s="2"/>
      <c r="BE222">
        <f>IF(AG222/Calculations!$H$11=INT(AG222/Calculations!$H$11),1,0)</f>
        <v>0</v>
      </c>
      <c r="BF222" s="56">
        <f t="shared" si="142"/>
        <v>2.0003617218483951</v>
      </c>
      <c r="BH222" s="2">
        <f t="shared" si="123"/>
        <v>16.069506951780411</v>
      </c>
      <c r="BI222" s="2">
        <f t="shared" si="124"/>
        <v>12.942731195780205</v>
      </c>
      <c r="BJ222" s="41">
        <f t="shared" si="143"/>
        <v>0</v>
      </c>
      <c r="BK222" s="58">
        <f t="shared" si="144"/>
        <v>0</v>
      </c>
      <c r="BL222" s="2"/>
      <c r="BM222" s="2">
        <f t="shared" si="125"/>
        <v>16.069506951780411</v>
      </c>
      <c r="BN222" s="2">
        <f t="shared" si="126"/>
        <v>12.942731195780205</v>
      </c>
      <c r="BO222" s="41">
        <f t="shared" si="127"/>
        <v>0</v>
      </c>
      <c r="BP222" s="2">
        <f t="shared" si="128"/>
        <v>0</v>
      </c>
      <c r="BQ222" s="2"/>
      <c r="BR222" s="2"/>
      <c r="BS222" s="2">
        <f t="shared" si="145"/>
        <v>2273.1796825854035</v>
      </c>
      <c r="BT222" s="2">
        <f t="shared" si="146"/>
        <v>24.780585070778486</v>
      </c>
      <c r="BU222" s="2">
        <f t="shared" si="147"/>
        <v>1656.8095093679776</v>
      </c>
      <c r="BV222" s="2">
        <f t="shared" si="148"/>
        <v>641.1507582882042</v>
      </c>
      <c r="BW222" s="6">
        <f t="shared" si="129"/>
        <v>2297.9602676561822</v>
      </c>
    </row>
    <row r="223" spans="15:75" x14ac:dyDescent="0.35">
      <c r="O223">
        <f t="shared" si="113"/>
        <v>3.2100000000000022</v>
      </c>
      <c r="P223" s="46"/>
      <c r="S223" s="46"/>
      <c r="T223" s="46"/>
      <c r="U223" s="22">
        <f>IF(O223&lt;'User Interface'!$C$54,0,'User Interface'!$C$52)</f>
        <v>0</v>
      </c>
      <c r="V223" s="46">
        <f>'User Interface'!$C$52</f>
        <v>0.05</v>
      </c>
      <c r="W223" s="46"/>
      <c r="X223">
        <f t="shared" si="112"/>
        <v>3.2100000000000022</v>
      </c>
      <c r="Y223" s="46"/>
      <c r="Z223" s="46"/>
      <c r="AA223" s="46"/>
      <c r="AD223" s="22">
        <f>IF(X223&lt;'User Interface'!$C$54,0,'User Interface'!$C$52)</f>
        <v>0</v>
      </c>
      <c r="AE223" s="46">
        <f>'User Interface'!$C$52</f>
        <v>0.05</v>
      </c>
      <c r="AG223">
        <f t="shared" si="117"/>
        <v>70</v>
      </c>
      <c r="AH223">
        <f t="shared" si="118"/>
        <v>210</v>
      </c>
      <c r="AI223" s="1">
        <f t="shared" si="130"/>
        <v>823.70939585674796</v>
      </c>
      <c r="AJ223" s="1">
        <f t="shared" si="131"/>
        <v>8.0088474764292476E-7</v>
      </c>
      <c r="AK223" s="1">
        <f t="shared" si="119"/>
        <v>153.38203437397519</v>
      </c>
      <c r="AL223" s="1">
        <f t="shared" si="132"/>
        <v>471.59526499488288</v>
      </c>
      <c r="AM223" s="1">
        <f t="shared" si="120"/>
        <v>141.47963648275245</v>
      </c>
      <c r="AN223" s="1">
        <f t="shared" si="133"/>
        <v>7.619148402184683E-5</v>
      </c>
      <c r="AO223" s="1">
        <f t="shared" si="134"/>
        <v>3024.5174901107739</v>
      </c>
      <c r="AP223" s="1">
        <f t="shared" si="135"/>
        <v>2.6945775582816966E-6</v>
      </c>
      <c r="AQ223" s="1">
        <f t="shared" si="121"/>
        <v>107.18303411931002</v>
      </c>
      <c r="AR223" s="1">
        <f t="shared" si="136"/>
        <v>278.04569107254764</v>
      </c>
      <c r="AS223" s="1">
        <f t="shared" si="137"/>
        <v>4.1136136939629531E-5</v>
      </c>
      <c r="AT223" s="1">
        <f t="shared" si="122"/>
        <v>8.7332165925927435E-2</v>
      </c>
      <c r="AU223" s="1">
        <f t="shared" si="114"/>
        <v>4999.9999999999991</v>
      </c>
      <c r="AW223" s="2">
        <f t="shared" si="138"/>
        <v>3.2853910232321561E-6</v>
      </c>
      <c r="AX223" s="42">
        <f t="shared" si="139"/>
        <v>1.8744901830560406E-6</v>
      </c>
      <c r="AY223" s="2">
        <f t="shared" si="140"/>
        <v>2.5702800159617352E-7</v>
      </c>
      <c r="AZ223" s="2">
        <f t="shared" si="141"/>
        <v>9.0287211029085969E-7</v>
      </c>
      <c r="BA223" s="2"/>
      <c r="BB223" s="46">
        <f t="shared" si="115"/>
        <v>0.77035297282794957</v>
      </c>
      <c r="BC223" s="46">
        <f t="shared" si="116"/>
        <v>0.25</v>
      </c>
      <c r="BD223" s="2"/>
      <c r="BE223">
        <f>IF(AG223/Calculations!$H$11=INT(AG223/Calculations!$H$11),1,0)</f>
        <v>1</v>
      </c>
      <c r="BF223" s="56">
        <f t="shared" si="142"/>
        <v>1.9875299021704451</v>
      </c>
      <c r="BH223" s="2">
        <f t="shared" si="123"/>
        <v>15.891600202167014</v>
      </c>
      <c r="BI223" s="2">
        <f t="shared" si="124"/>
        <v>13.098956146469735</v>
      </c>
      <c r="BJ223" s="41">
        <f t="shared" si="143"/>
        <v>1.0894937722238671</v>
      </c>
      <c r="BK223" s="58">
        <f t="shared" si="144"/>
        <v>0.89803612994657789</v>
      </c>
      <c r="BL223" s="2"/>
      <c r="BM223" s="2">
        <f t="shared" si="125"/>
        <v>15.891600202167014</v>
      </c>
      <c r="BN223" s="2">
        <f t="shared" si="126"/>
        <v>13.098956146469735</v>
      </c>
      <c r="BO223" s="41">
        <f t="shared" si="127"/>
        <v>1.0894937722238671</v>
      </c>
      <c r="BP223" s="2">
        <f t="shared" si="128"/>
        <v>0.89803612994657789</v>
      </c>
      <c r="BQ223" s="2"/>
      <c r="BR223" s="2"/>
      <c r="BS223" s="2">
        <f t="shared" si="145"/>
        <v>2302.1702389340403</v>
      </c>
      <c r="BT223" s="2">
        <f t="shared" si="146"/>
        <v>26.768114972948933</v>
      </c>
      <c r="BU223" s="2">
        <f t="shared" si="147"/>
        <v>1673.7906033423685</v>
      </c>
      <c r="BV223" s="2">
        <f t="shared" si="148"/>
        <v>655.14775056462054</v>
      </c>
      <c r="BW223" s="6">
        <f t="shared" si="129"/>
        <v>2328.9383539069891</v>
      </c>
    </row>
    <row r="224" spans="15:75" x14ac:dyDescent="0.35">
      <c r="O224">
        <f t="shared" si="113"/>
        <v>3.2300000000000022</v>
      </c>
      <c r="P224" s="46"/>
      <c r="S224" s="46"/>
      <c r="T224" s="46"/>
      <c r="U224" s="22">
        <f>IF(O224&lt;'User Interface'!$C$54,0,'User Interface'!$C$52)</f>
        <v>0</v>
      </c>
      <c r="V224" s="46">
        <f>'User Interface'!$C$52</f>
        <v>0.05</v>
      </c>
      <c r="W224" s="46"/>
      <c r="X224">
        <f t="shared" si="112"/>
        <v>3.2300000000000022</v>
      </c>
      <c r="Y224" s="46"/>
      <c r="Z224" s="46"/>
      <c r="AA224" s="46"/>
      <c r="AD224" s="22">
        <f>IF(X224&lt;'User Interface'!$C$54,0,'User Interface'!$C$52)</f>
        <v>0</v>
      </c>
      <c r="AE224" s="46">
        <f>'User Interface'!$C$52</f>
        <v>0.05</v>
      </c>
      <c r="AG224">
        <f t="shared" si="117"/>
        <v>70.333333333333329</v>
      </c>
      <c r="AH224">
        <f t="shared" si="118"/>
        <v>211</v>
      </c>
      <c r="AI224" s="1">
        <f t="shared" si="130"/>
        <v>808.02087121951627</v>
      </c>
      <c r="AJ224" s="1">
        <f t="shared" si="131"/>
        <v>7.8613031456222642E-7</v>
      </c>
      <c r="AK224" s="1">
        <f t="shared" si="119"/>
        <v>152.02811076218623</v>
      </c>
      <c r="AL224" s="1">
        <f t="shared" si="132"/>
        <v>472.59705469287127</v>
      </c>
      <c r="AM224" s="1">
        <f t="shared" si="120"/>
        <v>142.92158594444945</v>
      </c>
      <c r="AN224" s="1">
        <f t="shared" si="133"/>
        <v>7.689378881091307E-5</v>
      </c>
      <c r="AO224" s="1">
        <f t="shared" si="134"/>
        <v>3032.4849248024047</v>
      </c>
      <c r="AP224" s="1">
        <f t="shared" si="135"/>
        <v>2.7016289730781596E-6</v>
      </c>
      <c r="AQ224" s="1">
        <f t="shared" si="121"/>
        <v>108.52353316636666</v>
      </c>
      <c r="AR224" s="1">
        <f t="shared" si="136"/>
        <v>283.33477967381242</v>
      </c>
      <c r="AS224" s="1">
        <f t="shared" si="137"/>
        <v>4.2066969680219225E-5</v>
      </c>
      <c r="AT224" s="1">
        <f t="shared" si="122"/>
        <v>8.901728987460121E-2</v>
      </c>
      <c r="AU224" s="1">
        <f t="shared" si="114"/>
        <v>4999.9999999999991</v>
      </c>
      <c r="AW224" s="2">
        <f t="shared" si="138"/>
        <v>3.2938518646392606E-6</v>
      </c>
      <c r="AX224" s="42">
        <f t="shared" si="139"/>
        <v>1.91026457248564E-6</v>
      </c>
      <c r="AY224" s="2">
        <f t="shared" si="140"/>
        <v>2.5220714946694326E-7</v>
      </c>
      <c r="AZ224" s="2">
        <f t="shared" si="141"/>
        <v>9.0524393422369479E-7</v>
      </c>
      <c r="BA224" s="2"/>
      <c r="BB224" s="46">
        <f t="shared" si="115"/>
        <v>0.76999213770118391</v>
      </c>
      <c r="BC224" s="46">
        <f t="shared" si="116"/>
        <v>0.25</v>
      </c>
      <c r="BD224" s="2"/>
      <c r="BE224">
        <f>IF(AG224/Calculations!$H$11=INT(AG224/Calculations!$H$11),1,0)</f>
        <v>0</v>
      </c>
      <c r="BF224" s="56">
        <f t="shared" si="142"/>
        <v>1.9741198261761361</v>
      </c>
      <c r="BH224" s="2">
        <f t="shared" si="123"/>
        <v>15.68852465198605</v>
      </c>
      <c r="BI224" s="2">
        <f t="shared" si="124"/>
        <v>13.249725060313311</v>
      </c>
      <c r="BJ224" s="41">
        <f t="shared" si="143"/>
        <v>0</v>
      </c>
      <c r="BK224" s="58">
        <f t="shared" si="144"/>
        <v>0</v>
      </c>
      <c r="BL224" s="2"/>
      <c r="BM224" s="2">
        <f t="shared" si="125"/>
        <v>15.68852465198605</v>
      </c>
      <c r="BN224" s="2">
        <f t="shared" si="126"/>
        <v>13.249725060313311</v>
      </c>
      <c r="BO224" s="41">
        <f t="shared" si="127"/>
        <v>0</v>
      </c>
      <c r="BP224" s="2">
        <f t="shared" si="128"/>
        <v>0</v>
      </c>
      <c r="BQ224" s="2"/>
      <c r="BR224" s="2"/>
      <c r="BS224" s="2">
        <f t="shared" si="145"/>
        <v>2331.1084886463395</v>
      </c>
      <c r="BT224" s="2">
        <f t="shared" si="146"/>
        <v>26.768114972948933</v>
      </c>
      <c r="BU224" s="2">
        <f t="shared" si="147"/>
        <v>1689.4791279943545</v>
      </c>
      <c r="BV224" s="2">
        <f t="shared" si="148"/>
        <v>668.3974756249338</v>
      </c>
      <c r="BW224" s="6">
        <f t="shared" si="129"/>
        <v>2357.8766036192883</v>
      </c>
    </row>
    <row r="225" spans="15:75" x14ac:dyDescent="0.35">
      <c r="O225">
        <f t="shared" si="113"/>
        <v>3.2500000000000022</v>
      </c>
      <c r="P225" s="46"/>
      <c r="S225" s="46"/>
      <c r="T225" s="46"/>
      <c r="U225" s="22">
        <f>IF(O225&lt;'User Interface'!$C$54,0,'User Interface'!$C$52)</f>
        <v>0</v>
      </c>
      <c r="V225" s="46">
        <f>'User Interface'!$C$52</f>
        <v>0.05</v>
      </c>
      <c r="W225" s="46"/>
      <c r="X225">
        <f t="shared" si="112"/>
        <v>3.2500000000000022</v>
      </c>
      <c r="Y225" s="46"/>
      <c r="Z225" s="46"/>
      <c r="AA225" s="46"/>
      <c r="AD225" s="22">
        <f>IF(X225&lt;'User Interface'!$C$54,0,'User Interface'!$C$52)</f>
        <v>0</v>
      </c>
      <c r="AE225" s="46">
        <f>'User Interface'!$C$52</f>
        <v>0.05</v>
      </c>
      <c r="AG225">
        <f t="shared" si="117"/>
        <v>70.666666666666671</v>
      </c>
      <c r="AH225">
        <f t="shared" si="118"/>
        <v>212</v>
      </c>
      <c r="AI225" s="1">
        <f t="shared" si="130"/>
        <v>792.51411773151051</v>
      </c>
      <c r="AJ225" s="1">
        <f t="shared" si="131"/>
        <v>7.7119969760297055E-7</v>
      </c>
      <c r="AK225" s="1">
        <f t="shared" si="119"/>
        <v>150.64285195821304</v>
      </c>
      <c r="AL225" s="1">
        <f t="shared" si="132"/>
        <v>473.41433394715574</v>
      </c>
      <c r="AM225" s="1">
        <f t="shared" si="120"/>
        <v>144.3394084524771</v>
      </c>
      <c r="AN225" s="1">
        <f t="shared" si="133"/>
        <v>7.7579520705320452E-5</v>
      </c>
      <c r="AO225" s="1">
        <f t="shared" si="134"/>
        <v>3040.4795547400622</v>
      </c>
      <c r="AP225" s="1">
        <f t="shared" si="135"/>
        <v>2.7084412381588924E-6</v>
      </c>
      <c r="AQ225" s="1">
        <f t="shared" si="121"/>
        <v>109.87200761464767</v>
      </c>
      <c r="AR225" s="1">
        <f t="shared" si="136"/>
        <v>288.6468818966012</v>
      </c>
      <c r="AS225" s="1">
        <f t="shared" si="137"/>
        <v>4.3011695020994558E-5</v>
      </c>
      <c r="AT225" s="1">
        <f t="shared" si="122"/>
        <v>9.0719588475621352E-2</v>
      </c>
      <c r="AU225" s="1">
        <f t="shared" si="114"/>
        <v>5000</v>
      </c>
      <c r="AW225" s="2">
        <f t="shared" si="138"/>
        <v>3.3011668879758485E-6</v>
      </c>
      <c r="AX225" s="42">
        <f t="shared" si="139"/>
        <v>1.9463198569710321E-6</v>
      </c>
      <c r="AY225" s="2">
        <f t="shared" si="140"/>
        <v>2.4711282122815283E-7</v>
      </c>
      <c r="AZ225" s="2">
        <f t="shared" si="141"/>
        <v>9.0735525610678554E-7</v>
      </c>
      <c r="BA225" s="2"/>
      <c r="BB225" s="46">
        <f t="shared" si="115"/>
        <v>0.76963147159043199</v>
      </c>
      <c r="BC225" s="46">
        <f t="shared" si="116"/>
        <v>0.25</v>
      </c>
      <c r="BD225" s="2"/>
      <c r="BE225">
        <f>IF(AG225/Calculations!$H$11=INT(AG225/Calculations!$H$11),1,0)</f>
        <v>0</v>
      </c>
      <c r="BF225" s="56">
        <f t="shared" si="142"/>
        <v>1.9614733589661872</v>
      </c>
      <c r="BH225" s="2">
        <f t="shared" si="123"/>
        <v>15.506753502936382</v>
      </c>
      <c r="BI225" s="2">
        <f t="shared" si="124"/>
        <v>13.406644800099523</v>
      </c>
      <c r="BJ225" s="41">
        <f t="shared" si="143"/>
        <v>0</v>
      </c>
      <c r="BK225" s="58">
        <f t="shared" si="144"/>
        <v>0</v>
      </c>
      <c r="BL225" s="2"/>
      <c r="BM225" s="2">
        <f t="shared" si="125"/>
        <v>15.506753502936382</v>
      </c>
      <c r="BN225" s="2">
        <f t="shared" si="126"/>
        <v>13.406644800099523</v>
      </c>
      <c r="BO225" s="41">
        <f t="shared" si="127"/>
        <v>0</v>
      </c>
      <c r="BP225" s="2">
        <f t="shared" si="128"/>
        <v>0</v>
      </c>
      <c r="BQ225" s="2"/>
      <c r="BR225" s="2"/>
      <c r="BS225" s="2">
        <f t="shared" si="145"/>
        <v>2360.0218869493756</v>
      </c>
      <c r="BT225" s="2">
        <f t="shared" si="146"/>
        <v>26.768114972948933</v>
      </c>
      <c r="BU225" s="2">
        <f t="shared" si="147"/>
        <v>1704.9858814972908</v>
      </c>
      <c r="BV225" s="2">
        <f t="shared" si="148"/>
        <v>681.80412042503337</v>
      </c>
      <c r="BW225" s="6">
        <f t="shared" si="129"/>
        <v>2386.7900019223243</v>
      </c>
    </row>
    <row r="226" spans="15:75" x14ac:dyDescent="0.35">
      <c r="O226">
        <f t="shared" si="113"/>
        <v>3.2700000000000022</v>
      </c>
      <c r="P226" s="46"/>
      <c r="S226" s="46"/>
      <c r="T226" s="46"/>
      <c r="U226" s="22">
        <f>IF(O226&lt;'User Interface'!$C$54,0,'User Interface'!$C$52)</f>
        <v>0</v>
      </c>
      <c r="V226" s="46">
        <f>'User Interface'!$C$52</f>
        <v>0.05</v>
      </c>
      <c r="W226" s="46"/>
      <c r="X226">
        <f t="shared" si="112"/>
        <v>3.2700000000000022</v>
      </c>
      <c r="Y226" s="46"/>
      <c r="Z226" s="46"/>
      <c r="AA226" s="46"/>
      <c r="AD226" s="22">
        <f>IF(X226&lt;'User Interface'!$C$54,0,'User Interface'!$C$52)</f>
        <v>0</v>
      </c>
      <c r="AE226" s="46">
        <f>'User Interface'!$C$52</f>
        <v>0.05</v>
      </c>
      <c r="AG226">
        <f t="shared" si="117"/>
        <v>71</v>
      </c>
      <c r="AH226">
        <f t="shared" si="118"/>
        <v>213</v>
      </c>
      <c r="AI226" s="1">
        <f t="shared" si="130"/>
        <v>777.193887275321</v>
      </c>
      <c r="AJ226" s="1">
        <f t="shared" si="131"/>
        <v>7.5653939552523152E-7</v>
      </c>
      <c r="AK226" s="1">
        <f t="shared" si="119"/>
        <v>149.22498776703915</v>
      </c>
      <c r="AL226" s="1">
        <f t="shared" si="132"/>
        <v>474.04989693545048</v>
      </c>
      <c r="AM226" s="1">
        <f t="shared" si="120"/>
        <v>145.73179598568385</v>
      </c>
      <c r="AN226" s="1">
        <f t="shared" si="133"/>
        <v>7.8248940913588376E-5</v>
      </c>
      <c r="AO226" s="1">
        <f t="shared" si="134"/>
        <v>3048.4991846552989</v>
      </c>
      <c r="AP226" s="1">
        <f t="shared" si="135"/>
        <v>2.7153729786441058E-6</v>
      </c>
      <c r="AQ226" s="1">
        <f t="shared" si="121"/>
        <v>111.22534696277532</v>
      </c>
      <c r="AR226" s="1">
        <f t="shared" si="136"/>
        <v>293.98233595226776</v>
      </c>
      <c r="AS226" s="1">
        <f t="shared" si="137"/>
        <v>4.3970950521854335E-5</v>
      </c>
      <c r="AT226" s="1">
        <f t="shared" si="122"/>
        <v>9.2438774359664286E-2</v>
      </c>
      <c r="AU226" s="1">
        <f t="shared" si="114"/>
        <v>4999.9999999999991</v>
      </c>
      <c r="AW226" s="2">
        <f t="shared" si="138"/>
        <v>3.3081794159318929E-6</v>
      </c>
      <c r="AX226" s="42">
        <f t="shared" si="139"/>
        <v>1.9833434775501218E-6</v>
      </c>
      <c r="AY226" s="2">
        <f t="shared" si="140"/>
        <v>2.4240626378991774E-7</v>
      </c>
      <c r="AZ226" s="2">
        <f t="shared" si="141"/>
        <v>9.0974548653817709E-7</v>
      </c>
      <c r="BA226" s="2"/>
      <c r="BB226" s="46">
        <f t="shared" si="115"/>
        <v>0.76927097441652648</v>
      </c>
      <c r="BC226" s="46">
        <f t="shared" si="116"/>
        <v>0.25</v>
      </c>
      <c r="BD226" s="2"/>
      <c r="BE226">
        <f>IF(AG226/Calculations!$H$11=INT(AG226/Calculations!$H$11),1,0)</f>
        <v>0</v>
      </c>
      <c r="BF226" s="56">
        <f t="shared" si="142"/>
        <v>1.9489218224299576</v>
      </c>
      <c r="BH226" s="2">
        <f t="shared" si="123"/>
        <v>15.32023047084979</v>
      </c>
      <c r="BI226" s="2">
        <f t="shared" si="124"/>
        <v>13.561340194199614</v>
      </c>
      <c r="BJ226" s="41">
        <f t="shared" si="143"/>
        <v>0</v>
      </c>
      <c r="BK226" s="58">
        <f t="shared" si="144"/>
        <v>0</v>
      </c>
      <c r="BL226" s="2"/>
      <c r="BM226" s="2">
        <f t="shared" si="125"/>
        <v>15.32023047084979</v>
      </c>
      <c r="BN226" s="2">
        <f t="shared" si="126"/>
        <v>13.561340194199614</v>
      </c>
      <c r="BO226" s="41">
        <f t="shared" si="127"/>
        <v>0</v>
      </c>
      <c r="BP226" s="2">
        <f t="shared" si="128"/>
        <v>0</v>
      </c>
      <c r="BQ226" s="2"/>
      <c r="BR226" s="2"/>
      <c r="BS226" s="2">
        <f t="shared" si="145"/>
        <v>2388.903457614425</v>
      </c>
      <c r="BT226" s="2">
        <f t="shared" si="146"/>
        <v>26.768114972948933</v>
      </c>
      <c r="BU226" s="2">
        <f t="shared" si="147"/>
        <v>1720.3061119681406</v>
      </c>
      <c r="BV226" s="2">
        <f t="shared" si="148"/>
        <v>695.36546061923298</v>
      </c>
      <c r="BW226" s="6">
        <f t="shared" si="129"/>
        <v>2415.6715725873737</v>
      </c>
    </row>
    <row r="227" spans="15:75" x14ac:dyDescent="0.35">
      <c r="O227">
        <f t="shared" si="113"/>
        <v>3.2900000000000023</v>
      </c>
      <c r="P227" s="46"/>
      <c r="S227" s="46"/>
      <c r="T227" s="46"/>
      <c r="U227" s="22">
        <f>IF(O227&lt;'User Interface'!$C$54,0,'User Interface'!$C$52)</f>
        <v>0</v>
      </c>
      <c r="V227" s="46">
        <f>'User Interface'!$C$52</f>
        <v>0.05</v>
      </c>
      <c r="W227" s="46"/>
      <c r="X227">
        <f t="shared" si="112"/>
        <v>3.2900000000000023</v>
      </c>
      <c r="Y227" s="46"/>
      <c r="Z227" s="46"/>
      <c r="AA227" s="46"/>
      <c r="AD227" s="22">
        <f>IF(X227&lt;'User Interface'!$C$54,0,'User Interface'!$C$52)</f>
        <v>0</v>
      </c>
      <c r="AE227" s="46">
        <f>'User Interface'!$C$52</f>
        <v>0.05</v>
      </c>
      <c r="AG227">
        <f t="shared" si="117"/>
        <v>71.333333333333329</v>
      </c>
      <c r="AH227">
        <f t="shared" si="118"/>
        <v>214</v>
      </c>
      <c r="AI227" s="1">
        <f t="shared" si="130"/>
        <v>762.0644868456576</v>
      </c>
      <c r="AJ227" s="1">
        <f t="shared" si="131"/>
        <v>7.4211383471381685E-7</v>
      </c>
      <c r="AK227" s="1">
        <f t="shared" si="119"/>
        <v>147.77383401479048</v>
      </c>
      <c r="AL227" s="1">
        <f t="shared" si="132"/>
        <v>474.50630166362072</v>
      </c>
      <c r="AM227" s="1">
        <f t="shared" si="120"/>
        <v>147.09750019387846</v>
      </c>
      <c r="AN227" s="1">
        <f t="shared" si="133"/>
        <v>7.8901312681854471E-5</v>
      </c>
      <c r="AO227" s="1">
        <f t="shared" si="134"/>
        <v>3056.5416565355472</v>
      </c>
      <c r="AP227" s="1">
        <f t="shared" si="135"/>
        <v>2.7223925279728623E-6</v>
      </c>
      <c r="AQ227" s="1">
        <f t="shared" si="121"/>
        <v>112.58079250249955</v>
      </c>
      <c r="AR227" s="1">
        <f t="shared" si="136"/>
        <v>299.34112638905742</v>
      </c>
      <c r="AS227" s="1">
        <f t="shared" si="137"/>
        <v>4.4944551321958337E-5</v>
      </c>
      <c r="AT227" s="1">
        <f t="shared" si="122"/>
        <v>9.4174544577936323E-2</v>
      </c>
      <c r="AU227" s="1">
        <f t="shared" si="114"/>
        <v>5000</v>
      </c>
      <c r="AW227" s="2">
        <f t="shared" si="138"/>
        <v>3.3139003707690936E-6</v>
      </c>
      <c r="AX227" s="42">
        <f t="shared" si="139"/>
        <v>2.0205281934814904E-6</v>
      </c>
      <c r="AY227" s="2">
        <f t="shared" si="140"/>
        <v>2.3775423769699574E-7</v>
      </c>
      <c r="AZ227" s="2">
        <f t="shared" si="141"/>
        <v>9.1214387554345818E-7</v>
      </c>
      <c r="BA227" s="2"/>
      <c r="BB227" s="46">
        <f t="shared" si="115"/>
        <v>0.76891064610033688</v>
      </c>
      <c r="BC227" s="46">
        <f t="shared" si="116"/>
        <v>0.25</v>
      </c>
      <c r="BD227" s="2"/>
      <c r="BE227">
        <f>IF(AG227/Calculations!$H$11=INT(AG227/Calculations!$H$11),1,0)</f>
        <v>0</v>
      </c>
      <c r="BF227" s="56">
        <f t="shared" si="142"/>
        <v>1.9364721193815548</v>
      </c>
      <c r="BH227" s="2">
        <f t="shared" si="123"/>
        <v>15.129400444089024</v>
      </c>
      <c r="BI227" s="2">
        <f t="shared" si="124"/>
        <v>13.713817424477037</v>
      </c>
      <c r="BJ227" s="41">
        <f t="shared" si="143"/>
        <v>0</v>
      </c>
      <c r="BK227" s="58">
        <f t="shared" si="144"/>
        <v>0</v>
      </c>
      <c r="BL227" s="2"/>
      <c r="BM227" s="2">
        <f t="shared" si="125"/>
        <v>15.129400444089024</v>
      </c>
      <c r="BN227" s="2">
        <f t="shared" si="126"/>
        <v>13.713817424477037</v>
      </c>
      <c r="BO227" s="41">
        <f t="shared" si="127"/>
        <v>0</v>
      </c>
      <c r="BP227" s="2">
        <f t="shared" si="128"/>
        <v>0</v>
      </c>
      <c r="BQ227" s="2"/>
      <c r="BR227" s="2"/>
      <c r="BS227" s="2">
        <f t="shared" si="145"/>
        <v>2417.7466754829911</v>
      </c>
      <c r="BT227" s="2">
        <f t="shared" si="146"/>
        <v>26.768114972948933</v>
      </c>
      <c r="BU227" s="2">
        <f t="shared" si="147"/>
        <v>1735.4355124122296</v>
      </c>
      <c r="BV227" s="2">
        <f t="shared" si="148"/>
        <v>709.07927804371002</v>
      </c>
      <c r="BW227" s="6">
        <f t="shared" si="129"/>
        <v>2444.5147904559399</v>
      </c>
    </row>
    <row r="228" spans="15:75" x14ac:dyDescent="0.35">
      <c r="O228">
        <f t="shared" si="113"/>
        <v>3.3100000000000023</v>
      </c>
      <c r="P228" s="46"/>
      <c r="S228" s="46"/>
      <c r="T228" s="46"/>
      <c r="U228" s="22">
        <f>IF(O228&lt;'User Interface'!$C$54,0,'User Interface'!$C$52)</f>
        <v>0</v>
      </c>
      <c r="V228" s="46">
        <f>'User Interface'!$C$52</f>
        <v>0.05</v>
      </c>
      <c r="W228" s="46"/>
      <c r="X228">
        <f t="shared" si="112"/>
        <v>3.3100000000000023</v>
      </c>
      <c r="Y228" s="46"/>
      <c r="Z228" s="46"/>
      <c r="AA228" s="46"/>
      <c r="AD228" s="22">
        <f>IF(X228&lt;'User Interface'!$C$54,0,'User Interface'!$C$52)</f>
        <v>0</v>
      </c>
      <c r="AE228" s="46">
        <f>'User Interface'!$C$52</f>
        <v>0.05</v>
      </c>
      <c r="AG228">
        <f t="shared" si="117"/>
        <v>71.666666666666671</v>
      </c>
      <c r="AH228">
        <f t="shared" si="118"/>
        <v>215</v>
      </c>
      <c r="AI228" s="1">
        <f t="shared" si="130"/>
        <v>747.12980484729701</v>
      </c>
      <c r="AJ228" s="1">
        <f t="shared" si="131"/>
        <v>7.2790072499005608E-7</v>
      </c>
      <c r="AK228" s="1">
        <f t="shared" si="119"/>
        <v>146.28920113683193</v>
      </c>
      <c r="AL228" s="1">
        <f t="shared" si="132"/>
        <v>474.78594311119076</v>
      </c>
      <c r="AM228" s="1">
        <f t="shared" si="120"/>
        <v>148.43532856645524</v>
      </c>
      <c r="AN228" s="1">
        <f t="shared" si="133"/>
        <v>7.9535943875155691E-5</v>
      </c>
      <c r="AO228" s="1">
        <f t="shared" si="134"/>
        <v>3064.6048463111583</v>
      </c>
      <c r="AP228" s="1">
        <f t="shared" si="135"/>
        <v>2.7294781165239963E-6</v>
      </c>
      <c r="AQ228" s="1">
        <f t="shared" si="121"/>
        <v>113.93588892013841</v>
      </c>
      <c r="AR228" s="1">
        <f t="shared" si="136"/>
        <v>304.72293159997326</v>
      </c>
      <c r="AS228" s="1">
        <f t="shared" si="137"/>
        <v>4.5932319329394436E-5</v>
      </c>
      <c r="AT228" s="1">
        <f t="shared" si="122"/>
        <v>9.5926581312897594E-2</v>
      </c>
      <c r="AU228" s="1">
        <f t="shared" si="114"/>
        <v>4999.9999999999991</v>
      </c>
      <c r="AW228" s="2">
        <f t="shared" si="138"/>
        <v>3.3183493117316462E-6</v>
      </c>
      <c r="AX228" s="42">
        <f t="shared" si="139"/>
        <v>2.057876372244638E-6</v>
      </c>
      <c r="AY228" s="2">
        <f t="shared" si="140"/>
        <v>2.3315816851417817E-7</v>
      </c>
      <c r="AZ228" s="2">
        <f t="shared" si="141"/>
        <v>9.1454976454208815E-7</v>
      </c>
      <c r="BA228" s="2"/>
      <c r="BB228" s="46">
        <f t="shared" si="115"/>
        <v>0.76855048656276981</v>
      </c>
      <c r="BC228" s="46">
        <f t="shared" si="116"/>
        <v>0.25</v>
      </c>
      <c r="BD228" s="2"/>
      <c r="BE228">
        <f>IF(AG228/Calculations!$H$11=INT(AG228/Calculations!$H$11),1,0)</f>
        <v>0</v>
      </c>
      <c r="BF228" s="56">
        <f t="shared" si="142"/>
        <v>1.924130835800546</v>
      </c>
      <c r="BH228" s="2">
        <f t="shared" si="123"/>
        <v>14.934682012573742</v>
      </c>
      <c r="BI228" s="2">
        <f t="shared" si="124"/>
        <v>13.864073362361035</v>
      </c>
      <c r="BJ228" s="41">
        <f t="shared" si="143"/>
        <v>0</v>
      </c>
      <c r="BK228" s="58">
        <f t="shared" si="144"/>
        <v>0</v>
      </c>
      <c r="BL228" s="2"/>
      <c r="BM228" s="2">
        <f t="shared" si="125"/>
        <v>14.934682012573742</v>
      </c>
      <c r="BN228" s="2">
        <f t="shared" si="126"/>
        <v>13.864073362361035</v>
      </c>
      <c r="BO228" s="41">
        <f t="shared" si="127"/>
        <v>0</v>
      </c>
      <c r="BP228" s="2">
        <f t="shared" si="128"/>
        <v>0</v>
      </c>
      <c r="BQ228" s="2"/>
      <c r="BR228" s="2"/>
      <c r="BS228" s="2">
        <f t="shared" si="145"/>
        <v>2446.545430857926</v>
      </c>
      <c r="BT228" s="2">
        <f t="shared" si="146"/>
        <v>26.768114972948933</v>
      </c>
      <c r="BU228" s="2">
        <f t="shared" si="147"/>
        <v>1750.3701944248035</v>
      </c>
      <c r="BV228" s="2">
        <f t="shared" si="148"/>
        <v>722.94335140607109</v>
      </c>
      <c r="BW228" s="6">
        <f t="shared" si="129"/>
        <v>2473.3135458308748</v>
      </c>
    </row>
    <row r="229" spans="15:75" x14ac:dyDescent="0.35">
      <c r="O229">
        <f t="shared" si="113"/>
        <v>3.3300000000000023</v>
      </c>
      <c r="P229" s="46"/>
      <c r="S229" s="46"/>
      <c r="T229" s="46"/>
      <c r="U229" s="22">
        <f>IF(O229&lt;'User Interface'!$C$54,0,'User Interface'!$C$52)</f>
        <v>0</v>
      </c>
      <c r="V229" s="46">
        <f>'User Interface'!$C$52</f>
        <v>0.05</v>
      </c>
      <c r="W229" s="46"/>
      <c r="X229">
        <f t="shared" si="112"/>
        <v>3.3300000000000023</v>
      </c>
      <c r="Y229" s="46"/>
      <c r="Z229" s="46"/>
      <c r="AA229" s="46"/>
      <c r="AD229" s="22">
        <f>IF(X229&lt;'User Interface'!$C$54,0,'User Interface'!$C$52)</f>
        <v>0</v>
      </c>
      <c r="AE229" s="46">
        <f>'User Interface'!$C$52</f>
        <v>0.05</v>
      </c>
      <c r="AG229">
        <f t="shared" si="117"/>
        <v>72</v>
      </c>
      <c r="AH229">
        <f t="shared" si="118"/>
        <v>216</v>
      </c>
      <c r="AI229" s="1">
        <f t="shared" si="130"/>
        <v>732.3933339433454</v>
      </c>
      <c r="AJ229" s="1">
        <f t="shared" si="131"/>
        <v>7.1388649833326172E-7</v>
      </c>
      <c r="AK229" s="1">
        <f t="shared" si="119"/>
        <v>144.77131637292754</v>
      </c>
      <c r="AL229" s="1">
        <f t="shared" si="132"/>
        <v>474.89111373304092</v>
      </c>
      <c r="AM229" s="1">
        <f t="shared" si="120"/>
        <v>149.74414143868131</v>
      </c>
      <c r="AN229" s="1">
        <f t="shared" si="133"/>
        <v>8.0152183806575809E-5</v>
      </c>
      <c r="AO229" s="1">
        <f t="shared" si="134"/>
        <v>3072.6866613544694</v>
      </c>
      <c r="AP229" s="1">
        <f t="shared" si="135"/>
        <v>2.7366145838129545E-6</v>
      </c>
      <c r="AQ229" s="1">
        <f t="shared" si="121"/>
        <v>115.28844324553003</v>
      </c>
      <c r="AR229" s="1">
        <f t="shared" si="136"/>
        <v>310.12716482269661</v>
      </c>
      <c r="AS229" s="1">
        <f t="shared" si="137"/>
        <v>4.6934080584371846E-5</v>
      </c>
      <c r="AT229" s="1">
        <f t="shared" si="122"/>
        <v>9.7694552543351576E-2</v>
      </c>
      <c r="AU229" s="1">
        <f t="shared" si="114"/>
        <v>5000</v>
      </c>
      <c r="AW229" s="2">
        <f t="shared" si="138"/>
        <v>3.3215441448607866E-6</v>
      </c>
      <c r="AX229" s="42">
        <f t="shared" si="139"/>
        <v>2.0953879056772807E-6</v>
      </c>
      <c r="AY229" s="2">
        <f t="shared" si="140"/>
        <v>2.2861934833989096E-7</v>
      </c>
      <c r="AZ229" s="2">
        <f t="shared" si="141"/>
        <v>9.1696250613029009E-7</v>
      </c>
      <c r="BA229" s="2"/>
      <c r="BB229" s="46">
        <f t="shared" si="115"/>
        <v>0.76819049572476905</v>
      </c>
      <c r="BC229" s="46">
        <f t="shared" si="116"/>
        <v>0.25</v>
      </c>
      <c r="BD229" s="2"/>
      <c r="BE229">
        <f>IF(AG229/Calculations!$H$11=INT(AG229/Calculations!$H$11),1,0)</f>
        <v>0</v>
      </c>
      <c r="BF229" s="56">
        <f t="shared" si="142"/>
        <v>1.9119042489318947</v>
      </c>
      <c r="BH229" s="2">
        <f t="shared" si="123"/>
        <v>14.73647091796583</v>
      </c>
      <c r="BI229" s="2">
        <f t="shared" si="124"/>
        <v>14.012097538740329</v>
      </c>
      <c r="BJ229" s="41">
        <f t="shared" si="143"/>
        <v>0</v>
      </c>
      <c r="BK229" s="58">
        <f t="shared" si="144"/>
        <v>0</v>
      </c>
      <c r="BL229" s="2"/>
      <c r="BM229" s="2">
        <f t="shared" si="125"/>
        <v>14.73647091796583</v>
      </c>
      <c r="BN229" s="2">
        <f t="shared" si="126"/>
        <v>14.012097538740329</v>
      </c>
      <c r="BO229" s="41">
        <f t="shared" si="127"/>
        <v>0</v>
      </c>
      <c r="BP229" s="2">
        <f t="shared" si="128"/>
        <v>0</v>
      </c>
      <c r="BQ229" s="2"/>
      <c r="BR229" s="2"/>
      <c r="BS229" s="2">
        <f t="shared" si="145"/>
        <v>2475.2939993146324</v>
      </c>
      <c r="BT229" s="2">
        <f t="shared" si="146"/>
        <v>26.768114972948933</v>
      </c>
      <c r="BU229" s="2">
        <f t="shared" si="147"/>
        <v>1765.1066653427692</v>
      </c>
      <c r="BV229" s="2">
        <f t="shared" si="148"/>
        <v>736.95544894481145</v>
      </c>
      <c r="BW229" s="6">
        <f t="shared" si="129"/>
        <v>2502.0621142875812</v>
      </c>
    </row>
    <row r="230" spans="15:75" x14ac:dyDescent="0.35">
      <c r="O230">
        <f t="shared" si="113"/>
        <v>3.3500000000000023</v>
      </c>
      <c r="P230" s="46"/>
      <c r="S230" s="46"/>
      <c r="T230" s="46"/>
      <c r="U230" s="22">
        <f>IF(O230&lt;'User Interface'!$C$54,0,'User Interface'!$C$52)</f>
        <v>0</v>
      </c>
      <c r="V230" s="46">
        <f>'User Interface'!$C$52</f>
        <v>0.05</v>
      </c>
      <c r="W230" s="46"/>
      <c r="X230">
        <f t="shared" si="112"/>
        <v>3.3500000000000023</v>
      </c>
      <c r="Y230" s="46"/>
      <c r="Z230" s="46"/>
      <c r="AA230" s="46"/>
      <c r="AD230" s="22">
        <f>IF(X230&lt;'User Interface'!$C$54,0,'User Interface'!$C$52)</f>
        <v>0</v>
      </c>
      <c r="AE230" s="46">
        <f>'User Interface'!$C$52</f>
        <v>0.05</v>
      </c>
      <c r="AG230">
        <f t="shared" si="117"/>
        <v>72.333333333333329</v>
      </c>
      <c r="AH230">
        <f t="shared" si="118"/>
        <v>217</v>
      </c>
      <c r="AI230" s="1">
        <f t="shared" si="130"/>
        <v>717.85819112939976</v>
      </c>
      <c r="AJ230" s="1">
        <f t="shared" si="131"/>
        <v>7.0006327591775327E-7</v>
      </c>
      <c r="AK230" s="1">
        <f t="shared" si="119"/>
        <v>143.22075738148217</v>
      </c>
      <c r="AL230" s="1">
        <f t="shared" si="132"/>
        <v>474.82405325824186</v>
      </c>
      <c r="AM230" s="1">
        <f t="shared" si="120"/>
        <v>151.02284968666271</v>
      </c>
      <c r="AN230" s="1">
        <f t="shared" si="133"/>
        <v>8.0749420686263449E-5</v>
      </c>
      <c r="AO230" s="1">
        <f t="shared" si="134"/>
        <v>3080.7850386453219</v>
      </c>
      <c r="AP230" s="1">
        <f t="shared" si="135"/>
        <v>2.7437911856291329E-6</v>
      </c>
      <c r="AQ230" s="1">
        <f t="shared" si="121"/>
        <v>116.63649004118854</v>
      </c>
      <c r="AR230" s="1">
        <f t="shared" si="136"/>
        <v>315.55300960209109</v>
      </c>
      <c r="AS230" s="1">
        <f t="shared" si="137"/>
        <v>4.7949663017750549E-5</v>
      </c>
      <c r="AT230" s="1">
        <f t="shared" si="122"/>
        <v>9.9478112673877336E-2</v>
      </c>
      <c r="AU230" s="1">
        <f t="shared" si="114"/>
        <v>4999.9999999999991</v>
      </c>
      <c r="AW230" s="2">
        <f t="shared" si="138"/>
        <v>3.3235016350133515E-6</v>
      </c>
      <c r="AX230" s="42">
        <f t="shared" si="139"/>
        <v>2.1330605425304181E-6</v>
      </c>
      <c r="AY230" s="2">
        <f t="shared" si="140"/>
        <v>2.2413894369557874E-7</v>
      </c>
      <c r="AZ230" s="2">
        <f t="shared" si="141"/>
        <v>9.19381463087163E-7</v>
      </c>
      <c r="BA230" s="2"/>
      <c r="BB230" s="46">
        <f t="shared" si="115"/>
        <v>0.76783067350731526</v>
      </c>
      <c r="BC230" s="46">
        <f t="shared" si="116"/>
        <v>0.25</v>
      </c>
      <c r="BD230" s="2"/>
      <c r="BE230">
        <f>IF(AG230/Calculations!$H$11=INT(AG230/Calculations!$H$11),1,0)</f>
        <v>0</v>
      </c>
      <c r="BF230" s="56">
        <f t="shared" si="142"/>
        <v>1.8997983333066704</v>
      </c>
      <c r="BH230" s="2">
        <f t="shared" si="123"/>
        <v>14.535142827768796</v>
      </c>
      <c r="BI230" s="2">
        <f t="shared" si="124"/>
        <v>14.157873822939621</v>
      </c>
      <c r="BJ230" s="41">
        <f t="shared" si="143"/>
        <v>0</v>
      </c>
      <c r="BK230" s="58">
        <f t="shared" si="144"/>
        <v>0</v>
      </c>
      <c r="BL230" s="2"/>
      <c r="BM230" s="2">
        <f t="shared" si="125"/>
        <v>14.535142827768796</v>
      </c>
      <c r="BN230" s="2">
        <f t="shared" si="126"/>
        <v>14.157873822939621</v>
      </c>
      <c r="BO230" s="41">
        <f t="shared" si="127"/>
        <v>0</v>
      </c>
      <c r="BP230" s="2">
        <f t="shared" si="128"/>
        <v>0</v>
      </c>
      <c r="BQ230" s="2"/>
      <c r="BR230" s="2"/>
      <c r="BS230" s="2">
        <f t="shared" si="145"/>
        <v>2503.9870159653406</v>
      </c>
      <c r="BT230" s="2">
        <f t="shared" si="146"/>
        <v>26.768114972948933</v>
      </c>
      <c r="BU230" s="2">
        <f t="shared" si="147"/>
        <v>1779.6418081705381</v>
      </c>
      <c r="BV230" s="2">
        <f t="shared" si="148"/>
        <v>751.11332276775101</v>
      </c>
      <c r="BW230" s="6">
        <f t="shared" si="129"/>
        <v>2530.7551309382893</v>
      </c>
    </row>
    <row r="231" spans="15:75" x14ac:dyDescent="0.35">
      <c r="O231">
        <f t="shared" si="113"/>
        <v>3.3700000000000023</v>
      </c>
      <c r="P231" s="46"/>
      <c r="S231" s="46"/>
      <c r="T231" s="46"/>
      <c r="U231" s="22">
        <f>IF(O231&lt;'User Interface'!$C$54,0,'User Interface'!$C$52)</f>
        <v>0</v>
      </c>
      <c r="V231" s="46">
        <f>'User Interface'!$C$52</f>
        <v>0.05</v>
      </c>
      <c r="W231" s="46"/>
      <c r="X231">
        <f t="shared" si="112"/>
        <v>3.3700000000000023</v>
      </c>
      <c r="Y231" s="46"/>
      <c r="Z231" s="46"/>
      <c r="AA231" s="46"/>
      <c r="AD231" s="22">
        <f>IF(X231&lt;'User Interface'!$C$54,0,'User Interface'!$C$52)</f>
        <v>0</v>
      </c>
      <c r="AE231" s="46">
        <f>'User Interface'!$C$52</f>
        <v>0.05</v>
      </c>
      <c r="AG231">
        <f t="shared" si="117"/>
        <v>72.666666666666671</v>
      </c>
      <c r="AH231">
        <f t="shared" si="118"/>
        <v>218</v>
      </c>
      <c r="AI231" s="1">
        <f t="shared" si="130"/>
        <v>703.52713558939172</v>
      </c>
      <c r="AJ231" s="1">
        <f t="shared" si="131"/>
        <v>6.8642685299201937E-7</v>
      </c>
      <c r="AK231" s="1">
        <f t="shared" si="119"/>
        <v>141.63839544829526</v>
      </c>
      <c r="AL231" s="1">
        <f t="shared" si="132"/>
        <v>474.58698941885439</v>
      </c>
      <c r="AM231" s="1">
        <f t="shared" si="120"/>
        <v>152.27041298537102</v>
      </c>
      <c r="AN231" s="1">
        <f t="shared" si="133"/>
        <v>8.1327079580730192E-5</v>
      </c>
      <c r="AO231" s="1">
        <f t="shared" si="134"/>
        <v>3088.8979434808484</v>
      </c>
      <c r="AP231" s="1">
        <f t="shared" si="135"/>
        <v>2.7510001313771568E-6</v>
      </c>
      <c r="AQ231" s="1">
        <f t="shared" si="121"/>
        <v>117.97826189021164</v>
      </c>
      <c r="AR231" s="1">
        <f t="shared" si="136"/>
        <v>320.99945054048953</v>
      </c>
      <c r="AS231" s="1">
        <f t="shared" si="137"/>
        <v>4.897889454993855E-5</v>
      </c>
      <c r="AT231" s="1">
        <f t="shared" si="122"/>
        <v>0.10127690313680716</v>
      </c>
      <c r="AU231" s="1">
        <f t="shared" si="114"/>
        <v>5000</v>
      </c>
      <c r="AW231" s="2">
        <f t="shared" si="138"/>
        <v>3.3242378293736641E-6</v>
      </c>
      <c r="AX231" s="42">
        <f t="shared" si="139"/>
        <v>2.1708901754677781E-6</v>
      </c>
      <c r="AY231" s="2">
        <f t="shared" si="140"/>
        <v>2.1971800238018385E-7</v>
      </c>
      <c r="AZ231" s="2">
        <f t="shared" si="141"/>
        <v>9.2180600762440165E-7</v>
      </c>
      <c r="BA231" s="2"/>
      <c r="BB231" s="46">
        <f t="shared" si="115"/>
        <v>0.76747101983142618</v>
      </c>
      <c r="BC231" s="46">
        <f t="shared" si="116"/>
        <v>0.25</v>
      </c>
      <c r="BD231" s="2"/>
      <c r="BE231">
        <f>IF(AG231/Calculations!$H$11=INT(AG231/Calculations!$H$11),1,0)</f>
        <v>0</v>
      </c>
      <c r="BF231" s="56">
        <f t="shared" si="142"/>
        <v>1.8878187651874505</v>
      </c>
      <c r="BH231" s="2">
        <f t="shared" si="123"/>
        <v>14.331055553644443</v>
      </c>
      <c r="BI231" s="2">
        <f t="shared" si="124"/>
        <v>14.301381853599604</v>
      </c>
      <c r="BJ231" s="41">
        <f t="shared" si="143"/>
        <v>0</v>
      </c>
      <c r="BK231" s="58">
        <f t="shared" si="144"/>
        <v>0</v>
      </c>
      <c r="BL231" s="2"/>
      <c r="BM231" s="2">
        <f t="shared" si="125"/>
        <v>14.331055553644443</v>
      </c>
      <c r="BN231" s="2">
        <f t="shared" si="126"/>
        <v>14.301381853599604</v>
      </c>
      <c r="BO231" s="41">
        <f t="shared" si="127"/>
        <v>0</v>
      </c>
      <c r="BP231" s="2">
        <f t="shared" si="128"/>
        <v>0</v>
      </c>
      <c r="BQ231" s="2"/>
      <c r="BR231" s="2"/>
      <c r="BS231" s="2">
        <f t="shared" si="145"/>
        <v>2532.6194533725848</v>
      </c>
      <c r="BT231" s="2">
        <f t="shared" si="146"/>
        <v>26.768114972948933</v>
      </c>
      <c r="BU231" s="2">
        <f t="shared" si="147"/>
        <v>1793.9728637241826</v>
      </c>
      <c r="BV231" s="2">
        <f t="shared" si="148"/>
        <v>765.41470462135067</v>
      </c>
      <c r="BW231" s="6">
        <f t="shared" si="129"/>
        <v>2559.3875683455335</v>
      </c>
    </row>
    <row r="232" spans="15:75" x14ac:dyDescent="0.35">
      <c r="O232">
        <f t="shared" si="113"/>
        <v>3.3900000000000023</v>
      </c>
      <c r="P232" s="46"/>
      <c r="S232" s="46"/>
      <c r="T232" s="46"/>
      <c r="U232" s="22">
        <f>IF(O232&lt;'User Interface'!$C$54,0,'User Interface'!$C$52)</f>
        <v>0</v>
      </c>
      <c r="V232" s="46">
        <f>'User Interface'!$C$52</f>
        <v>0.05</v>
      </c>
      <c r="W232" s="46"/>
      <c r="X232">
        <f t="shared" si="112"/>
        <v>3.3900000000000023</v>
      </c>
      <c r="Y232" s="46"/>
      <c r="Z232" s="46"/>
      <c r="AA232" s="46"/>
      <c r="AD232" s="22">
        <f>IF(X232&lt;'User Interface'!$C$54,0,'User Interface'!$C$52)</f>
        <v>0</v>
      </c>
      <c r="AE232" s="46">
        <f>'User Interface'!$C$52</f>
        <v>0.05</v>
      </c>
      <c r="AG232">
        <f t="shared" si="117"/>
        <v>73</v>
      </c>
      <c r="AH232">
        <f t="shared" si="118"/>
        <v>219</v>
      </c>
      <c r="AI232" s="1">
        <f t="shared" si="130"/>
        <v>689.40258478830344</v>
      </c>
      <c r="AJ232" s="1">
        <f t="shared" si="131"/>
        <v>6.7297536148707437E-7</v>
      </c>
      <c r="AK232" s="1">
        <f t="shared" si="119"/>
        <v>140.02534676858002</v>
      </c>
      <c r="AL232" s="1">
        <f t="shared" si="132"/>
        <v>474.18217098325755</v>
      </c>
      <c r="AM232" s="1">
        <f t="shared" si="120"/>
        <v>153.48583852376635</v>
      </c>
      <c r="AN232" s="1">
        <f t="shared" si="133"/>
        <v>8.188462079015209E-5</v>
      </c>
      <c r="AO232" s="1">
        <f t="shared" si="134"/>
        <v>3097.0233686267143</v>
      </c>
      <c r="AP232" s="1">
        <f t="shared" si="135"/>
        <v>2.7582356084207239E-6</v>
      </c>
      <c r="AQ232" s="1">
        <f t="shared" si="121"/>
        <v>119.31216438226195</v>
      </c>
      <c r="AR232" s="1">
        <f t="shared" si="136"/>
        <v>326.46530003670966</v>
      </c>
      <c r="AS232" s="1">
        <f t="shared" si="137"/>
        <v>5.0021601483290977E-5</v>
      </c>
      <c r="AT232" s="1">
        <f t="shared" si="122"/>
        <v>0.1030905529734561</v>
      </c>
      <c r="AU232" s="1">
        <f t="shared" si="114"/>
        <v>5000</v>
      </c>
      <c r="AW232" s="2">
        <f t="shared" si="138"/>
        <v>3.323768406045377E-6</v>
      </c>
      <c r="AX232" s="42">
        <f t="shared" si="139"/>
        <v>2.2088710893033485E-6</v>
      </c>
      <c r="AY232" s="2">
        <f t="shared" si="140"/>
        <v>2.1535745949239472E-7</v>
      </c>
      <c r="AZ232" s="2">
        <f t="shared" si="141"/>
        <v>9.2423552083595267E-7</v>
      </c>
      <c r="BA232" s="2"/>
      <c r="BB232" s="46">
        <f t="shared" si="115"/>
        <v>0.76711153461815673</v>
      </c>
      <c r="BC232" s="46">
        <f t="shared" si="116"/>
        <v>0.25</v>
      </c>
      <c r="BD232" s="2"/>
      <c r="BE232">
        <f>IF(AG232/Calculations!$H$11=INT(AG232/Calculations!$H$11),1,0)</f>
        <v>0</v>
      </c>
      <c r="BF232" s="56">
        <f t="shared" si="142"/>
        <v>1.8759709258602133</v>
      </c>
      <c r="BH232" s="2">
        <f t="shared" si="123"/>
        <v>14.124550814539795</v>
      </c>
      <c r="BI232" s="2">
        <f t="shared" si="124"/>
        <v>14.442598257629387</v>
      </c>
      <c r="BJ232" s="41">
        <f t="shared" si="143"/>
        <v>0</v>
      </c>
      <c r="BK232" s="58">
        <f t="shared" si="144"/>
        <v>0</v>
      </c>
      <c r="BL232" s="2"/>
      <c r="BM232" s="2">
        <f t="shared" si="125"/>
        <v>14.124550814539795</v>
      </c>
      <c r="BN232" s="2">
        <f t="shared" si="126"/>
        <v>14.442598257629387</v>
      </c>
      <c r="BO232" s="41">
        <f t="shared" si="127"/>
        <v>0</v>
      </c>
      <c r="BP232" s="2">
        <f t="shared" si="128"/>
        <v>0</v>
      </c>
      <c r="BQ232" s="2"/>
      <c r="BR232" s="2"/>
      <c r="BS232" s="2">
        <f t="shared" si="145"/>
        <v>2561.186602444754</v>
      </c>
      <c r="BT232" s="2">
        <f t="shared" si="146"/>
        <v>26.768114972948933</v>
      </c>
      <c r="BU232" s="2">
        <f t="shared" si="147"/>
        <v>1808.0974145387224</v>
      </c>
      <c r="BV232" s="2">
        <f t="shared" si="148"/>
        <v>779.85730287898002</v>
      </c>
      <c r="BW232" s="6">
        <f t="shared" si="129"/>
        <v>2587.9547174177028</v>
      </c>
    </row>
    <row r="233" spans="15:75" x14ac:dyDescent="0.35">
      <c r="O233">
        <f t="shared" si="113"/>
        <v>3.4100000000000024</v>
      </c>
      <c r="P233" s="46"/>
      <c r="S233" s="46"/>
      <c r="T233" s="46"/>
      <c r="U233" s="22">
        <f>IF(O233&lt;'User Interface'!$C$54,0,'User Interface'!$C$52)</f>
        <v>0</v>
      </c>
      <c r="V233" s="46">
        <f>'User Interface'!$C$52</f>
        <v>0.05</v>
      </c>
      <c r="W233" s="46"/>
      <c r="X233">
        <f t="shared" si="112"/>
        <v>3.4100000000000024</v>
      </c>
      <c r="Y233" s="46"/>
      <c r="Z233" s="46"/>
      <c r="AA233" s="46"/>
      <c r="AD233" s="22">
        <f>IF(X233&lt;'User Interface'!$C$54,0,'User Interface'!$C$52)</f>
        <v>0</v>
      </c>
      <c r="AE233" s="46">
        <f>'User Interface'!$C$52</f>
        <v>0.05</v>
      </c>
      <c r="AG233">
        <f t="shared" si="117"/>
        <v>73.333333333333329</v>
      </c>
      <c r="AH233">
        <f t="shared" si="118"/>
        <v>220</v>
      </c>
      <c r="AI233" s="1">
        <f t="shared" si="130"/>
        <v>675.48662917291529</v>
      </c>
      <c r="AJ233" s="1">
        <f t="shared" si="131"/>
        <v>6.5970838377878214E-7</v>
      </c>
      <c r="AK233" s="1">
        <f t="shared" si="119"/>
        <v>138.3829305340596</v>
      </c>
      <c r="AL233" s="1">
        <f t="shared" si="132"/>
        <v>473.61189425278479</v>
      </c>
      <c r="AM233" s="1">
        <f t="shared" si="120"/>
        <v>154.66818008760259</v>
      </c>
      <c r="AN233" s="1">
        <f t="shared" si="133"/>
        <v>8.2421538565966647E-5</v>
      </c>
      <c r="AO233" s="1">
        <f t="shared" si="134"/>
        <v>3105.1593338233356</v>
      </c>
      <c r="AP233" s="1">
        <f t="shared" si="135"/>
        <v>2.7654931312580988E-6</v>
      </c>
      <c r="AQ233" s="1">
        <f t="shared" si="121"/>
        <v>120.63675491646369</v>
      </c>
      <c r="AR233" s="1">
        <f t="shared" si="136"/>
        <v>331.94922160909078</v>
      </c>
      <c r="AS233" s="1">
        <f t="shared" si="137"/>
        <v>5.1077607148037438E-5</v>
      </c>
      <c r="AT233" s="1">
        <f t="shared" si="122"/>
        <v>0.10491867940004757</v>
      </c>
      <c r="AU233" s="1">
        <f t="shared" si="114"/>
        <v>4999.9999999999991</v>
      </c>
      <c r="AW233" s="2">
        <f t="shared" si="138"/>
        <v>3.3221089591530698E-6</v>
      </c>
      <c r="AX233" s="42">
        <f t="shared" si="139"/>
        <v>2.2469961762533881E-6</v>
      </c>
      <c r="AY233" s="2">
        <f t="shared" si="140"/>
        <v>2.1105814278739912E-7</v>
      </c>
      <c r="AZ233" s="2">
        <f t="shared" si="141"/>
        <v>9.2666939231094917E-7</v>
      </c>
      <c r="BA233" s="2"/>
      <c r="BB233" s="46">
        <f t="shared" si="115"/>
        <v>0.76675221778859837</v>
      </c>
      <c r="BC233" s="46">
        <f t="shared" si="116"/>
        <v>0.25</v>
      </c>
      <c r="BD233" s="2"/>
      <c r="BE233">
        <f>IF(AG233/Calculations!$H$11=INT(AG233/Calculations!$H$11),1,0)</f>
        <v>0</v>
      </c>
      <c r="BF233" s="56">
        <f t="shared" si="142"/>
        <v>1.8642599041241947</v>
      </c>
      <c r="BH233" s="2">
        <f t="shared" si="123"/>
        <v>13.915955628655141</v>
      </c>
      <c r="BI233" s="2">
        <f t="shared" si="124"/>
        <v>14.58149768778639</v>
      </c>
      <c r="BJ233" s="41">
        <f t="shared" si="143"/>
        <v>0</v>
      </c>
      <c r="BK233" s="58">
        <f t="shared" si="144"/>
        <v>0</v>
      </c>
      <c r="BL233" s="2"/>
      <c r="BM233" s="2">
        <f t="shared" si="125"/>
        <v>13.915955628655141</v>
      </c>
      <c r="BN233" s="2">
        <f t="shared" si="126"/>
        <v>14.58149768778639</v>
      </c>
      <c r="BO233" s="41">
        <f t="shared" si="127"/>
        <v>0</v>
      </c>
      <c r="BP233" s="2">
        <f t="shared" si="128"/>
        <v>0</v>
      </c>
      <c r="BQ233" s="2"/>
      <c r="BR233" s="2"/>
      <c r="BS233" s="2">
        <f t="shared" si="145"/>
        <v>2589.6840557611954</v>
      </c>
      <c r="BT233" s="2">
        <f t="shared" si="146"/>
        <v>26.768114972948933</v>
      </c>
      <c r="BU233" s="2">
        <f t="shared" si="147"/>
        <v>1822.0133701673776</v>
      </c>
      <c r="BV233" s="2">
        <f t="shared" si="148"/>
        <v>794.43880056676642</v>
      </c>
      <c r="BW233" s="6">
        <f t="shared" si="129"/>
        <v>2616.4521707341441</v>
      </c>
    </row>
    <row r="234" spans="15:75" x14ac:dyDescent="0.35">
      <c r="O234">
        <f t="shared" si="113"/>
        <v>3.4300000000000024</v>
      </c>
      <c r="P234" s="46"/>
      <c r="S234" s="46"/>
      <c r="T234" s="46"/>
      <c r="U234" s="22">
        <f>IF(O234&lt;'User Interface'!$C$54,0,'User Interface'!$C$52)</f>
        <v>0</v>
      </c>
      <c r="V234" s="46">
        <f>'User Interface'!$C$52</f>
        <v>0.05</v>
      </c>
      <c r="W234" s="46"/>
      <c r="X234">
        <f t="shared" si="112"/>
        <v>3.4300000000000024</v>
      </c>
      <c r="Y234" s="46"/>
      <c r="Z234" s="46"/>
      <c r="AA234" s="46"/>
      <c r="AD234" s="22">
        <f>IF(X234&lt;'User Interface'!$C$54,0,'User Interface'!$C$52)</f>
        <v>0</v>
      </c>
      <c r="AE234" s="46">
        <f>'User Interface'!$C$52</f>
        <v>0.05</v>
      </c>
      <c r="AG234">
        <f t="shared" si="117"/>
        <v>73.666666666666671</v>
      </c>
      <c r="AH234">
        <f t="shared" si="118"/>
        <v>221</v>
      </c>
      <c r="AI234" s="1">
        <f t="shared" si="130"/>
        <v>661.7810457816048</v>
      </c>
      <c r="AJ234" s="1">
        <f t="shared" si="131"/>
        <v>6.4662636669055379E-7</v>
      </c>
      <c r="AK234" s="1">
        <f t="shared" si="119"/>
        <v>136.71263276800096</v>
      </c>
      <c r="AL234" s="1">
        <f t="shared" si="132"/>
        <v>472.8785240001244</v>
      </c>
      <c r="AM234" s="1">
        <f t="shared" si="120"/>
        <v>155.81653743445543</v>
      </c>
      <c r="AN234" s="1">
        <f t="shared" si="133"/>
        <v>8.2937360103322252E-5</v>
      </c>
      <c r="AO234" s="1">
        <f t="shared" si="134"/>
        <v>3113.3038855744026</v>
      </c>
      <c r="AP234" s="1">
        <f t="shared" si="135"/>
        <v>2.7727691073844846E-6</v>
      </c>
      <c r="AQ234" s="1">
        <f t="shared" si="121"/>
        <v>121.95072474157641</v>
      </c>
      <c r="AR234" s="1">
        <f t="shared" si="136"/>
        <v>337.44975030798622</v>
      </c>
      <c r="AS234" s="1">
        <f t="shared" si="137"/>
        <v>5.2146730767622276E-5</v>
      </c>
      <c r="AT234" s="1">
        <f t="shared" si="122"/>
        <v>0.10676088836271465</v>
      </c>
      <c r="AU234" s="1">
        <f t="shared" si="114"/>
        <v>5000</v>
      </c>
      <c r="AW234" s="2">
        <f t="shared" si="138"/>
        <v>3.3192752300755548E-6</v>
      </c>
      <c r="AX234" s="42">
        <f t="shared" si="139"/>
        <v>2.2852571231095387E-6</v>
      </c>
      <c r="AY234" s="2">
        <f t="shared" si="140"/>
        <v>2.06820777504699E-7</v>
      </c>
      <c r="AZ234" s="2">
        <f t="shared" si="141"/>
        <v>9.2910701987908528E-7</v>
      </c>
      <c r="BA234" s="2"/>
      <c r="BB234" s="46">
        <f t="shared" si="115"/>
        <v>0.76639306926387996</v>
      </c>
      <c r="BC234" s="46">
        <f t="shared" si="116"/>
        <v>0.25</v>
      </c>
      <c r="BD234" s="2"/>
      <c r="BE234">
        <f>IF(AG234/Calculations!$H$11=INT(AG234/Calculations!$H$11),1,0)</f>
        <v>0</v>
      </c>
      <c r="BF234" s="56">
        <f t="shared" si="142"/>
        <v>1.852690498271061</v>
      </c>
      <c r="BH234" s="2">
        <f t="shared" si="123"/>
        <v>13.705583404392433</v>
      </c>
      <c r="BI234" s="2">
        <f t="shared" si="124"/>
        <v>14.718053704719811</v>
      </c>
      <c r="BJ234" s="41">
        <f t="shared" si="143"/>
        <v>0</v>
      </c>
      <c r="BK234" s="58">
        <f t="shared" si="144"/>
        <v>0</v>
      </c>
      <c r="BL234" s="2"/>
      <c r="BM234" s="2">
        <f t="shared" si="125"/>
        <v>13.705583404392433</v>
      </c>
      <c r="BN234" s="2">
        <f t="shared" si="126"/>
        <v>14.718053704719811</v>
      </c>
      <c r="BO234" s="41">
        <f t="shared" si="127"/>
        <v>0</v>
      </c>
      <c r="BP234" s="2">
        <f t="shared" si="128"/>
        <v>0</v>
      </c>
      <c r="BQ234" s="2"/>
      <c r="BR234" s="2"/>
      <c r="BS234" s="2">
        <f t="shared" si="145"/>
        <v>2618.1076928703078</v>
      </c>
      <c r="BT234" s="2">
        <f t="shared" si="146"/>
        <v>26.768114972948933</v>
      </c>
      <c r="BU234" s="2">
        <f t="shared" si="147"/>
        <v>1835.71895357177</v>
      </c>
      <c r="BV234" s="2">
        <f t="shared" si="148"/>
        <v>809.15685427148628</v>
      </c>
      <c r="BW234" s="6">
        <f t="shared" si="129"/>
        <v>2644.8758078432566</v>
      </c>
    </row>
    <row r="235" spans="15:75" x14ac:dyDescent="0.35">
      <c r="O235">
        <f t="shared" si="113"/>
        <v>3.4500000000000024</v>
      </c>
      <c r="P235" s="46"/>
      <c r="S235" s="46"/>
      <c r="T235" s="46"/>
      <c r="U235" s="22">
        <f>IF(O235&lt;'User Interface'!$C$54,0,'User Interface'!$C$52)</f>
        <v>0</v>
      </c>
      <c r="V235" s="46">
        <f>'User Interface'!$C$52</f>
        <v>0.05</v>
      </c>
      <c r="W235" s="46"/>
      <c r="X235">
        <f t="shared" si="112"/>
        <v>3.4500000000000024</v>
      </c>
      <c r="Y235" s="46"/>
      <c r="Z235" s="46"/>
      <c r="AA235" s="46"/>
      <c r="AD235" s="22">
        <f>IF(X235&lt;'User Interface'!$C$54,0,'User Interface'!$C$52)</f>
        <v>0</v>
      </c>
      <c r="AE235" s="46">
        <f>'User Interface'!$C$52</f>
        <v>0.05</v>
      </c>
      <c r="AG235">
        <f t="shared" si="117"/>
        <v>74</v>
      </c>
      <c r="AH235">
        <f t="shared" si="118"/>
        <v>222</v>
      </c>
      <c r="AI235" s="1">
        <f t="shared" si="130"/>
        <v>648.2873110057335</v>
      </c>
      <c r="AJ235" s="1">
        <f t="shared" si="131"/>
        <v>6.3373023523870389E-7</v>
      </c>
      <c r="AK235" s="1">
        <f t="shared" si="119"/>
        <v>135.01607502699056</v>
      </c>
      <c r="AL235" s="1">
        <f t="shared" si="132"/>
        <v>471.98450967719981</v>
      </c>
      <c r="AM235" s="1">
        <f t="shared" si="120"/>
        <v>156.9300558972952</v>
      </c>
      <c r="AN235" s="1">
        <f t="shared" si="133"/>
        <v>8.3431644753274433E-5</v>
      </c>
      <c r="AO235" s="1">
        <f t="shared" si="134"/>
        <v>3121.4550971566846</v>
      </c>
      <c r="AP235" s="1">
        <f t="shared" si="135"/>
        <v>2.7800605477188027E-6</v>
      </c>
      <c r="AQ235" s="1">
        <f t="shared" si="121"/>
        <v>123.25288374008163</v>
      </c>
      <c r="AR235" s="1">
        <f t="shared" si="136"/>
        <v>342.96531064670762</v>
      </c>
      <c r="AS235" s="1">
        <f t="shared" si="137"/>
        <v>5.3228786514321824E-5</v>
      </c>
      <c r="AT235" s="1">
        <f t="shared" si="122"/>
        <v>0.10861677508505743</v>
      </c>
      <c r="AU235" s="1">
        <f t="shared" si="114"/>
        <v>5000.0000000000009</v>
      </c>
      <c r="AW235" s="2">
        <f t="shared" si="138"/>
        <v>3.3152832929223263E-6</v>
      </c>
      <c r="AX235" s="42">
        <f t="shared" si="139"/>
        <v>2.3236445745000813E-6</v>
      </c>
      <c r="AY235" s="2">
        <f t="shared" si="140"/>
        <v>2.0264599077833467E-7</v>
      </c>
      <c r="AZ235" s="2">
        <f t="shared" si="141"/>
        <v>9.3154780946247956E-7</v>
      </c>
      <c r="BA235" s="2"/>
      <c r="BB235" s="46">
        <f t="shared" si="115"/>
        <v>0.766034088965167</v>
      </c>
      <c r="BC235" s="46">
        <f t="shared" si="116"/>
        <v>0.25</v>
      </c>
      <c r="BD235" s="2"/>
      <c r="BE235">
        <f>IF(AG235/Calculations!$H$11=INT(AG235/Calculations!$H$11),1,0)</f>
        <v>0</v>
      </c>
      <c r="BF235" s="56">
        <f t="shared" si="142"/>
        <v>1.8412672177933636</v>
      </c>
      <c r="BH235" s="2">
        <f t="shared" si="123"/>
        <v>13.49373478876751</v>
      </c>
      <c r="BI235" s="2">
        <f t="shared" si="124"/>
        <v>14.85223952534705</v>
      </c>
      <c r="BJ235" s="41">
        <f t="shared" si="143"/>
        <v>0</v>
      </c>
      <c r="BK235" s="58">
        <f t="shared" si="144"/>
        <v>0</v>
      </c>
      <c r="BL235" s="2"/>
      <c r="BM235" s="2">
        <f t="shared" si="125"/>
        <v>13.49373478876751</v>
      </c>
      <c r="BN235" s="2">
        <f t="shared" si="126"/>
        <v>14.85223952534705</v>
      </c>
      <c r="BO235" s="41">
        <f t="shared" si="127"/>
        <v>0</v>
      </c>
      <c r="BP235" s="2">
        <f t="shared" si="128"/>
        <v>0</v>
      </c>
      <c r="BQ235" s="2"/>
      <c r="BR235" s="2"/>
      <c r="BS235" s="2">
        <f t="shared" si="145"/>
        <v>2646.4536671844226</v>
      </c>
      <c r="BT235" s="2">
        <f t="shared" si="146"/>
        <v>26.768114972948933</v>
      </c>
      <c r="BU235" s="2">
        <f t="shared" si="147"/>
        <v>1849.2126883605376</v>
      </c>
      <c r="BV235" s="2">
        <f t="shared" si="148"/>
        <v>824.00909379683333</v>
      </c>
      <c r="BW235" s="6">
        <f t="shared" si="129"/>
        <v>2673.2217821573713</v>
      </c>
    </row>
    <row r="236" spans="15:75" x14ac:dyDescent="0.35">
      <c r="O236">
        <f t="shared" si="113"/>
        <v>3.4700000000000024</v>
      </c>
      <c r="P236" s="46"/>
      <c r="S236" s="46"/>
      <c r="T236" s="46"/>
      <c r="U236" s="22">
        <f>IF(O236&lt;'User Interface'!$C$54,0,'User Interface'!$C$52)</f>
        <v>0</v>
      </c>
      <c r="V236" s="46">
        <f>'User Interface'!$C$52</f>
        <v>0.05</v>
      </c>
      <c r="W236" s="46"/>
      <c r="X236">
        <f t="shared" si="112"/>
        <v>3.4700000000000024</v>
      </c>
      <c r="Y236" s="46"/>
      <c r="Z236" s="46"/>
      <c r="AA236" s="46"/>
      <c r="AD236" s="22">
        <f>IF(X236&lt;'User Interface'!$C$54,0,'User Interface'!$C$52)</f>
        <v>0</v>
      </c>
      <c r="AE236" s="46">
        <f>'User Interface'!$C$52</f>
        <v>0.05</v>
      </c>
      <c r="AG236">
        <f t="shared" si="117"/>
        <v>74.333333333333329</v>
      </c>
      <c r="AH236">
        <f t="shared" si="118"/>
        <v>223</v>
      </c>
      <c r="AI236" s="1">
        <f t="shared" si="130"/>
        <v>635.00661269645684</v>
      </c>
      <c r="AJ236" s="1">
        <f t="shared" si="131"/>
        <v>6.2102113921229408E-7</v>
      </c>
      <c r="AK236" s="1">
        <f t="shared" si="119"/>
        <v>133.29498723486634</v>
      </c>
      <c r="AL236" s="1">
        <f t="shared" si="132"/>
        <v>470.9323975941806</v>
      </c>
      <c r="AM236" s="1">
        <f t="shared" si="120"/>
        <v>158.00792616288993</v>
      </c>
      <c r="AN236" s="1">
        <f t="shared" si="133"/>
        <v>8.3903983408347051E-5</v>
      </c>
      <c r="AO236" s="1">
        <f t="shared" si="134"/>
        <v>3129.6110687999885</v>
      </c>
      <c r="AP236" s="1">
        <f t="shared" si="135"/>
        <v>2.7873648734914355E-6</v>
      </c>
      <c r="AQ236" s="1">
        <f t="shared" si="121"/>
        <v>124.54214753617021</v>
      </c>
      <c r="AR236" s="1">
        <f t="shared" si="136"/>
        <v>348.49423241488489</v>
      </c>
      <c r="AS236" s="1">
        <f t="shared" si="137"/>
        <v>5.4323582730234402E-5</v>
      </c>
      <c r="AT236" s="1">
        <f t="shared" si="122"/>
        <v>0.11048592461097867</v>
      </c>
      <c r="AU236" s="1">
        <f t="shared" si="114"/>
        <v>5000</v>
      </c>
      <c r="AW236" s="2">
        <f t="shared" si="138"/>
        <v>3.3101497011023674E-6</v>
      </c>
      <c r="AX236" s="42">
        <f t="shared" si="139"/>
        <v>2.3621482757773862E-6</v>
      </c>
      <c r="AY236" s="2">
        <f t="shared" si="140"/>
        <v>1.9853431571982475E-7</v>
      </c>
      <c r="AZ236" s="2">
        <f t="shared" si="141"/>
        <v>9.3399117501223331E-7</v>
      </c>
      <c r="BA236" s="2"/>
      <c r="BB236" s="46">
        <f t="shared" si="115"/>
        <v>0.76567527681366199</v>
      </c>
      <c r="BC236" s="46">
        <f t="shared" si="116"/>
        <v>0.25</v>
      </c>
      <c r="BD236" s="2"/>
      <c r="BE236">
        <f>IF(AG236/Calculations!$H$11=INT(AG236/Calculations!$H$11),1,0)</f>
        <v>0</v>
      </c>
      <c r="BF236" s="56">
        <f t="shared" si="142"/>
        <v>1.829994285018151</v>
      </c>
      <c r="BH236" s="2">
        <f t="shared" si="123"/>
        <v>13.280698321985861</v>
      </c>
      <c r="BI236" s="2">
        <f t="shared" si="124"/>
        <v>14.984028656097655</v>
      </c>
      <c r="BJ236" s="41">
        <f t="shared" si="143"/>
        <v>0</v>
      </c>
      <c r="BK236" s="58">
        <f t="shared" si="144"/>
        <v>0</v>
      </c>
      <c r="BL236" s="2"/>
      <c r="BM236" s="2">
        <f t="shared" si="125"/>
        <v>13.280698321985861</v>
      </c>
      <c r="BN236" s="2">
        <f t="shared" si="126"/>
        <v>14.984028656097655</v>
      </c>
      <c r="BO236" s="41">
        <f t="shared" si="127"/>
        <v>0</v>
      </c>
      <c r="BP236" s="2">
        <f t="shared" si="128"/>
        <v>0</v>
      </c>
      <c r="BQ236" s="2"/>
      <c r="BR236" s="2"/>
      <c r="BS236" s="2">
        <f t="shared" si="145"/>
        <v>2674.7183941625058</v>
      </c>
      <c r="BT236" s="2">
        <f t="shared" si="146"/>
        <v>26.768114972948933</v>
      </c>
      <c r="BU236" s="2">
        <f t="shared" si="147"/>
        <v>1862.4933866825236</v>
      </c>
      <c r="BV236" s="2">
        <f t="shared" si="148"/>
        <v>838.99312245293095</v>
      </c>
      <c r="BW236" s="6">
        <f t="shared" si="129"/>
        <v>2701.4865091354545</v>
      </c>
    </row>
    <row r="237" spans="15:75" x14ac:dyDescent="0.35">
      <c r="O237">
        <f t="shared" si="113"/>
        <v>3.4900000000000024</v>
      </c>
      <c r="P237" s="46"/>
      <c r="S237" s="46"/>
      <c r="T237" s="46"/>
      <c r="U237" s="22">
        <f>IF(O237&lt;'User Interface'!$C$54,0,'User Interface'!$C$52)</f>
        <v>0</v>
      </c>
      <c r="V237" s="46">
        <f>'User Interface'!$C$52</f>
        <v>0.05</v>
      </c>
      <c r="W237" s="46"/>
      <c r="X237">
        <f t="shared" si="112"/>
        <v>3.4900000000000024</v>
      </c>
      <c r="Y237" s="46"/>
      <c r="Z237" s="46"/>
      <c r="AA237" s="46"/>
      <c r="AD237" s="22">
        <f>IF(X237&lt;'User Interface'!$C$54,0,'User Interface'!$C$52)</f>
        <v>0</v>
      </c>
      <c r="AE237" s="46">
        <f>'User Interface'!$C$52</f>
        <v>0.05</v>
      </c>
      <c r="AG237">
        <f t="shared" si="117"/>
        <v>74.666666666666671</v>
      </c>
      <c r="AH237">
        <f t="shared" si="118"/>
        <v>224</v>
      </c>
      <c r="AI237" s="1">
        <f t="shared" si="130"/>
        <v>621.93986177031297</v>
      </c>
      <c r="AJ237" s="1">
        <f t="shared" si="131"/>
        <v>6.0850028805477832E-7</v>
      </c>
      <c r="AK237" s="1">
        <f t="shared" si="119"/>
        <v>131.55118403632363</v>
      </c>
      <c r="AL237" s="1">
        <f t="shared" si="132"/>
        <v>469.72483966578949</v>
      </c>
      <c r="AM237" s="1">
        <f t="shared" si="120"/>
        <v>159.04938417976237</v>
      </c>
      <c r="AN237" s="1">
        <f t="shared" si="133"/>
        <v>8.4353998022447885E-5</v>
      </c>
      <c r="AO237" s="1">
        <f t="shared" si="134"/>
        <v>3137.7699279944777</v>
      </c>
      <c r="AP237" s="1">
        <f t="shared" si="135"/>
        <v>2.7946797875056619E-6</v>
      </c>
      <c r="AQ237" s="1">
        <f t="shared" si="121"/>
        <v>125.81752657001819</v>
      </c>
      <c r="AR237" s="1">
        <f t="shared" si="136"/>
        <v>354.03476468287153</v>
      </c>
      <c r="AS237" s="1">
        <f t="shared" si="137"/>
        <v>5.5430921292334769E-5</v>
      </c>
      <c r="AT237" s="1">
        <f t="shared" si="122"/>
        <v>0.11236791234488003</v>
      </c>
      <c r="AU237" s="1">
        <f t="shared" si="114"/>
        <v>5000</v>
      </c>
      <c r="AW237" s="2">
        <f t="shared" si="138"/>
        <v>3.3038916007793146E-6</v>
      </c>
      <c r="AX237" s="42">
        <f t="shared" si="139"/>
        <v>2.4007571985345251E-6</v>
      </c>
      <c r="AY237" s="2">
        <f t="shared" si="140"/>
        <v>1.9448619524658217E-7</v>
      </c>
      <c r="AZ237" s="2">
        <f t="shared" si="141"/>
        <v>9.3643653851137161E-7</v>
      </c>
      <c r="BA237" s="2"/>
      <c r="BB237" s="46">
        <f t="shared" si="115"/>
        <v>0.76531663273060468</v>
      </c>
      <c r="BC237" s="46">
        <f t="shared" si="116"/>
        <v>0.25</v>
      </c>
      <c r="BD237" s="2"/>
      <c r="BE237">
        <f>IF(AG237/Calculations!$H$11=INT(AG237/Calculations!$H$11),1,0)</f>
        <v>0</v>
      </c>
      <c r="BF237" s="56">
        <f t="shared" si="142"/>
        <v>1.8188756368238161</v>
      </c>
      <c r="BH237" s="2">
        <f t="shared" si="123"/>
        <v>13.066750938664658</v>
      </c>
      <c r="BI237" s="2">
        <f t="shared" si="124"/>
        <v>15.11339542675579</v>
      </c>
      <c r="BJ237" s="41">
        <f t="shared" si="143"/>
        <v>0</v>
      </c>
      <c r="BK237" s="58">
        <f t="shared" si="144"/>
        <v>0</v>
      </c>
      <c r="BL237" s="2"/>
      <c r="BM237" s="2">
        <f t="shared" si="125"/>
        <v>13.066750938664658</v>
      </c>
      <c r="BN237" s="2">
        <f t="shared" si="126"/>
        <v>15.11339542675579</v>
      </c>
      <c r="BO237" s="41">
        <f t="shared" si="127"/>
        <v>0</v>
      </c>
      <c r="BP237" s="2">
        <f t="shared" si="128"/>
        <v>0</v>
      </c>
      <c r="BQ237" s="2"/>
      <c r="BR237" s="2"/>
      <c r="BS237" s="2">
        <f t="shared" si="145"/>
        <v>2702.8985405279263</v>
      </c>
      <c r="BT237" s="2">
        <f t="shared" si="146"/>
        <v>26.768114972948933</v>
      </c>
      <c r="BU237" s="2">
        <f t="shared" si="147"/>
        <v>1875.5601376211882</v>
      </c>
      <c r="BV237" s="2">
        <f t="shared" si="148"/>
        <v>854.10651787968675</v>
      </c>
      <c r="BW237" s="6">
        <f t="shared" si="129"/>
        <v>2729.6666555008751</v>
      </c>
    </row>
    <row r="238" spans="15:75" x14ac:dyDescent="0.35">
      <c r="O238">
        <f t="shared" si="113"/>
        <v>3.5100000000000025</v>
      </c>
      <c r="P238" s="46"/>
      <c r="S238" s="46"/>
      <c r="T238" s="46"/>
      <c r="U238" s="22">
        <f>IF(O238&lt;'User Interface'!$C$54,0,'User Interface'!$C$52)</f>
        <v>0</v>
      </c>
      <c r="V238" s="46">
        <f>'User Interface'!$C$52</f>
        <v>0.05</v>
      </c>
      <c r="W238" s="46"/>
      <c r="X238">
        <f t="shared" si="112"/>
        <v>3.5100000000000025</v>
      </c>
      <c r="Y238" s="46"/>
      <c r="Z238" s="46"/>
      <c r="AA238" s="46"/>
      <c r="AD238" s="22">
        <f>IF(X238&lt;'User Interface'!$C$54,0,'User Interface'!$C$52)</f>
        <v>0</v>
      </c>
      <c r="AE238" s="46">
        <f>'User Interface'!$C$52</f>
        <v>0.05</v>
      </c>
      <c r="AG238">
        <f t="shared" si="117"/>
        <v>75</v>
      </c>
      <c r="AH238">
        <f t="shared" si="118"/>
        <v>225</v>
      </c>
      <c r="AI238" s="1">
        <f t="shared" si="130"/>
        <v>609.0877034333646</v>
      </c>
      <c r="AJ238" s="1">
        <f t="shared" si="131"/>
        <v>5.9616884441714272E-7</v>
      </c>
      <c r="AK238" s="1">
        <f t="shared" si="119"/>
        <v>129.78654415934531</v>
      </c>
      <c r="AL238" s="1">
        <f t="shared" si="132"/>
        <v>468.3645992327389</v>
      </c>
      <c r="AM238" s="1">
        <f t="shared" si="120"/>
        <v>160.053711157588</v>
      </c>
      <c r="AN238" s="1">
        <f t="shared" si="133"/>
        <v>8.4781341232366704E-5</v>
      </c>
      <c r="AO238" s="1">
        <f t="shared" si="134"/>
        <v>3145.9298298896729</v>
      </c>
      <c r="AP238" s="1">
        <f t="shared" si="135"/>
        <v>2.8020031883659387E-6</v>
      </c>
      <c r="AQ238" s="1">
        <f t="shared" si="121"/>
        <v>127.0781168338474</v>
      </c>
      <c r="AR238" s="1">
        <f t="shared" si="136"/>
        <v>359.58508825874236</v>
      </c>
      <c r="AS238" s="1">
        <f t="shared" si="137"/>
        <v>5.6550597103339868E-5</v>
      </c>
      <c r="AT238" s="1">
        <f t="shared" si="122"/>
        <v>0.11426230459076205</v>
      </c>
      <c r="AU238" s="1">
        <f t="shared" si="114"/>
        <v>5000</v>
      </c>
      <c r="AW238" s="2">
        <f t="shared" si="138"/>
        <v>3.296526816124532E-6</v>
      </c>
      <c r="AX238" s="42">
        <f t="shared" si="139"/>
        <v>2.4394596512987904E-6</v>
      </c>
      <c r="AY238" s="2">
        <f t="shared" si="140"/>
        <v>1.9050198571395708E-7</v>
      </c>
      <c r="AZ238" s="2">
        <f t="shared" si="141"/>
        <v>9.3888333002883068E-7</v>
      </c>
      <c r="BA238" s="2"/>
      <c r="BB238" s="46">
        <f t="shared" si="115"/>
        <v>0.76495815663727118</v>
      </c>
      <c r="BC238" s="46">
        <f t="shared" si="116"/>
        <v>0.25</v>
      </c>
      <c r="BD238" s="2"/>
      <c r="BE238">
        <f>IF(AG238/Calculations!$H$11=INT(AG238/Calculations!$H$11),1,0)</f>
        <v>0</v>
      </c>
      <c r="BF238" s="56">
        <f t="shared" si="142"/>
        <v>1.8079149265658077</v>
      </c>
      <c r="BH238" s="2">
        <f t="shared" si="123"/>
        <v>12.852158349279856</v>
      </c>
      <c r="BI238" s="2">
        <f t="shared" si="124"/>
        <v>15.240315438275692</v>
      </c>
      <c r="BJ238" s="41">
        <f t="shared" si="143"/>
        <v>0</v>
      </c>
      <c r="BK238" s="58">
        <f t="shared" si="144"/>
        <v>0</v>
      </c>
      <c r="BL238" s="2"/>
      <c r="BM238" s="2">
        <f t="shared" si="125"/>
        <v>12.852158349279856</v>
      </c>
      <c r="BN238" s="2">
        <f t="shared" si="126"/>
        <v>15.240315438275692</v>
      </c>
      <c r="BO238" s="41">
        <f t="shared" si="127"/>
        <v>0</v>
      </c>
      <c r="BP238" s="2">
        <f t="shared" si="128"/>
        <v>0</v>
      </c>
      <c r="BQ238" s="2"/>
      <c r="BR238" s="2"/>
      <c r="BS238" s="2">
        <f t="shared" si="145"/>
        <v>2730.9910143154816</v>
      </c>
      <c r="BT238" s="2">
        <f t="shared" si="146"/>
        <v>26.768114972948933</v>
      </c>
      <c r="BU238" s="2">
        <f t="shared" si="147"/>
        <v>1888.412295970468</v>
      </c>
      <c r="BV238" s="2">
        <f t="shared" si="148"/>
        <v>869.34683331796248</v>
      </c>
      <c r="BW238" s="6">
        <f t="shared" si="129"/>
        <v>2757.7591292884304</v>
      </c>
    </row>
    <row r="239" spans="15:75" x14ac:dyDescent="0.35">
      <c r="O239">
        <f t="shared" si="113"/>
        <v>3.5300000000000025</v>
      </c>
      <c r="P239" s="46"/>
      <c r="S239" s="46"/>
      <c r="T239" s="46"/>
      <c r="U239" s="22">
        <f>IF(O239&lt;'User Interface'!$C$54,0,'User Interface'!$C$52)</f>
        <v>0</v>
      </c>
      <c r="V239" s="46">
        <f>'User Interface'!$C$52</f>
        <v>0.05</v>
      </c>
      <c r="W239" s="46"/>
      <c r="X239">
        <f t="shared" si="112"/>
        <v>3.5300000000000025</v>
      </c>
      <c r="Y239" s="46"/>
      <c r="Z239" s="46"/>
      <c r="AA239" s="46"/>
      <c r="AD239" s="22">
        <f>IF(X239&lt;'User Interface'!$C$54,0,'User Interface'!$C$52)</f>
        <v>0</v>
      </c>
      <c r="AE239" s="46">
        <f>'User Interface'!$C$52</f>
        <v>0.05</v>
      </c>
      <c r="AG239">
        <f t="shared" si="117"/>
        <v>75.333333333333329</v>
      </c>
      <c r="AH239">
        <f t="shared" si="118"/>
        <v>226</v>
      </c>
      <c r="AI239" s="1">
        <f t="shared" si="130"/>
        <v>596.45052811589312</v>
      </c>
      <c r="AJ239" s="1">
        <f t="shared" si="131"/>
        <v>5.8402785667500889E-7</v>
      </c>
      <c r="AK239" s="1">
        <f t="shared" si="119"/>
        <v>128.00299236014172</v>
      </c>
      <c r="AL239" s="1">
        <f t="shared" si="132"/>
        <v>466.85455439209545</v>
      </c>
      <c r="AM239" s="1">
        <f t="shared" si="120"/>
        <v>161.02023362600963</v>
      </c>
      <c r="AN239" s="1">
        <f t="shared" si="133"/>
        <v>8.5185696053371684E-5</v>
      </c>
      <c r="AO239" s="1">
        <f t="shared" si="134"/>
        <v>3154.0889577554522</v>
      </c>
      <c r="AP239" s="1">
        <f t="shared" si="135"/>
        <v>2.8093331133889466E-6</v>
      </c>
      <c r="AQ239" s="1">
        <f t="shared" si="121"/>
        <v>128.32309201049324</v>
      </c>
      <c r="AR239" s="1">
        <f t="shared" si="136"/>
        <v>365.14332681936912</v>
      </c>
      <c r="AS239" s="1">
        <f t="shared" si="137"/>
        <v>5.7682397692727641E-5</v>
      </c>
      <c r="AT239" s="1">
        <f t="shared" si="122"/>
        <v>0.11616865909131695</v>
      </c>
      <c r="AU239" s="1">
        <f t="shared" si="114"/>
        <v>5000.0000000000009</v>
      </c>
      <c r="AW239" s="2">
        <f t="shared" si="138"/>
        <v>3.2880739105412654E-6</v>
      </c>
      <c r="AX239" s="42">
        <f t="shared" si="139"/>
        <v>2.478243377562534E-6</v>
      </c>
      <c r="AY239" s="2">
        <f t="shared" si="140"/>
        <v>1.8658196039691364E-7</v>
      </c>
      <c r="AZ239" s="2">
        <f t="shared" si="141"/>
        <v>9.4133098781165403E-7</v>
      </c>
      <c r="BA239" s="2"/>
      <c r="BB239" s="46">
        <f t="shared" si="115"/>
        <v>0.76459984845497464</v>
      </c>
      <c r="BC239" s="46">
        <f t="shared" si="116"/>
        <v>0.25</v>
      </c>
      <c r="BD239" s="2"/>
      <c r="BE239">
        <f>IF(AG239/Calculations!$H$11=INT(AG239/Calculations!$H$11),1,0)</f>
        <v>0</v>
      </c>
      <c r="BF239" s="56">
        <f t="shared" si="142"/>
        <v>1.7971155263089187</v>
      </c>
      <c r="BH239" s="2">
        <f t="shared" si="123"/>
        <v>12.637175329612568</v>
      </c>
      <c r="BI239" s="2">
        <f t="shared" si="124"/>
        <v>15.364765935962234</v>
      </c>
      <c r="BJ239" s="41">
        <f t="shared" si="143"/>
        <v>0</v>
      </c>
      <c r="BK239" s="58">
        <f t="shared" si="144"/>
        <v>0</v>
      </c>
      <c r="BL239" s="2"/>
      <c r="BM239" s="2">
        <f t="shared" si="125"/>
        <v>12.637175329612568</v>
      </c>
      <c r="BN239" s="2">
        <f t="shared" si="126"/>
        <v>15.364765935962234</v>
      </c>
      <c r="BO239" s="41">
        <f t="shared" si="127"/>
        <v>0</v>
      </c>
      <c r="BP239" s="2">
        <f t="shared" si="128"/>
        <v>0</v>
      </c>
      <c r="BQ239" s="2"/>
      <c r="BR239" s="2"/>
      <c r="BS239" s="2">
        <f t="shared" si="145"/>
        <v>2758.9929555810563</v>
      </c>
      <c r="BT239" s="2">
        <f t="shared" si="146"/>
        <v>26.768114972948933</v>
      </c>
      <c r="BU239" s="2">
        <f t="shared" si="147"/>
        <v>1901.0494713000805</v>
      </c>
      <c r="BV239" s="2">
        <f t="shared" si="148"/>
        <v>884.71159925392476</v>
      </c>
      <c r="BW239" s="6">
        <f t="shared" si="129"/>
        <v>2785.7610705540051</v>
      </c>
    </row>
    <row r="240" spans="15:75" x14ac:dyDescent="0.35">
      <c r="O240">
        <f t="shared" si="113"/>
        <v>3.5500000000000025</v>
      </c>
      <c r="P240" s="46"/>
      <c r="S240" s="46"/>
      <c r="T240" s="46"/>
      <c r="U240" s="22">
        <f>IF(O240&lt;'User Interface'!$C$54,0,'User Interface'!$C$52)</f>
        <v>0</v>
      </c>
      <c r="V240" s="46">
        <f>'User Interface'!$C$52</f>
        <v>0.05</v>
      </c>
      <c r="W240" s="46"/>
      <c r="X240">
        <f t="shared" si="112"/>
        <v>3.5500000000000025</v>
      </c>
      <c r="Y240" s="46"/>
      <c r="Z240" s="46"/>
      <c r="AA240" s="46"/>
      <c r="AD240" s="22">
        <f>IF(X240&lt;'User Interface'!$C$54,0,'User Interface'!$C$52)</f>
        <v>0</v>
      </c>
      <c r="AE240" s="46">
        <f>'User Interface'!$C$52</f>
        <v>0.05</v>
      </c>
      <c r="AG240">
        <f t="shared" si="117"/>
        <v>75.666666666666671</v>
      </c>
      <c r="AH240">
        <f t="shared" si="118"/>
        <v>227</v>
      </c>
      <c r="AI240" s="1">
        <f t="shared" si="130"/>
        <v>584.02848218675547</v>
      </c>
      <c r="AJ240" s="1">
        <f t="shared" si="131"/>
        <v>5.7207821730727863E-7</v>
      </c>
      <c r="AK240" s="1">
        <f t="shared" si="119"/>
        <v>126.20248359454656</v>
      </c>
      <c r="AL240" s="1">
        <f t="shared" si="132"/>
        <v>465.19769920824956</v>
      </c>
      <c r="AM240" s="1">
        <f t="shared" si="120"/>
        <v>161.94832352603427</v>
      </c>
      <c r="AN240" s="1">
        <f t="shared" si="133"/>
        <v>8.5566775625909786E-5</v>
      </c>
      <c r="AO240" s="1">
        <f t="shared" si="134"/>
        <v>3162.2455234805075</v>
      </c>
      <c r="AP240" s="1">
        <f t="shared" si="135"/>
        <v>2.8166677006639902E-6</v>
      </c>
      <c r="AQ240" s="1">
        <f t="shared" si="121"/>
        <v>129.55169679373694</v>
      </c>
      <c r="AR240" s="1">
        <f t="shared" si="136"/>
        <v>370.70755690297824</v>
      </c>
      <c r="AS240" s="1">
        <f t="shared" si="137"/>
        <v>5.8826102914454372E-5</v>
      </c>
      <c r="AT240" s="1">
        <f t="shared" si="122"/>
        <v>0.11808652556772194</v>
      </c>
      <c r="AU240" s="1">
        <f t="shared" si="114"/>
        <v>5000.0000000000009</v>
      </c>
      <c r="AW240" s="2">
        <f t="shared" si="138"/>
        <v>3.2785522274146945E-6</v>
      </c>
      <c r="AX240" s="42">
        <f t="shared" si="139"/>
        <v>2.517095642982153E-6</v>
      </c>
      <c r="AY240" s="2">
        <f t="shared" si="140"/>
        <v>1.8272631285727266E-7</v>
      </c>
      <c r="AZ240" s="2">
        <f t="shared" si="141"/>
        <v>9.437789584046922E-7</v>
      </c>
      <c r="BA240" s="2"/>
      <c r="BB240" s="46">
        <f t="shared" si="115"/>
        <v>0.76424170810506531</v>
      </c>
      <c r="BC240" s="46">
        <f t="shared" si="116"/>
        <v>0.25</v>
      </c>
      <c r="BD240" s="2"/>
      <c r="BE240">
        <f>IF(AG240/Calculations!$H$11=INT(AG240/Calculations!$H$11),1,0)</f>
        <v>0</v>
      </c>
      <c r="BF240" s="56">
        <f t="shared" si="142"/>
        <v>1.7864805294399733</v>
      </c>
      <c r="BH240" s="2">
        <f t="shared" si="123"/>
        <v>12.422045941087264</v>
      </c>
      <c r="BI240" s="2">
        <f t="shared" si="124"/>
        <v>15.486726117742935</v>
      </c>
      <c r="BJ240" s="41">
        <f t="shared" si="143"/>
        <v>0</v>
      </c>
      <c r="BK240" s="58">
        <f t="shared" si="144"/>
        <v>0</v>
      </c>
      <c r="BL240" s="2"/>
      <c r="BM240" s="2">
        <f t="shared" si="125"/>
        <v>12.422045941087264</v>
      </c>
      <c r="BN240" s="2">
        <f t="shared" si="126"/>
        <v>15.486726117742935</v>
      </c>
      <c r="BO240" s="41">
        <f t="shared" si="127"/>
        <v>0</v>
      </c>
      <c r="BP240" s="2">
        <f t="shared" si="128"/>
        <v>0</v>
      </c>
      <c r="BQ240" s="2"/>
      <c r="BR240" s="2"/>
      <c r="BS240" s="2">
        <f t="shared" si="145"/>
        <v>2786.9017276398863</v>
      </c>
      <c r="BT240" s="2">
        <f t="shared" si="146"/>
        <v>26.768114972948933</v>
      </c>
      <c r="BU240" s="2">
        <f t="shared" si="147"/>
        <v>1913.4715172411677</v>
      </c>
      <c r="BV240" s="2">
        <f t="shared" si="148"/>
        <v>900.19832537166769</v>
      </c>
      <c r="BW240" s="6">
        <f t="shared" si="129"/>
        <v>2813.6698426128351</v>
      </c>
    </row>
    <row r="241" spans="15:75" x14ac:dyDescent="0.35">
      <c r="O241">
        <f t="shared" si="113"/>
        <v>3.5700000000000025</v>
      </c>
      <c r="P241" s="46"/>
      <c r="S241" s="46"/>
      <c r="T241" s="46"/>
      <c r="U241" s="22">
        <f>IF(O241&lt;'User Interface'!$C$54,0,'User Interface'!$C$52)</f>
        <v>0</v>
      </c>
      <c r="V241" s="46">
        <f>'User Interface'!$C$52</f>
        <v>0.05</v>
      </c>
      <c r="W241" s="46"/>
      <c r="X241">
        <f t="shared" si="112"/>
        <v>3.5700000000000025</v>
      </c>
      <c r="Y241" s="46"/>
      <c r="Z241" s="46"/>
      <c r="AA241" s="46"/>
      <c r="AD241" s="22">
        <f>IF(X241&lt;'User Interface'!$C$54,0,'User Interface'!$C$52)</f>
        <v>0</v>
      </c>
      <c r="AE241" s="46">
        <f>'User Interface'!$C$52</f>
        <v>0.05</v>
      </c>
      <c r="AG241">
        <f t="shared" si="117"/>
        <v>76</v>
      </c>
      <c r="AH241">
        <f t="shared" si="118"/>
        <v>228</v>
      </c>
      <c r="AI241" s="1">
        <f t="shared" si="130"/>
        <v>571.82147849772628</v>
      </c>
      <c r="AJ241" s="1">
        <f t="shared" si="131"/>
        <v>5.6032063842897207E-7</v>
      </c>
      <c r="AK241" s="1">
        <f t="shared" si="119"/>
        <v>124.38698911816147</v>
      </c>
      <c r="AL241" s="1">
        <f t="shared" si="132"/>
        <v>463.39714312396154</v>
      </c>
      <c r="AM241" s="1">
        <f t="shared" si="120"/>
        <v>162.83739831160963</v>
      </c>
      <c r="AN241" s="1">
        <f t="shared" si="133"/>
        <v>8.5924322994235307E-5</v>
      </c>
      <c r="AO241" s="1">
        <f t="shared" si="134"/>
        <v>3170.3977680880307</v>
      </c>
      <c r="AP241" s="1">
        <f t="shared" si="135"/>
        <v>2.8240051638982303E-6</v>
      </c>
      <c r="AQ241" s="1">
        <f t="shared" si="121"/>
        <v>130.76324120251127</v>
      </c>
      <c r="AR241" s="1">
        <f t="shared" si="136"/>
        <v>376.27581692160493</v>
      </c>
      <c r="AS241" s="1">
        <f t="shared" si="137"/>
        <v>5.9981484729786787E-5</v>
      </c>
      <c r="AT241" s="1">
        <f t="shared" si="122"/>
        <v>0.12001544626052113</v>
      </c>
      <c r="AU241" s="1">
        <f t="shared" si="114"/>
        <v>5000</v>
      </c>
      <c r="AW241" s="2">
        <f t="shared" si="138"/>
        <v>3.267981913424487E-6</v>
      </c>
      <c r="AX241" s="42">
        <f t="shared" si="139"/>
        <v>2.5560033132956168E-6</v>
      </c>
      <c r="AY241" s="2">
        <f t="shared" si="140"/>
        <v>1.7893516022411968E-7</v>
      </c>
      <c r="AZ241" s="2">
        <f t="shared" si="141"/>
        <v>9.4622669678890351E-7</v>
      </c>
      <c r="BA241" s="2"/>
      <c r="BB241" s="46">
        <f t="shared" si="115"/>
        <v>0.76388373550893007</v>
      </c>
      <c r="BC241" s="46">
        <f t="shared" si="116"/>
        <v>0.25</v>
      </c>
      <c r="BD241" s="2"/>
      <c r="BE241">
        <f>IF(AG241/Calculations!$H$11=INT(AG241/Calculations!$H$11),1,0)</f>
        <v>0</v>
      </c>
      <c r="BF241" s="56">
        <f t="shared" si="142"/>
        <v>1.7760127537141632</v>
      </c>
      <c r="BH241" s="2">
        <f t="shared" si="123"/>
        <v>12.207003700786744</v>
      </c>
      <c r="BI241" s="2">
        <f t="shared" si="124"/>
        <v>15.60617738585622</v>
      </c>
      <c r="BJ241" s="41">
        <f t="shared" si="143"/>
        <v>0</v>
      </c>
      <c r="BK241" s="58">
        <f t="shared" si="144"/>
        <v>0</v>
      </c>
      <c r="BL241" s="2"/>
      <c r="BM241" s="2">
        <f t="shared" si="125"/>
        <v>12.207003700786744</v>
      </c>
      <c r="BN241" s="2">
        <f t="shared" si="126"/>
        <v>15.60617738585622</v>
      </c>
      <c r="BO241" s="41">
        <f t="shared" si="127"/>
        <v>0</v>
      </c>
      <c r="BP241" s="2">
        <f t="shared" si="128"/>
        <v>0</v>
      </c>
      <c r="BQ241" s="2"/>
      <c r="BR241" s="2"/>
      <c r="BS241" s="2">
        <f t="shared" si="145"/>
        <v>2814.7149087265293</v>
      </c>
      <c r="BT241" s="2">
        <f t="shared" si="146"/>
        <v>26.768114972948933</v>
      </c>
      <c r="BU241" s="2">
        <f t="shared" si="147"/>
        <v>1925.6785209419545</v>
      </c>
      <c r="BV241" s="2">
        <f t="shared" si="148"/>
        <v>915.80450275752389</v>
      </c>
      <c r="BW241" s="6">
        <f t="shared" si="129"/>
        <v>2841.4830236994781</v>
      </c>
    </row>
    <row r="242" spans="15:75" x14ac:dyDescent="0.35">
      <c r="O242">
        <f t="shared" si="113"/>
        <v>3.5900000000000025</v>
      </c>
      <c r="P242" s="46"/>
      <c r="S242" s="46"/>
      <c r="T242" s="46"/>
      <c r="U242" s="22">
        <f>IF(O242&lt;'User Interface'!$C$54,0,'User Interface'!$C$52)</f>
        <v>0</v>
      </c>
      <c r="V242" s="46">
        <f>'User Interface'!$C$52</f>
        <v>0.05</v>
      </c>
      <c r="W242" s="46"/>
      <c r="X242">
        <f t="shared" si="112"/>
        <v>3.5900000000000025</v>
      </c>
      <c r="Y242" s="46"/>
      <c r="Z242" s="46"/>
      <c r="AA242" s="46"/>
      <c r="AD242" s="22">
        <f>IF(X242&lt;'User Interface'!$C$54,0,'User Interface'!$C$52)</f>
        <v>0</v>
      </c>
      <c r="AE242" s="46">
        <f>'User Interface'!$C$52</f>
        <v>0.05</v>
      </c>
      <c r="AG242">
        <f t="shared" si="117"/>
        <v>76.333333333333329</v>
      </c>
      <c r="AH242">
        <f t="shared" si="118"/>
        <v>229</v>
      </c>
      <c r="AI242" s="1">
        <f t="shared" si="130"/>
        <v>559.82920679281904</v>
      </c>
      <c r="AJ242" s="1">
        <f t="shared" si="131"/>
        <v>5.4875563869409369E-7</v>
      </c>
      <c r="AK242" s="1">
        <f t="shared" si="119"/>
        <v>122.55848426594896</v>
      </c>
      <c r="AL242" s="1">
        <f t="shared" si="132"/>
        <v>461.45610884701182</v>
      </c>
      <c r="AM242" s="1">
        <f t="shared" si="120"/>
        <v>163.68692104277116</v>
      </c>
      <c r="AN242" s="1">
        <f t="shared" si="133"/>
        <v>8.6258110901044803E-5</v>
      </c>
      <c r="AO242" s="1">
        <f t="shared" si="134"/>
        <v>3178.5439622521385</v>
      </c>
      <c r="AP242" s="1">
        <f t="shared" si="135"/>
        <v>2.831343775796377E-6</v>
      </c>
      <c r="AQ242" s="1">
        <f t="shared" si="121"/>
        <v>131.95709572911147</v>
      </c>
      <c r="AR242" s="1">
        <f t="shared" si="136"/>
        <v>381.84611532721021</v>
      </c>
      <c r="AS242" s="1">
        <f t="shared" si="137"/>
        <v>6.1148307065252719E-5</v>
      </c>
      <c r="AT242" s="1">
        <f t="shared" si="122"/>
        <v>0.12195495647171732</v>
      </c>
      <c r="AU242" s="1">
        <f t="shared" si="114"/>
        <v>5000.0000000000009</v>
      </c>
      <c r="AW242" s="2">
        <f t="shared" si="138"/>
        <v>3.2563839270215863E-6</v>
      </c>
      <c r="AX242" s="42">
        <f t="shared" si="139"/>
        <v>2.5949529242703772E-6</v>
      </c>
      <c r="AY242" s="2">
        <f t="shared" si="140"/>
        <v>1.7520854640811224E-7</v>
      </c>
      <c r="AZ242" s="2">
        <f t="shared" si="141"/>
        <v>9.4867366653088975E-7</v>
      </c>
      <c r="BA242" s="2"/>
      <c r="BB242" s="46">
        <f t="shared" si="115"/>
        <v>0.76352593058799267</v>
      </c>
      <c r="BC242" s="46">
        <f t="shared" si="116"/>
        <v>0.25</v>
      </c>
      <c r="BD242" s="2"/>
      <c r="BE242">
        <f>IF(AG242/Calculations!$H$11=INT(AG242/Calculations!$H$11),1,0)</f>
        <v>0</v>
      </c>
      <c r="BF242" s="56">
        <f t="shared" si="142"/>
        <v>1.7657147447707189</v>
      </c>
      <c r="BH242" s="2">
        <f t="shared" si="123"/>
        <v>11.992271716472098</v>
      </c>
      <c r="BI242" s="2">
        <f t="shared" si="124"/>
        <v>15.723103549101468</v>
      </c>
      <c r="BJ242" s="41">
        <f t="shared" si="143"/>
        <v>0</v>
      </c>
      <c r="BK242" s="58">
        <f t="shared" si="144"/>
        <v>0</v>
      </c>
      <c r="BL242" s="2"/>
      <c r="BM242" s="2">
        <f t="shared" si="125"/>
        <v>11.992271716472098</v>
      </c>
      <c r="BN242" s="2">
        <f t="shared" si="126"/>
        <v>15.723103549101468</v>
      </c>
      <c r="BO242" s="41">
        <f t="shared" si="127"/>
        <v>0</v>
      </c>
      <c r="BP242" s="2">
        <f t="shared" si="128"/>
        <v>0</v>
      </c>
      <c r="BQ242" s="2"/>
      <c r="BR242" s="2"/>
      <c r="BS242" s="2">
        <f t="shared" si="145"/>
        <v>2842.4302839921029</v>
      </c>
      <c r="BT242" s="2">
        <f t="shared" si="146"/>
        <v>26.768114972948933</v>
      </c>
      <c r="BU242" s="2">
        <f t="shared" si="147"/>
        <v>1937.6707926584265</v>
      </c>
      <c r="BV242" s="2">
        <f t="shared" si="148"/>
        <v>931.52760630662533</v>
      </c>
      <c r="BW242" s="6">
        <f t="shared" si="129"/>
        <v>2869.1983989650516</v>
      </c>
    </row>
    <row r="243" spans="15:75" x14ac:dyDescent="0.35">
      <c r="O243">
        <f t="shared" si="113"/>
        <v>3.6100000000000025</v>
      </c>
      <c r="P243" s="46"/>
      <c r="S243" s="46"/>
      <c r="T243" s="46"/>
      <c r="U243" s="22">
        <f>IF(O243&lt;'User Interface'!$C$54,0,'User Interface'!$C$52)</f>
        <v>0</v>
      </c>
      <c r="V243" s="46">
        <f>'User Interface'!$C$52</f>
        <v>0.05</v>
      </c>
      <c r="W243" s="46"/>
      <c r="X243">
        <f t="shared" si="112"/>
        <v>3.6100000000000025</v>
      </c>
      <c r="Y243" s="46"/>
      <c r="Z243" s="46"/>
      <c r="AA243" s="46"/>
      <c r="AD243" s="22">
        <f>IF(X243&lt;'User Interface'!$C$54,0,'User Interface'!$C$52)</f>
        <v>0</v>
      </c>
      <c r="AE243" s="46">
        <f>'User Interface'!$C$52</f>
        <v>0.05</v>
      </c>
      <c r="AG243">
        <f t="shared" si="117"/>
        <v>76.666666666666671</v>
      </c>
      <c r="AH243">
        <f t="shared" si="118"/>
        <v>230</v>
      </c>
      <c r="AI243" s="1">
        <f t="shared" si="130"/>
        <v>548.05114400516447</v>
      </c>
      <c r="AJ243" s="1">
        <f t="shared" si="131"/>
        <v>5.3738353772751165E-7</v>
      </c>
      <c r="AK243" s="1">
        <f t="shared" si="119"/>
        <v>120.71893770209249</v>
      </c>
      <c r="AL243" s="1">
        <f t="shared" si="132"/>
        <v>459.37792895091053</v>
      </c>
      <c r="AM243" s="1">
        <f t="shared" si="120"/>
        <v>164.49640045500556</v>
      </c>
      <c r="AN243" s="1">
        <f t="shared" si="133"/>
        <v>8.6567941584974662E-5</v>
      </c>
      <c r="AO243" s="1">
        <f t="shared" si="134"/>
        <v>3186.6824068016485</v>
      </c>
      <c r="AP243" s="1">
        <f t="shared" si="135"/>
        <v>2.8386818571351883E-6</v>
      </c>
      <c r="AQ243" s="1">
        <f t="shared" si="121"/>
        <v>133.13268718545922</v>
      </c>
      <c r="AR243" s="1">
        <f t="shared" si="136"/>
        <v>387.41643804427889</v>
      </c>
      <c r="AS243" s="1">
        <f t="shared" si="137"/>
        <v>6.2326325737061049E-5</v>
      </c>
      <c r="AT243" s="1">
        <f t="shared" si="122"/>
        <v>0.1239045851079732</v>
      </c>
      <c r="AU243" s="1">
        <f t="shared" si="114"/>
        <v>5000.0000000000009</v>
      </c>
      <c r="AW243" s="2">
        <f t="shared" si="138"/>
        <v>3.2437800343055311E-6</v>
      </c>
      <c r="AX243" s="42">
        <f t="shared" si="139"/>
        <v>2.6339307447905418E-6</v>
      </c>
      <c r="AY243" s="2">
        <f t="shared" si="140"/>
        <v>1.7154644526478249E-7</v>
      </c>
      <c r="AZ243" s="2">
        <f t="shared" si="141"/>
        <v>9.5111933993760358E-7</v>
      </c>
      <c r="BA243" s="2"/>
      <c r="BB243" s="46">
        <f t="shared" si="115"/>
        <v>0.7631682932637136</v>
      </c>
      <c r="BC243" s="46">
        <f t="shared" si="116"/>
        <v>0.25</v>
      </c>
      <c r="BD243" s="2"/>
      <c r="BE243">
        <f>IF(AG243/Calculations!$H$11=INT(AG243/Calculations!$H$11),1,0)</f>
        <v>0</v>
      </c>
      <c r="BF243" s="56">
        <f t="shared" si="142"/>
        <v>1.7555887801386127</v>
      </c>
      <c r="BH243" s="2">
        <f t="shared" si="123"/>
        <v>11.778062799026758</v>
      </c>
      <c r="BI243" s="2">
        <f t="shared" si="124"/>
        <v>15.837490981804569</v>
      </c>
      <c r="BJ243" s="41">
        <f t="shared" si="143"/>
        <v>0</v>
      </c>
      <c r="BK243" s="58">
        <f t="shared" si="144"/>
        <v>0</v>
      </c>
      <c r="BL243" s="2"/>
      <c r="BM243" s="2">
        <f t="shared" si="125"/>
        <v>11.778062799026758</v>
      </c>
      <c r="BN243" s="2">
        <f t="shared" si="126"/>
        <v>15.837490981804569</v>
      </c>
      <c r="BO243" s="41">
        <f t="shared" si="127"/>
        <v>0</v>
      </c>
      <c r="BP243" s="2">
        <f t="shared" si="128"/>
        <v>0</v>
      </c>
      <c r="BQ243" s="2"/>
      <c r="BR243" s="2"/>
      <c r="BS243" s="2">
        <f t="shared" si="145"/>
        <v>2870.0458377729342</v>
      </c>
      <c r="BT243" s="2">
        <f t="shared" si="146"/>
        <v>26.768114972948933</v>
      </c>
      <c r="BU243" s="2">
        <f t="shared" si="147"/>
        <v>1949.4488554574532</v>
      </c>
      <c r="BV243" s="2">
        <f t="shared" si="148"/>
        <v>947.36509728842987</v>
      </c>
      <c r="BW243" s="6">
        <f t="shared" si="129"/>
        <v>2896.8139527458829</v>
      </c>
    </row>
    <row r="244" spans="15:75" x14ac:dyDescent="0.35">
      <c r="O244">
        <f t="shared" si="113"/>
        <v>3.6300000000000026</v>
      </c>
      <c r="P244" s="46"/>
      <c r="S244" s="46"/>
      <c r="T244" s="46"/>
      <c r="U244" s="22">
        <f>IF(O244&lt;'User Interface'!$C$54,0,'User Interface'!$C$52)</f>
        <v>0</v>
      </c>
      <c r="V244" s="46">
        <f>'User Interface'!$C$52</f>
        <v>0.05</v>
      </c>
      <c r="W244" s="46"/>
      <c r="X244">
        <f t="shared" si="112"/>
        <v>3.6300000000000026</v>
      </c>
      <c r="Y244" s="46"/>
      <c r="Z244" s="46"/>
      <c r="AA244" s="46"/>
      <c r="AD244" s="22">
        <f>IF(X244&lt;'User Interface'!$C$54,0,'User Interface'!$C$52)</f>
        <v>0</v>
      </c>
      <c r="AE244" s="46">
        <f>'User Interface'!$C$52</f>
        <v>0.05</v>
      </c>
      <c r="AG244">
        <f t="shared" si="117"/>
        <v>77</v>
      </c>
      <c r="AH244">
        <f t="shared" si="118"/>
        <v>231</v>
      </c>
      <c r="AI244" s="1">
        <f t="shared" si="130"/>
        <v>535.75284257462852</v>
      </c>
      <c r="AJ244" s="1">
        <f t="shared" si="131"/>
        <v>5.2620445553567465E-7</v>
      </c>
      <c r="AK244" s="1">
        <f t="shared" si="119"/>
        <v>119.60402384357492</v>
      </c>
      <c r="AL244" s="1">
        <f t="shared" si="132"/>
        <v>457.16604139676957</v>
      </c>
      <c r="AM244" s="1">
        <f t="shared" si="120"/>
        <v>165.265390992275</v>
      </c>
      <c r="AN244" s="1">
        <f t="shared" si="133"/>
        <v>8.6853646570192924E-5</v>
      </c>
      <c r="AO244" s="1">
        <f t="shared" si="134"/>
        <v>3193.7995182062327</v>
      </c>
      <c r="AP244" s="1">
        <f t="shared" si="135"/>
        <v>2.8460177696347334E-6</v>
      </c>
      <c r="AQ244" s="1">
        <f t="shared" si="121"/>
        <v>135.3014101262132</v>
      </c>
      <c r="AR244" s="1">
        <f t="shared" si="136"/>
        <v>392.98475526392423</v>
      </c>
      <c r="AS244" s="1">
        <f t="shared" si="137"/>
        <v>6.3515288434484051E-5</v>
      </c>
      <c r="AT244" s="1">
        <f t="shared" si="122"/>
        <v>0.12586385522463875</v>
      </c>
      <c r="AU244" s="1">
        <f t="shared" si="114"/>
        <v>5000</v>
      </c>
      <c r="AW244" s="2">
        <f t="shared" si="138"/>
        <v>3.2301927942310104E-6</v>
      </c>
      <c r="AX244" s="42">
        <f t="shared" si="139"/>
        <v>2.6729228340196998E-6</v>
      </c>
      <c r="AY244" s="2">
        <f t="shared" si="140"/>
        <v>1.6794876371733349E-7</v>
      </c>
      <c r="AZ244" s="2">
        <f t="shared" si="141"/>
        <v>9.5356319821127435E-7</v>
      </c>
      <c r="BA244" s="2"/>
      <c r="BB244" s="46">
        <f t="shared" si="115"/>
        <v>0.76281082345759021</v>
      </c>
      <c r="BC244" s="46">
        <f t="shared" si="116"/>
        <v>0.25</v>
      </c>
      <c r="BD244" s="2"/>
      <c r="BE244">
        <f>IF(AG244/Calculations!$H$11=INT(AG244/Calculations!$H$11),1,0)</f>
        <v>1</v>
      </c>
      <c r="BF244" s="56">
        <f t="shared" si="142"/>
        <v>1.7456368737402317</v>
      </c>
      <c r="BH244" s="2">
        <f t="shared" si="123"/>
        <v>11.5645795622963</v>
      </c>
      <c r="BI244" s="2">
        <f t="shared" si="124"/>
        <v>15.949328744816743</v>
      </c>
      <c r="BJ244" s="41">
        <f t="shared" si="143"/>
        <v>0.73372187941863909</v>
      </c>
      <c r="BK244" s="58">
        <f t="shared" si="144"/>
        <v>1.0119149943215926</v>
      </c>
      <c r="BL244" s="2"/>
      <c r="BM244" s="2">
        <f t="shared" si="125"/>
        <v>11.5645795622963</v>
      </c>
      <c r="BN244" s="2">
        <f t="shared" si="126"/>
        <v>15.949328744816743</v>
      </c>
      <c r="BO244" s="41">
        <f t="shared" si="127"/>
        <v>0.73372187941863909</v>
      </c>
      <c r="BP244" s="2">
        <f t="shared" si="128"/>
        <v>1.0119149943215926</v>
      </c>
      <c r="BQ244" s="2"/>
      <c r="BR244" s="2"/>
      <c r="BS244" s="2">
        <f t="shared" si="145"/>
        <v>2897.5597460800473</v>
      </c>
      <c r="BT244" s="2">
        <f t="shared" si="146"/>
        <v>28.513751846689164</v>
      </c>
      <c r="BU244" s="2">
        <f t="shared" si="147"/>
        <v>1961.7471568991682</v>
      </c>
      <c r="BV244" s="2">
        <f t="shared" si="148"/>
        <v>964.32634102756822</v>
      </c>
      <c r="BW244" s="6">
        <f t="shared" si="129"/>
        <v>2926.0734979267363</v>
      </c>
    </row>
    <row r="245" spans="15:75" x14ac:dyDescent="0.35">
      <c r="O245">
        <f t="shared" si="113"/>
        <v>3.6500000000000026</v>
      </c>
      <c r="P245" s="46"/>
      <c r="S245" s="46"/>
      <c r="T245" s="46"/>
      <c r="U245" s="22">
        <f>IF(O245&lt;'User Interface'!$C$54,0,'User Interface'!$C$52)</f>
        <v>0</v>
      </c>
      <c r="V245" s="46">
        <f>'User Interface'!$C$52</f>
        <v>0.05</v>
      </c>
      <c r="W245" s="46"/>
      <c r="X245">
        <f t="shared" si="112"/>
        <v>3.6500000000000026</v>
      </c>
      <c r="Y245" s="46"/>
      <c r="Z245" s="46"/>
      <c r="AA245" s="46"/>
      <c r="AD245" s="22">
        <f>IF(X245&lt;'User Interface'!$C$54,0,'User Interface'!$C$52)</f>
        <v>0</v>
      </c>
      <c r="AE245" s="46">
        <f>'User Interface'!$C$52</f>
        <v>0.05</v>
      </c>
      <c r="AG245">
        <f t="shared" si="117"/>
        <v>77.333333333333329</v>
      </c>
      <c r="AH245">
        <f t="shared" si="118"/>
        <v>232</v>
      </c>
      <c r="AI245" s="1">
        <f t="shared" si="130"/>
        <v>524.41635356601842</v>
      </c>
      <c r="AJ245" s="1">
        <f t="shared" si="131"/>
        <v>5.152183152028194E-7</v>
      </c>
      <c r="AK245" s="1">
        <f t="shared" si="119"/>
        <v>117.65117688055173</v>
      </c>
      <c r="AL245" s="1">
        <f t="shared" si="132"/>
        <v>454.90550881011183</v>
      </c>
      <c r="AM245" s="1">
        <f t="shared" si="120"/>
        <v>165.99349279355982</v>
      </c>
      <c r="AN245" s="1">
        <f t="shared" si="133"/>
        <v>8.7115086439352931E-5</v>
      </c>
      <c r="AO245" s="1">
        <f t="shared" si="134"/>
        <v>3201.9225753580145</v>
      </c>
      <c r="AP245" s="1">
        <f t="shared" si="135"/>
        <v>2.8533499113570318E-6</v>
      </c>
      <c r="AQ245" s="1">
        <f t="shared" si="121"/>
        <v>136.32144242978762</v>
      </c>
      <c r="AR245" s="1">
        <f t="shared" si="136"/>
        <v>398.66146267879651</v>
      </c>
      <c r="AS245" s="1">
        <f t="shared" si="137"/>
        <v>6.4714934755663529E-5</v>
      </c>
      <c r="AT245" s="1">
        <f t="shared" si="122"/>
        <v>0.12783228457017193</v>
      </c>
      <c r="AU245" s="1">
        <f t="shared" si="114"/>
        <v>4999.9999999999991</v>
      </c>
      <c r="AW245" s="2">
        <f t="shared" si="138"/>
        <v>3.2156455348128289E-6</v>
      </c>
      <c r="AX245" s="42">
        <f t="shared" si="139"/>
        <v>2.7119150934291029E-6</v>
      </c>
      <c r="AY245" s="2">
        <f t="shared" si="140"/>
        <v>1.6441534484570296E-7</v>
      </c>
      <c r="AZ245" s="2">
        <f t="shared" si="141"/>
        <v>9.560047316005427E-7</v>
      </c>
      <c r="BA245" s="2"/>
      <c r="BB245" s="46">
        <f t="shared" si="115"/>
        <v>0.76245352109115672</v>
      </c>
      <c r="BC245" s="46">
        <f t="shared" si="116"/>
        <v>0.25</v>
      </c>
      <c r="BD245" s="2"/>
      <c r="BE245">
        <f>IF(AG245/Calculations!$H$11=INT(AG245/Calculations!$H$11),1,0)</f>
        <v>0</v>
      </c>
      <c r="BF245" s="56">
        <f t="shared" si="142"/>
        <v>1.7353673406991166</v>
      </c>
      <c r="BH245" s="2">
        <f t="shared" si="123"/>
        <v>11.336489019596259</v>
      </c>
      <c r="BI245" s="2">
        <f t="shared" si="124"/>
        <v>16.053522317598137</v>
      </c>
      <c r="BJ245" s="41">
        <f t="shared" si="143"/>
        <v>0</v>
      </c>
      <c r="BK245" s="58">
        <f t="shared" si="144"/>
        <v>0</v>
      </c>
      <c r="BL245" s="2"/>
      <c r="BM245" s="2">
        <f t="shared" si="125"/>
        <v>11.336489019596259</v>
      </c>
      <c r="BN245" s="2">
        <f t="shared" si="126"/>
        <v>16.053522317598137</v>
      </c>
      <c r="BO245" s="41">
        <f t="shared" si="127"/>
        <v>0</v>
      </c>
      <c r="BP245" s="2">
        <f t="shared" si="128"/>
        <v>0</v>
      </c>
      <c r="BQ245" s="2"/>
      <c r="BR245" s="2"/>
      <c r="BS245" s="2">
        <f t="shared" si="145"/>
        <v>2924.9497574172415</v>
      </c>
      <c r="BT245" s="2">
        <f t="shared" si="146"/>
        <v>28.513751846689164</v>
      </c>
      <c r="BU245" s="2">
        <f t="shared" si="147"/>
        <v>1973.0836459187644</v>
      </c>
      <c r="BV245" s="2">
        <f t="shared" si="148"/>
        <v>980.37986334516631</v>
      </c>
      <c r="BW245" s="6">
        <f t="shared" si="129"/>
        <v>2953.4635092639305</v>
      </c>
    </row>
    <row r="246" spans="15:75" x14ac:dyDescent="0.35">
      <c r="O246">
        <f t="shared" si="113"/>
        <v>3.6700000000000026</v>
      </c>
      <c r="P246" s="46"/>
      <c r="S246" s="46"/>
      <c r="T246" s="46"/>
      <c r="U246" s="22">
        <f>IF(O246&lt;'User Interface'!$C$54,0,'User Interface'!$C$52)</f>
        <v>0</v>
      </c>
      <c r="V246" s="46">
        <f>'User Interface'!$C$52</f>
        <v>0.05</v>
      </c>
      <c r="W246" s="46"/>
      <c r="X246">
        <f t="shared" si="112"/>
        <v>3.6700000000000026</v>
      </c>
      <c r="Y246" s="46"/>
      <c r="Z246" s="46"/>
      <c r="AA246" s="46"/>
      <c r="AD246" s="22">
        <f>IF(X246&lt;'User Interface'!$C$54,0,'User Interface'!$C$52)</f>
        <v>0</v>
      </c>
      <c r="AE246" s="46">
        <f>'User Interface'!$C$52</f>
        <v>0.05</v>
      </c>
      <c r="AG246">
        <f t="shared" si="117"/>
        <v>77.666666666666671</v>
      </c>
      <c r="AH246">
        <f t="shared" si="118"/>
        <v>233</v>
      </c>
      <c r="AI246" s="1">
        <f t="shared" si="130"/>
        <v>513.28859169682175</v>
      </c>
      <c r="AJ246" s="1">
        <f t="shared" si="131"/>
        <v>5.0420473118152687E-7</v>
      </c>
      <c r="AK246" s="1">
        <f t="shared" si="119"/>
        <v>115.70658577403394</v>
      </c>
      <c r="AL246" s="1">
        <f t="shared" si="132"/>
        <v>452.50488210653759</v>
      </c>
      <c r="AM246" s="1">
        <f t="shared" si="120"/>
        <v>166.68118350907673</v>
      </c>
      <c r="AN246" s="1">
        <f t="shared" si="133"/>
        <v>8.735215058292265E-5</v>
      </c>
      <c r="AO246" s="1">
        <f t="shared" si="134"/>
        <v>3210.0340283133933</v>
      </c>
      <c r="AP246" s="1">
        <f t="shared" si="135"/>
        <v>2.8603731392812906E-6</v>
      </c>
      <c r="AQ246" s="1">
        <f t="shared" si="121"/>
        <v>137.33841529532558</v>
      </c>
      <c r="AR246" s="1">
        <f t="shared" si="136"/>
        <v>404.31634727695587</v>
      </c>
      <c r="AS246" s="1">
        <f t="shared" si="137"/>
        <v>6.5924996290123183E-5</v>
      </c>
      <c r="AT246" s="1">
        <f t="shared" si="122"/>
        <v>0.12980938613039919</v>
      </c>
      <c r="AU246" s="1">
        <f t="shared" si="114"/>
        <v>5000</v>
      </c>
      <c r="AW246" s="2">
        <f t="shared" si="138"/>
        <v>3.2001623217790102E-6</v>
      </c>
      <c r="AX246" s="42">
        <f t="shared" si="139"/>
        <v>2.7508933143564025E-6</v>
      </c>
      <c r="AY246" s="2">
        <f t="shared" si="140"/>
        <v>1.6072585437964724E-7</v>
      </c>
      <c r="AZ246" s="2">
        <f t="shared" si="141"/>
        <v>9.5813986504326926E-7</v>
      </c>
      <c r="BA246" s="2"/>
      <c r="BB246" s="46">
        <f t="shared" si="115"/>
        <v>0.76209638608598373</v>
      </c>
      <c r="BC246" s="46">
        <f t="shared" si="116"/>
        <v>0.25</v>
      </c>
      <c r="BD246" s="2"/>
      <c r="BE246">
        <f>IF(AG246/Calculations!$H$11=INT(AG246/Calculations!$H$11),1,0)</f>
        <v>0</v>
      </c>
      <c r="BF246" s="56">
        <f t="shared" si="142"/>
        <v>1.7257760636496098</v>
      </c>
      <c r="BH246" s="2">
        <f t="shared" si="123"/>
        <v>11.127761880210191</v>
      </c>
      <c r="BI246" s="2">
        <f t="shared" si="124"/>
        <v>16.163799802181021</v>
      </c>
      <c r="BJ246" s="41">
        <f t="shared" si="143"/>
        <v>0</v>
      </c>
      <c r="BK246" s="58">
        <f t="shared" si="144"/>
        <v>0</v>
      </c>
      <c r="BL246" s="2"/>
      <c r="BM246" s="2">
        <f t="shared" si="125"/>
        <v>11.127761880210191</v>
      </c>
      <c r="BN246" s="2">
        <f t="shared" si="126"/>
        <v>16.163799802181021</v>
      </c>
      <c r="BO246" s="41">
        <f t="shared" si="127"/>
        <v>0</v>
      </c>
      <c r="BP246" s="2">
        <f t="shared" si="128"/>
        <v>0</v>
      </c>
      <c r="BQ246" s="2"/>
      <c r="BR246" s="2"/>
      <c r="BS246" s="2">
        <f t="shared" si="145"/>
        <v>2952.2413190996326</v>
      </c>
      <c r="BT246" s="2">
        <f t="shared" si="146"/>
        <v>28.513751846689164</v>
      </c>
      <c r="BU246" s="2">
        <f t="shared" si="147"/>
        <v>1984.2114077989747</v>
      </c>
      <c r="BV246" s="2">
        <f t="shared" si="148"/>
        <v>996.54366314734739</v>
      </c>
      <c r="BW246" s="6">
        <f t="shared" si="129"/>
        <v>2980.7550709463217</v>
      </c>
    </row>
    <row r="247" spans="15:75" x14ac:dyDescent="0.35">
      <c r="O247">
        <f t="shared" si="113"/>
        <v>3.6900000000000026</v>
      </c>
      <c r="P247" s="46"/>
      <c r="S247" s="46"/>
      <c r="T247" s="46"/>
      <c r="U247" s="22">
        <f>IF(O247&lt;'User Interface'!$C$54,0,'User Interface'!$C$52)</f>
        <v>0</v>
      </c>
      <c r="V247" s="46">
        <f>'User Interface'!$C$52</f>
        <v>0.05</v>
      </c>
      <c r="W247" s="46"/>
      <c r="X247">
        <f t="shared" si="112"/>
        <v>3.6900000000000026</v>
      </c>
      <c r="Y247" s="46"/>
      <c r="Z247" s="46"/>
      <c r="AA247" s="46"/>
      <c r="AD247" s="22">
        <f>IF(X247&lt;'User Interface'!$C$54,0,'User Interface'!$C$52)</f>
        <v>0</v>
      </c>
      <c r="AE247" s="46">
        <f>'User Interface'!$C$52</f>
        <v>0.05</v>
      </c>
      <c r="AG247">
        <f t="shared" si="117"/>
        <v>78</v>
      </c>
      <c r="AH247">
        <f t="shared" si="118"/>
        <v>234</v>
      </c>
      <c r="AI247" s="1">
        <f t="shared" si="130"/>
        <v>502.3688051825776</v>
      </c>
      <c r="AJ247" s="1">
        <f t="shared" si="131"/>
        <v>4.9346139509740599E-7</v>
      </c>
      <c r="AK247" s="1">
        <f t="shared" si="119"/>
        <v>113.77008499079537</v>
      </c>
      <c r="AL247" s="1">
        <f t="shared" si="132"/>
        <v>449.96984370979447</v>
      </c>
      <c r="AM247" s="1">
        <f t="shared" si="120"/>
        <v>167.32799625680551</v>
      </c>
      <c r="AN247" s="1">
        <f t="shared" si="133"/>
        <v>8.7565327591983657E-5</v>
      </c>
      <c r="AO247" s="1">
        <f t="shared" si="134"/>
        <v>3218.1321323316574</v>
      </c>
      <c r="AP247" s="1">
        <f t="shared" si="135"/>
        <v>2.8674922084007006E-6</v>
      </c>
      <c r="AQ247" s="1">
        <f t="shared" si="121"/>
        <v>138.34959606656611</v>
      </c>
      <c r="AR247" s="1">
        <f t="shared" si="136"/>
        <v>409.94958871095804</v>
      </c>
      <c r="AS247" s="1">
        <f t="shared" si="137"/>
        <v>6.7145983787968605E-5</v>
      </c>
      <c r="AT247" s="1">
        <f t="shared" si="122"/>
        <v>0.13179467858030364</v>
      </c>
      <c r="AU247" s="1">
        <f t="shared" si="114"/>
        <v>5000</v>
      </c>
      <c r="AW247" s="2">
        <f t="shared" si="138"/>
        <v>3.1843385935141683E-6</v>
      </c>
      <c r="AX247" s="42">
        <f t="shared" si="139"/>
        <v>2.7906302666578777E-6</v>
      </c>
      <c r="AY247" s="2">
        <f t="shared" si="140"/>
        <v>1.5732490764305473E-7</v>
      </c>
      <c r="AZ247" s="2">
        <f t="shared" si="141"/>
        <v>9.6057678221317301E-7</v>
      </c>
      <c r="BA247" s="2"/>
      <c r="BB247" s="46">
        <f t="shared" si="115"/>
        <v>0.76173941836367909</v>
      </c>
      <c r="BC247" s="46">
        <f t="shared" si="116"/>
        <v>0.25</v>
      </c>
      <c r="BD247" s="2"/>
      <c r="BE247">
        <f>IF(AG247/Calculations!$H$11=INT(AG247/Calculations!$H$11),1,0)</f>
        <v>0</v>
      </c>
      <c r="BF247" s="56">
        <f t="shared" si="142"/>
        <v>1.7163610258834439</v>
      </c>
      <c r="BH247" s="2">
        <f t="shared" si="123"/>
        <v>10.919786524987432</v>
      </c>
      <c r="BI247" s="2">
        <f t="shared" si="124"/>
        <v>16.271004692943386</v>
      </c>
      <c r="BJ247" s="41">
        <f t="shared" si="143"/>
        <v>0</v>
      </c>
      <c r="BK247" s="58">
        <f t="shared" si="144"/>
        <v>0</v>
      </c>
      <c r="BL247" s="2"/>
      <c r="BM247" s="2">
        <f t="shared" si="125"/>
        <v>10.919786524987432</v>
      </c>
      <c r="BN247" s="2">
        <f t="shared" si="126"/>
        <v>16.271004692943386</v>
      </c>
      <c r="BO247" s="41">
        <f t="shared" si="127"/>
        <v>0</v>
      </c>
      <c r="BP247" s="2">
        <f t="shared" si="128"/>
        <v>0</v>
      </c>
      <c r="BQ247" s="2"/>
      <c r="BR247" s="2"/>
      <c r="BS247" s="2">
        <f t="shared" si="145"/>
        <v>2979.4321103175635</v>
      </c>
      <c r="BT247" s="2">
        <f t="shared" si="146"/>
        <v>28.513751846689164</v>
      </c>
      <c r="BU247" s="2">
        <f t="shared" si="147"/>
        <v>1995.1311943239621</v>
      </c>
      <c r="BV247" s="2">
        <f t="shared" si="148"/>
        <v>1012.8146678402908</v>
      </c>
      <c r="BW247" s="6">
        <f t="shared" si="129"/>
        <v>3007.9458621642525</v>
      </c>
    </row>
    <row r="248" spans="15:75" x14ac:dyDescent="0.35">
      <c r="O248">
        <f t="shared" si="113"/>
        <v>3.7100000000000026</v>
      </c>
      <c r="P248" s="46"/>
      <c r="S248" s="46"/>
      <c r="T248" s="46"/>
      <c r="U248" s="22">
        <f>IF(O248&lt;'User Interface'!$C$54,0,'User Interface'!$C$52)</f>
        <v>0</v>
      </c>
      <c r="V248" s="46">
        <f>'User Interface'!$C$52</f>
        <v>0.05</v>
      </c>
      <c r="W248" s="46"/>
      <c r="X248">
        <f t="shared" si="112"/>
        <v>3.7100000000000026</v>
      </c>
      <c r="Y248" s="46"/>
      <c r="Z248" s="46"/>
      <c r="AA248" s="46"/>
      <c r="AD248" s="22">
        <f>IF(X248&lt;'User Interface'!$C$54,0,'User Interface'!$C$52)</f>
        <v>0</v>
      </c>
      <c r="AE248" s="46">
        <f>'User Interface'!$C$52</f>
        <v>0.05</v>
      </c>
      <c r="AG248">
        <f t="shared" si="117"/>
        <v>78.333333333333329</v>
      </c>
      <c r="AH248">
        <f t="shared" si="118"/>
        <v>235</v>
      </c>
      <c r="AI248" s="1">
        <f t="shared" si="130"/>
        <v>491.65599199249493</v>
      </c>
      <c r="AJ248" s="1">
        <f t="shared" si="131"/>
        <v>4.8296084244718312E-7</v>
      </c>
      <c r="AK248" s="1">
        <f t="shared" si="119"/>
        <v>111.84177763684573</v>
      </c>
      <c r="AL248" s="1">
        <f t="shared" si="132"/>
        <v>447.30586437197013</v>
      </c>
      <c r="AM248" s="1">
        <f t="shared" si="120"/>
        <v>167.93353326044615</v>
      </c>
      <c r="AN248" s="1">
        <f t="shared" si="133"/>
        <v>8.775444929527606E-5</v>
      </c>
      <c r="AO248" s="1">
        <f t="shared" si="134"/>
        <v>3226.2152004339773</v>
      </c>
      <c r="AP248" s="1">
        <f t="shared" si="135"/>
        <v>2.8746716903912549E-6</v>
      </c>
      <c r="AQ248" s="1">
        <f t="shared" si="121"/>
        <v>139.35262641131018</v>
      </c>
      <c r="AR248" s="1">
        <f t="shared" si="136"/>
        <v>415.56105872835514</v>
      </c>
      <c r="AS248" s="1">
        <f t="shared" si="137"/>
        <v>6.8377484347495907E-5</v>
      </c>
      <c r="AT248" s="1">
        <f t="shared" si="122"/>
        <v>0.13378767503396863</v>
      </c>
      <c r="AU248" s="1">
        <f t="shared" si="114"/>
        <v>5000</v>
      </c>
      <c r="AW248" s="2">
        <f t="shared" si="138"/>
        <v>3.1675342064211049E-6</v>
      </c>
      <c r="AX248" s="42">
        <f t="shared" si="139"/>
        <v>2.8302144592408357E-6</v>
      </c>
      <c r="AY248" s="2">
        <f t="shared" si="140"/>
        <v>1.5398657904891244E-7</v>
      </c>
      <c r="AZ248" s="2">
        <f t="shared" si="141"/>
        <v>9.6301021812412097E-7</v>
      </c>
      <c r="BA248" s="2"/>
      <c r="BB248" s="46">
        <f t="shared" si="115"/>
        <v>0.7613826178458869</v>
      </c>
      <c r="BC248" s="46">
        <f t="shared" si="116"/>
        <v>0.25</v>
      </c>
      <c r="BD248" s="2"/>
      <c r="BE248">
        <f>IF(AG248/Calculations!$H$11=INT(AG248/Calculations!$H$11),1,0)</f>
        <v>0</v>
      </c>
      <c r="BF248" s="56">
        <f t="shared" si="142"/>
        <v>1.7071237064037581</v>
      </c>
      <c r="BH248" s="2">
        <f t="shared" si="123"/>
        <v>10.712813200583179</v>
      </c>
      <c r="BI248" s="2">
        <f t="shared" si="124"/>
        <v>16.375207685473651</v>
      </c>
      <c r="BJ248" s="41">
        <f t="shared" si="143"/>
        <v>0</v>
      </c>
      <c r="BK248" s="58">
        <f t="shared" si="144"/>
        <v>0</v>
      </c>
      <c r="BL248" s="2"/>
      <c r="BM248" s="2">
        <f t="shared" si="125"/>
        <v>10.712813200583179</v>
      </c>
      <c r="BN248" s="2">
        <f t="shared" si="126"/>
        <v>16.375207685473651</v>
      </c>
      <c r="BO248" s="41">
        <f t="shared" si="127"/>
        <v>0</v>
      </c>
      <c r="BP248" s="2">
        <f t="shared" si="128"/>
        <v>0</v>
      </c>
      <c r="BQ248" s="2"/>
      <c r="BR248" s="2"/>
      <c r="BS248" s="2">
        <f t="shared" si="145"/>
        <v>3006.5201312036202</v>
      </c>
      <c r="BT248" s="2">
        <f t="shared" si="146"/>
        <v>28.513751846689164</v>
      </c>
      <c r="BU248" s="2">
        <f t="shared" si="147"/>
        <v>2005.8440075245453</v>
      </c>
      <c r="BV248" s="2">
        <f t="shared" si="148"/>
        <v>1029.1898755257644</v>
      </c>
      <c r="BW248" s="6">
        <f t="shared" si="129"/>
        <v>3035.0338830503092</v>
      </c>
    </row>
    <row r="249" spans="15:75" x14ac:dyDescent="0.35">
      <c r="O249">
        <f t="shared" si="113"/>
        <v>3.7300000000000026</v>
      </c>
      <c r="P249" s="46"/>
      <c r="S249" s="46"/>
      <c r="T249" s="46"/>
      <c r="U249" s="22">
        <f>IF(O249&lt;'User Interface'!$C$54,0,'User Interface'!$C$52)</f>
        <v>0</v>
      </c>
      <c r="V249" s="46">
        <f>'User Interface'!$C$52</f>
        <v>0.05</v>
      </c>
      <c r="W249" s="46"/>
      <c r="X249">
        <f t="shared" si="112"/>
        <v>3.7300000000000026</v>
      </c>
      <c r="Y249" s="46"/>
      <c r="Z249" s="46"/>
      <c r="AA249" s="46"/>
      <c r="AD249" s="22">
        <f>IF(X249&lt;'User Interface'!$C$54,0,'User Interface'!$C$52)</f>
        <v>0</v>
      </c>
      <c r="AE249" s="46">
        <f>'User Interface'!$C$52</f>
        <v>0.05</v>
      </c>
      <c r="AG249">
        <f t="shared" si="117"/>
        <v>78.666666666666671</v>
      </c>
      <c r="AH249">
        <f t="shared" si="118"/>
        <v>236</v>
      </c>
      <c r="AI249" s="1">
        <f t="shared" si="130"/>
        <v>481.14892367142772</v>
      </c>
      <c r="AJ249" s="1">
        <f t="shared" si="131"/>
        <v>4.7268453802666864E-7</v>
      </c>
      <c r="AK249" s="1">
        <f t="shared" si="119"/>
        <v>109.92198178631743</v>
      </c>
      <c r="AL249" s="1">
        <f t="shared" si="132"/>
        <v>444.51824022133286</v>
      </c>
      <c r="AM249" s="1">
        <f t="shared" si="120"/>
        <v>168.4974620433</v>
      </c>
      <c r="AN249" s="1">
        <f t="shared" si="133"/>
        <v>8.7919393018617471E-5</v>
      </c>
      <c r="AO249" s="1">
        <f t="shared" si="134"/>
        <v>3234.2815997804114</v>
      </c>
      <c r="AP249" s="1">
        <f t="shared" si="135"/>
        <v>2.8818874429480648E-6</v>
      </c>
      <c r="AQ249" s="1">
        <f t="shared" si="121"/>
        <v>140.34547362686527</v>
      </c>
      <c r="AR249" s="1">
        <f t="shared" si="136"/>
        <v>421.15037009341648</v>
      </c>
      <c r="AS249" s="1">
        <f t="shared" si="137"/>
        <v>6.9619096155562041E-5</v>
      </c>
      <c r="AT249" s="1">
        <f t="shared" si="122"/>
        <v>0.13578788386767651</v>
      </c>
      <c r="AU249" s="1">
        <f t="shared" si="114"/>
        <v>5000</v>
      </c>
      <c r="AW249" s="2">
        <f t="shared" si="138"/>
        <v>3.1497889374664503E-6</v>
      </c>
      <c r="AX249" s="42">
        <f t="shared" si="139"/>
        <v>2.8696471496731776E-6</v>
      </c>
      <c r="AY249" s="2">
        <f t="shared" si="140"/>
        <v>1.5071064306187984E-7</v>
      </c>
      <c r="AZ249" s="2">
        <f t="shared" si="141"/>
        <v>9.6543964935389465E-7</v>
      </c>
      <c r="BA249" s="2"/>
      <c r="BB249" s="46">
        <f t="shared" si="115"/>
        <v>0.76102598445428848</v>
      </c>
      <c r="BC249" s="46">
        <f t="shared" si="116"/>
        <v>0.25</v>
      </c>
      <c r="BD249" s="2"/>
      <c r="BE249">
        <f>IF(AG249/Calculations!$H$11=INT(AG249/Calculations!$H$11),1,0)</f>
        <v>0</v>
      </c>
      <c r="BF249" s="56">
        <f t="shared" si="142"/>
        <v>1.6980652745943488</v>
      </c>
      <c r="BH249" s="2">
        <f t="shared" si="123"/>
        <v>10.507068331343449</v>
      </c>
      <c r="BI249" s="2">
        <f t="shared" si="124"/>
        <v>16.476472372367336</v>
      </c>
      <c r="BJ249" s="41">
        <f t="shared" si="143"/>
        <v>0</v>
      </c>
      <c r="BK249" s="58">
        <f t="shared" si="144"/>
        <v>0</v>
      </c>
      <c r="BL249" s="2"/>
      <c r="BM249" s="2">
        <f t="shared" si="125"/>
        <v>10.507068331343449</v>
      </c>
      <c r="BN249" s="2">
        <f t="shared" si="126"/>
        <v>16.476472372367336</v>
      </c>
      <c r="BO249" s="41">
        <f t="shared" si="127"/>
        <v>0</v>
      </c>
      <c r="BP249" s="2">
        <f t="shared" si="128"/>
        <v>0</v>
      </c>
      <c r="BQ249" s="2"/>
      <c r="BR249" s="2"/>
      <c r="BS249" s="2">
        <f t="shared" si="145"/>
        <v>3033.503671907331</v>
      </c>
      <c r="BT249" s="2">
        <f t="shared" si="146"/>
        <v>28.513751846689164</v>
      </c>
      <c r="BU249" s="2">
        <f t="shared" si="147"/>
        <v>2016.3510758558887</v>
      </c>
      <c r="BV249" s="2">
        <f t="shared" si="148"/>
        <v>1045.6663478981318</v>
      </c>
      <c r="BW249" s="6">
        <f t="shared" si="129"/>
        <v>3062.01742375402</v>
      </c>
    </row>
    <row r="250" spans="15:75" x14ac:dyDescent="0.35">
      <c r="O250">
        <f t="shared" si="113"/>
        <v>3.7500000000000027</v>
      </c>
      <c r="P250" s="46"/>
      <c r="S250" s="46"/>
      <c r="T250" s="46"/>
      <c r="U250" s="22">
        <f>IF(O250&lt;'User Interface'!$C$54,0,'User Interface'!$C$52)</f>
        <v>0</v>
      </c>
      <c r="V250" s="46">
        <f>'User Interface'!$C$52</f>
        <v>0.05</v>
      </c>
      <c r="W250" s="46"/>
      <c r="X250">
        <f t="shared" si="112"/>
        <v>3.7500000000000027</v>
      </c>
      <c r="Y250" s="46"/>
      <c r="Z250" s="46"/>
      <c r="AA250" s="46"/>
      <c r="AD250" s="22">
        <f>IF(X250&lt;'User Interface'!$C$54,0,'User Interface'!$C$52)</f>
        <v>0</v>
      </c>
      <c r="AE250" s="46">
        <f>'User Interface'!$C$52</f>
        <v>0.05</v>
      </c>
      <c r="AG250">
        <f t="shared" si="117"/>
        <v>79</v>
      </c>
      <c r="AH250">
        <f t="shared" si="118"/>
        <v>237</v>
      </c>
      <c r="AI250" s="1">
        <f t="shared" si="130"/>
        <v>470.84616673540131</v>
      </c>
      <c r="AJ250" s="1">
        <f t="shared" si="131"/>
        <v>4.6261982442382907E-7</v>
      </c>
      <c r="AK250" s="1">
        <f t="shared" si="119"/>
        <v>108.01118520059546</v>
      </c>
      <c r="AL250" s="1">
        <f t="shared" si="132"/>
        <v>441.61212258726562</v>
      </c>
      <c r="AM250" s="1">
        <f t="shared" si="120"/>
        <v>169.01951209086414</v>
      </c>
      <c r="AN250" s="1">
        <f t="shared" si="133"/>
        <v>8.8060078555681729E-5</v>
      </c>
      <c r="AO250" s="1">
        <f t="shared" si="134"/>
        <v>3242.3297485946255</v>
      </c>
      <c r="AP250" s="1">
        <f t="shared" si="135"/>
        <v>2.8891228651075497E-6</v>
      </c>
      <c r="AQ250" s="1">
        <f t="shared" si="121"/>
        <v>141.32638876504654</v>
      </c>
      <c r="AR250" s="1">
        <f t="shared" si="136"/>
        <v>426.71691893445615</v>
      </c>
      <c r="AS250" s="1">
        <f t="shared" si="137"/>
        <v>7.0870426068236428E-5</v>
      </c>
      <c r="AT250" s="1">
        <f t="shared" si="122"/>
        <v>0.13779480949767364</v>
      </c>
      <c r="AU250" s="1">
        <f t="shared" si="114"/>
        <v>4999.9999999999991</v>
      </c>
      <c r="AW250" s="2">
        <f t="shared" si="138"/>
        <v>3.1311410819152015E-6</v>
      </c>
      <c r="AX250" s="42">
        <f t="shared" si="139"/>
        <v>2.9089274401877603E-6</v>
      </c>
      <c r="AY250" s="2">
        <f t="shared" si="140"/>
        <v>1.4749679907271659E-7</v>
      </c>
      <c r="AZ250" s="2">
        <f t="shared" si="141"/>
        <v>9.678645698088398E-7</v>
      </c>
      <c r="BA250" s="2"/>
      <c r="BB250" s="46">
        <f t="shared" si="115"/>
        <v>0.76066951811060124</v>
      </c>
      <c r="BC250" s="46">
        <f t="shared" si="116"/>
        <v>0.25</v>
      </c>
      <c r="BD250" s="2"/>
      <c r="BE250">
        <f>IF(AG250/Calculations!$H$11=INT(AG250/Calculations!$H$11),1,0)</f>
        <v>0</v>
      </c>
      <c r="BF250" s="56">
        <f t="shared" si="142"/>
        <v>1.6891866091829499</v>
      </c>
      <c r="BH250" s="2">
        <f t="shared" si="123"/>
        <v>10.302756946091085</v>
      </c>
      <c r="BI250" s="2">
        <f t="shared" si="124"/>
        <v>16.574856652277415</v>
      </c>
      <c r="BJ250" s="41">
        <f t="shared" si="143"/>
        <v>0</v>
      </c>
      <c r="BK250" s="58">
        <f t="shared" si="144"/>
        <v>0</v>
      </c>
      <c r="BL250" s="2"/>
      <c r="BM250" s="2">
        <f t="shared" si="125"/>
        <v>10.302756946091085</v>
      </c>
      <c r="BN250" s="2">
        <f t="shared" si="126"/>
        <v>16.574856652277415</v>
      </c>
      <c r="BO250" s="41">
        <f t="shared" si="127"/>
        <v>0</v>
      </c>
      <c r="BP250" s="2">
        <f t="shared" si="128"/>
        <v>0</v>
      </c>
      <c r="BQ250" s="2"/>
      <c r="BR250" s="2"/>
      <c r="BS250" s="2">
        <f t="shared" si="145"/>
        <v>3060.3812855056995</v>
      </c>
      <c r="BT250" s="2">
        <f t="shared" si="146"/>
        <v>28.513751846689164</v>
      </c>
      <c r="BU250" s="2">
        <f t="shared" si="147"/>
        <v>2026.6538328019797</v>
      </c>
      <c r="BV250" s="2">
        <f t="shared" si="148"/>
        <v>1062.2412045504093</v>
      </c>
      <c r="BW250" s="6">
        <f t="shared" si="129"/>
        <v>3088.8950373523885</v>
      </c>
    </row>
    <row r="251" spans="15:75" x14ac:dyDescent="0.35">
      <c r="O251">
        <f t="shared" si="113"/>
        <v>3.7700000000000027</v>
      </c>
      <c r="P251" s="46"/>
      <c r="S251" s="46"/>
      <c r="T251" s="46"/>
      <c r="U251" s="22">
        <f>IF(O251&lt;'User Interface'!$C$54,0,'User Interface'!$C$52)</f>
        <v>0</v>
      </c>
      <c r="V251" s="46">
        <f>'User Interface'!$C$52</f>
        <v>0.05</v>
      </c>
      <c r="W251" s="46"/>
      <c r="X251">
        <f t="shared" si="112"/>
        <v>3.7700000000000027</v>
      </c>
      <c r="Y251" s="46"/>
      <c r="Z251" s="46"/>
      <c r="AA251" s="46"/>
      <c r="AD251" s="22">
        <f>IF(X251&lt;'User Interface'!$C$54,0,'User Interface'!$C$52)</f>
        <v>0</v>
      </c>
      <c r="AE251" s="46">
        <f>'User Interface'!$C$52</f>
        <v>0.05</v>
      </c>
      <c r="AG251">
        <f t="shared" si="117"/>
        <v>79.333333333333329</v>
      </c>
      <c r="AH251">
        <f t="shared" si="118"/>
        <v>238</v>
      </c>
      <c r="AI251" s="1">
        <f t="shared" si="130"/>
        <v>460.74610199690812</v>
      </c>
      <c r="AJ251" s="1">
        <f t="shared" si="131"/>
        <v>4.5275789482742797E-7</v>
      </c>
      <c r="AK251" s="1">
        <f t="shared" si="119"/>
        <v>106.11000714888441</v>
      </c>
      <c r="AL251" s="1">
        <f t="shared" si="132"/>
        <v>438.59254177953852</v>
      </c>
      <c r="AM251" s="1">
        <f t="shared" si="120"/>
        <v>169.49947189726399</v>
      </c>
      <c r="AN251" s="1">
        <f t="shared" si="133"/>
        <v>8.8176465501147276E-5</v>
      </c>
      <c r="AO251" s="1">
        <f t="shared" si="134"/>
        <v>3250.3581135435711</v>
      </c>
      <c r="AP251" s="1">
        <f t="shared" si="135"/>
        <v>2.896366399708669E-6</v>
      </c>
      <c r="AQ251" s="1">
        <f t="shared" si="121"/>
        <v>142.29387059392565</v>
      </c>
      <c r="AR251" s="1">
        <f t="shared" si="136"/>
        <v>432.25992143011212</v>
      </c>
      <c r="AS251" s="1">
        <f t="shared" si="137"/>
        <v>7.2131087591508094E-5</v>
      </c>
      <c r="AT251" s="1">
        <f t="shared" si="122"/>
        <v>0.13980795311818467</v>
      </c>
      <c r="AU251" s="1">
        <f t="shared" si="114"/>
        <v>5000</v>
      </c>
      <c r="AW251" s="2">
        <f t="shared" si="138"/>
        <v>3.1116277126656067E-6</v>
      </c>
      <c r="AX251" s="42">
        <f t="shared" si="139"/>
        <v>2.9480526201344413E-6</v>
      </c>
      <c r="AY251" s="2">
        <f t="shared" si="140"/>
        <v>1.4434467854487523E-7</v>
      </c>
      <c r="AZ251" s="2">
        <f t="shared" si="141"/>
        <v>9.7028448963696921E-7</v>
      </c>
      <c r="BA251" s="2"/>
      <c r="BB251" s="46">
        <f t="shared" si="115"/>
        <v>0.76031321873657975</v>
      </c>
      <c r="BC251" s="46">
        <f t="shared" si="116"/>
        <v>0.25</v>
      </c>
      <c r="BD251" s="2"/>
      <c r="BE251">
        <f>IF(AG251/Calculations!$H$11=INT(AG251/Calculations!$H$11),1,0)</f>
        <v>0</v>
      </c>
      <c r="BF251" s="56">
        <f t="shared" si="142"/>
        <v>1.6804883157007124</v>
      </c>
      <c r="BH251" s="2">
        <f t="shared" si="123"/>
        <v>10.100064748355111</v>
      </c>
      <c r="BI251" s="2">
        <f t="shared" si="124"/>
        <v>16.670413913884261</v>
      </c>
      <c r="BJ251" s="41">
        <f t="shared" si="143"/>
        <v>0</v>
      </c>
      <c r="BK251" s="58">
        <f t="shared" si="144"/>
        <v>0</v>
      </c>
      <c r="BL251" s="2"/>
      <c r="BM251" s="2">
        <f t="shared" si="125"/>
        <v>10.100064748355111</v>
      </c>
      <c r="BN251" s="2">
        <f t="shared" si="126"/>
        <v>16.670413913884261</v>
      </c>
      <c r="BO251" s="41">
        <f t="shared" si="127"/>
        <v>0</v>
      </c>
      <c r="BP251" s="2">
        <f t="shared" si="128"/>
        <v>0</v>
      </c>
      <c r="BQ251" s="2"/>
      <c r="BR251" s="2"/>
      <c r="BS251" s="2">
        <f t="shared" si="145"/>
        <v>3087.1517641679388</v>
      </c>
      <c r="BT251" s="2">
        <f t="shared" si="146"/>
        <v>28.513751846689164</v>
      </c>
      <c r="BU251" s="2">
        <f t="shared" si="147"/>
        <v>2036.7538975503348</v>
      </c>
      <c r="BV251" s="2">
        <f t="shared" si="148"/>
        <v>1078.9116184642935</v>
      </c>
      <c r="BW251" s="6">
        <f t="shared" si="129"/>
        <v>3115.6655160146279</v>
      </c>
    </row>
    <row r="252" spans="15:75" x14ac:dyDescent="0.35">
      <c r="O252">
        <f t="shared" si="113"/>
        <v>3.7900000000000027</v>
      </c>
      <c r="P252" s="46"/>
      <c r="S252" s="46"/>
      <c r="T252" s="46"/>
      <c r="U252" s="22">
        <f>IF(O252&lt;'User Interface'!$C$54,0,'User Interface'!$C$52)</f>
        <v>0</v>
      </c>
      <c r="V252" s="46">
        <f>'User Interface'!$C$52</f>
        <v>0.05</v>
      </c>
      <c r="W252" s="46"/>
      <c r="X252">
        <f t="shared" si="112"/>
        <v>3.7900000000000027</v>
      </c>
      <c r="Y252" s="46"/>
      <c r="Z252" s="46"/>
      <c r="AA252" s="46"/>
      <c r="AD252" s="22">
        <f>IF(X252&lt;'User Interface'!$C$54,0,'User Interface'!$C$52)</f>
        <v>0</v>
      </c>
      <c r="AE252" s="46">
        <f>'User Interface'!$C$52</f>
        <v>0.05</v>
      </c>
      <c r="AG252">
        <f t="shared" ref="AG252:AG315" si="149">AH252/3</f>
        <v>79.666666666666671</v>
      </c>
      <c r="AH252">
        <f t="shared" si="118"/>
        <v>239</v>
      </c>
      <c r="AI252" s="1">
        <f t="shared" si="130"/>
        <v>450.84694211560566</v>
      </c>
      <c r="AJ252" s="1">
        <f t="shared" si="131"/>
        <v>4.4309244798477772E-7</v>
      </c>
      <c r="AK252" s="1">
        <f t="shared" si="119"/>
        <v>104.21916624553178</v>
      </c>
      <c r="AL252" s="1">
        <f t="shared" si="132"/>
        <v>435.46442581660335</v>
      </c>
      <c r="AM252" s="1">
        <f t="shared" ref="AM252:AM315" si="150">MAX(0,AM251*(1-delta-rho)+(AL251+AN251)*sigma)</f>
        <v>169.93718632468935</v>
      </c>
      <c r="AN252" s="1">
        <f t="shared" si="133"/>
        <v>8.8268550883329245E-5</v>
      </c>
      <c r="AO252" s="1">
        <f t="shared" si="134"/>
        <v>3258.3652074947158</v>
      </c>
      <c r="AP252" s="1">
        <f t="shared" si="135"/>
        <v>2.9036098674444906E-6</v>
      </c>
      <c r="AQ252" s="1">
        <f t="shared" si="121"/>
        <v>143.24663455560426</v>
      </c>
      <c r="AR252" s="1">
        <f t="shared" si="136"/>
        <v>437.7784456178922</v>
      </c>
      <c r="AS252" s="1">
        <f t="shared" si="137"/>
        <v>7.3400699206502601E-5</v>
      </c>
      <c r="AT252" s="1">
        <f t="shared" ref="AT252:AT315" si="151">MAX(0,delta*AM251+AT251)</f>
        <v>0.14182681340424752</v>
      </c>
      <c r="AU252" s="1">
        <f t="shared" ref="AU252:AU315" si="152">SUM(AI252:AT252)</f>
        <v>4999.9999999999991</v>
      </c>
      <c r="AW252" s="2">
        <f t="shared" si="138"/>
        <v>3.0912848890237081E-6</v>
      </c>
      <c r="AX252" s="42">
        <f t="shared" si="139"/>
        <v>2.9870184624113774E-6</v>
      </c>
      <c r="AY252" s="2">
        <f t="shared" si="140"/>
        <v>1.4125385143315903E-7</v>
      </c>
      <c r="AZ252" s="2">
        <f t="shared" si="141"/>
        <v>9.7269893430537779E-7</v>
      </c>
      <c r="BA252" s="2"/>
      <c r="BB252" s="46">
        <f t="shared" si="115"/>
        <v>0.75995708625401481</v>
      </c>
      <c r="BC252" s="46">
        <f t="shared" si="116"/>
        <v>0.25</v>
      </c>
      <c r="BD252" s="2"/>
      <c r="BE252">
        <f>IF(AG252/Calculations!$H$11=INT(AG252/Calculations!$H$11),1,0)</f>
        <v>0</v>
      </c>
      <c r="BF252" s="56">
        <f t="shared" si="142"/>
        <v>1.6719707426878032</v>
      </c>
      <c r="BH252" s="2">
        <f t="shared" si="123"/>
        <v>9.8991598909678693</v>
      </c>
      <c r="BI252" s="2">
        <f t="shared" si="124"/>
        <v>16.763194027670359</v>
      </c>
      <c r="BJ252" s="41">
        <f t="shared" si="143"/>
        <v>0</v>
      </c>
      <c r="BK252" s="58">
        <f t="shared" si="144"/>
        <v>0</v>
      </c>
      <c r="BL252" s="2"/>
      <c r="BM252" s="2">
        <f t="shared" si="125"/>
        <v>9.8991598909678693</v>
      </c>
      <c r="BN252" s="2">
        <f t="shared" si="126"/>
        <v>16.763194027670359</v>
      </c>
      <c r="BO252" s="41">
        <f t="shared" si="127"/>
        <v>0</v>
      </c>
      <c r="BP252" s="2">
        <f t="shared" si="128"/>
        <v>0</v>
      </c>
      <c r="BQ252" s="2"/>
      <c r="BR252" s="2"/>
      <c r="BS252" s="2">
        <f t="shared" si="145"/>
        <v>3113.8141180865773</v>
      </c>
      <c r="BT252" s="2">
        <f t="shared" ref="BT252:BT315" si="153">BT251+BO252+BP252</f>
        <v>28.513751846689164</v>
      </c>
      <c r="BU252" s="2">
        <f t="shared" ref="BU252:BU315" si="154">BU251+BM252+BO252</f>
        <v>2046.6530574413027</v>
      </c>
      <c r="BV252" s="2">
        <f t="shared" ref="BV252:BV315" si="155">BV251+BN252+BP252</f>
        <v>1095.6748124919638</v>
      </c>
      <c r="BW252" s="6">
        <f t="shared" ref="BW252:BW315" si="156">BS252+BT252</f>
        <v>3142.3278699332664</v>
      </c>
    </row>
    <row r="253" spans="15:75" x14ac:dyDescent="0.35">
      <c r="O253">
        <f t="shared" si="113"/>
        <v>3.8100000000000027</v>
      </c>
      <c r="P253" s="46"/>
      <c r="S253" s="46"/>
      <c r="T253" s="46"/>
      <c r="U253" s="22">
        <f>IF(O253&lt;'User Interface'!$C$54,0,'User Interface'!$C$52)</f>
        <v>0</v>
      </c>
      <c r="V253" s="46">
        <f>'User Interface'!$C$52</f>
        <v>0.05</v>
      </c>
      <c r="W253" s="46"/>
      <c r="X253">
        <f t="shared" si="112"/>
        <v>3.8100000000000027</v>
      </c>
      <c r="Y253" s="46"/>
      <c r="Z253" s="46"/>
      <c r="AA253" s="46"/>
      <c r="AD253" s="22">
        <f>IF(X253&lt;'User Interface'!$C$54,0,'User Interface'!$C$52)</f>
        <v>0</v>
      </c>
      <c r="AE253" s="46">
        <f>'User Interface'!$C$52</f>
        <v>0.05</v>
      </c>
      <c r="AG253">
        <f t="shared" si="149"/>
        <v>80</v>
      </c>
      <c r="AH253">
        <f t="shared" si="118"/>
        <v>240</v>
      </c>
      <c r="AI253" s="1">
        <f t="shared" si="130"/>
        <v>441.14674761944019</v>
      </c>
      <c r="AJ253" s="1">
        <f t="shared" si="131"/>
        <v>4.3361879730449603E-7</v>
      </c>
      <c r="AK253" s="1">
        <f t="shared" si="119"/>
        <v>102.3394533905563</v>
      </c>
      <c r="AL253" s="1">
        <f t="shared" si="132"/>
        <v>432.23261494324009</v>
      </c>
      <c r="AM253" s="1">
        <f t="shared" si="150"/>
        <v>170.33255421683785</v>
      </c>
      <c r="AN253" s="1">
        <f t="shared" si="133"/>
        <v>8.8336367043789218E-5</v>
      </c>
      <c r="AO253" s="1">
        <f t="shared" si="134"/>
        <v>3266.3495875860008</v>
      </c>
      <c r="AP253" s="1">
        <f t="shared" si="135"/>
        <v>2.9108473554438072E-6</v>
      </c>
      <c r="AQ253" s="1">
        <f t="shared" si="121"/>
        <v>144.1835860007871</v>
      </c>
      <c r="AR253" s="1">
        <f t="shared" si="136"/>
        <v>443.27143899623769</v>
      </c>
      <c r="AS253" s="1">
        <f t="shared" si="137"/>
        <v>7.4678882991378656E-5</v>
      </c>
      <c r="AT253" s="1">
        <f t="shared" si="151"/>
        <v>0.14385088718309752</v>
      </c>
      <c r="AU253" s="1">
        <f t="shared" si="152"/>
        <v>5000</v>
      </c>
      <c r="AW253" s="2">
        <f t="shared" si="138"/>
        <v>3.0701478231582478E-6</v>
      </c>
      <c r="AX253" s="42">
        <f t="shared" si="139"/>
        <v>3.0258194802689794E-6</v>
      </c>
      <c r="AY253" s="2">
        <f t="shared" si="140"/>
        <v>1.3822383198131089E-7</v>
      </c>
      <c r="AZ253" s="2">
        <f t="shared" si="141"/>
        <v>9.7510744381414667E-7</v>
      </c>
      <c r="BA253" s="2"/>
      <c r="BB253" s="46">
        <f t="shared" si="115"/>
        <v>0.75960112058473428</v>
      </c>
      <c r="BC253" s="46">
        <f t="shared" si="116"/>
        <v>0.25</v>
      </c>
      <c r="BD253" s="2"/>
      <c r="BE253">
        <f>IF(AG253/Calculations!$H$11=INT(AG253/Calculations!$H$11),1,0)</f>
        <v>0</v>
      </c>
      <c r="BF253" s="56">
        <f t="shared" si="142"/>
        <v>1.6636339968484704</v>
      </c>
      <c r="BH253" s="2">
        <f t="shared" si="123"/>
        <v>9.7001945056391587</v>
      </c>
      <c r="BI253" s="2">
        <f t="shared" si="124"/>
        <v>16.853244173583327</v>
      </c>
      <c r="BJ253" s="41">
        <f t="shared" si="143"/>
        <v>0</v>
      </c>
      <c r="BK253" s="58">
        <f t="shared" si="144"/>
        <v>0</v>
      </c>
      <c r="BL253" s="2"/>
      <c r="BM253" s="2">
        <f t="shared" si="125"/>
        <v>9.7001945056391587</v>
      </c>
      <c r="BN253" s="2">
        <f t="shared" si="126"/>
        <v>16.853244173583327</v>
      </c>
      <c r="BO253" s="41">
        <f t="shared" si="127"/>
        <v>0</v>
      </c>
      <c r="BP253" s="2">
        <f t="shared" si="128"/>
        <v>0</v>
      </c>
      <c r="BQ253" s="2"/>
      <c r="BR253" s="2"/>
      <c r="BS253" s="2">
        <f t="shared" si="145"/>
        <v>3140.3675567657997</v>
      </c>
      <c r="BT253" s="2">
        <f t="shared" si="153"/>
        <v>28.513751846689164</v>
      </c>
      <c r="BU253" s="2">
        <f t="shared" si="154"/>
        <v>2056.3532519469418</v>
      </c>
      <c r="BV253" s="2">
        <f t="shared" si="155"/>
        <v>1112.5280566655472</v>
      </c>
      <c r="BW253" s="6">
        <f t="shared" si="156"/>
        <v>3168.8813086124887</v>
      </c>
    </row>
    <row r="254" spans="15:75" x14ac:dyDescent="0.35">
      <c r="O254">
        <f t="shared" si="113"/>
        <v>3.8300000000000027</v>
      </c>
      <c r="P254" s="46"/>
      <c r="S254" s="46"/>
      <c r="T254" s="46"/>
      <c r="U254" s="22">
        <f>IF(O254&lt;'User Interface'!$C$54,0,'User Interface'!$C$52)</f>
        <v>0</v>
      </c>
      <c r="V254" s="46">
        <f>'User Interface'!$C$52</f>
        <v>0.05</v>
      </c>
      <c r="W254" s="46"/>
      <c r="X254">
        <f t="shared" si="112"/>
        <v>3.8300000000000027</v>
      </c>
      <c r="Y254" s="46"/>
      <c r="Z254" s="46"/>
      <c r="AA254" s="46"/>
      <c r="AD254" s="22">
        <f>IF(X254&lt;'User Interface'!$C$54,0,'User Interface'!$C$52)</f>
        <v>0</v>
      </c>
      <c r="AE254" s="46">
        <f>'User Interface'!$C$52</f>
        <v>0.05</v>
      </c>
      <c r="AG254">
        <f t="shared" si="149"/>
        <v>80.333333333333329</v>
      </c>
      <c r="AH254">
        <f t="shared" si="118"/>
        <v>241</v>
      </c>
      <c r="AI254" s="1">
        <f t="shared" si="130"/>
        <v>431.64344159924991</v>
      </c>
      <c r="AJ254" s="1">
        <f t="shared" si="131"/>
        <v>4.2433328219022002E-7</v>
      </c>
      <c r="AK254" s="1">
        <f t="shared" si="119"/>
        <v>100.47170904330366</v>
      </c>
      <c r="AL254" s="1">
        <f t="shared" si="132"/>
        <v>428.9018726477978</v>
      </c>
      <c r="AM254" s="1">
        <f t="shared" si="150"/>
        <v>170.68552621734844</v>
      </c>
      <c r="AN254" s="1">
        <f t="shared" si="133"/>
        <v>8.8379979720165186E-5</v>
      </c>
      <c r="AO254" s="1">
        <f t="shared" si="134"/>
        <v>3274.3098535542854</v>
      </c>
      <c r="AP254" s="1">
        <f t="shared" si="135"/>
        <v>2.9180744756527167E-6</v>
      </c>
      <c r="AQ254" s="1">
        <f t="shared" si="121"/>
        <v>145.10379708482853</v>
      </c>
      <c r="AR254" s="1">
        <f t="shared" si="136"/>
        <v>448.73775249545758</v>
      </c>
      <c r="AS254" s="1">
        <f t="shared" si="137"/>
        <v>7.5965263498696517E-5</v>
      </c>
      <c r="AT254" s="1">
        <f t="shared" si="151"/>
        <v>0.14587967007712593</v>
      </c>
      <c r="AU254" s="1">
        <f t="shared" si="152"/>
        <v>5000</v>
      </c>
      <c r="AW254" s="2">
        <f t="shared" si="138"/>
        <v>3.0482510111987334E-6</v>
      </c>
      <c r="AX254" s="42">
        <f t="shared" si="139"/>
        <v>3.0644491499697368E-6</v>
      </c>
      <c r="AY254" s="2">
        <f t="shared" si="140"/>
        <v>1.3525408398722266E-7</v>
      </c>
      <c r="AZ254" s="2">
        <f t="shared" si="141"/>
        <v>9.7750957202351126E-7</v>
      </c>
      <c r="BA254" s="2"/>
      <c r="BB254" s="46">
        <f t="shared" si="115"/>
        <v>0.75924532165060243</v>
      </c>
      <c r="BC254" s="46">
        <f t="shared" si="116"/>
        <v>0.25</v>
      </c>
      <c r="BD254" s="2"/>
      <c r="BE254">
        <f>IF(AG254/Calculations!$H$11=INT(AG254/Calculations!$H$11),1,0)</f>
        <v>0</v>
      </c>
      <c r="BF254" s="56">
        <f t="shared" si="142"/>
        <v>1.6554779573199154</v>
      </c>
      <c r="BH254" s="2">
        <f t="shared" si="123"/>
        <v>9.5033060294758407</v>
      </c>
      <c r="BI254" s="2">
        <f t="shared" si="124"/>
        <v>16.940609528573333</v>
      </c>
      <c r="BJ254" s="41">
        <f t="shared" si="143"/>
        <v>0</v>
      </c>
      <c r="BK254" s="58">
        <f t="shared" si="144"/>
        <v>0</v>
      </c>
      <c r="BL254" s="2"/>
      <c r="BM254" s="2">
        <f t="shared" si="125"/>
        <v>9.5033060294758407</v>
      </c>
      <c r="BN254" s="2">
        <f t="shared" si="126"/>
        <v>16.940609528573333</v>
      </c>
      <c r="BO254" s="41">
        <f t="shared" si="127"/>
        <v>0</v>
      </c>
      <c r="BP254" s="2">
        <f t="shared" si="128"/>
        <v>0</v>
      </c>
      <c r="BQ254" s="2"/>
      <c r="BR254" s="2"/>
      <c r="BS254" s="2">
        <f t="shared" si="145"/>
        <v>3166.8114723238491</v>
      </c>
      <c r="BT254" s="2">
        <f t="shared" si="153"/>
        <v>28.513751846689164</v>
      </c>
      <c r="BU254" s="2">
        <f t="shared" si="154"/>
        <v>2065.8565579764177</v>
      </c>
      <c r="BV254" s="2">
        <f t="shared" si="155"/>
        <v>1129.4686661941205</v>
      </c>
      <c r="BW254" s="6">
        <f t="shared" si="156"/>
        <v>3195.3252241705381</v>
      </c>
    </row>
    <row r="255" spans="15:75" x14ac:dyDescent="0.35">
      <c r="O255">
        <f t="shared" si="113"/>
        <v>3.8500000000000028</v>
      </c>
      <c r="P255" s="46"/>
      <c r="S255" s="46"/>
      <c r="T255" s="46"/>
      <c r="U255" s="22">
        <f>IF(O255&lt;'User Interface'!$C$54,0,'User Interface'!$C$52)</f>
        <v>0</v>
      </c>
      <c r="V255" s="46">
        <f>'User Interface'!$C$52</f>
        <v>0.05</v>
      </c>
      <c r="W255" s="46"/>
      <c r="X255">
        <f t="shared" si="112"/>
        <v>3.8500000000000028</v>
      </c>
      <c r="Y255" s="46"/>
      <c r="Z255" s="46"/>
      <c r="AA255" s="46"/>
      <c r="AD255" s="22">
        <f>IF(X255&lt;'User Interface'!$C$54,0,'User Interface'!$C$52)</f>
        <v>0</v>
      </c>
      <c r="AE255" s="46">
        <f>'User Interface'!$C$52</f>
        <v>0.05</v>
      </c>
      <c r="AG255">
        <f t="shared" si="149"/>
        <v>80.666666666666671</v>
      </c>
      <c r="AH255">
        <f t="shared" si="118"/>
        <v>242</v>
      </c>
      <c r="AI255" s="1">
        <f t="shared" si="130"/>
        <v>422.33482324515052</v>
      </c>
      <c r="AJ255" s="1">
        <f t="shared" si="131"/>
        <v>4.1523288040275253E-7</v>
      </c>
      <c r="AK255" s="1">
        <f t="shared" si="119"/>
        <v>98.61680417946971</v>
      </c>
      <c r="AL255" s="1">
        <f t="shared" si="132"/>
        <v>425.47689377955021</v>
      </c>
      <c r="AM255" s="1">
        <f t="shared" si="150"/>
        <v>170.99610275262407</v>
      </c>
      <c r="AN255" s="1">
        <f t="shared" si="133"/>
        <v>8.839948629583485E-5</v>
      </c>
      <c r="AO255" s="1">
        <f t="shared" si="134"/>
        <v>3282.244646276989</v>
      </c>
      <c r="AP255" s="1">
        <f t="shared" si="135"/>
        <v>2.9252878698433281E-6</v>
      </c>
      <c r="AQ255" s="1">
        <f t="shared" si="121"/>
        <v>146.00648679879993</v>
      </c>
      <c r="AR255" s="1">
        <f t="shared" si="136"/>
        <v>454.17616131082116</v>
      </c>
      <c r="AS255" s="1">
        <f t="shared" si="137"/>
        <v>7.7259466852730221E-5</v>
      </c>
      <c r="AT255" s="1">
        <f t="shared" si="151"/>
        <v>0.14791265712085433</v>
      </c>
      <c r="AU255" s="1">
        <f t="shared" si="152"/>
        <v>5000</v>
      </c>
      <c r="AW255" s="2">
        <f t="shared" si="138"/>
        <v>3.0256283348589638E-6</v>
      </c>
      <c r="AX255" s="42">
        <f t="shared" si="139"/>
        <v>3.1029001040026647E-6</v>
      </c>
      <c r="AY255" s="2">
        <f t="shared" si="140"/>
        <v>1.3234402560927244E-7</v>
      </c>
      <c r="AZ255" s="2">
        <f t="shared" si="141"/>
        <v>9.7990488607485005E-7</v>
      </c>
      <c r="BA255" s="2"/>
      <c r="BB255" s="46">
        <f t="shared" si="115"/>
        <v>0.75888968937351986</v>
      </c>
      <c r="BC255" s="46">
        <f t="shared" si="116"/>
        <v>0.25</v>
      </c>
      <c r="BD255" s="2"/>
      <c r="BE255">
        <f>IF(AG255/Calculations!$H$11=INT(AG255/Calculations!$H$11),1,0)</f>
        <v>0</v>
      </c>
      <c r="BF255" s="56">
        <f t="shared" si="142"/>
        <v>1.6475022891869422</v>
      </c>
      <c r="BH255" s="2">
        <f t="shared" si="123"/>
        <v>9.3086183631998001</v>
      </c>
      <c r="BI255" s="2">
        <f t="shared" si="124"/>
        <v>17.025333834507901</v>
      </c>
      <c r="BJ255" s="41">
        <f t="shared" si="143"/>
        <v>0</v>
      </c>
      <c r="BK255" s="58">
        <f t="shared" si="144"/>
        <v>0</v>
      </c>
      <c r="BL255" s="2"/>
      <c r="BM255" s="2">
        <f t="shared" si="125"/>
        <v>9.3086183631998001</v>
      </c>
      <c r="BN255" s="2">
        <f t="shared" si="126"/>
        <v>17.025333834507901</v>
      </c>
      <c r="BO255" s="41">
        <f t="shared" si="127"/>
        <v>0</v>
      </c>
      <c r="BP255" s="2">
        <f t="shared" si="128"/>
        <v>0</v>
      </c>
      <c r="BQ255" s="2"/>
      <c r="BR255" s="2"/>
      <c r="BS255" s="2">
        <f t="shared" si="145"/>
        <v>3193.1454245215568</v>
      </c>
      <c r="BT255" s="2">
        <f t="shared" si="153"/>
        <v>28.513751846689164</v>
      </c>
      <c r="BU255" s="2">
        <f t="shared" si="154"/>
        <v>2075.1651763396176</v>
      </c>
      <c r="BV255" s="2">
        <f t="shared" si="155"/>
        <v>1146.4940000286283</v>
      </c>
      <c r="BW255" s="6">
        <f t="shared" si="156"/>
        <v>3221.6591763682459</v>
      </c>
    </row>
    <row r="256" spans="15:75" x14ac:dyDescent="0.35">
      <c r="O256">
        <f t="shared" si="113"/>
        <v>3.8700000000000028</v>
      </c>
      <c r="P256" s="46"/>
      <c r="S256" s="46"/>
      <c r="T256" s="46"/>
      <c r="U256" s="22">
        <f>IF(O256&lt;'User Interface'!$C$54,0,'User Interface'!$C$52)</f>
        <v>0</v>
      </c>
      <c r="V256" s="46">
        <f>'User Interface'!$C$52</f>
        <v>0.05</v>
      </c>
      <c r="W256" s="46"/>
      <c r="X256">
        <f t="shared" si="112"/>
        <v>3.8700000000000028</v>
      </c>
      <c r="Y256" s="46"/>
      <c r="Z256" s="46"/>
      <c r="AA256" s="46"/>
      <c r="AD256" s="22">
        <f>IF(X256&lt;'User Interface'!$C$54,0,'User Interface'!$C$52)</f>
        <v>0</v>
      </c>
      <c r="AE256" s="46">
        <f>'User Interface'!$C$52</f>
        <v>0.05</v>
      </c>
      <c r="AG256">
        <f t="shared" si="149"/>
        <v>81</v>
      </c>
      <c r="AH256">
        <f t="shared" si="118"/>
        <v>243</v>
      </c>
      <c r="AI256" s="1">
        <f t="shared" si="130"/>
        <v>413.21858036427113</v>
      </c>
      <c r="AJ256" s="1">
        <f t="shared" si="131"/>
        <v>4.0631495404320711E-7</v>
      </c>
      <c r="AK256" s="1">
        <f t="shared" si="119"/>
        <v>96.775624382659217</v>
      </c>
      <c r="AL256" s="1">
        <f t="shared" si="132"/>
        <v>421.96231027406418</v>
      </c>
      <c r="AM256" s="1">
        <f t="shared" si="150"/>
        <v>171.26433214553643</v>
      </c>
      <c r="AN256" s="1">
        <f t="shared" si="133"/>
        <v>8.8395014186234906E-5</v>
      </c>
      <c r="AO256" s="1">
        <f t="shared" si="134"/>
        <v>3290.1526464891667</v>
      </c>
      <c r="AP256" s="1">
        <f t="shared" si="135"/>
        <v>2.932484879118102E-6</v>
      </c>
      <c r="AQ256" s="1">
        <f t="shared" si="121"/>
        <v>146.89100368516091</v>
      </c>
      <c r="AR256" s="1">
        <f t="shared" si="136"/>
        <v>459.58538302085316</v>
      </c>
      <c r="AS256" s="1">
        <f t="shared" si="137"/>
        <v>7.8561120036068862E-5</v>
      </c>
      <c r="AT256" s="1">
        <f t="shared" si="151"/>
        <v>0.14994934335388305</v>
      </c>
      <c r="AU256" s="1">
        <f t="shared" si="152"/>
        <v>5000</v>
      </c>
      <c r="AW256" s="2">
        <f t="shared" si="138"/>
        <v>3.0023131385577162E-6</v>
      </c>
      <c r="AX256" s="42">
        <f t="shared" si="139"/>
        <v>3.1411642988798461E-6</v>
      </c>
      <c r="AY256" s="2">
        <f t="shared" si="140"/>
        <v>1.2949303377470543E-7</v>
      </c>
      <c r="AZ256" s="2">
        <f t="shared" si="141"/>
        <v>9.8229296588921614E-7</v>
      </c>
      <c r="BA256" s="2"/>
      <c r="BB256" s="46">
        <f t="shared" si="115"/>
        <v>0.75853422367542434</v>
      </c>
      <c r="BC256" s="46">
        <f t="shared" si="116"/>
        <v>0.25</v>
      </c>
      <c r="BD256" s="2"/>
      <c r="BE256">
        <f>IF(AG256/Calculations!$H$11=INT(AG256/Calculations!$H$11),1,0)</f>
        <v>0</v>
      </c>
      <c r="BF256" s="56">
        <f t="shared" si="142"/>
        <v>1.639706456347549</v>
      </c>
      <c r="BH256" s="2">
        <f t="shared" si="123"/>
        <v>9.1162428897972667</v>
      </c>
      <c r="BI256" s="2">
        <f t="shared" si="124"/>
        <v>17.107459864005431</v>
      </c>
      <c r="BJ256" s="41">
        <f t="shared" si="143"/>
        <v>0</v>
      </c>
      <c r="BK256" s="58">
        <f t="shared" si="144"/>
        <v>0</v>
      </c>
      <c r="BL256" s="2"/>
      <c r="BM256" s="2">
        <f t="shared" si="125"/>
        <v>9.1162428897972667</v>
      </c>
      <c r="BN256" s="2">
        <f t="shared" si="126"/>
        <v>17.107459864005431</v>
      </c>
      <c r="BO256" s="41">
        <f t="shared" si="127"/>
        <v>0</v>
      </c>
      <c r="BP256" s="2">
        <f t="shared" si="128"/>
        <v>0</v>
      </c>
      <c r="BQ256" s="2"/>
      <c r="BR256" s="2"/>
      <c r="BS256" s="2">
        <f t="shared" si="145"/>
        <v>3219.3691272753595</v>
      </c>
      <c r="BT256" s="2">
        <f t="shared" si="153"/>
        <v>28.513751846689164</v>
      </c>
      <c r="BU256" s="2">
        <f t="shared" si="154"/>
        <v>2084.281419229415</v>
      </c>
      <c r="BV256" s="2">
        <f t="shared" si="155"/>
        <v>1163.6014598926338</v>
      </c>
      <c r="BW256" s="6">
        <f t="shared" si="156"/>
        <v>3247.8828791220485</v>
      </c>
    </row>
    <row r="257" spans="15:75" x14ac:dyDescent="0.35">
      <c r="O257">
        <f t="shared" si="113"/>
        <v>3.8900000000000028</v>
      </c>
      <c r="P257" s="46"/>
      <c r="S257" s="46"/>
      <c r="T257" s="46"/>
      <c r="U257" s="22">
        <f>IF(O257&lt;'User Interface'!$C$54,0,'User Interface'!$C$52)</f>
        <v>0</v>
      </c>
      <c r="V257" s="46">
        <f>'User Interface'!$C$52</f>
        <v>0.05</v>
      </c>
      <c r="W257" s="46"/>
      <c r="X257">
        <f t="shared" si="112"/>
        <v>3.8900000000000028</v>
      </c>
      <c r="Y257" s="46"/>
      <c r="Z257" s="46"/>
      <c r="AA257" s="46"/>
      <c r="AD257" s="22">
        <f>IF(X257&lt;'User Interface'!$C$54,0,'User Interface'!$C$52)</f>
        <v>0</v>
      </c>
      <c r="AE257" s="46">
        <f>'User Interface'!$C$52</f>
        <v>0.05</v>
      </c>
      <c r="AG257">
        <f t="shared" si="149"/>
        <v>81.333333333333329</v>
      </c>
      <c r="AH257">
        <f t="shared" si="118"/>
        <v>244</v>
      </c>
      <c r="AI257" s="1">
        <f t="shared" si="130"/>
        <v>404.29230099569446</v>
      </c>
      <c r="AJ257" s="1">
        <f t="shared" si="131"/>
        <v>3.9757708426935452E-7</v>
      </c>
      <c r="AK257" s="1">
        <f t="shared" si="119"/>
        <v>94.949056606344953</v>
      </c>
      <c r="AL257" s="1">
        <f t="shared" si="132"/>
        <v>418.36269491622329</v>
      </c>
      <c r="AM257" s="1">
        <f t="shared" si="150"/>
        <v>171.49030883248696</v>
      </c>
      <c r="AN257" s="1">
        <f t="shared" si="133"/>
        <v>8.8366719336888911E-5</v>
      </c>
      <c r="AO257" s="1">
        <f t="shared" si="134"/>
        <v>3298.0325736446039</v>
      </c>
      <c r="AP257" s="1">
        <f t="shared" si="135"/>
        <v>2.9396633231419001E-6</v>
      </c>
      <c r="AQ257" s="1">
        <f t="shared" si="121"/>
        <v>147.75681085268417</v>
      </c>
      <c r="AR257" s="1">
        <f t="shared" si="136"/>
        <v>464.9640933537604</v>
      </c>
      <c r="AS257" s="1">
        <f t="shared" si="137"/>
        <v>7.98698503390353E-5</v>
      </c>
      <c r="AT257" s="1">
        <f t="shared" si="151"/>
        <v>0.15198922439137247</v>
      </c>
      <c r="AU257" s="1">
        <f t="shared" si="152"/>
        <v>4999.9999999999991</v>
      </c>
      <c r="AW257" s="2">
        <f t="shared" si="138"/>
        <v>2.9783382862402339E-6</v>
      </c>
      <c r="AX257" s="42">
        <f t="shared" si="139"/>
        <v>3.1792331609680795E-6</v>
      </c>
      <c r="AY257" s="2">
        <f t="shared" si="140"/>
        <v>1.2670044824054976E-7</v>
      </c>
      <c r="AZ257" s="2">
        <f t="shared" si="141"/>
        <v>9.8467340372983159E-7</v>
      </c>
      <c r="BA257" s="2"/>
      <c r="BB257" s="46">
        <f t="shared" si="115"/>
        <v>0.75817892447828972</v>
      </c>
      <c r="BC257" s="46">
        <f t="shared" si="116"/>
        <v>0.25</v>
      </c>
      <c r="BD257" s="2"/>
      <c r="BE257">
        <f>IF(AG257/Calculations!$H$11=INT(AG257/Calculations!$H$11),1,0)</f>
        <v>0</v>
      </c>
      <c r="BF257" s="56">
        <f t="shared" si="142"/>
        <v>1.632089733812585</v>
      </c>
      <c r="BH257" s="2">
        <f t="shared" si="123"/>
        <v>8.9262793773145397</v>
      </c>
      <c r="BI257" s="2">
        <f t="shared" si="124"/>
        <v>17.187029799207799</v>
      </c>
      <c r="BJ257" s="41">
        <f t="shared" si="143"/>
        <v>0</v>
      </c>
      <c r="BK257" s="58">
        <f t="shared" si="144"/>
        <v>0</v>
      </c>
      <c r="BL257" s="2"/>
      <c r="BM257" s="2">
        <f t="shared" si="125"/>
        <v>8.9262793773145397</v>
      </c>
      <c r="BN257" s="2">
        <f t="shared" si="126"/>
        <v>17.187029799207799</v>
      </c>
      <c r="BO257" s="41">
        <f t="shared" si="127"/>
        <v>0</v>
      </c>
      <c r="BP257" s="2">
        <f t="shared" si="128"/>
        <v>0</v>
      </c>
      <c r="BQ257" s="2"/>
      <c r="BR257" s="2"/>
      <c r="BS257" s="2">
        <f t="shared" si="145"/>
        <v>3245.4824364518818</v>
      </c>
      <c r="BT257" s="2">
        <f t="shared" si="153"/>
        <v>28.513751846689164</v>
      </c>
      <c r="BU257" s="2">
        <f t="shared" si="154"/>
        <v>2093.2076986067295</v>
      </c>
      <c r="BV257" s="2">
        <f t="shared" si="155"/>
        <v>1180.7884896918415</v>
      </c>
      <c r="BW257" s="6">
        <f t="shared" si="156"/>
        <v>3273.9961882985708</v>
      </c>
    </row>
    <row r="258" spans="15:75" x14ac:dyDescent="0.35">
      <c r="O258">
        <f t="shared" si="113"/>
        <v>3.9100000000000028</v>
      </c>
      <c r="P258" s="46"/>
      <c r="S258" s="46"/>
      <c r="T258" s="46"/>
      <c r="U258" s="22">
        <f>IF(O258&lt;'User Interface'!$C$54,0,'User Interface'!$C$52)</f>
        <v>0</v>
      </c>
      <c r="V258" s="46">
        <f>'User Interface'!$C$52</f>
        <v>0.05</v>
      </c>
      <c r="W258" s="46"/>
      <c r="X258">
        <f t="shared" ref="X258:X321" si="157">X257+0.02</f>
        <v>3.9100000000000028</v>
      </c>
      <c r="Y258" s="46"/>
      <c r="Z258" s="46"/>
      <c r="AA258" s="46"/>
      <c r="AD258" s="22">
        <f>IF(X258&lt;'User Interface'!$C$54,0,'User Interface'!$C$52)</f>
        <v>0</v>
      </c>
      <c r="AE258" s="46">
        <f>'User Interface'!$C$52</f>
        <v>0.05</v>
      </c>
      <c r="AG258">
        <f t="shared" si="149"/>
        <v>81.666666666666671</v>
      </c>
      <c r="AH258">
        <f t="shared" si="118"/>
        <v>245</v>
      </c>
      <c r="AI258" s="1">
        <f t="shared" si="130"/>
        <v>395.55348421891711</v>
      </c>
      <c r="AJ258" s="1">
        <f t="shared" si="131"/>
        <v>3.8901696486184022E-7</v>
      </c>
      <c r="AK258" s="1">
        <f t="shared" si="119"/>
        <v>93.137978213199716</v>
      </c>
      <c r="AL258" s="1">
        <f t="shared" si="132"/>
        <v>414.6825635043636</v>
      </c>
      <c r="AM258" s="1">
        <f t="shared" si="150"/>
        <v>171.67417166133845</v>
      </c>
      <c r="AN258" s="1">
        <f t="shared" si="133"/>
        <v>8.8314784812600197E-5</v>
      </c>
      <c r="AO258" s="1">
        <f t="shared" si="134"/>
        <v>3305.8831848948676</v>
      </c>
      <c r="AP258" s="1">
        <f t="shared" si="135"/>
        <v>2.9468213525784759E-6</v>
      </c>
      <c r="AQ258" s="1">
        <f t="shared" si="121"/>
        <v>148.60347296097282</v>
      </c>
      <c r="AR258" s="1">
        <f t="shared" si="136"/>
        <v>470.3109399134587</v>
      </c>
      <c r="AS258" s="1">
        <f t="shared" si="137"/>
        <v>8.118528494904189E-5</v>
      </c>
      <c r="AT258" s="1">
        <f t="shared" si="151"/>
        <v>0.15403179697328828</v>
      </c>
      <c r="AU258" s="1">
        <f t="shared" si="152"/>
        <v>4999.9999999999982</v>
      </c>
      <c r="AW258" s="2">
        <f t="shared" si="138"/>
        <v>2.953736201455811E-6</v>
      </c>
      <c r="AX258" s="42">
        <f t="shared" si="139"/>
        <v>3.2170977133169489E-6</v>
      </c>
      <c r="AY258" s="2">
        <f t="shared" si="140"/>
        <v>1.2396557534893719E-7</v>
      </c>
      <c r="AZ258" s="2">
        <f t="shared" si="141"/>
        <v>9.8704580381720898E-7</v>
      </c>
      <c r="BA258" s="2"/>
      <c r="BB258" s="46">
        <f t="shared" si="115"/>
        <v>0.7578237917041265</v>
      </c>
      <c r="BC258" s="46">
        <f t="shared" si="116"/>
        <v>0.25</v>
      </c>
      <c r="BD258" s="2"/>
      <c r="BE258">
        <f>IF(AG258/Calculations!$H$11=INT(AG258/Calculations!$H$11),1,0)</f>
        <v>0</v>
      </c>
      <c r="BF258" s="56">
        <f t="shared" si="142"/>
        <v>1.6246512195044793</v>
      </c>
      <c r="BH258" s="2">
        <f t="shared" si="123"/>
        <v>8.73881678533753</v>
      </c>
      <c r="BI258" s="2">
        <f t="shared" si="124"/>
        <v>17.264085536364679</v>
      </c>
      <c r="BJ258" s="41">
        <f t="shared" si="143"/>
        <v>0</v>
      </c>
      <c r="BK258" s="58">
        <f t="shared" si="144"/>
        <v>0</v>
      </c>
      <c r="BL258" s="2"/>
      <c r="BM258" s="2">
        <f t="shared" si="125"/>
        <v>8.73881678533753</v>
      </c>
      <c r="BN258" s="2">
        <f t="shared" si="126"/>
        <v>17.264085536364679</v>
      </c>
      <c r="BO258" s="41">
        <f t="shared" si="127"/>
        <v>0</v>
      </c>
      <c r="BP258" s="2">
        <f t="shared" si="128"/>
        <v>0</v>
      </c>
      <c r="BQ258" s="2"/>
      <c r="BR258" s="2"/>
      <c r="BS258" s="2">
        <f t="shared" si="145"/>
        <v>3271.4853387735839</v>
      </c>
      <c r="BT258" s="2">
        <f t="shared" si="153"/>
        <v>28.513751846689164</v>
      </c>
      <c r="BU258" s="2">
        <f t="shared" si="154"/>
        <v>2101.9465153920669</v>
      </c>
      <c r="BV258" s="2">
        <f t="shared" si="155"/>
        <v>1198.0525752282063</v>
      </c>
      <c r="BW258" s="6">
        <f t="shared" si="156"/>
        <v>3299.9990906202729</v>
      </c>
    </row>
    <row r="259" spans="15:75" x14ac:dyDescent="0.35">
      <c r="O259">
        <f t="shared" ref="O259:O322" si="158">O258+0.02</f>
        <v>3.9300000000000028</v>
      </c>
      <c r="P259" s="46"/>
      <c r="S259" s="46"/>
      <c r="T259" s="46"/>
      <c r="U259" s="22">
        <f>IF(O259&lt;'User Interface'!$C$54,0,'User Interface'!$C$52)</f>
        <v>0</v>
      </c>
      <c r="V259" s="46">
        <f>'User Interface'!$C$52</f>
        <v>0.05</v>
      </c>
      <c r="W259" s="46"/>
      <c r="X259">
        <f t="shared" si="157"/>
        <v>3.9300000000000028</v>
      </c>
      <c r="Y259" s="46"/>
      <c r="Z259" s="46"/>
      <c r="AA259" s="46"/>
      <c r="AD259" s="22">
        <f>IF(X259&lt;'User Interface'!$C$54,0,'User Interface'!$C$52)</f>
        <v>0</v>
      </c>
      <c r="AE259" s="46">
        <f>'User Interface'!$C$52</f>
        <v>0.05</v>
      </c>
      <c r="AG259">
        <f t="shared" si="149"/>
        <v>82</v>
      </c>
      <c r="AH259">
        <f t="shared" si="118"/>
        <v>246</v>
      </c>
      <c r="AI259" s="1">
        <f t="shared" si="130"/>
        <v>386.99955023608373</v>
      </c>
      <c r="AJ259" s="1">
        <f t="shared" si="131"/>
        <v>3.8063233475281216E-7</v>
      </c>
      <c r="AK259" s="1">
        <f t="shared" si="119"/>
        <v>91.343247958506623</v>
      </c>
      <c r="AL259" s="1">
        <f t="shared" si="132"/>
        <v>410.92637572294791</v>
      </c>
      <c r="AM259" s="1">
        <f t="shared" si="150"/>
        <v>171.81610225197508</v>
      </c>
      <c r="AN259" s="1">
        <f t="shared" si="133"/>
        <v>8.8239419460972609E-5</v>
      </c>
      <c r="AO259" s="1">
        <f t="shared" si="134"/>
        <v>3313.7032741647276</v>
      </c>
      <c r="AP259" s="1">
        <f t="shared" si="135"/>
        <v>2.9539573503731308E-6</v>
      </c>
      <c r="AQ259" s="1">
        <f t="shared" si="121"/>
        <v>149.43064489258086</v>
      </c>
      <c r="AR259" s="1">
        <f t="shared" si="136"/>
        <v>475.62455413262467</v>
      </c>
      <c r="AS259" s="1">
        <f t="shared" si="137"/>
        <v>8.2507050660088512E-5</v>
      </c>
      <c r="AT259" s="1">
        <f t="shared" si="151"/>
        <v>0.15607655949337379</v>
      </c>
      <c r="AU259" s="1">
        <f t="shared" si="152"/>
        <v>4999.9999999999991</v>
      </c>
      <c r="AW259" s="2">
        <f t="shared" si="138"/>
        <v>2.9285388936989516E-6</v>
      </c>
      <c r="AX259" s="42">
        <f t="shared" si="139"/>
        <v>3.2547486860238094E-6</v>
      </c>
      <c r="AY259" s="2">
        <f t="shared" si="140"/>
        <v>1.2128769151158536E-7</v>
      </c>
      <c r="AZ259" s="2">
        <f t="shared" si="141"/>
        <v>9.8940978198747992E-7</v>
      </c>
      <c r="BA259" s="2"/>
      <c r="BB259" s="46">
        <f t="shared" si="115"/>
        <v>0.75746882527498205</v>
      </c>
      <c r="BC259" s="46">
        <f t="shared" si="116"/>
        <v>0.25</v>
      </c>
      <c r="BD259" s="2"/>
      <c r="BE259">
        <f>IF(AG259/Calculations!$H$11=INT(AG259/Calculations!$H$11),1,0)</f>
        <v>0</v>
      </c>
      <c r="BF259" s="56">
        <f t="shared" si="142"/>
        <v>1.6173898456053064</v>
      </c>
      <c r="BH259" s="2">
        <f t="shared" si="123"/>
        <v>8.5539339912179955</v>
      </c>
      <c r="BI259" s="2">
        <f t="shared" si="124"/>
        <v>17.338668927271698</v>
      </c>
      <c r="BJ259" s="41">
        <f t="shared" si="143"/>
        <v>0</v>
      </c>
      <c r="BK259" s="58">
        <f t="shared" si="144"/>
        <v>0</v>
      </c>
      <c r="BL259" s="2"/>
      <c r="BM259" s="2">
        <f t="shared" si="125"/>
        <v>8.5539339912179955</v>
      </c>
      <c r="BN259" s="2">
        <f t="shared" si="126"/>
        <v>17.338668927271698</v>
      </c>
      <c r="BO259" s="41">
        <f t="shared" si="127"/>
        <v>0</v>
      </c>
      <c r="BP259" s="2">
        <f t="shared" si="128"/>
        <v>0</v>
      </c>
      <c r="BQ259" s="2"/>
      <c r="BR259" s="2"/>
      <c r="BS259" s="2">
        <f t="shared" si="145"/>
        <v>3297.3779416920734</v>
      </c>
      <c r="BT259" s="2">
        <f t="shared" si="153"/>
        <v>28.513751846689164</v>
      </c>
      <c r="BU259" s="2">
        <f t="shared" si="154"/>
        <v>2110.5004493832848</v>
      </c>
      <c r="BV259" s="2">
        <f t="shared" si="155"/>
        <v>1215.391244155478</v>
      </c>
      <c r="BW259" s="6">
        <f t="shared" si="156"/>
        <v>3325.8916935387624</v>
      </c>
    </row>
    <row r="260" spans="15:75" x14ac:dyDescent="0.35">
      <c r="O260">
        <f t="shared" si="158"/>
        <v>3.9500000000000028</v>
      </c>
      <c r="P260" s="46"/>
      <c r="S260" s="46"/>
      <c r="T260" s="46"/>
      <c r="U260" s="22">
        <f>IF(O260&lt;'User Interface'!$C$54,0,'User Interface'!$C$52)</f>
        <v>0</v>
      </c>
      <c r="V260" s="46">
        <f>'User Interface'!$C$52</f>
        <v>0.05</v>
      </c>
      <c r="W260" s="46"/>
      <c r="X260">
        <f t="shared" si="157"/>
        <v>3.9500000000000028</v>
      </c>
      <c r="Y260" s="46"/>
      <c r="Z260" s="46"/>
      <c r="AA260" s="46"/>
      <c r="AD260" s="22">
        <f>IF(X260&lt;'User Interface'!$C$54,0,'User Interface'!$C$52)</f>
        <v>0</v>
      </c>
      <c r="AE260" s="46">
        <f>'User Interface'!$C$52</f>
        <v>0.05</v>
      </c>
      <c r="AG260">
        <f t="shared" si="149"/>
        <v>82.333333333333329</v>
      </c>
      <c r="AH260">
        <f t="shared" si="118"/>
        <v>247</v>
      </c>
      <c r="AI260" s="1">
        <f t="shared" si="130"/>
        <v>378.62784979507103</v>
      </c>
      <c r="AJ260" s="1">
        <f t="shared" si="131"/>
        <v>3.7242093628754387E-7</v>
      </c>
      <c r="AK260" s="1">
        <f t="shared" si="119"/>
        <v>89.565698634563333</v>
      </c>
      <c r="AL260" s="1">
        <f t="shared" si="132"/>
        <v>407.09853498371325</v>
      </c>
      <c r="AM260" s="1">
        <f t="shared" si="150"/>
        <v>171.91632340482136</v>
      </c>
      <c r="AN260" s="1">
        <f t="shared" si="133"/>
        <v>8.8140856636538675E-5</v>
      </c>
      <c r="AO260" s="1">
        <f t="shared" si="134"/>
        <v>3321.4916713061452</v>
      </c>
      <c r="AP260" s="1">
        <f t="shared" si="135"/>
        <v>2.9610698656348645E-6</v>
      </c>
      <c r="AQ260" s="1">
        <f t="shared" si="121"/>
        <v>150.23806187155816</v>
      </c>
      <c r="AR260" s="1">
        <f t="shared" si="136"/>
        <v>480.90356168249775</v>
      </c>
      <c r="AS260" s="1">
        <f t="shared" si="137"/>
        <v>8.3834773685259519E-5</v>
      </c>
      <c r="AT260" s="1">
        <f t="shared" si="151"/>
        <v>0.1581230125085954</v>
      </c>
      <c r="AU260" s="1">
        <f t="shared" si="152"/>
        <v>4999.9999999999991</v>
      </c>
      <c r="AW260" s="2">
        <f t="shared" si="138"/>
        <v>2.9027779735583252E-6</v>
      </c>
      <c r="AX260" s="42">
        <f t="shared" si="139"/>
        <v>3.292176612315977E-6</v>
      </c>
      <c r="AY260" s="2">
        <f t="shared" si="140"/>
        <v>1.186660464523357E-7</v>
      </c>
      <c r="AZ260" s="2">
        <f t="shared" si="141"/>
        <v>9.917649653861107E-7</v>
      </c>
      <c r="BA260" s="2"/>
      <c r="BB260" s="46">
        <f t="shared" si="115"/>
        <v>0.75711402511293968</v>
      </c>
      <c r="BC260" s="46">
        <f t="shared" si="116"/>
        <v>0.25</v>
      </c>
      <c r="BD260" s="2"/>
      <c r="BE260">
        <f>IF(AG260/Calculations!$H$11=INT(AG260/Calculations!$H$11),1,0)</f>
        <v>0</v>
      </c>
      <c r="BF260" s="56">
        <f t="shared" si="142"/>
        <v>1.6103043894925588</v>
      </c>
      <c r="BH260" s="2">
        <f t="shared" si="123"/>
        <v>8.3717004492241269</v>
      </c>
      <c r="BI260" s="2">
        <f t="shared" si="124"/>
        <v>17.410821967041848</v>
      </c>
      <c r="BJ260" s="41">
        <f t="shared" si="143"/>
        <v>0</v>
      </c>
      <c r="BK260" s="58">
        <f t="shared" si="144"/>
        <v>0</v>
      </c>
      <c r="BL260" s="2"/>
      <c r="BM260" s="2">
        <f t="shared" si="125"/>
        <v>8.3717004492241269</v>
      </c>
      <c r="BN260" s="2">
        <f t="shared" si="126"/>
        <v>17.410821967041848</v>
      </c>
      <c r="BO260" s="41">
        <f t="shared" si="127"/>
        <v>0</v>
      </c>
      <c r="BP260" s="2">
        <f t="shared" si="128"/>
        <v>0</v>
      </c>
      <c r="BQ260" s="2"/>
      <c r="BR260" s="2"/>
      <c r="BS260" s="2">
        <f t="shared" si="145"/>
        <v>3323.1604641083395</v>
      </c>
      <c r="BT260" s="2">
        <f t="shared" si="153"/>
        <v>28.513751846689164</v>
      </c>
      <c r="BU260" s="2">
        <f t="shared" si="154"/>
        <v>2118.872149832509</v>
      </c>
      <c r="BV260" s="2">
        <f t="shared" si="155"/>
        <v>1232.8020661225198</v>
      </c>
      <c r="BW260" s="6">
        <f t="shared" si="156"/>
        <v>3351.6742159550286</v>
      </c>
    </row>
    <row r="261" spans="15:75" x14ac:dyDescent="0.35">
      <c r="O261">
        <f t="shared" si="158"/>
        <v>3.9700000000000029</v>
      </c>
      <c r="P261" s="46"/>
      <c r="S261" s="46"/>
      <c r="T261" s="46"/>
      <c r="U261" s="22">
        <f>IF(O261&lt;'User Interface'!$C$54,0,'User Interface'!$C$52)</f>
        <v>0</v>
      </c>
      <c r="V261" s="46">
        <f>'User Interface'!$C$52</f>
        <v>0.05</v>
      </c>
      <c r="W261" s="46"/>
      <c r="X261">
        <f t="shared" si="157"/>
        <v>3.9700000000000029</v>
      </c>
      <c r="Y261" s="46"/>
      <c r="Z261" s="46"/>
      <c r="AA261" s="46"/>
      <c r="AD261" s="22">
        <f>IF(X261&lt;'User Interface'!$C$54,0,'User Interface'!$C$52)</f>
        <v>0</v>
      </c>
      <c r="AE261" s="46">
        <f>'User Interface'!$C$52</f>
        <v>0.05</v>
      </c>
      <c r="AG261">
        <f t="shared" si="149"/>
        <v>82.666666666666671</v>
      </c>
      <c r="AH261">
        <f t="shared" si="118"/>
        <v>248</v>
      </c>
      <c r="AI261" s="1">
        <f t="shared" si="130"/>
        <v>370.43567300971114</v>
      </c>
      <c r="AJ261" s="1">
        <f t="shared" si="131"/>
        <v>3.6438049042351982E-7</v>
      </c>
      <c r="AK261" s="1">
        <f t="shared" si="119"/>
        <v>87.806131135234395</v>
      </c>
      <c r="AL261" s="1">
        <f t="shared" si="132"/>
        <v>403.20338745493359</v>
      </c>
      <c r="AM261" s="1">
        <f t="shared" si="150"/>
        <v>171.97509754565118</v>
      </c>
      <c r="AN261" s="1">
        <f t="shared" si="133"/>
        <v>8.801935297439346E-5</v>
      </c>
      <c r="AO261" s="1">
        <f t="shared" si="134"/>
        <v>3329.247241316195</v>
      </c>
      <c r="AP261" s="1">
        <f t="shared" si="135"/>
        <v>2.9681575692804394E-6</v>
      </c>
      <c r="AQ261" s="1">
        <f t="shared" si="121"/>
        <v>151.02553082218407</v>
      </c>
      <c r="AR261" s="1">
        <f t="shared" si="136"/>
        <v>486.1465915368903</v>
      </c>
      <c r="AS261" s="1">
        <f t="shared" si="137"/>
        <v>8.5168079557356385E-5</v>
      </c>
      <c r="AT261" s="1">
        <f t="shared" si="151"/>
        <v>0.16017065922963236</v>
      </c>
      <c r="AU261" s="1">
        <f t="shared" si="152"/>
        <v>5000</v>
      </c>
      <c r="AW261" s="2">
        <f t="shared" si="138"/>
        <v>2.8764846588254818E-6</v>
      </c>
      <c r="AX261" s="42">
        <f t="shared" si="139"/>
        <v>3.3293719122220916E-6</v>
      </c>
      <c r="AY261" s="2">
        <f t="shared" si="140"/>
        <v>1.160998662318239E-7</v>
      </c>
      <c r="AZ261" s="2">
        <f t="shared" si="141"/>
        <v>9.9411099219052926E-7</v>
      </c>
      <c r="BA261" s="2"/>
      <c r="BB261" s="46">
        <f t="shared" si="115"/>
        <v>0.75675939114011959</v>
      </c>
      <c r="BC261" s="46">
        <f t="shared" si="116"/>
        <v>0.25</v>
      </c>
      <c r="BD261" s="2"/>
      <c r="BE261">
        <f>IF(AG261/Calculations!$H$11=INT(AG261/Calculations!$H$11),1,0)</f>
        <v>0</v>
      </c>
      <c r="BF261" s="56">
        <f t="shared" si="142"/>
        <v>1.6033934842913711</v>
      </c>
      <c r="BH261" s="2">
        <f t="shared" si="123"/>
        <v>8.192176793400316</v>
      </c>
      <c r="BI261" s="2">
        <f t="shared" si="124"/>
        <v>17.480586936354609</v>
      </c>
      <c r="BJ261" s="41">
        <f t="shared" si="143"/>
        <v>0</v>
      </c>
      <c r="BK261" s="58">
        <f t="shared" si="144"/>
        <v>0</v>
      </c>
      <c r="BL261" s="2"/>
      <c r="BM261" s="2">
        <f t="shared" si="125"/>
        <v>8.192176793400316</v>
      </c>
      <c r="BN261" s="2">
        <f t="shared" si="126"/>
        <v>17.480586936354609</v>
      </c>
      <c r="BO261" s="41">
        <f t="shared" si="127"/>
        <v>0</v>
      </c>
      <c r="BP261" s="2">
        <f t="shared" si="128"/>
        <v>0</v>
      </c>
      <c r="BQ261" s="2"/>
      <c r="BR261" s="2"/>
      <c r="BS261" s="2">
        <f t="shared" si="145"/>
        <v>3348.8332278380944</v>
      </c>
      <c r="BT261" s="2">
        <f t="shared" si="153"/>
        <v>28.513751846689164</v>
      </c>
      <c r="BU261" s="2">
        <f t="shared" si="154"/>
        <v>2127.0643266259094</v>
      </c>
      <c r="BV261" s="2">
        <f t="shared" si="155"/>
        <v>1250.2826530588745</v>
      </c>
      <c r="BW261" s="6">
        <f t="shared" si="156"/>
        <v>3377.3469796847835</v>
      </c>
    </row>
    <row r="262" spans="15:75" x14ac:dyDescent="0.35">
      <c r="O262">
        <f t="shared" si="158"/>
        <v>3.9900000000000029</v>
      </c>
      <c r="P262" s="46"/>
      <c r="S262" s="46"/>
      <c r="T262" s="46"/>
      <c r="U262" s="22">
        <f>IF(O262&lt;'User Interface'!$C$54,0,'User Interface'!$C$52)</f>
        <v>0</v>
      </c>
      <c r="V262" s="46">
        <f>'User Interface'!$C$52</f>
        <v>0.05</v>
      </c>
      <c r="W262" s="46"/>
      <c r="X262">
        <f t="shared" si="157"/>
        <v>3.9900000000000029</v>
      </c>
      <c r="Y262" s="46"/>
      <c r="Z262" s="46"/>
      <c r="AA262" s="46"/>
      <c r="AD262" s="22">
        <f>IF(X262&lt;'User Interface'!$C$54,0,'User Interface'!$C$52)</f>
        <v>0</v>
      </c>
      <c r="AE262" s="46">
        <f>'User Interface'!$C$52</f>
        <v>0.05</v>
      </c>
      <c r="AG262">
        <f t="shared" si="149"/>
        <v>83</v>
      </c>
      <c r="AH262">
        <f t="shared" si="118"/>
        <v>249</v>
      </c>
      <c r="AI262" s="1">
        <f t="shared" si="130"/>
        <v>362.42025762464255</v>
      </c>
      <c r="AJ262" s="1">
        <f t="shared" si="131"/>
        <v>3.5650868302341823E-7</v>
      </c>
      <c r="AK262" s="1">
        <f t="shared" si="119"/>
        <v>86.065309735371002</v>
      </c>
      <c r="AL262" s="1">
        <f t="shared" si="132"/>
        <v>399.24522046420628</v>
      </c>
      <c r="AM262" s="1">
        <f t="shared" si="150"/>
        <v>171.99272519753865</v>
      </c>
      <c r="AN262" s="1">
        <f t="shared" si="133"/>
        <v>8.7875187204429633E-5</v>
      </c>
      <c r="AO262" s="1">
        <f t="shared" si="134"/>
        <v>3336.9688836069217</v>
      </c>
      <c r="AP262" s="1">
        <f t="shared" si="135"/>
        <v>2.9752192242099462E-6</v>
      </c>
      <c r="AQ262" s="1">
        <f t="shared" si="121"/>
        <v>151.79292279157201</v>
      </c>
      <c r="AR262" s="1">
        <f t="shared" si="136"/>
        <v>491.3522838602471</v>
      </c>
      <c r="AS262" s="1">
        <f t="shared" si="137"/>
        <v>8.650659310476482E-5</v>
      </c>
      <c r="AT262" s="1">
        <f t="shared" si="151"/>
        <v>0.16221900599284314</v>
      </c>
      <c r="AU262" s="1">
        <f t="shared" si="152"/>
        <v>5000</v>
      </c>
      <c r="AW262" s="2">
        <f t="shared" si="138"/>
        <v>2.8496897733828903E-6</v>
      </c>
      <c r="AX262" s="42">
        <f t="shared" si="139"/>
        <v>3.3663249654407338E-6</v>
      </c>
      <c r="AY262" s="2">
        <f t="shared" si="140"/>
        <v>1.1358835607440497E-7</v>
      </c>
      <c r="AZ262" s="2">
        <f t="shared" si="141"/>
        <v>9.9644751135631963E-7</v>
      </c>
      <c r="BA262" s="2"/>
      <c r="BB262" s="46">
        <f t="shared" si="115"/>
        <v>0.75640492327867848</v>
      </c>
      <c r="BC262" s="46">
        <f t="shared" si="116"/>
        <v>0.25</v>
      </c>
      <c r="BD262" s="2"/>
      <c r="BE262">
        <f>IF(AG262/Calculations!$H$11=INT(AG262/Calculations!$H$11),1,0)</f>
        <v>0</v>
      </c>
      <c r="BF262" s="56">
        <f t="shared" si="142"/>
        <v>1.5966556290644123</v>
      </c>
      <c r="BH262" s="2">
        <f t="shared" si="123"/>
        <v>8.0154153929404455</v>
      </c>
      <c r="BI262" s="2">
        <f t="shared" si="124"/>
        <v>17.548006505186169</v>
      </c>
      <c r="BJ262" s="41">
        <f t="shared" si="143"/>
        <v>0</v>
      </c>
      <c r="BK262" s="58">
        <f t="shared" si="144"/>
        <v>0</v>
      </c>
      <c r="BL262" s="2"/>
      <c r="BM262" s="2">
        <f t="shared" si="125"/>
        <v>8.0154153929404455</v>
      </c>
      <c r="BN262" s="2">
        <f t="shared" si="126"/>
        <v>17.548006505186169</v>
      </c>
      <c r="BO262" s="41">
        <f t="shared" si="127"/>
        <v>0</v>
      </c>
      <c r="BP262" s="2">
        <f t="shared" si="128"/>
        <v>0</v>
      </c>
      <c r="BQ262" s="2"/>
      <c r="BR262" s="2"/>
      <c r="BS262" s="2">
        <f t="shared" si="145"/>
        <v>3374.3966497362212</v>
      </c>
      <c r="BT262" s="2">
        <f t="shared" si="153"/>
        <v>28.513751846689164</v>
      </c>
      <c r="BU262" s="2">
        <f t="shared" si="154"/>
        <v>2135.0797420188501</v>
      </c>
      <c r="BV262" s="2">
        <f t="shared" si="155"/>
        <v>1267.8306595640606</v>
      </c>
      <c r="BW262" s="6">
        <f t="shared" si="156"/>
        <v>3402.9104015829103</v>
      </c>
    </row>
    <row r="263" spans="15:75" x14ac:dyDescent="0.35">
      <c r="O263">
        <f t="shared" si="158"/>
        <v>4.0100000000000025</v>
      </c>
      <c r="P263" s="46"/>
      <c r="S263" s="46"/>
      <c r="T263" s="46"/>
      <c r="U263" s="22">
        <f>IF(O263&lt;'User Interface'!$C$54,0,'User Interface'!$C$52)</f>
        <v>0</v>
      </c>
      <c r="V263" s="46">
        <f>'User Interface'!$C$52</f>
        <v>0.05</v>
      </c>
      <c r="W263" s="46"/>
      <c r="X263">
        <f t="shared" si="157"/>
        <v>4.0100000000000025</v>
      </c>
      <c r="Y263" s="46"/>
      <c r="Z263" s="46"/>
      <c r="AA263" s="46"/>
      <c r="AD263" s="22">
        <f>IF(X263&lt;'User Interface'!$C$54,0,'User Interface'!$C$52)</f>
        <v>0</v>
      </c>
      <c r="AE263" s="46">
        <f>'User Interface'!$C$52</f>
        <v>0.05</v>
      </c>
      <c r="AG263">
        <f t="shared" si="149"/>
        <v>83.333333333333329</v>
      </c>
      <c r="AH263">
        <f t="shared" si="118"/>
        <v>250</v>
      </c>
      <c r="AI263" s="1">
        <f t="shared" si="130"/>
        <v>354.5787967651051</v>
      </c>
      <c r="AJ263" s="1">
        <f t="shared" si="131"/>
        <v>3.4880315836316598E-7</v>
      </c>
      <c r="AK263" s="1">
        <f t="shared" si="119"/>
        <v>84.343958409794936</v>
      </c>
      <c r="AL263" s="1">
        <f t="shared" si="132"/>
        <v>395.22826043105709</v>
      </c>
      <c r="AM263" s="1">
        <f t="shared" si="150"/>
        <v>171.96954347291069</v>
      </c>
      <c r="AN263" s="1">
        <f t="shared" si="133"/>
        <v>8.7708658999109508E-5</v>
      </c>
      <c r="AO263" s="1">
        <f t="shared" si="134"/>
        <v>3344.655531317359</v>
      </c>
      <c r="AP263" s="1">
        <f t="shared" si="135"/>
        <v>2.9822536651892324E-6</v>
      </c>
      <c r="AQ263" s="1">
        <f t="shared" si="121"/>
        <v>152.54016628544375</v>
      </c>
      <c r="AR263" s="1">
        <f t="shared" si="136"/>
        <v>496.51929686596105</v>
      </c>
      <c r="AS263" s="1">
        <f t="shared" si="137"/>
        <v>8.7849938491344634E-5</v>
      </c>
      <c r="AT263" s="1">
        <f t="shared" si="151"/>
        <v>0.16426756271403156</v>
      </c>
      <c r="AU263" s="1">
        <f t="shared" si="152"/>
        <v>5000.0000000000009</v>
      </c>
      <c r="AW263" s="2">
        <f t="shared" si="138"/>
        <v>2.8224237404087726E-6</v>
      </c>
      <c r="AX263" s="42">
        <f t="shared" si="139"/>
        <v>3.4030261747884938E-6</v>
      </c>
      <c r="AY263" s="2">
        <f t="shared" si="140"/>
        <v>1.1113070301422046E-7</v>
      </c>
      <c r="AZ263" s="2">
        <f t="shared" si="141"/>
        <v>9.987741823826012E-7</v>
      </c>
      <c r="BA263" s="2"/>
      <c r="BB263" s="46">
        <f t="shared" si="115"/>
        <v>0.75605062145080926</v>
      </c>
      <c r="BC263" s="46">
        <f t="shared" si="116"/>
        <v>0.25</v>
      </c>
      <c r="BD263" s="2"/>
      <c r="BE263">
        <f>IF(AG263/Calculations!$H$11=INT(AG263/Calculations!$H$11),1,0)</f>
        <v>0</v>
      </c>
      <c r="BF263" s="56">
        <f t="shared" si="142"/>
        <v>1.5900891986546712</v>
      </c>
      <c r="BH263" s="2">
        <f t="shared" si="123"/>
        <v>7.8414608672429482</v>
      </c>
      <c r="BI263" s="2">
        <f t="shared" si="124"/>
        <v>17.613123804046413</v>
      </c>
      <c r="BJ263" s="41">
        <f t="shared" si="143"/>
        <v>0</v>
      </c>
      <c r="BK263" s="58">
        <f t="shared" si="144"/>
        <v>0</v>
      </c>
      <c r="BL263" s="2"/>
      <c r="BM263" s="2">
        <f t="shared" si="125"/>
        <v>7.8414608672429482</v>
      </c>
      <c r="BN263" s="2">
        <f t="shared" si="126"/>
        <v>17.613123804046413</v>
      </c>
      <c r="BO263" s="41">
        <f t="shared" si="127"/>
        <v>0</v>
      </c>
      <c r="BP263" s="2">
        <f t="shared" si="128"/>
        <v>0</v>
      </c>
      <c r="BQ263" s="2"/>
      <c r="BR263" s="2"/>
      <c r="BS263" s="2">
        <f t="shared" si="145"/>
        <v>3399.8512344075107</v>
      </c>
      <c r="BT263" s="2">
        <f t="shared" si="153"/>
        <v>28.513751846689164</v>
      </c>
      <c r="BU263" s="2">
        <f t="shared" si="154"/>
        <v>2142.9212028860929</v>
      </c>
      <c r="BV263" s="2">
        <f t="shared" si="155"/>
        <v>1285.443783368107</v>
      </c>
      <c r="BW263" s="6">
        <f t="shared" si="156"/>
        <v>3428.3649862541997</v>
      </c>
    </row>
    <row r="264" spans="15:75" x14ac:dyDescent="0.35">
      <c r="O264">
        <f t="shared" si="158"/>
        <v>4.030000000000002</v>
      </c>
      <c r="P264" s="46"/>
      <c r="S264" s="46"/>
      <c r="T264" s="46"/>
      <c r="U264" s="22">
        <f>IF(O264&lt;'User Interface'!$C$54,0,'User Interface'!$C$52)</f>
        <v>0</v>
      </c>
      <c r="V264" s="46">
        <f>'User Interface'!$C$52</f>
        <v>0.05</v>
      </c>
      <c r="W264" s="46"/>
      <c r="X264">
        <f t="shared" si="157"/>
        <v>4.030000000000002</v>
      </c>
      <c r="Y264" s="46"/>
      <c r="Z264" s="46"/>
      <c r="AA264" s="46"/>
      <c r="AD264" s="22">
        <f>IF(X264&lt;'User Interface'!$C$54,0,'User Interface'!$C$52)</f>
        <v>0</v>
      </c>
      <c r="AE264" s="46">
        <f>'User Interface'!$C$52</f>
        <v>0.05</v>
      </c>
      <c r="AG264">
        <f t="shared" si="149"/>
        <v>83.666666666666671</v>
      </c>
      <c r="AH264">
        <f t="shared" si="118"/>
        <v>251</v>
      </c>
      <c r="AI264" s="1">
        <f t="shared" si="130"/>
        <v>346.90844620617958</v>
      </c>
      <c r="AJ264" s="1">
        <f t="shared" si="131"/>
        <v>3.4126151728343096E-7</v>
      </c>
      <c r="AK264" s="1">
        <f t="shared" si="119"/>
        <v>82.642758041840437</v>
      </c>
      <c r="AL264" s="1">
        <f t="shared" si="132"/>
        <v>391.15667046086224</v>
      </c>
      <c r="AM264" s="1">
        <f t="shared" si="150"/>
        <v>171.90592458042553</v>
      </c>
      <c r="AN264" s="1">
        <f t="shared" si="133"/>
        <v>8.7520087849247966E-5</v>
      </c>
      <c r="AO264" s="1">
        <f t="shared" si="134"/>
        <v>3352.3061506597878</v>
      </c>
      <c r="AP264" s="1">
        <f t="shared" si="135"/>
        <v>2.9892597852191397E-6</v>
      </c>
      <c r="AQ264" s="1">
        <f t="shared" si="121"/>
        <v>153.26724138830519</v>
      </c>
      <c r="AR264" s="1">
        <f t="shared" si="136"/>
        <v>501.64631277092622</v>
      </c>
      <c r="AS264" s="1">
        <f t="shared" si="137"/>
        <v>8.919773931058616E-5</v>
      </c>
      <c r="AT264" s="1">
        <f t="shared" si="151"/>
        <v>0.16631584332425228</v>
      </c>
      <c r="AU264" s="1">
        <f t="shared" si="152"/>
        <v>5000</v>
      </c>
      <c r="AW264" s="2">
        <f t="shared" si="138"/>
        <v>2.7947165711966097E-6</v>
      </c>
      <c r="AX264" s="42">
        <f t="shared" si="139"/>
        <v>3.4394660214163897E-6</v>
      </c>
      <c r="AY264" s="2">
        <f t="shared" si="140"/>
        <v>1.0872607837465364E-7</v>
      </c>
      <c r="AZ264" s="2">
        <f t="shared" si="141"/>
        <v>1.0010906750929843E-6</v>
      </c>
      <c r="BA264" s="2"/>
      <c r="BB264" s="46">
        <f t="shared" si="115"/>
        <v>0.75569648557874125</v>
      </c>
      <c r="BC264" s="46">
        <f t="shared" si="116"/>
        <v>0.25</v>
      </c>
      <c r="BD264" s="2"/>
      <c r="BE264">
        <f>IF(AG264/Calculations!$H$11=INT(AG264/Calculations!$H$11),1,0)</f>
        <v>0</v>
      </c>
      <c r="BF264" s="56">
        <f t="shared" si="142"/>
        <v>1.5836924531917878</v>
      </c>
      <c r="BH264" s="2">
        <f t="shared" si="123"/>
        <v>7.6703505664671709</v>
      </c>
      <c r="BI264" s="2">
        <f t="shared" si="124"/>
        <v>17.675982467910757</v>
      </c>
      <c r="BJ264" s="41">
        <f t="shared" si="143"/>
        <v>0</v>
      </c>
      <c r="BK264" s="58">
        <f t="shared" si="144"/>
        <v>0</v>
      </c>
      <c r="BL264" s="2"/>
      <c r="BM264" s="2">
        <f t="shared" si="125"/>
        <v>7.6703505664671709</v>
      </c>
      <c r="BN264" s="2">
        <f t="shared" si="126"/>
        <v>17.675982467910757</v>
      </c>
      <c r="BO264" s="41">
        <f t="shared" si="127"/>
        <v>0</v>
      </c>
      <c r="BP264" s="2">
        <f t="shared" si="128"/>
        <v>0</v>
      </c>
      <c r="BQ264" s="2"/>
      <c r="BR264" s="2"/>
      <c r="BS264" s="2">
        <f t="shared" si="145"/>
        <v>3425.1975674418886</v>
      </c>
      <c r="BT264" s="2">
        <f t="shared" si="153"/>
        <v>28.513751846689164</v>
      </c>
      <c r="BU264" s="2">
        <f t="shared" si="154"/>
        <v>2150.5915534525602</v>
      </c>
      <c r="BV264" s="2">
        <f t="shared" si="155"/>
        <v>1303.1197658360177</v>
      </c>
      <c r="BW264" s="6">
        <f t="shared" si="156"/>
        <v>3453.7113192885777</v>
      </c>
    </row>
    <row r="265" spans="15:75" x14ac:dyDescent="0.35">
      <c r="O265">
        <f t="shared" si="158"/>
        <v>4.0500000000000016</v>
      </c>
      <c r="P265" s="46"/>
      <c r="S265" s="46"/>
      <c r="T265" s="46"/>
      <c r="U265" s="22">
        <f>IF(O265&lt;'User Interface'!$C$54,0,'User Interface'!$C$52)</f>
        <v>0</v>
      </c>
      <c r="V265" s="46">
        <f>'User Interface'!$C$52</f>
        <v>0.05</v>
      </c>
      <c r="W265" s="46"/>
      <c r="X265">
        <f t="shared" si="157"/>
        <v>4.0500000000000016</v>
      </c>
      <c r="Y265" s="46"/>
      <c r="Z265" s="46"/>
      <c r="AA265" s="46"/>
      <c r="AD265" s="22">
        <f>IF(X265&lt;'User Interface'!$C$54,0,'User Interface'!$C$52)</f>
        <v>0</v>
      </c>
      <c r="AE265" s="46">
        <f>'User Interface'!$C$52</f>
        <v>0.05</v>
      </c>
      <c r="AG265">
        <f t="shared" si="149"/>
        <v>84</v>
      </c>
      <c r="AH265">
        <f t="shared" si="118"/>
        <v>252</v>
      </c>
      <c r="AI265" s="1">
        <f t="shared" si="130"/>
        <v>338.93743646087347</v>
      </c>
      <c r="AJ265" s="1">
        <f t="shared" si="131"/>
        <v>3.3388131828222199E-7</v>
      </c>
      <c r="AK265" s="1">
        <f t="shared" si="119"/>
        <v>81.431239123211142</v>
      </c>
      <c r="AL265" s="1">
        <f t="shared" si="132"/>
        <v>387.03454771044863</v>
      </c>
      <c r="AM265" s="1">
        <f t="shared" si="150"/>
        <v>171.80227434286763</v>
      </c>
      <c r="AN265" s="1">
        <f t="shared" si="133"/>
        <v>8.7309811963562372E-5</v>
      </c>
      <c r="AO265" s="1">
        <f t="shared" si="134"/>
        <v>3358.8111714769443</v>
      </c>
      <c r="AP265" s="1">
        <f t="shared" si="135"/>
        <v>2.9962365262419354E-6</v>
      </c>
      <c r="AQ265" s="1">
        <f t="shared" si="121"/>
        <v>155.0827433749165</v>
      </c>
      <c r="AR265" s="1">
        <f t="shared" si="136"/>
        <v>506.7320429550013</v>
      </c>
      <c r="AS265" s="1">
        <f t="shared" si="137"/>
        <v>9.0549618725533132E-5</v>
      </c>
      <c r="AT265" s="1">
        <f t="shared" si="151"/>
        <v>0.16836336618783199</v>
      </c>
      <c r="AU265" s="1">
        <f t="shared" si="152"/>
        <v>4999.9999999999991</v>
      </c>
      <c r="AW265" s="2">
        <f t="shared" si="138"/>
        <v>2.7665978506833781E-6</v>
      </c>
      <c r="AX265" s="42">
        <f t="shared" si="139"/>
        <v>3.4756351128180781E-6</v>
      </c>
      <c r="AY265" s="2">
        <f t="shared" si="140"/>
        <v>1.0637364009326802E-7</v>
      </c>
      <c r="AZ265" s="2">
        <f t="shared" si="141"/>
        <v>1.0033966694291752E-6</v>
      </c>
      <c r="BA265" s="2"/>
      <c r="BB265" s="46">
        <f t="shared" si="115"/>
        <v>0.75534251558474086</v>
      </c>
      <c r="BC265" s="46">
        <f t="shared" si="116"/>
        <v>0.25</v>
      </c>
      <c r="BD265" s="2"/>
      <c r="BE265">
        <f>IF(AG265/Calculations!$H$11=INT(AG265/Calculations!$H$11),1,0)</f>
        <v>1</v>
      </c>
      <c r="BF265" s="56">
        <f t="shared" si="142"/>
        <v>1.5774635472691532</v>
      </c>
      <c r="BH265" s="2">
        <f t="shared" si="123"/>
        <v>7.5021150223020729</v>
      </c>
      <c r="BI265" s="2">
        <f t="shared" si="124"/>
        <v>17.736626657315863</v>
      </c>
      <c r="BJ265" s="41">
        <f t="shared" si="143"/>
        <v>0.4688947303842359</v>
      </c>
      <c r="BK265" s="58">
        <f t="shared" si="144"/>
        <v>1.1085688168849173</v>
      </c>
      <c r="BL265" s="2"/>
      <c r="BM265" s="2">
        <f t="shared" si="125"/>
        <v>7.5021150223020729</v>
      </c>
      <c r="BN265" s="2">
        <f t="shared" si="126"/>
        <v>17.736626657315863</v>
      </c>
      <c r="BO265" s="41">
        <f t="shared" si="127"/>
        <v>0.4688947303842359</v>
      </c>
      <c r="BP265" s="2">
        <f t="shared" si="128"/>
        <v>1.1085688168849173</v>
      </c>
      <c r="BQ265" s="2"/>
      <c r="BR265" s="2"/>
      <c r="BS265" s="2">
        <f t="shared" si="145"/>
        <v>3450.4363091215064</v>
      </c>
      <c r="BT265" s="2">
        <f t="shared" si="153"/>
        <v>30.091215393958318</v>
      </c>
      <c r="BU265" s="2">
        <f t="shared" si="154"/>
        <v>2158.5625632052465</v>
      </c>
      <c r="BV265" s="2">
        <f t="shared" si="155"/>
        <v>1321.9649613102183</v>
      </c>
      <c r="BW265" s="6">
        <f t="shared" si="156"/>
        <v>3480.5275245154648</v>
      </c>
    </row>
    <row r="266" spans="15:75" x14ac:dyDescent="0.35">
      <c r="O266">
        <f t="shared" si="158"/>
        <v>4.0700000000000012</v>
      </c>
      <c r="P266" s="46"/>
      <c r="S266" s="46"/>
      <c r="T266" s="46"/>
      <c r="U266" s="22">
        <f>IF(O266&lt;'User Interface'!$C$54,0,'User Interface'!$C$52)</f>
        <v>0</v>
      </c>
      <c r="V266" s="46">
        <f>'User Interface'!$C$52</f>
        <v>0.05</v>
      </c>
      <c r="W266" s="46"/>
      <c r="X266">
        <f t="shared" si="157"/>
        <v>4.0700000000000012</v>
      </c>
      <c r="Y266" s="46"/>
      <c r="Z266" s="46"/>
      <c r="AA266" s="46"/>
      <c r="AD266" s="22">
        <f>IF(X266&lt;'User Interface'!$C$54,0,'User Interface'!$C$52)</f>
        <v>0</v>
      </c>
      <c r="AE266" s="46">
        <f>'User Interface'!$C$52</f>
        <v>0.05</v>
      </c>
      <c r="AG266">
        <f t="shared" si="149"/>
        <v>84.333333333333329</v>
      </c>
      <c r="AH266">
        <f t="shared" si="118"/>
        <v>253</v>
      </c>
      <c r="AI266" s="1">
        <f t="shared" si="130"/>
        <v>331.61079396023877</v>
      </c>
      <c r="AJ266" s="1">
        <f t="shared" si="131"/>
        <v>3.2666008042406071E-7</v>
      </c>
      <c r="AK266" s="1">
        <f t="shared" si="119"/>
        <v>79.709966172932525</v>
      </c>
      <c r="AL266" s="1">
        <f t="shared" si="132"/>
        <v>382.91802003217191</v>
      </c>
      <c r="AM266" s="1">
        <f t="shared" si="150"/>
        <v>171.65903072346669</v>
      </c>
      <c r="AN266" s="1">
        <f t="shared" si="133"/>
        <v>8.7078187188810102E-5</v>
      </c>
      <c r="AO266" s="1">
        <f t="shared" si="134"/>
        <v>3366.3926332055926</v>
      </c>
      <c r="AP266" s="1">
        <f t="shared" si="135"/>
        <v>3.0031828727494798E-6</v>
      </c>
      <c r="AQ266" s="1">
        <f t="shared" si="121"/>
        <v>155.64055720562692</v>
      </c>
      <c r="AR266" s="1">
        <f t="shared" si="136"/>
        <v>511.89840673223762</v>
      </c>
      <c r="AS266" s="1">
        <f t="shared" si="137"/>
        <v>9.1905199647055976E-5</v>
      </c>
      <c r="AT266" s="1">
        <f t="shared" si="151"/>
        <v>0.17040965450273787</v>
      </c>
      <c r="AU266" s="1">
        <f t="shared" si="152"/>
        <v>4999.9999999999991</v>
      </c>
      <c r="AW266" s="2">
        <f t="shared" si="138"/>
        <v>2.7380967206070029E-6</v>
      </c>
      <c r="AX266" s="42">
        <f t="shared" si="139"/>
        <v>3.5115242245117256E-6</v>
      </c>
      <c r="AY266" s="2">
        <f t="shared" si="140"/>
        <v>1.0407253490257933E-7</v>
      </c>
      <c r="AZ266" s="2">
        <f t="shared" si="141"/>
        <v>1.0056918552548559E-6</v>
      </c>
      <c r="BA266" s="2"/>
      <c r="BB266" s="46">
        <f t="shared" si="115"/>
        <v>0.7549887113911099</v>
      </c>
      <c r="BC266" s="46">
        <f t="shared" si="116"/>
        <v>0.25</v>
      </c>
      <c r="BD266" s="2"/>
      <c r="BE266">
        <f>IF(AG266/Calculations!$H$11=INT(AG266/Calculations!$H$11),1,0)</f>
        <v>0</v>
      </c>
      <c r="BF266" s="56">
        <f t="shared" si="142"/>
        <v>1.5710696060897735</v>
      </c>
      <c r="BH266" s="2">
        <f t="shared" si="123"/>
        <v>7.326642507855972</v>
      </c>
      <c r="BI266" s="2">
        <f t="shared" si="124"/>
        <v>17.789229761256696</v>
      </c>
      <c r="BJ266" s="41">
        <f t="shared" si="143"/>
        <v>0</v>
      </c>
      <c r="BK266" s="58">
        <f t="shared" si="144"/>
        <v>0</v>
      </c>
      <c r="BL266" s="2"/>
      <c r="BM266" s="2">
        <f t="shared" si="125"/>
        <v>7.326642507855972</v>
      </c>
      <c r="BN266" s="2">
        <f t="shared" si="126"/>
        <v>17.789229761256696</v>
      </c>
      <c r="BO266" s="41">
        <f t="shared" si="127"/>
        <v>0</v>
      </c>
      <c r="BP266" s="2">
        <f t="shared" si="128"/>
        <v>0</v>
      </c>
      <c r="BQ266" s="2"/>
      <c r="BR266" s="2"/>
      <c r="BS266" s="2">
        <f t="shared" si="145"/>
        <v>3475.5521813906189</v>
      </c>
      <c r="BT266" s="2">
        <f t="shared" si="153"/>
        <v>30.091215393958318</v>
      </c>
      <c r="BU266" s="2">
        <f t="shared" si="154"/>
        <v>2165.8892057131025</v>
      </c>
      <c r="BV266" s="2">
        <f t="shared" si="155"/>
        <v>1339.7541910714749</v>
      </c>
      <c r="BW266" s="6">
        <f t="shared" si="156"/>
        <v>3505.6433967845774</v>
      </c>
    </row>
    <row r="267" spans="15:75" x14ac:dyDescent="0.35">
      <c r="O267">
        <f t="shared" si="158"/>
        <v>4.0900000000000007</v>
      </c>
      <c r="P267" s="46"/>
      <c r="S267" s="46"/>
      <c r="T267" s="46"/>
      <c r="U267" s="22">
        <f>IF(O267&lt;'User Interface'!$C$54,0,'User Interface'!$C$52)</f>
        <v>0</v>
      </c>
      <c r="V267" s="46">
        <f>'User Interface'!$C$52</f>
        <v>0.05</v>
      </c>
      <c r="W267" s="46"/>
      <c r="X267">
        <f t="shared" si="157"/>
        <v>4.0900000000000007</v>
      </c>
      <c r="Y267" s="46"/>
      <c r="Z267" s="46"/>
      <c r="AA267" s="46"/>
      <c r="AD267" s="22">
        <f>IF(X267&lt;'User Interface'!$C$54,0,'User Interface'!$C$52)</f>
        <v>0</v>
      </c>
      <c r="AE267" s="46">
        <f>'User Interface'!$C$52</f>
        <v>0.05</v>
      </c>
      <c r="AG267">
        <f t="shared" si="149"/>
        <v>84.666666666666671</v>
      </c>
      <c r="AH267">
        <f t="shared" si="118"/>
        <v>254</v>
      </c>
      <c r="AI267" s="1">
        <f t="shared" si="130"/>
        <v>324.44499658029275</v>
      </c>
      <c r="AJ267" s="1">
        <f t="shared" si="131"/>
        <v>3.1945461890444827E-7</v>
      </c>
      <c r="AK267" s="1">
        <f t="shared" si="119"/>
        <v>78.019100651980366</v>
      </c>
      <c r="AL267" s="1">
        <f t="shared" si="132"/>
        <v>378.75025778095977</v>
      </c>
      <c r="AM267" s="1">
        <f t="shared" si="150"/>
        <v>171.47719398573096</v>
      </c>
      <c r="AN267" s="1">
        <f t="shared" si="133"/>
        <v>8.6825585948215454E-5</v>
      </c>
      <c r="AO267" s="1">
        <f t="shared" si="134"/>
        <v>3373.9359419829316</v>
      </c>
      <c r="AP267" s="1">
        <f t="shared" si="135"/>
        <v>3.0097652766858381E-6</v>
      </c>
      <c r="AQ267" s="1">
        <f t="shared" si="121"/>
        <v>156.19613023547547</v>
      </c>
      <c r="AR267" s="1">
        <f t="shared" si="136"/>
        <v>517.00374112703435</v>
      </c>
      <c r="AS267" s="1">
        <f t="shared" si="137"/>
        <v>9.3264104943996601E-5</v>
      </c>
      <c r="AT267" s="1">
        <f t="shared" si="151"/>
        <v>0.17245423668339327</v>
      </c>
      <c r="AU267" s="1">
        <f t="shared" si="152"/>
        <v>5000</v>
      </c>
      <c r="AW267" s="2">
        <f t="shared" si="138"/>
        <v>2.709241861065559E-6</v>
      </c>
      <c r="AX267" s="42">
        <f t="shared" si="139"/>
        <v>3.5471243361562522E-6</v>
      </c>
      <c r="AY267" s="2">
        <f t="shared" si="140"/>
        <v>1.0168123195507446E-7</v>
      </c>
      <c r="AZ267" s="2">
        <f t="shared" si="141"/>
        <v>1.0076433615195179E-6</v>
      </c>
      <c r="BA267" s="2"/>
      <c r="BB267" s="46">
        <f t="shared" si="115"/>
        <v>0.75463507292018739</v>
      </c>
      <c r="BC267" s="46">
        <f t="shared" si="116"/>
        <v>0.25</v>
      </c>
      <c r="BD267" s="2"/>
      <c r="BE267">
        <f>IF(AG267/Calculations!$H$11=INT(AG267/Calculations!$H$11),1,0)</f>
        <v>0</v>
      </c>
      <c r="BF267" s="56">
        <f t="shared" si="142"/>
        <v>1.5651763170700224</v>
      </c>
      <c r="BH267" s="2">
        <f t="shared" si="123"/>
        <v>7.1657973871514633</v>
      </c>
      <c r="BI267" s="2">
        <f t="shared" si="124"/>
        <v>17.848968274918207</v>
      </c>
      <c r="BJ267" s="41">
        <f t="shared" si="143"/>
        <v>0</v>
      </c>
      <c r="BK267" s="58">
        <f t="shared" si="144"/>
        <v>0</v>
      </c>
      <c r="BL267" s="2"/>
      <c r="BM267" s="2">
        <f t="shared" si="125"/>
        <v>7.1657973871514633</v>
      </c>
      <c r="BN267" s="2">
        <f t="shared" si="126"/>
        <v>17.848968274918207</v>
      </c>
      <c r="BO267" s="41">
        <f t="shared" si="127"/>
        <v>0</v>
      </c>
      <c r="BP267" s="2">
        <f t="shared" si="128"/>
        <v>0</v>
      </c>
      <c r="BQ267" s="2"/>
      <c r="BR267" s="2"/>
      <c r="BS267" s="2">
        <f t="shared" si="145"/>
        <v>3500.5669470526886</v>
      </c>
      <c r="BT267" s="2">
        <f t="shared" si="153"/>
        <v>30.091215393958318</v>
      </c>
      <c r="BU267" s="2">
        <f t="shared" si="154"/>
        <v>2173.055003100254</v>
      </c>
      <c r="BV267" s="2">
        <f t="shared" si="155"/>
        <v>1357.6031593463931</v>
      </c>
      <c r="BW267" s="6">
        <f t="shared" si="156"/>
        <v>3530.6581624466471</v>
      </c>
    </row>
    <row r="268" spans="15:75" x14ac:dyDescent="0.35">
      <c r="O268">
        <f t="shared" si="158"/>
        <v>4.1100000000000003</v>
      </c>
      <c r="P268" s="46"/>
      <c r="S268" s="46"/>
      <c r="T268" s="46"/>
      <c r="U268" s="22">
        <f>IF(O268&lt;'User Interface'!$C$54,0,'User Interface'!$C$52)</f>
        <v>0</v>
      </c>
      <c r="V268" s="46">
        <f>'User Interface'!$C$52</f>
        <v>0.05</v>
      </c>
      <c r="W268" s="46"/>
      <c r="X268">
        <f t="shared" si="157"/>
        <v>4.1100000000000003</v>
      </c>
      <c r="Y268" s="46"/>
      <c r="Z268" s="46"/>
      <c r="AA268" s="46"/>
      <c r="AD268" s="22">
        <f>IF(X268&lt;'User Interface'!$C$54,0,'User Interface'!$C$52)</f>
        <v>0</v>
      </c>
      <c r="AE268" s="46">
        <f>'User Interface'!$C$52</f>
        <v>0.05</v>
      </c>
      <c r="AG268">
        <f t="shared" si="149"/>
        <v>85</v>
      </c>
      <c r="AH268">
        <f t="shared" si="118"/>
        <v>255</v>
      </c>
      <c r="AI268" s="1">
        <f t="shared" si="130"/>
        <v>317.43740346124872</v>
      </c>
      <c r="AJ268" s="1">
        <f t="shared" si="131"/>
        <v>3.12452985119203E-7</v>
      </c>
      <c r="AK268" s="1">
        <f t="shared" si="119"/>
        <v>76.35790481669487</v>
      </c>
      <c r="AL268" s="1">
        <f t="shared" si="132"/>
        <v>374.53638223258037</v>
      </c>
      <c r="AM268" s="1">
        <f t="shared" si="150"/>
        <v>171.25716067112336</v>
      </c>
      <c r="AN268" s="1">
        <f t="shared" si="133"/>
        <v>8.6552760892516495E-5</v>
      </c>
      <c r="AO268" s="1">
        <f t="shared" si="134"/>
        <v>3381.4400590539553</v>
      </c>
      <c r="AP268" s="1">
        <f t="shared" si="135"/>
        <v>3.0164279845180821E-6</v>
      </c>
      <c r="AQ268" s="1">
        <f t="shared" si="121"/>
        <v>156.74715836138881</v>
      </c>
      <c r="AR268" s="1">
        <f t="shared" si="136"/>
        <v>522.04925024148793</v>
      </c>
      <c r="AS268" s="1">
        <f t="shared" si="137"/>
        <v>9.4626819899717142E-5</v>
      </c>
      <c r="AT268" s="1">
        <f t="shared" si="151"/>
        <v>0.17449665305807741</v>
      </c>
      <c r="AU268" s="1">
        <f t="shared" si="152"/>
        <v>5000</v>
      </c>
      <c r="AW268" s="2">
        <f t="shared" si="138"/>
        <v>2.6804261670294648E-6</v>
      </c>
      <c r="AX268" s="42">
        <f t="shared" si="139"/>
        <v>3.5832888829585522E-6</v>
      </c>
      <c r="AY268" s="2">
        <f t="shared" si="140"/>
        <v>9.9483239182904111E-8</v>
      </c>
      <c r="AZ268" s="2">
        <f t="shared" si="141"/>
        <v>1.0099178000608566E-6</v>
      </c>
      <c r="BA268" s="2"/>
      <c r="BB268" s="46">
        <f t="shared" si="115"/>
        <v>0.75428160009434841</v>
      </c>
      <c r="BC268" s="46">
        <f t="shared" si="116"/>
        <v>0.25</v>
      </c>
      <c r="BD268" s="2"/>
      <c r="BE268">
        <f>IF(AG268/Calculations!$H$11=INT(AG268/Calculations!$H$11),1,0)</f>
        <v>0</v>
      </c>
      <c r="BF268" s="56">
        <f t="shared" si="142"/>
        <v>1.5594433845376403</v>
      </c>
      <c r="BH268" s="2">
        <f t="shared" si="123"/>
        <v>7.0075931260456663</v>
      </c>
      <c r="BI268" s="2">
        <f t="shared" si="124"/>
        <v>17.906153707632853</v>
      </c>
      <c r="BJ268" s="41">
        <f t="shared" si="143"/>
        <v>0</v>
      </c>
      <c r="BK268" s="58">
        <f t="shared" si="144"/>
        <v>0</v>
      </c>
      <c r="BL268" s="2"/>
      <c r="BM268" s="2">
        <f t="shared" si="125"/>
        <v>7.0075931260456663</v>
      </c>
      <c r="BN268" s="2">
        <f t="shared" si="126"/>
        <v>17.906153707632853</v>
      </c>
      <c r="BO268" s="41">
        <f t="shared" si="127"/>
        <v>0</v>
      </c>
      <c r="BP268" s="2">
        <f t="shared" si="128"/>
        <v>0</v>
      </c>
      <c r="BQ268" s="2"/>
      <c r="BR268" s="2"/>
      <c r="BS268" s="2">
        <f t="shared" si="145"/>
        <v>3525.4806938863671</v>
      </c>
      <c r="BT268" s="2">
        <f t="shared" si="153"/>
        <v>30.091215393958318</v>
      </c>
      <c r="BU268" s="2">
        <f t="shared" si="154"/>
        <v>2180.0625962262998</v>
      </c>
      <c r="BV268" s="2">
        <f t="shared" si="155"/>
        <v>1375.5093130540261</v>
      </c>
      <c r="BW268" s="6">
        <f t="shared" si="156"/>
        <v>3555.5719092803256</v>
      </c>
    </row>
    <row r="269" spans="15:75" x14ac:dyDescent="0.35">
      <c r="O269">
        <f t="shared" si="158"/>
        <v>4.13</v>
      </c>
      <c r="P269" s="46"/>
      <c r="S269" s="46"/>
      <c r="T269" s="46"/>
      <c r="U269" s="22">
        <f>IF(O269&lt;'User Interface'!$C$54,0,'User Interface'!$C$52)</f>
        <v>0</v>
      </c>
      <c r="V269" s="46">
        <f>'User Interface'!$C$52</f>
        <v>0.05</v>
      </c>
      <c r="W269" s="46"/>
      <c r="X269">
        <f t="shared" si="157"/>
        <v>4.13</v>
      </c>
      <c r="Y269" s="46"/>
      <c r="Z269" s="46"/>
      <c r="AA269" s="46"/>
      <c r="AD269" s="22">
        <f>IF(X269&lt;'User Interface'!$C$54,0,'User Interface'!$C$52)</f>
        <v>0</v>
      </c>
      <c r="AE269" s="46">
        <f>'User Interface'!$C$52</f>
        <v>0.05</v>
      </c>
      <c r="AG269">
        <f t="shared" si="149"/>
        <v>85.333333333333329</v>
      </c>
      <c r="AH269">
        <f t="shared" si="118"/>
        <v>256</v>
      </c>
      <c r="AI269" s="1">
        <f t="shared" si="130"/>
        <v>310.58531864864881</v>
      </c>
      <c r="AJ269" s="1">
        <f t="shared" si="131"/>
        <v>3.0563549002689158E-7</v>
      </c>
      <c r="AK269" s="1">
        <f t="shared" si="119"/>
        <v>74.725777989812883</v>
      </c>
      <c r="AL269" s="1">
        <f t="shared" si="132"/>
        <v>370.28125849862869</v>
      </c>
      <c r="AM269" s="1">
        <f t="shared" si="150"/>
        <v>170.99937013284398</v>
      </c>
      <c r="AN269" s="1">
        <f t="shared" si="133"/>
        <v>8.6260041264566597E-5</v>
      </c>
      <c r="AO269" s="1">
        <f t="shared" si="134"/>
        <v>3388.9039953708593</v>
      </c>
      <c r="AP269" s="1">
        <f t="shared" si="135"/>
        <v>3.0231327823954098E-6</v>
      </c>
      <c r="AQ269" s="1">
        <f t="shared" si="121"/>
        <v>157.29170383075518</v>
      </c>
      <c r="AR269" s="1">
        <f t="shared" si="136"/>
        <v>527.03585349813613</v>
      </c>
      <c r="AS269" s="1">
        <f t="shared" si="137"/>
        <v>9.5992826602374804E-5</v>
      </c>
      <c r="AT269" s="1">
        <f t="shared" si="151"/>
        <v>0.17653644867816273</v>
      </c>
      <c r="AU269" s="1">
        <f t="shared" si="152"/>
        <v>4999.9999999999991</v>
      </c>
      <c r="AW269" s="2">
        <f t="shared" si="138"/>
        <v>2.6512518309792365E-6</v>
      </c>
      <c r="AX269" s="42">
        <f t="shared" si="139"/>
        <v>3.6190262240795023E-6</v>
      </c>
      <c r="AY269" s="2">
        <f t="shared" si="140"/>
        <v>9.7333499947422907E-8</v>
      </c>
      <c r="AZ269" s="2">
        <f t="shared" si="141"/>
        <v>1.0121807927166884E-6</v>
      </c>
      <c r="BA269" s="2"/>
      <c r="BB269" s="46">
        <f t="shared" ref="BB269:BB332" si="159">$H$14*EXP(-AG269*$BB$9)</f>
        <v>0.75392829283600427</v>
      </c>
      <c r="BC269" s="46">
        <f t="shared" ref="BC269:BC332" si="160">$H$15*EXP(-AG269*$BC$9)</f>
        <v>0.25</v>
      </c>
      <c r="BD269" s="2"/>
      <c r="BE269">
        <f>IF(AG269/Calculations!$H$11=INT(AG269/Calculations!$H$11),1,0)</f>
        <v>0</v>
      </c>
      <c r="BF269" s="56">
        <f t="shared" si="142"/>
        <v>1.5538689009228743</v>
      </c>
      <c r="BH269" s="2">
        <f t="shared" si="123"/>
        <v>6.8520848194174429</v>
      </c>
      <c r="BI269" s="2">
        <f t="shared" si="124"/>
        <v>17.960896398409584</v>
      </c>
      <c r="BJ269" s="41">
        <f t="shared" si="143"/>
        <v>0</v>
      </c>
      <c r="BK269" s="58">
        <f t="shared" si="144"/>
        <v>0</v>
      </c>
      <c r="BL269" s="2"/>
      <c r="BM269" s="2">
        <f t="shared" si="125"/>
        <v>6.8520848194174429</v>
      </c>
      <c r="BN269" s="2">
        <f t="shared" si="126"/>
        <v>17.960896398409584</v>
      </c>
      <c r="BO269" s="41">
        <f t="shared" si="127"/>
        <v>0</v>
      </c>
      <c r="BP269" s="2">
        <f t="shared" si="128"/>
        <v>0</v>
      </c>
      <c r="BQ269" s="2"/>
      <c r="BR269" s="2"/>
      <c r="BS269" s="2">
        <f t="shared" si="145"/>
        <v>3550.2936751041943</v>
      </c>
      <c r="BT269" s="2">
        <f t="shared" si="153"/>
        <v>30.091215393958318</v>
      </c>
      <c r="BU269" s="2">
        <f t="shared" si="154"/>
        <v>2186.9146810457173</v>
      </c>
      <c r="BV269" s="2">
        <f t="shared" si="155"/>
        <v>1393.4702094524357</v>
      </c>
      <c r="BW269" s="6">
        <f t="shared" si="156"/>
        <v>3580.3848904981528</v>
      </c>
    </row>
    <row r="270" spans="15:75" x14ac:dyDescent="0.35">
      <c r="O270">
        <f t="shared" si="158"/>
        <v>4.1499999999999995</v>
      </c>
      <c r="P270" s="46"/>
      <c r="S270" s="46"/>
      <c r="T270" s="46"/>
      <c r="U270" s="22">
        <f>IF(O270&lt;'User Interface'!$C$54,0,'User Interface'!$C$52)</f>
        <v>0</v>
      </c>
      <c r="V270" s="46">
        <f>'User Interface'!$C$52</f>
        <v>0.05</v>
      </c>
      <c r="W270" s="46"/>
      <c r="X270">
        <f t="shared" si="157"/>
        <v>4.1499999999999995</v>
      </c>
      <c r="Y270" s="46"/>
      <c r="Z270" s="46"/>
      <c r="AA270" s="46"/>
      <c r="AD270" s="22">
        <f>IF(X270&lt;'User Interface'!$C$54,0,'User Interface'!$C$52)</f>
        <v>0</v>
      </c>
      <c r="AE270" s="46">
        <f>'User Interface'!$C$52</f>
        <v>0.05</v>
      </c>
      <c r="AG270">
        <f t="shared" si="149"/>
        <v>85.666666666666671</v>
      </c>
      <c r="AH270">
        <f t="shared" si="118"/>
        <v>257</v>
      </c>
      <c r="AI270" s="1">
        <f t="shared" si="130"/>
        <v>303.88600365209396</v>
      </c>
      <c r="AJ270" s="1">
        <f t="shared" si="131"/>
        <v>2.9898821534194798E-7</v>
      </c>
      <c r="AK270" s="1">
        <f t="shared" ref="AK270:AK333" si="161">MAX(0,AK269*(1-theta)+ BM270+BO270)</f>
        <v>73.122228771924711</v>
      </c>
      <c r="AL270" s="1">
        <f t="shared" si="132"/>
        <v>365.98951946875928</v>
      </c>
      <c r="AM270" s="1">
        <f t="shared" si="150"/>
        <v>170.70430090206861</v>
      </c>
      <c r="AN270" s="1">
        <f t="shared" si="133"/>
        <v>8.5947780957413344E-5</v>
      </c>
      <c r="AO270" s="1">
        <f t="shared" si="134"/>
        <v>3396.3268081240603</v>
      </c>
      <c r="AP270" s="1">
        <f t="shared" si="135"/>
        <v>3.0298538827907813E-6</v>
      </c>
      <c r="AQ270" s="1">
        <f t="shared" ref="AQ270:AQ333" si="162">MAX(0,AQ269*(1-theta)+BN270+BP270)</f>
        <v>157.82814614636348</v>
      </c>
      <c r="AR270" s="1">
        <f t="shared" si="136"/>
        <v>531.96423312264983</v>
      </c>
      <c r="AS270" s="1">
        <f t="shared" si="137"/>
        <v>9.7361627900075933E-5</v>
      </c>
      <c r="AT270" s="1">
        <f t="shared" si="151"/>
        <v>0.17857317382803342</v>
      </c>
      <c r="AU270" s="1">
        <f t="shared" si="152"/>
        <v>5000</v>
      </c>
      <c r="AW270" s="2">
        <f t="shared" si="138"/>
        <v>2.6217547018456094E-6</v>
      </c>
      <c r="AX270" s="42">
        <f t="shared" si="139"/>
        <v>3.6543447882338634E-6</v>
      </c>
      <c r="AY270" s="2">
        <f t="shared" si="140"/>
        <v>9.5231221990686925E-8</v>
      </c>
      <c r="AZ270" s="2">
        <f t="shared" si="141"/>
        <v>1.0144320278605078E-6</v>
      </c>
      <c r="BA270" s="2"/>
      <c r="BB270" s="46">
        <f t="shared" si="159"/>
        <v>0.75357515106760287</v>
      </c>
      <c r="BC270" s="46">
        <f t="shared" si="160"/>
        <v>0.25</v>
      </c>
      <c r="BD270" s="2"/>
      <c r="BE270">
        <f>IF(AG270/Calculations!$H$11=INT(AG270/Calculations!$H$11),1,0)</f>
        <v>0</v>
      </c>
      <c r="BF270" s="56">
        <f t="shared" si="142"/>
        <v>1.5484508488950166</v>
      </c>
      <c r="BH270" s="2">
        <f t="shared" ref="BH270:BH333" si="163">beta*AI269*(AL269+(1-BC270)*AR269)/(AI269+AK269+AL269+AO269+AQ269+AR269)</f>
        <v>6.699315003202142</v>
      </c>
      <c r="BI270" s="2">
        <f t="shared" ref="BI270:BI333" si="164">beta*(1-BB270)*AO269*(AL269+(1-BC270)*AR269)/(AI269+AK269+AL269+AO269+AQ269+AR269)</f>
        <v>18.013298296803324</v>
      </c>
      <c r="BJ270" s="41">
        <f t="shared" si="143"/>
        <v>0</v>
      </c>
      <c r="BK270" s="58">
        <f t="shared" si="144"/>
        <v>0</v>
      </c>
      <c r="BL270" s="2"/>
      <c r="BM270" s="2">
        <f t="shared" ref="BM270:BM333" si="165">MIN(AI269,BH270)</f>
        <v>6.699315003202142</v>
      </c>
      <c r="BN270" s="2">
        <f t="shared" ref="BN270:BN333" si="166">MIN(AO269,BI270)</f>
        <v>18.013298296803324</v>
      </c>
      <c r="BO270" s="41">
        <f t="shared" ref="BO270:BO333" si="167">MIN(BJ270,AI269-BM270)</f>
        <v>0</v>
      </c>
      <c r="BP270" s="2">
        <f t="shared" ref="BP270:BP333" si="168">MIN(BK270,AO269-BN270)</f>
        <v>0</v>
      </c>
      <c r="BQ270" s="2"/>
      <c r="BR270" s="2"/>
      <c r="BS270" s="2">
        <f t="shared" si="145"/>
        <v>3575.0062884041999</v>
      </c>
      <c r="BT270" s="2">
        <f t="shared" si="153"/>
        <v>30.091215393958318</v>
      </c>
      <c r="BU270" s="2">
        <f t="shared" si="154"/>
        <v>2193.6139960489195</v>
      </c>
      <c r="BV270" s="2">
        <f t="shared" si="155"/>
        <v>1411.4835077492389</v>
      </c>
      <c r="BW270" s="6">
        <f t="shared" si="156"/>
        <v>3605.0975037981584</v>
      </c>
    </row>
    <row r="271" spans="15:75" x14ac:dyDescent="0.35">
      <c r="O271">
        <f t="shared" si="158"/>
        <v>4.169999999999999</v>
      </c>
      <c r="P271" s="46"/>
      <c r="S271" s="46"/>
      <c r="T271" s="46"/>
      <c r="U271" s="22">
        <f>IF(O271&lt;'User Interface'!$C$54,0,'User Interface'!$C$52)</f>
        <v>0</v>
      </c>
      <c r="V271" s="46">
        <f>'User Interface'!$C$52</f>
        <v>0.05</v>
      </c>
      <c r="W271" s="46"/>
      <c r="X271">
        <f t="shared" si="157"/>
        <v>4.169999999999999</v>
      </c>
      <c r="Y271" s="46"/>
      <c r="Z271" s="46"/>
      <c r="AA271" s="46"/>
      <c r="AD271" s="22">
        <f>IF(X271&lt;'User Interface'!$C$54,0,'User Interface'!$C$52)</f>
        <v>0</v>
      </c>
      <c r="AE271" s="46">
        <f>'User Interface'!$C$52</f>
        <v>0.05</v>
      </c>
      <c r="AG271">
        <f t="shared" si="149"/>
        <v>86</v>
      </c>
      <c r="AH271">
        <f t="shared" si="118"/>
        <v>258</v>
      </c>
      <c r="AI271" s="1">
        <f t="shared" ref="AI271:AI334" si="169">MAX(0,AI270-AY271-BM271+AJ270*mu-BO271)</f>
        <v>297.33668845392765</v>
      </c>
      <c r="AJ271" s="1">
        <f t="shared" ref="AJ271:AJ334" si="170">MAX(0,AJ270*(1-mu)+AY271)</f>
        <v>2.9250107342098271E-7</v>
      </c>
      <c r="AK271" s="1">
        <f t="shared" si="161"/>
        <v>71.546851890808767</v>
      </c>
      <c r="AL271" s="1">
        <f t="shared" ref="AL271:AL334" si="171">MAX(0,AL270*(1-sigma-rho)+AK270*theta-AW271)</f>
        <v>361.66558585137756</v>
      </c>
      <c r="AM271" s="1">
        <f t="shared" si="150"/>
        <v>170.37246738506187</v>
      </c>
      <c r="AN271" s="1">
        <f t="shared" ref="AN271:AN334" si="172">MAX(0,AN270*(1-sigma-rho)+AW271)</f>
        <v>8.5616355882707338E-5</v>
      </c>
      <c r="AO271" s="1">
        <f t="shared" ref="AO271:AO334" si="173">MAX(0,AO270+(AL270+AM270+AN270+AR270+AS270)*rho-BN271-BP271+AP270*mu-AZ271)</f>
        <v>3403.7075977198597</v>
      </c>
      <c r="AP271" s="1">
        <f t="shared" ref="AP271:AP334" si="174">MAX(0,AP270*(1-mu)+AZ271)</f>
        <v>3.0365737973051584E-6</v>
      </c>
      <c r="AQ271" s="1">
        <f t="shared" si="162"/>
        <v>158.35513959431663</v>
      </c>
      <c r="AR271" s="1">
        <f t="shared" ref="AR271:AR334" si="175">MAX(0,AR270*(1-rho)+AQ270*theta)-AX271</f>
        <v>536.83487504197922</v>
      </c>
      <c r="AS271" s="1">
        <f t="shared" ref="AS271:AS334" si="176">MAX(0,AS270*(1-rho)+AX271)</f>
        <v>9.8732744913834531E-5</v>
      </c>
      <c r="AT271" s="1">
        <f t="shared" si="151"/>
        <v>0.18060638449172323</v>
      </c>
      <c r="AU271" s="1">
        <f t="shared" si="152"/>
        <v>4999.9999999999982</v>
      </c>
      <c r="AW271" s="2">
        <f t="shared" ref="AW271:AW334" si="177">AL269*sensitivity/Unvaxfrequency</f>
        <v>2.5919688354100889E-6</v>
      </c>
      <c r="AX271" s="42">
        <f t="shared" ref="AX271:AX334" si="178">AR269*sensitivity/Vaxfrequency</f>
        <v>3.689251011379463E-6</v>
      </c>
      <c r="AY271" s="2">
        <f t="shared" ref="AY271:AY334" si="179">AI269*(1-specificity)/Unvaxfrequency</f>
        <v>9.3175596526350684E-8</v>
      </c>
      <c r="AZ271" s="2">
        <f t="shared" ref="AZ271:AZ334" si="180">AO269*(1-specificity)/Vaxfrequency</f>
        <v>1.0166712087779709E-6</v>
      </c>
      <c r="BA271" s="2"/>
      <c r="BB271" s="46">
        <f t="shared" si="159"/>
        <v>0.75322217471162833</v>
      </c>
      <c r="BC271" s="46">
        <f t="shared" si="160"/>
        <v>0.25</v>
      </c>
      <c r="BD271" s="2"/>
      <c r="BE271">
        <f>IF(AG271/Calculations!$H$11=INT(AG271/Calculations!$H$11),1,0)</f>
        <v>0</v>
      </c>
      <c r="BF271" s="56">
        <f t="shared" ref="BF271:BF334" si="181">$H$12*((AI270/(AI270+AO270))+(AO270/(AI270+AO270))*(1-BB271))</f>
        <v>1.5431871157450516</v>
      </c>
      <c r="BH271" s="2">
        <f t="shared" si="163"/>
        <v>6.5493152046534684</v>
      </c>
      <c r="BI271" s="2">
        <f t="shared" si="164"/>
        <v>18.063454130882434</v>
      </c>
      <c r="BJ271" s="41">
        <f t="shared" ref="BJ271:BJ334" si="182">BE271*BF271*(AI270/(AI270+AO270*(1-BB271)))</f>
        <v>0</v>
      </c>
      <c r="BK271" s="58">
        <f t="shared" ref="BK271:BK334" si="183">BE271*BF271*(AO270*(1-BB271)/(AI270+AO270*(1-BB271)))</f>
        <v>0</v>
      </c>
      <c r="BL271" s="2"/>
      <c r="BM271" s="2">
        <f t="shared" si="165"/>
        <v>6.5493152046534684</v>
      </c>
      <c r="BN271" s="2">
        <f t="shared" si="166"/>
        <v>18.063454130882434</v>
      </c>
      <c r="BO271" s="41">
        <f t="shared" si="167"/>
        <v>0</v>
      </c>
      <c r="BP271" s="2">
        <f t="shared" si="168"/>
        <v>0</v>
      </c>
      <c r="BQ271" s="2"/>
      <c r="BR271" s="2"/>
      <c r="BS271" s="2">
        <f t="shared" ref="BS271:BS334" si="184">BS270+BM271+BN271</f>
        <v>3599.6190577397356</v>
      </c>
      <c r="BT271" s="2">
        <f t="shared" si="153"/>
        <v>30.091215393958318</v>
      </c>
      <c r="BU271" s="2">
        <f t="shared" si="154"/>
        <v>2200.1633112535728</v>
      </c>
      <c r="BV271" s="2">
        <f t="shared" si="155"/>
        <v>1429.5469618801214</v>
      </c>
      <c r="BW271" s="6">
        <f t="shared" si="156"/>
        <v>3629.710273133694</v>
      </c>
    </row>
    <row r="272" spans="15:75" x14ac:dyDescent="0.35">
      <c r="O272">
        <f t="shared" si="158"/>
        <v>4.1899999999999986</v>
      </c>
      <c r="P272" s="46"/>
      <c r="S272" s="46"/>
      <c r="T272" s="46"/>
      <c r="U272" s="22">
        <f>IF(O272&lt;'User Interface'!$C$54,0,'User Interface'!$C$52)</f>
        <v>0</v>
      </c>
      <c r="V272" s="46">
        <f>'User Interface'!$C$52</f>
        <v>0.05</v>
      </c>
      <c r="W272" s="46"/>
      <c r="X272">
        <f t="shared" si="157"/>
        <v>4.1899999999999986</v>
      </c>
      <c r="Y272" s="46"/>
      <c r="Z272" s="46"/>
      <c r="AA272" s="46"/>
      <c r="AD272" s="22">
        <f>IF(X272&lt;'User Interface'!$C$54,0,'User Interface'!$C$52)</f>
        <v>0</v>
      </c>
      <c r="AE272" s="46">
        <f>'User Interface'!$C$52</f>
        <v>0.05</v>
      </c>
      <c r="AG272">
        <f t="shared" si="149"/>
        <v>86.333333333333329</v>
      </c>
      <c r="AH272">
        <f t="shared" si="118"/>
        <v>259</v>
      </c>
      <c r="AI272" s="1">
        <f t="shared" si="169"/>
        <v>290.93458117709218</v>
      </c>
      <c r="AJ272" s="1">
        <f t="shared" si="170"/>
        <v>2.8616651762127478E-7</v>
      </c>
      <c r="AK272" s="1">
        <f t="shared" si="161"/>
        <v>69.999308963888907</v>
      </c>
      <c r="AL272" s="1">
        <f t="shared" si="171"/>
        <v>357.31368296037829</v>
      </c>
      <c r="AM272" s="1">
        <f t="shared" si="150"/>
        <v>170.00441684346646</v>
      </c>
      <c r="AN272" s="1">
        <f t="shared" si="172"/>
        <v>8.5266161596216504E-5</v>
      </c>
      <c r="AO272" s="1">
        <f t="shared" si="173"/>
        <v>3411.0455051379981</v>
      </c>
      <c r="AP272" s="1">
        <f t="shared" si="174"/>
        <v>3.0432805841629721E-6</v>
      </c>
      <c r="AQ272" s="1">
        <f t="shared" si="162"/>
        <v>158.87157648345652</v>
      </c>
      <c r="AR272" s="1">
        <f t="shared" si="175"/>
        <v>541.64810408961443</v>
      </c>
      <c r="AS272" s="1">
        <f t="shared" si="176"/>
        <v>1.00105714942125E-4</v>
      </c>
      <c r="AT272" s="1">
        <f t="shared" si="151"/>
        <v>0.18263564278021344</v>
      </c>
      <c r="AU272" s="1">
        <f t="shared" si="152"/>
        <v>4999.9999999999991</v>
      </c>
      <c r="AW272" s="2">
        <f t="shared" si="177"/>
        <v>2.5619266619005811E-6</v>
      </c>
      <c r="AX272" s="42">
        <f t="shared" si="178"/>
        <v>3.7237496690960456E-6</v>
      </c>
      <c r="AY272" s="2">
        <f t="shared" si="179"/>
        <v>9.116580200728629E-8</v>
      </c>
      <c r="AZ272" s="2">
        <f t="shared" si="180"/>
        <v>1.0188980526261994E-6</v>
      </c>
      <c r="BA272" s="2"/>
      <c r="BB272" s="46">
        <f t="shared" si="159"/>
        <v>0.75286936369060109</v>
      </c>
      <c r="BC272" s="46">
        <f t="shared" si="160"/>
        <v>0.25</v>
      </c>
      <c r="BD272" s="2"/>
      <c r="BE272">
        <f>IF(AG272/Calculations!$H$11=INT(AG272/Calculations!$H$11),1,0)</f>
        <v>0</v>
      </c>
      <c r="BF272" s="56">
        <f t="shared" si="181"/>
        <v>1.5380755063411748</v>
      </c>
      <c r="BH272" s="2">
        <f t="shared" si="163"/>
        <v>6.4021072831700092</v>
      </c>
      <c r="BI272" s="2">
        <f t="shared" si="164"/>
        <v>18.111452399619541</v>
      </c>
      <c r="BJ272" s="41">
        <f t="shared" si="182"/>
        <v>0</v>
      </c>
      <c r="BK272" s="58">
        <f t="shared" si="183"/>
        <v>0</v>
      </c>
      <c r="BL272" s="2"/>
      <c r="BM272" s="2">
        <f t="shared" si="165"/>
        <v>6.4021072831700092</v>
      </c>
      <c r="BN272" s="2">
        <f t="shared" si="166"/>
        <v>18.111452399619541</v>
      </c>
      <c r="BO272" s="41">
        <f t="shared" si="167"/>
        <v>0</v>
      </c>
      <c r="BP272" s="2">
        <f t="shared" si="168"/>
        <v>0</v>
      </c>
      <c r="BQ272" s="2"/>
      <c r="BR272" s="2"/>
      <c r="BS272" s="2">
        <f t="shared" si="184"/>
        <v>3624.1326174225251</v>
      </c>
      <c r="BT272" s="2">
        <f t="shared" si="153"/>
        <v>30.091215393958318</v>
      </c>
      <c r="BU272" s="2">
        <f t="shared" si="154"/>
        <v>2206.565418536743</v>
      </c>
      <c r="BV272" s="2">
        <f t="shared" si="155"/>
        <v>1447.658414279741</v>
      </c>
      <c r="BW272" s="6">
        <f t="shared" si="156"/>
        <v>3654.2238328164835</v>
      </c>
    </row>
    <row r="273" spans="15:75" x14ac:dyDescent="0.35">
      <c r="O273">
        <f t="shared" si="158"/>
        <v>4.2099999999999982</v>
      </c>
      <c r="P273" s="46"/>
      <c r="S273" s="46"/>
      <c r="T273" s="46"/>
      <c r="U273" s="22">
        <f>IF(O273&lt;'User Interface'!$C$54,0,'User Interface'!$C$52)</f>
        <v>0</v>
      </c>
      <c r="V273" s="46">
        <f>'User Interface'!$C$52</f>
        <v>0.05</v>
      </c>
      <c r="W273" s="46"/>
      <c r="X273">
        <f t="shared" si="157"/>
        <v>4.2099999999999982</v>
      </c>
      <c r="Y273" s="46"/>
      <c r="Z273" s="46"/>
      <c r="AA273" s="46"/>
      <c r="AD273" s="22">
        <f>IF(X273&lt;'User Interface'!$C$54,0,'User Interface'!$C$52)</f>
        <v>0</v>
      </c>
      <c r="AE273" s="46">
        <f>'User Interface'!$C$52</f>
        <v>0.05</v>
      </c>
      <c r="AG273">
        <f t="shared" si="149"/>
        <v>86.666666666666671</v>
      </c>
      <c r="AH273">
        <f t="shared" si="118"/>
        <v>260</v>
      </c>
      <c r="AI273" s="1">
        <f t="shared" si="169"/>
        <v>284.67687658960608</v>
      </c>
      <c r="AJ273" s="1">
        <f t="shared" si="170"/>
        <v>2.7997868584237166E-7</v>
      </c>
      <c r="AK273" s="1">
        <f t="shared" si="161"/>
        <v>68.479312561575185</v>
      </c>
      <c r="AL273" s="1">
        <f t="shared" si="171"/>
        <v>352.93785479340141</v>
      </c>
      <c r="AM273" s="1">
        <f t="shared" si="150"/>
        <v>169.60072661781967</v>
      </c>
      <c r="AN273" s="1">
        <f t="shared" si="172"/>
        <v>8.4897611144390124E-5</v>
      </c>
      <c r="AO273" s="1">
        <f t="shared" si="173"/>
        <v>3418.3397096129042</v>
      </c>
      <c r="AP273" s="1">
        <f t="shared" si="174"/>
        <v>3.0499660123023967E-6</v>
      </c>
      <c r="AQ273" s="1">
        <f t="shared" si="162"/>
        <v>159.3765553116076</v>
      </c>
      <c r="AR273" s="1">
        <f t="shared" si="175"/>
        <v>546.40411428811592</v>
      </c>
      <c r="AS273" s="1">
        <f t="shared" si="176"/>
        <v>1.0148008970161336E-4</v>
      </c>
      <c r="AT273" s="1">
        <f t="shared" si="151"/>
        <v>0.18466051732276406</v>
      </c>
      <c r="AU273" s="1">
        <f t="shared" si="152"/>
        <v>4999.9999999999991</v>
      </c>
      <c r="AW273" s="2">
        <f t="shared" si="177"/>
        <v>2.531659126276234E-6</v>
      </c>
      <c r="AX273" s="42">
        <f t="shared" si="178"/>
        <v>3.7578441628722959E-6</v>
      </c>
      <c r="AY273" s="2">
        <f t="shared" si="179"/>
        <v>8.9201007428188447E-8</v>
      </c>
      <c r="AZ273" s="2">
        <f t="shared" si="180"/>
        <v>1.0211122895270818E-6</v>
      </c>
      <c r="BA273" s="2"/>
      <c r="BB273" s="46">
        <f t="shared" si="159"/>
        <v>0.75251671792707786</v>
      </c>
      <c r="BC273" s="46">
        <f t="shared" si="160"/>
        <v>0.25</v>
      </c>
      <c r="BD273" s="2"/>
      <c r="BE273">
        <f>IF(AG273/Calculations!$H$11=INT(AG273/Calculations!$H$11),1,0)</f>
        <v>0</v>
      </c>
      <c r="BF273" s="56">
        <f t="shared" si="181"/>
        <v>1.5331137548319576</v>
      </c>
      <c r="BH273" s="2">
        <f t="shared" si="163"/>
        <v>6.2577045936739308</v>
      </c>
      <c r="BI273" s="2">
        <f t="shared" si="164"/>
        <v>18.157376215201836</v>
      </c>
      <c r="BJ273" s="41">
        <f t="shared" si="182"/>
        <v>0</v>
      </c>
      <c r="BK273" s="58">
        <f t="shared" si="183"/>
        <v>0</v>
      </c>
      <c r="BL273" s="2"/>
      <c r="BM273" s="2">
        <f t="shared" si="165"/>
        <v>6.2577045936739308</v>
      </c>
      <c r="BN273" s="2">
        <f t="shared" si="166"/>
        <v>18.157376215201836</v>
      </c>
      <c r="BO273" s="41">
        <f t="shared" si="167"/>
        <v>0</v>
      </c>
      <c r="BP273" s="2">
        <f t="shared" si="168"/>
        <v>0</v>
      </c>
      <c r="BQ273" s="2"/>
      <c r="BR273" s="2"/>
      <c r="BS273" s="2">
        <f t="shared" si="184"/>
        <v>3648.5476982314012</v>
      </c>
      <c r="BT273" s="2">
        <f t="shared" si="153"/>
        <v>30.091215393958318</v>
      </c>
      <c r="BU273" s="2">
        <f t="shared" si="154"/>
        <v>2212.8231231304171</v>
      </c>
      <c r="BV273" s="2">
        <f t="shared" si="155"/>
        <v>1465.8157904949428</v>
      </c>
      <c r="BW273" s="6">
        <f t="shared" si="156"/>
        <v>3678.6389136253597</v>
      </c>
    </row>
    <row r="274" spans="15:75" x14ac:dyDescent="0.35">
      <c r="O274">
        <f t="shared" si="158"/>
        <v>4.2299999999999978</v>
      </c>
      <c r="P274" s="46"/>
      <c r="S274" s="46"/>
      <c r="T274" s="46"/>
      <c r="U274" s="22">
        <f>IF(O274&lt;'User Interface'!$C$54,0,'User Interface'!$C$52)</f>
        <v>0</v>
      </c>
      <c r="V274" s="46">
        <f>'User Interface'!$C$52</f>
        <v>0.05</v>
      </c>
      <c r="W274" s="46"/>
      <c r="X274">
        <f t="shared" si="157"/>
        <v>4.2299999999999978</v>
      </c>
      <c r="Y274" s="46"/>
      <c r="Z274" s="46"/>
      <c r="AA274" s="46"/>
      <c r="AD274" s="22">
        <f>IF(X274&lt;'User Interface'!$C$54,0,'User Interface'!$C$52)</f>
        <v>0</v>
      </c>
      <c r="AE274" s="46">
        <f>'User Interface'!$C$52</f>
        <v>0.05</v>
      </c>
      <c r="AG274">
        <f t="shared" si="149"/>
        <v>87</v>
      </c>
      <c r="AH274">
        <f t="shared" si="118"/>
        <v>261</v>
      </c>
      <c r="AI274" s="1">
        <f t="shared" si="169"/>
        <v>278.56076359626445</v>
      </c>
      <c r="AJ274" s="1">
        <f t="shared" si="170"/>
        <v>2.739328324541793E-7</v>
      </c>
      <c r="AK274" s="1">
        <f t="shared" si="161"/>
        <v>66.986613054120966</v>
      </c>
      <c r="AL274" s="1">
        <f t="shared" si="171"/>
        <v>348.54197586049622</v>
      </c>
      <c r="AM274" s="1">
        <f t="shared" si="150"/>
        <v>169.16200156086521</v>
      </c>
      <c r="AN274" s="1">
        <f t="shared" si="172"/>
        <v>8.4511133101676075E-5</v>
      </c>
      <c r="AO274" s="1">
        <f t="shared" si="173"/>
        <v>3425.5894265909537</v>
      </c>
      <c r="AP274" s="1">
        <f t="shared" si="174"/>
        <v>3.0566243366428017E-6</v>
      </c>
      <c r="AQ274" s="1">
        <f t="shared" si="162"/>
        <v>159.86935318299967</v>
      </c>
      <c r="AR274" s="1">
        <f t="shared" si="175"/>
        <v>551.10299487354871</v>
      </c>
      <c r="AS274" s="1">
        <f t="shared" si="176"/>
        <v>1.0285543385621285E-4</v>
      </c>
      <c r="AT274" s="1">
        <f t="shared" si="151"/>
        <v>0.18668058362517503</v>
      </c>
      <c r="AU274" s="1">
        <f t="shared" si="152"/>
        <v>4999.9999999999982</v>
      </c>
      <c r="AW274" s="2">
        <f t="shared" si="177"/>
        <v>2.5011958057346056E-6</v>
      </c>
      <c r="AX274" s="42">
        <f t="shared" si="178"/>
        <v>3.7915367665426688E-6</v>
      </c>
      <c r="AY274" s="2">
        <f t="shared" si="179"/>
        <v>8.7280375225931489E-8</v>
      </c>
      <c r="AZ274" s="2">
        <f t="shared" si="180"/>
        <v>1.023313661774537E-6</v>
      </c>
      <c r="BA274" s="2"/>
      <c r="BB274" s="46">
        <f t="shared" si="159"/>
        <v>0.75216423734365168</v>
      </c>
      <c r="BC274" s="46">
        <f t="shared" si="160"/>
        <v>0.25</v>
      </c>
      <c r="BD274" s="2"/>
      <c r="BE274">
        <f>IF(AG274/Calculations!$H$11=INT(AG274/Calculations!$H$11),1,0)</f>
        <v>0</v>
      </c>
      <c r="BF274" s="56">
        <f t="shared" si="181"/>
        <v>1.5282995352455886</v>
      </c>
      <c r="BH274" s="2">
        <f t="shared" si="163"/>
        <v>6.1161129993874637</v>
      </c>
      <c r="BI274" s="2">
        <f t="shared" si="164"/>
        <v>18.201304017126251</v>
      </c>
      <c r="BJ274" s="41">
        <f t="shared" si="182"/>
        <v>0</v>
      </c>
      <c r="BK274" s="58">
        <f t="shared" si="183"/>
        <v>0</v>
      </c>
      <c r="BL274" s="2"/>
      <c r="BM274" s="2">
        <f t="shared" si="165"/>
        <v>6.1161129993874637</v>
      </c>
      <c r="BN274" s="2">
        <f t="shared" si="166"/>
        <v>18.201304017126251</v>
      </c>
      <c r="BO274" s="41">
        <f t="shared" si="167"/>
        <v>0</v>
      </c>
      <c r="BP274" s="2">
        <f t="shared" si="168"/>
        <v>0</v>
      </c>
      <c r="BQ274" s="2"/>
      <c r="BR274" s="2"/>
      <c r="BS274" s="2">
        <f t="shared" si="184"/>
        <v>3672.8651152479151</v>
      </c>
      <c r="BT274" s="2">
        <f t="shared" si="153"/>
        <v>30.091215393958318</v>
      </c>
      <c r="BU274" s="2">
        <f t="shared" si="154"/>
        <v>2218.9392361298046</v>
      </c>
      <c r="BV274" s="2">
        <f t="shared" si="155"/>
        <v>1484.017094512069</v>
      </c>
      <c r="BW274" s="6">
        <f t="shared" si="156"/>
        <v>3702.9563306418736</v>
      </c>
    </row>
    <row r="275" spans="15:75" x14ac:dyDescent="0.35">
      <c r="O275">
        <f t="shared" si="158"/>
        <v>4.2499999999999973</v>
      </c>
      <c r="P275" s="46"/>
      <c r="S275" s="46"/>
      <c r="T275" s="46"/>
      <c r="U275" s="22">
        <f>IF(O275&lt;'User Interface'!$C$54,0,'User Interface'!$C$52)</f>
        <v>0</v>
      </c>
      <c r="V275" s="46">
        <f>'User Interface'!$C$52</f>
        <v>0.05</v>
      </c>
      <c r="W275" s="46"/>
      <c r="X275">
        <f t="shared" si="157"/>
        <v>4.2499999999999973</v>
      </c>
      <c r="Y275" s="46"/>
      <c r="Z275" s="46"/>
      <c r="AA275" s="46"/>
      <c r="AD275" s="22">
        <f>IF(X275&lt;'User Interface'!$C$54,0,'User Interface'!$C$52)</f>
        <v>0</v>
      </c>
      <c r="AE275" s="46">
        <f>'User Interface'!$C$52</f>
        <v>0.05</v>
      </c>
      <c r="AG275">
        <f t="shared" si="149"/>
        <v>87.333333333333329</v>
      </c>
      <c r="AH275">
        <f t="shared" si="118"/>
        <v>262</v>
      </c>
      <c r="AI275" s="1">
        <f t="shared" si="169"/>
        <v>272.58343184563876</v>
      </c>
      <c r="AJ275" s="1">
        <f t="shared" si="170"/>
        <v>2.6802495213369875E-7</v>
      </c>
      <c r="AK275" s="1">
        <f t="shared" si="161"/>
        <v>65.520987804641081</v>
      </c>
      <c r="AL275" s="1">
        <f t="shared" si="171"/>
        <v>344.12976114898902</v>
      </c>
      <c r="AM275" s="1">
        <f t="shared" si="150"/>
        <v>168.68887165270797</v>
      </c>
      <c r="AN275" s="1">
        <f t="shared" si="172"/>
        <v>8.4107169773143826E-5</v>
      </c>
      <c r="AO275" s="1">
        <f t="shared" si="173"/>
        <v>3432.7939059232585</v>
      </c>
      <c r="AP275" s="1">
        <f t="shared" si="174"/>
        <v>3.0632514809007595E-6</v>
      </c>
      <c r="AQ275" s="1">
        <f t="shared" si="162"/>
        <v>160.34940189503874</v>
      </c>
      <c r="AR275" s="1">
        <f t="shared" si="175"/>
        <v>555.74475263555598</v>
      </c>
      <c r="AS275" s="1">
        <f t="shared" si="176"/>
        <v>1.0423132379313954E-4</v>
      </c>
      <c r="AT275" s="1">
        <f t="shared" si="151"/>
        <v>0.18869542439747625</v>
      </c>
      <c r="AU275" s="1">
        <f t="shared" si="152"/>
        <v>4999.9999999999973</v>
      </c>
      <c r="AW275" s="2">
        <f t="shared" si="177"/>
        <v>2.4705650082594596E-6</v>
      </c>
      <c r="AX275" s="42">
        <f t="shared" si="178"/>
        <v>3.8248288382650993E-6</v>
      </c>
      <c r="AY275" s="2">
        <f t="shared" si="179"/>
        <v>8.5403063830912538E-8</v>
      </c>
      <c r="AZ275" s="2">
        <f t="shared" si="180"/>
        <v>1.0255019231388914E-6</v>
      </c>
      <c r="BA275" s="2"/>
      <c r="BB275" s="46">
        <f t="shared" si="159"/>
        <v>0.75181192186295165</v>
      </c>
      <c r="BC275" s="46">
        <f t="shared" si="160"/>
        <v>0.25</v>
      </c>
      <c r="BD275" s="2"/>
      <c r="BE275">
        <f>IF(AG275/Calculations!$H$11=INT(AG275/Calculations!$H$11),1,0)</f>
        <v>0</v>
      </c>
      <c r="BF275" s="56">
        <f t="shared" si="181"/>
        <v>1.5236304711114002</v>
      </c>
      <c r="BH275" s="2">
        <f t="shared" si="163"/>
        <v>5.9773317565335606</v>
      </c>
      <c r="BI275" s="2">
        <f t="shared" si="164"/>
        <v>18.243310176816809</v>
      </c>
      <c r="BJ275" s="41">
        <f t="shared" si="182"/>
        <v>0</v>
      </c>
      <c r="BK275" s="58">
        <f t="shared" si="183"/>
        <v>0</v>
      </c>
      <c r="BL275" s="2"/>
      <c r="BM275" s="2">
        <f t="shared" si="165"/>
        <v>5.9773317565335606</v>
      </c>
      <c r="BN275" s="2">
        <f t="shared" si="166"/>
        <v>18.243310176816809</v>
      </c>
      <c r="BO275" s="41">
        <f t="shared" si="167"/>
        <v>0</v>
      </c>
      <c r="BP275" s="2">
        <f t="shared" si="168"/>
        <v>0</v>
      </c>
      <c r="BQ275" s="2"/>
      <c r="BR275" s="2"/>
      <c r="BS275" s="2">
        <f t="shared" si="184"/>
        <v>3697.0857571812658</v>
      </c>
      <c r="BT275" s="2">
        <f t="shared" si="153"/>
        <v>30.091215393958318</v>
      </c>
      <c r="BU275" s="2">
        <f t="shared" si="154"/>
        <v>2224.9165678863383</v>
      </c>
      <c r="BV275" s="2">
        <f t="shared" si="155"/>
        <v>1502.2604046888857</v>
      </c>
      <c r="BW275" s="6">
        <f t="shared" si="156"/>
        <v>3727.1769725752242</v>
      </c>
    </row>
    <row r="276" spans="15:75" x14ac:dyDescent="0.35">
      <c r="O276">
        <f t="shared" si="158"/>
        <v>4.2699999999999969</v>
      </c>
      <c r="P276" s="46"/>
      <c r="S276" s="46"/>
      <c r="T276" s="46"/>
      <c r="U276" s="22">
        <f>IF(O276&lt;'User Interface'!$C$54,0,'User Interface'!$C$52)</f>
        <v>0</v>
      </c>
      <c r="V276" s="46">
        <f>'User Interface'!$C$52</f>
        <v>0.05</v>
      </c>
      <c r="W276" s="46"/>
      <c r="X276">
        <f t="shared" si="157"/>
        <v>4.2699999999999969</v>
      </c>
      <c r="Y276" s="46"/>
      <c r="Z276" s="46"/>
      <c r="AA276" s="46"/>
      <c r="AD276" s="22">
        <f>IF(X276&lt;'User Interface'!$C$54,0,'User Interface'!$C$52)</f>
        <v>0</v>
      </c>
      <c r="AE276" s="46">
        <f>'User Interface'!$C$52</f>
        <v>0.05</v>
      </c>
      <c r="AG276">
        <f t="shared" si="149"/>
        <v>87.666666666666671</v>
      </c>
      <c r="AH276">
        <f t="shared" si="118"/>
        <v>263</v>
      </c>
      <c r="AI276" s="1">
        <f t="shared" si="169"/>
        <v>266.74207756154181</v>
      </c>
      <c r="AJ276" s="1">
        <f t="shared" si="170"/>
        <v>2.6225153133702758E-7</v>
      </c>
      <c r="AK276" s="1">
        <f t="shared" si="161"/>
        <v>64.082232338440207</v>
      </c>
      <c r="AL276" s="1">
        <f t="shared" si="171"/>
        <v>339.70477454863413</v>
      </c>
      <c r="AM276" s="1">
        <f t="shared" si="150"/>
        <v>168.1819897744615</v>
      </c>
      <c r="AN276" s="1">
        <f t="shared" si="172"/>
        <v>8.3686175541043342E-5</v>
      </c>
      <c r="AO276" s="1">
        <f t="shared" si="173"/>
        <v>3439.9524302596451</v>
      </c>
      <c r="AP276" s="1">
        <f t="shared" si="174"/>
        <v>3.0698444921878955E-6</v>
      </c>
      <c r="AQ276" s="1">
        <f t="shared" si="162"/>
        <v>160.81626719330279</v>
      </c>
      <c r="AR276" s="1">
        <f t="shared" si="175"/>
        <v>560.32933106850055</v>
      </c>
      <c r="AS276" s="1">
        <f t="shared" si="176"/>
        <v>1.0560734661028065E-4</v>
      </c>
      <c r="AT276" s="1">
        <f t="shared" si="151"/>
        <v>0.19070462985321254</v>
      </c>
      <c r="AU276" s="1">
        <f t="shared" si="152"/>
        <v>4999.9999999999982</v>
      </c>
      <c r="AW276" s="2">
        <f t="shared" si="177"/>
        <v>2.4397938554214118E-6</v>
      </c>
      <c r="AX276" s="42">
        <f t="shared" si="178"/>
        <v>3.8577210026920506E-6</v>
      </c>
      <c r="AY276" s="2">
        <f t="shared" si="179"/>
        <v>8.3568229914561704E-8</v>
      </c>
      <c r="AZ276" s="2">
        <f t="shared" si="180"/>
        <v>1.0276768382540554E-6</v>
      </c>
      <c r="BA276" s="2"/>
      <c r="BB276" s="46">
        <f t="shared" si="159"/>
        <v>0.75145977140764342</v>
      </c>
      <c r="BC276" s="46">
        <f t="shared" si="160"/>
        <v>0.25</v>
      </c>
      <c r="BD276" s="2"/>
      <c r="BE276">
        <f>IF(AG276/Calculations!$H$11=INT(AG276/Calculations!$H$11),1,0)</f>
        <v>0</v>
      </c>
      <c r="BF276" s="56">
        <f t="shared" si="181"/>
        <v>1.5191041442112743</v>
      </c>
      <c r="BH276" s="2">
        <f t="shared" si="163"/>
        <v>5.8413542898703597</v>
      </c>
      <c r="BI276" s="2">
        <f t="shared" si="164"/>
        <v>18.28346550882393</v>
      </c>
      <c r="BJ276" s="41">
        <f t="shared" si="182"/>
        <v>0</v>
      </c>
      <c r="BK276" s="58">
        <f t="shared" si="183"/>
        <v>0</v>
      </c>
      <c r="BL276" s="2"/>
      <c r="BM276" s="2">
        <f t="shared" si="165"/>
        <v>5.8413542898703597</v>
      </c>
      <c r="BN276" s="2">
        <f t="shared" si="166"/>
        <v>18.28346550882393</v>
      </c>
      <c r="BO276" s="41">
        <f t="shared" si="167"/>
        <v>0</v>
      </c>
      <c r="BP276" s="2">
        <f t="shared" si="168"/>
        <v>0</v>
      </c>
      <c r="BQ276" s="2"/>
      <c r="BR276" s="2"/>
      <c r="BS276" s="2">
        <f t="shared" si="184"/>
        <v>3721.21057697996</v>
      </c>
      <c r="BT276" s="2">
        <f t="shared" si="153"/>
        <v>30.091215393958318</v>
      </c>
      <c r="BU276" s="2">
        <f t="shared" si="154"/>
        <v>2230.7579221762085</v>
      </c>
      <c r="BV276" s="2">
        <f t="shared" si="155"/>
        <v>1520.5438701977096</v>
      </c>
      <c r="BW276" s="6">
        <f t="shared" si="156"/>
        <v>3751.3017923739185</v>
      </c>
    </row>
    <row r="277" spans="15:75" x14ac:dyDescent="0.35">
      <c r="O277">
        <f t="shared" si="158"/>
        <v>4.2899999999999965</v>
      </c>
      <c r="P277" s="46"/>
      <c r="S277" s="46"/>
      <c r="T277" s="46"/>
      <c r="U277" s="22">
        <f>IF(O277&lt;'User Interface'!$C$54,0,'User Interface'!$C$52)</f>
        <v>0</v>
      </c>
      <c r="V277" s="46">
        <f>'User Interface'!$C$52</f>
        <v>0.05</v>
      </c>
      <c r="W277" s="46"/>
      <c r="X277">
        <f t="shared" si="157"/>
        <v>4.2899999999999965</v>
      </c>
      <c r="Y277" s="46"/>
      <c r="Z277" s="46"/>
      <c r="AA277" s="46"/>
      <c r="AD277" s="22">
        <f>IF(X277&lt;'User Interface'!$C$54,0,'User Interface'!$C$52)</f>
        <v>0</v>
      </c>
      <c r="AE277" s="46">
        <f>'User Interface'!$C$52</f>
        <v>0.05</v>
      </c>
      <c r="AG277">
        <f t="shared" si="149"/>
        <v>88</v>
      </c>
      <c r="AH277">
        <f t="shared" si="118"/>
        <v>264</v>
      </c>
      <c r="AI277" s="1">
        <f t="shared" si="169"/>
        <v>261.03390869224296</v>
      </c>
      <c r="AJ277" s="1">
        <f t="shared" si="170"/>
        <v>2.5660938459612708E-7</v>
      </c>
      <c r="AK277" s="1">
        <f t="shared" si="161"/>
        <v>62.670153175776719</v>
      </c>
      <c r="AL277" s="1">
        <f t="shared" si="171"/>
        <v>335.27043600900936</v>
      </c>
      <c r="AM277" s="1">
        <f t="shared" si="150"/>
        <v>167.64202962090121</v>
      </c>
      <c r="AN277" s="1">
        <f t="shared" si="172"/>
        <v>8.3248615337357538E-5</v>
      </c>
      <c r="AO277" s="1">
        <f t="shared" si="173"/>
        <v>3447.0643136146487</v>
      </c>
      <c r="AP277" s="1">
        <f t="shared" si="174"/>
        <v>3.0764011768672909E-6</v>
      </c>
      <c r="AQ277" s="1">
        <f t="shared" si="162"/>
        <v>161.26963076308476</v>
      </c>
      <c r="AR277" s="1">
        <f t="shared" si="175"/>
        <v>564.85662676162644</v>
      </c>
      <c r="AS277" s="1">
        <f t="shared" si="176"/>
        <v>1.0698309928405356E-4</v>
      </c>
      <c r="AT277" s="1">
        <f t="shared" si="151"/>
        <v>0.1927077979822111</v>
      </c>
      <c r="AU277" s="1">
        <f t="shared" si="152"/>
        <v>4999.9999999999982</v>
      </c>
      <c r="AW277" s="2">
        <f t="shared" si="177"/>
        <v>2.4089083521320064E-6</v>
      </c>
      <c r="AX277" s="42">
        <f t="shared" si="178"/>
        <v>3.8902133073510246E-6</v>
      </c>
      <c r="AY277" s="2">
        <f t="shared" si="179"/>
        <v>8.1775030371441992E-8</v>
      </c>
      <c r="AZ277" s="2">
        <f t="shared" si="180"/>
        <v>1.0298381820753602E-6</v>
      </c>
      <c r="BA277" s="2"/>
      <c r="BB277" s="46">
        <f t="shared" si="159"/>
        <v>0.7511077859004287</v>
      </c>
      <c r="BC277" s="46">
        <f t="shared" si="160"/>
        <v>0.25</v>
      </c>
      <c r="BD277" s="2"/>
      <c r="BE277">
        <f>IF(AG277/Calculations!$H$11=INT(AG277/Calculations!$H$11),1,0)</f>
        <v>0</v>
      </c>
      <c r="BF277" s="56">
        <f t="shared" si="181"/>
        <v>1.514718102552945</v>
      </c>
      <c r="BH277" s="2">
        <f t="shared" si="163"/>
        <v>5.7081688749409789</v>
      </c>
      <c r="BI277" s="2">
        <f t="shared" si="164"/>
        <v>18.321837702371173</v>
      </c>
      <c r="BJ277" s="41">
        <f t="shared" si="182"/>
        <v>0</v>
      </c>
      <c r="BK277" s="58">
        <f t="shared" si="183"/>
        <v>0</v>
      </c>
      <c r="BL277" s="2"/>
      <c r="BM277" s="2">
        <f t="shared" si="165"/>
        <v>5.7081688749409789</v>
      </c>
      <c r="BN277" s="2">
        <f t="shared" si="166"/>
        <v>18.321837702371173</v>
      </c>
      <c r="BO277" s="41">
        <f t="shared" si="167"/>
        <v>0</v>
      </c>
      <c r="BP277" s="2">
        <f t="shared" si="168"/>
        <v>0</v>
      </c>
      <c r="BQ277" s="2"/>
      <c r="BR277" s="2"/>
      <c r="BS277" s="2">
        <f t="shared" si="184"/>
        <v>3745.2405835572722</v>
      </c>
      <c r="BT277" s="2">
        <f t="shared" si="153"/>
        <v>30.091215393958318</v>
      </c>
      <c r="BU277" s="2">
        <f t="shared" si="154"/>
        <v>2236.4660910511493</v>
      </c>
      <c r="BV277" s="2">
        <f t="shared" si="155"/>
        <v>1538.8657079000807</v>
      </c>
      <c r="BW277" s="6">
        <f t="shared" si="156"/>
        <v>3775.3317989512307</v>
      </c>
    </row>
    <row r="278" spans="15:75" x14ac:dyDescent="0.35">
      <c r="O278">
        <f t="shared" si="158"/>
        <v>4.3099999999999961</v>
      </c>
      <c r="P278" s="46"/>
      <c r="S278" s="46"/>
      <c r="T278" s="46"/>
      <c r="U278" s="22">
        <f>IF(O278&lt;'User Interface'!$C$54,0,'User Interface'!$C$52)</f>
        <v>0</v>
      </c>
      <c r="V278" s="46">
        <f>'User Interface'!$C$52</f>
        <v>0.05</v>
      </c>
      <c r="W278" s="46"/>
      <c r="X278">
        <f t="shared" si="157"/>
        <v>4.3099999999999961</v>
      </c>
      <c r="Y278" s="46"/>
      <c r="Z278" s="46"/>
      <c r="AA278" s="46"/>
      <c r="AD278" s="22">
        <f>IF(X278&lt;'User Interface'!$C$54,0,'User Interface'!$C$52)</f>
        <v>0</v>
      </c>
      <c r="AE278" s="46">
        <f>'User Interface'!$C$52</f>
        <v>0.05</v>
      </c>
      <c r="AG278">
        <f t="shared" si="149"/>
        <v>88.333333333333329</v>
      </c>
      <c r="AH278">
        <f t="shared" si="118"/>
        <v>265</v>
      </c>
      <c r="AI278" s="1">
        <f t="shared" si="169"/>
        <v>255.45614945737071</v>
      </c>
      <c r="AJ278" s="1">
        <f t="shared" si="170"/>
        <v>2.5109554713277359E-7</v>
      </c>
      <c r="AK278" s="1">
        <f t="shared" si="161"/>
        <v>61.284562063298722</v>
      </c>
      <c r="AL278" s="1">
        <f t="shared" si="171"/>
        <v>330.8300276571029</v>
      </c>
      <c r="AM278" s="1">
        <f t="shared" si="150"/>
        <v>167.06968373587597</v>
      </c>
      <c r="AN278" s="1">
        <f t="shared" si="172"/>
        <v>8.2794963227284874E-5</v>
      </c>
      <c r="AO278" s="1">
        <f t="shared" si="173"/>
        <v>3454.1289000807778</v>
      </c>
      <c r="AP278" s="1">
        <f t="shared" si="174"/>
        <v>3.0829198573092789E-6</v>
      </c>
      <c r="AQ278" s="1">
        <f t="shared" si="162"/>
        <v>161.70927458556841</v>
      </c>
      <c r="AR278" s="1">
        <f t="shared" si="175"/>
        <v>569.32650339803774</v>
      </c>
      <c r="AS278" s="1">
        <f t="shared" si="176"/>
        <v>1.0835818799113578E-4</v>
      </c>
      <c r="AT278" s="1">
        <f t="shared" si="151"/>
        <v>0.19470453479848712</v>
      </c>
      <c r="AU278" s="1">
        <f t="shared" si="152"/>
        <v>4999.9999999999973</v>
      </c>
      <c r="AW278" s="2">
        <f t="shared" si="177"/>
        <v>2.377933445619773E-6</v>
      </c>
      <c r="AX278" s="42">
        <f t="shared" si="178"/>
        <v>3.9223053567025571E-6</v>
      </c>
      <c r="AY278" s="2">
        <f t="shared" si="179"/>
        <v>8.0022624068688867E-8</v>
      </c>
      <c r="AZ278" s="2">
        <f t="shared" si="180"/>
        <v>1.0319857393977517E-6</v>
      </c>
      <c r="BA278" s="2"/>
      <c r="BB278" s="46">
        <f t="shared" si="159"/>
        <v>0.75075596526404553</v>
      </c>
      <c r="BC278" s="46">
        <f t="shared" si="160"/>
        <v>0.25</v>
      </c>
      <c r="BD278" s="2"/>
      <c r="BE278">
        <f>IF(AG278/Calculations!$H$11=INT(AG278/Calculations!$H$11),1,0)</f>
        <v>0</v>
      </c>
      <c r="BF278" s="56">
        <f t="shared" si="181"/>
        <v>1.5104698676441526</v>
      </c>
      <c r="BH278" s="2">
        <f t="shared" si="163"/>
        <v>5.5777592403860892</v>
      </c>
      <c r="BI278" s="2">
        <f t="shared" si="164"/>
        <v>18.35849168504863</v>
      </c>
      <c r="BJ278" s="41">
        <f t="shared" si="182"/>
        <v>0</v>
      </c>
      <c r="BK278" s="58">
        <f t="shared" si="183"/>
        <v>0</v>
      </c>
      <c r="BL278" s="2"/>
      <c r="BM278" s="2">
        <f t="shared" si="165"/>
        <v>5.5777592403860892</v>
      </c>
      <c r="BN278" s="2">
        <f t="shared" si="166"/>
        <v>18.35849168504863</v>
      </c>
      <c r="BO278" s="41">
        <f t="shared" si="167"/>
        <v>0</v>
      </c>
      <c r="BP278" s="2">
        <f t="shared" si="168"/>
        <v>0</v>
      </c>
      <c r="BQ278" s="2"/>
      <c r="BR278" s="2"/>
      <c r="BS278" s="2">
        <f t="shared" si="184"/>
        <v>3769.1768344827069</v>
      </c>
      <c r="BT278" s="2">
        <f t="shared" si="153"/>
        <v>30.091215393958318</v>
      </c>
      <c r="BU278" s="2">
        <f t="shared" si="154"/>
        <v>2242.0438502915354</v>
      </c>
      <c r="BV278" s="2">
        <f t="shared" si="155"/>
        <v>1557.2241995851293</v>
      </c>
      <c r="BW278" s="6">
        <f t="shared" si="156"/>
        <v>3799.2680498766654</v>
      </c>
    </row>
    <row r="279" spans="15:75" x14ac:dyDescent="0.35">
      <c r="O279">
        <f t="shared" si="158"/>
        <v>4.3299999999999956</v>
      </c>
      <c r="P279" s="46"/>
      <c r="S279" s="46"/>
      <c r="T279" s="46"/>
      <c r="U279" s="22">
        <f>IF(O279&lt;'User Interface'!$C$54,0,'User Interface'!$C$52)</f>
        <v>0</v>
      </c>
      <c r="V279" s="46">
        <f>'User Interface'!$C$52</f>
        <v>0.05</v>
      </c>
      <c r="W279" s="46"/>
      <c r="X279">
        <f t="shared" si="157"/>
        <v>4.3299999999999956</v>
      </c>
      <c r="Y279" s="46"/>
      <c r="Z279" s="46"/>
      <c r="AA279" s="46"/>
      <c r="AD279" s="22">
        <f>IF(X279&lt;'User Interface'!$C$54,0,'User Interface'!$C$52)</f>
        <v>0</v>
      </c>
      <c r="AE279" s="46">
        <f>'User Interface'!$C$52</f>
        <v>0.05</v>
      </c>
      <c r="AG279">
        <f t="shared" si="149"/>
        <v>88.666666666666671</v>
      </c>
      <c r="AH279">
        <f t="shared" si="118"/>
        <v>266</v>
      </c>
      <c r="AI279" s="1">
        <f t="shared" si="169"/>
        <v>250.00604436121262</v>
      </c>
      <c r="AJ279" s="1">
        <f t="shared" si="170"/>
        <v>2.4570720481262373E-7</v>
      </c>
      <c r="AK279" s="1">
        <f t="shared" si="161"/>
        <v>59.925271380034204</v>
      </c>
      <c r="AL279" s="1">
        <f t="shared" si="171"/>
        <v>326.38669906586762</v>
      </c>
      <c r="AM279" s="1">
        <f t="shared" si="150"/>
        <v>166.46566165694327</v>
      </c>
      <c r="AN279" s="1">
        <f t="shared" si="172"/>
        <v>8.2325701091004447E-5</v>
      </c>
      <c r="AO279" s="1">
        <f t="shared" si="173"/>
        <v>3461.1455626680113</v>
      </c>
      <c r="AP279" s="1">
        <f t="shared" si="174"/>
        <v>3.0893992092984415E-6</v>
      </c>
      <c r="AQ279" s="1">
        <f t="shared" si="162"/>
        <v>162.13506733816135</v>
      </c>
      <c r="AR279" s="1">
        <f t="shared" si="175"/>
        <v>573.73880368216714</v>
      </c>
      <c r="AS279" s="1">
        <f t="shared" si="176"/>
        <v>1.0973222756107532E-4</v>
      </c>
      <c r="AT279" s="1">
        <f t="shared" si="151"/>
        <v>0.19669445456474974</v>
      </c>
      <c r="AU279" s="1">
        <f t="shared" si="152"/>
        <v>4999.9999999999973</v>
      </c>
      <c r="AW279" s="2">
        <f t="shared" si="177"/>
        <v>2.3468930755319959E-6</v>
      </c>
      <c r="AX279" s="42">
        <f t="shared" si="178"/>
        <v>3.9539964268713488E-6</v>
      </c>
      <c r="AY279" s="2">
        <f t="shared" si="179"/>
        <v>7.831017339077469E-8</v>
      </c>
      <c r="AZ279" s="2">
        <f t="shared" si="180"/>
        <v>1.0341193044255884E-6</v>
      </c>
      <c r="BA279" s="2"/>
      <c r="BB279" s="46">
        <f t="shared" si="159"/>
        <v>0.75040430942126779</v>
      </c>
      <c r="BC279" s="46">
        <f t="shared" si="160"/>
        <v>0.25</v>
      </c>
      <c r="BD279" s="2"/>
      <c r="BE279">
        <f>IF(AG279/Calculations!$H$11=INT(AG279/Calculations!$H$11),1,0)</f>
        <v>0</v>
      </c>
      <c r="BF279" s="56">
        <f t="shared" si="181"/>
        <v>1.5063569411356827</v>
      </c>
      <c r="BH279" s="2">
        <f t="shared" si="163"/>
        <v>5.4501051015464563</v>
      </c>
      <c r="BI279" s="2">
        <f t="shared" si="164"/>
        <v>18.39348992876722</v>
      </c>
      <c r="BJ279" s="41">
        <f t="shared" si="182"/>
        <v>0</v>
      </c>
      <c r="BK279" s="58">
        <f t="shared" si="183"/>
        <v>0</v>
      </c>
      <c r="BL279" s="2"/>
      <c r="BM279" s="2">
        <f t="shared" si="165"/>
        <v>5.4501051015464563</v>
      </c>
      <c r="BN279" s="2">
        <f t="shared" si="166"/>
        <v>18.39348992876722</v>
      </c>
      <c r="BO279" s="41">
        <f t="shared" si="167"/>
        <v>0</v>
      </c>
      <c r="BP279" s="2">
        <f t="shared" si="168"/>
        <v>0</v>
      </c>
      <c r="BQ279" s="2"/>
      <c r="BR279" s="2"/>
      <c r="BS279" s="2">
        <f t="shared" si="184"/>
        <v>3793.0204295130206</v>
      </c>
      <c r="BT279" s="2">
        <f t="shared" si="153"/>
        <v>30.091215393958318</v>
      </c>
      <c r="BU279" s="2">
        <f t="shared" si="154"/>
        <v>2247.4939553930817</v>
      </c>
      <c r="BV279" s="2">
        <f t="shared" si="155"/>
        <v>1575.6176895138965</v>
      </c>
      <c r="BW279" s="6">
        <f t="shared" si="156"/>
        <v>3823.1116449069791</v>
      </c>
    </row>
    <row r="280" spans="15:75" x14ac:dyDescent="0.35">
      <c r="O280">
        <f t="shared" si="158"/>
        <v>4.3499999999999952</v>
      </c>
      <c r="P280" s="46"/>
      <c r="S280" s="46"/>
      <c r="T280" s="46"/>
      <c r="U280" s="22">
        <f>IF(O280&lt;'User Interface'!$C$54,0,'User Interface'!$C$52)</f>
        <v>0</v>
      </c>
      <c r="V280" s="46">
        <f>'User Interface'!$C$52</f>
        <v>0.05</v>
      </c>
      <c r="W280" s="46"/>
      <c r="X280">
        <f t="shared" si="157"/>
        <v>4.3499999999999952</v>
      </c>
      <c r="Y280" s="46"/>
      <c r="Z280" s="46"/>
      <c r="AA280" s="46"/>
      <c r="AD280" s="22">
        <f>IF(X280&lt;'User Interface'!$C$54,0,'User Interface'!$C$52)</f>
        <v>0</v>
      </c>
      <c r="AE280" s="46">
        <f>'User Interface'!$C$52</f>
        <v>0.05</v>
      </c>
      <c r="AG280">
        <f t="shared" si="149"/>
        <v>89</v>
      </c>
      <c r="AH280">
        <f t="shared" si="118"/>
        <v>267</v>
      </c>
      <c r="AI280" s="1">
        <f t="shared" si="169"/>
        <v>244.68086173166947</v>
      </c>
      <c r="AJ280" s="1">
        <f t="shared" si="170"/>
        <v>2.4044164881199559E-7</v>
      </c>
      <c r="AK280" s="1">
        <f t="shared" si="161"/>
        <v>58.59209052817247</v>
      </c>
      <c r="AL280" s="1">
        <f t="shared" si="171"/>
        <v>321.94347183312692</v>
      </c>
      <c r="AM280" s="1">
        <f t="shared" si="150"/>
        <v>165.83068815796256</v>
      </c>
      <c r="AN280" s="1">
        <f t="shared" si="172"/>
        <v>8.1841317393102256E-5</v>
      </c>
      <c r="AO280" s="1">
        <f t="shared" si="173"/>
        <v>3468.1137022516664</v>
      </c>
      <c r="AP280" s="1">
        <f t="shared" si="174"/>
        <v>3.0958381532522488E-6</v>
      </c>
      <c r="AQ280" s="1">
        <f t="shared" si="162"/>
        <v>162.54695256278504</v>
      </c>
      <c r="AR280" s="1">
        <f t="shared" si="175"/>
        <v>578.09335947218119</v>
      </c>
      <c r="AS280" s="1">
        <f t="shared" si="176"/>
        <v>1.1110484103992692E-4</v>
      </c>
      <c r="AT280" s="1">
        <f t="shared" si="151"/>
        <v>0.19867717999480933</v>
      </c>
      <c r="AU280" s="1">
        <f t="shared" si="152"/>
        <v>4999.9999999999973</v>
      </c>
      <c r="AW280" s="2">
        <f t="shared" si="177"/>
        <v>2.3158102167578223E-6</v>
      </c>
      <c r="AX280" s="42">
        <f t="shared" si="178"/>
        <v>3.9852855636391194E-6</v>
      </c>
      <c r="AY280" s="2">
        <f t="shared" si="179"/>
        <v>7.6636845603579737E-8</v>
      </c>
      <c r="AZ280" s="2">
        <f t="shared" si="180"/>
        <v>1.036238680386621E-6</v>
      </c>
      <c r="BA280" s="2"/>
      <c r="BB280" s="46">
        <f t="shared" si="159"/>
        <v>0.75005281829490578</v>
      </c>
      <c r="BC280" s="46">
        <f t="shared" si="160"/>
        <v>0.25</v>
      </c>
      <c r="BD280" s="2"/>
      <c r="BE280">
        <f>IF(AG280/Calculations!$H$11=INT(AG280/Calculations!$H$11),1,0)</f>
        <v>0</v>
      </c>
      <c r="BF280" s="56">
        <f t="shared" si="181"/>
        <v>1.5023768108921582</v>
      </c>
      <c r="BH280" s="2">
        <f t="shared" si="163"/>
        <v>5.3251826348087326</v>
      </c>
      <c r="BI280" s="2">
        <f t="shared" si="164"/>
        <v>18.426892706641645</v>
      </c>
      <c r="BJ280" s="41">
        <f t="shared" si="182"/>
        <v>0</v>
      </c>
      <c r="BK280" s="58">
        <f t="shared" si="183"/>
        <v>0</v>
      </c>
      <c r="BL280" s="2"/>
      <c r="BM280" s="2">
        <f t="shared" si="165"/>
        <v>5.3251826348087326</v>
      </c>
      <c r="BN280" s="2">
        <f t="shared" si="166"/>
        <v>18.426892706641645</v>
      </c>
      <c r="BO280" s="41">
        <f t="shared" si="167"/>
        <v>0</v>
      </c>
      <c r="BP280" s="2">
        <f t="shared" si="168"/>
        <v>0</v>
      </c>
      <c r="BQ280" s="2"/>
      <c r="BR280" s="2"/>
      <c r="BS280" s="2">
        <f t="shared" si="184"/>
        <v>3816.7725048544712</v>
      </c>
      <c r="BT280" s="2">
        <f t="shared" si="153"/>
        <v>30.091215393958318</v>
      </c>
      <c r="BU280" s="2">
        <f t="shared" si="154"/>
        <v>2252.8191380278904</v>
      </c>
      <c r="BV280" s="2">
        <f t="shared" si="155"/>
        <v>1594.0445822205381</v>
      </c>
      <c r="BW280" s="6">
        <f t="shared" si="156"/>
        <v>3846.8637202484297</v>
      </c>
    </row>
    <row r="281" spans="15:75" x14ac:dyDescent="0.35">
      <c r="O281">
        <f t="shared" si="158"/>
        <v>4.3699999999999948</v>
      </c>
      <c r="P281" s="46"/>
      <c r="S281" s="46"/>
      <c r="T281" s="46"/>
      <c r="U281" s="22">
        <f>IF(O281&lt;'User Interface'!$C$54,0,'User Interface'!$C$52)</f>
        <v>0</v>
      </c>
      <c r="V281" s="46">
        <f>'User Interface'!$C$52</f>
        <v>0.05</v>
      </c>
      <c r="W281" s="46"/>
      <c r="X281">
        <f t="shared" si="157"/>
        <v>4.3699999999999948</v>
      </c>
      <c r="Y281" s="46"/>
      <c r="Z281" s="46"/>
      <c r="AA281" s="46"/>
      <c r="AD281" s="22">
        <f>IF(X281&lt;'User Interface'!$C$54,0,'User Interface'!$C$52)</f>
        <v>0</v>
      </c>
      <c r="AE281" s="46">
        <f>'User Interface'!$C$52</f>
        <v>0.05</v>
      </c>
      <c r="AG281">
        <f t="shared" si="149"/>
        <v>89.333333333333329</v>
      </c>
      <c r="AH281">
        <f t="shared" si="118"/>
        <v>268</v>
      </c>
      <c r="AI281" s="1">
        <f t="shared" si="169"/>
        <v>239.47789683615059</v>
      </c>
      <c r="AJ281" s="1">
        <f t="shared" si="170"/>
        <v>2.3529624659971241E-7</v>
      </c>
      <c r="AK281" s="1">
        <f t="shared" si="161"/>
        <v>57.284823147928662</v>
      </c>
      <c r="AL281" s="1">
        <f t="shared" si="171"/>
        <v>317.5032436037115</v>
      </c>
      <c r="AM281" s="1">
        <f t="shared" si="150"/>
        <v>165.16550158027604</v>
      </c>
      <c r="AN281" s="1">
        <f t="shared" si="172"/>
        <v>8.1342306030733451E-5</v>
      </c>
      <c r="AO281" s="1">
        <f t="shared" si="173"/>
        <v>3475.0327466134531</v>
      </c>
      <c r="AP281" s="1">
        <f t="shared" si="174"/>
        <v>3.1022357813520072E-6</v>
      </c>
      <c r="AQ281" s="1">
        <f t="shared" si="162"/>
        <v>162.94493836403907</v>
      </c>
      <c r="AR281" s="1">
        <f t="shared" si="175"/>
        <v>582.39000035650508</v>
      </c>
      <c r="AS281" s="1">
        <f t="shared" si="176"/>
        <v>1.1247565934777031E-4</v>
      </c>
      <c r="AT281" s="1">
        <f t="shared" si="151"/>
        <v>0.20065234243505281</v>
      </c>
      <c r="AU281" s="1">
        <f t="shared" si="152"/>
        <v>4999.9999999999964</v>
      </c>
      <c r="AW281" s="2">
        <f t="shared" si="177"/>
        <v>2.2847069163081426E-6</v>
      </c>
      <c r="AX281" s="42">
        <f t="shared" si="178"/>
        <v>4.0161716659368868E-6</v>
      </c>
      <c r="AY281" s="2">
        <f t="shared" si="179"/>
        <v>7.5001814058381996E-8</v>
      </c>
      <c r="AZ281" s="2">
        <f t="shared" si="180"/>
        <v>1.0383436791838411E-6</v>
      </c>
      <c r="BA281" s="2"/>
      <c r="BB281" s="46">
        <f t="shared" si="159"/>
        <v>0.74970149180780621</v>
      </c>
      <c r="BC281" s="46">
        <f t="shared" si="160"/>
        <v>0.25</v>
      </c>
      <c r="BD281" s="2"/>
      <c r="BE281">
        <f>IF(AG281/Calculations!$H$11=INT(AG281/Calculations!$H$11),1,0)</f>
        <v>0</v>
      </c>
      <c r="BF281" s="56">
        <f t="shared" si="181"/>
        <v>1.4985269565417867</v>
      </c>
      <c r="BH281" s="2">
        <f t="shared" si="163"/>
        <v>5.2029649006642513</v>
      </c>
      <c r="BI281" s="2">
        <f t="shared" si="164"/>
        <v>18.45875830823017</v>
      </c>
      <c r="BJ281" s="41">
        <f t="shared" si="182"/>
        <v>0</v>
      </c>
      <c r="BK281" s="58">
        <f t="shared" si="183"/>
        <v>0</v>
      </c>
      <c r="BL281" s="2"/>
      <c r="BM281" s="2">
        <f t="shared" si="165"/>
        <v>5.2029649006642513</v>
      </c>
      <c r="BN281" s="2">
        <f t="shared" si="166"/>
        <v>18.45875830823017</v>
      </c>
      <c r="BO281" s="41">
        <f t="shared" si="167"/>
        <v>0</v>
      </c>
      <c r="BP281" s="2">
        <f t="shared" si="168"/>
        <v>0</v>
      </c>
      <c r="BQ281" s="2"/>
      <c r="BR281" s="2"/>
      <c r="BS281" s="2">
        <f t="shared" si="184"/>
        <v>3840.4342280633655</v>
      </c>
      <c r="BT281" s="2">
        <f t="shared" si="153"/>
        <v>30.091215393958318</v>
      </c>
      <c r="BU281" s="2">
        <f t="shared" si="154"/>
        <v>2258.0221029285544</v>
      </c>
      <c r="BV281" s="2">
        <f t="shared" si="155"/>
        <v>1612.5033405287684</v>
      </c>
      <c r="BW281" s="6">
        <f t="shared" si="156"/>
        <v>3870.5254434573239</v>
      </c>
    </row>
    <row r="282" spans="15:75" x14ac:dyDescent="0.35">
      <c r="O282">
        <f t="shared" si="158"/>
        <v>4.3899999999999944</v>
      </c>
      <c r="P282" s="46"/>
      <c r="S282" s="46"/>
      <c r="T282" s="46"/>
      <c r="U282" s="22">
        <f>IF(O282&lt;'User Interface'!$C$54,0,'User Interface'!$C$52)</f>
        <v>0</v>
      </c>
      <c r="V282" s="46">
        <f>'User Interface'!$C$52</f>
        <v>0.05</v>
      </c>
      <c r="W282" s="46"/>
      <c r="X282">
        <f t="shared" si="157"/>
        <v>4.3899999999999944</v>
      </c>
      <c r="Y282" s="46"/>
      <c r="Z282" s="46"/>
      <c r="AA282" s="46"/>
      <c r="AD282" s="22">
        <f>IF(X282&lt;'User Interface'!$C$54,0,'User Interface'!$C$52)</f>
        <v>0</v>
      </c>
      <c r="AE282" s="46">
        <f>'User Interface'!$C$52</f>
        <v>0.05</v>
      </c>
      <c r="AG282">
        <f t="shared" si="149"/>
        <v>89.666666666666671</v>
      </c>
      <c r="AH282">
        <f t="shared" si="118"/>
        <v>269</v>
      </c>
      <c r="AI282" s="1">
        <f t="shared" si="169"/>
        <v>234.39447461896884</v>
      </c>
      <c r="AJ282" s="1">
        <f t="shared" si="170"/>
        <v>2.3026842365335178E-7</v>
      </c>
      <c r="AK282" s="1">
        <f t="shared" si="161"/>
        <v>56.003265020368389</v>
      </c>
      <c r="AL282" s="1">
        <f t="shared" si="171"/>
        <v>313.06879164532899</v>
      </c>
      <c r="AM282" s="1">
        <f t="shared" si="150"/>
        <v>164.47085224468546</v>
      </c>
      <c r="AN282" s="1">
        <f t="shared" si="172"/>
        <v>8.0829165253015205E-5</v>
      </c>
      <c r="AO282" s="1">
        <f t="shared" si="173"/>
        <v>3481.9021495628049</v>
      </c>
      <c r="AP282" s="1">
        <f t="shared" si="174"/>
        <v>3.1085913086478472E-6</v>
      </c>
      <c r="AQ282" s="1">
        <f t="shared" si="162"/>
        <v>163.32908843197339</v>
      </c>
      <c r="AR282" s="1">
        <f t="shared" si="175"/>
        <v>586.62856088149465</v>
      </c>
      <c r="AS282" s="1">
        <f t="shared" si="176"/>
        <v>1.1384432101530948E-4</v>
      </c>
      <c r="AT282" s="1">
        <f t="shared" si="151"/>
        <v>0.20261958202604208</v>
      </c>
      <c r="AU282" s="1">
        <f t="shared" si="152"/>
        <v>4999.9999999999964</v>
      </c>
      <c r="AW282" s="2">
        <f t="shared" si="177"/>
        <v>2.2536043253679314E-6</v>
      </c>
      <c r="AX282" s="42">
        <f t="shared" si="178"/>
        <v>4.046653556771804E-6</v>
      </c>
      <c r="AY282" s="2">
        <f t="shared" si="179"/>
        <v>7.3404259253543497E-8</v>
      </c>
      <c r="AZ282" s="2">
        <f t="shared" si="180"/>
        <v>1.040434121079842E-6</v>
      </c>
      <c r="BA282" s="2"/>
      <c r="BB282" s="46">
        <f t="shared" si="159"/>
        <v>0.74935032988285144</v>
      </c>
      <c r="BC282" s="46">
        <f t="shared" si="160"/>
        <v>0.25</v>
      </c>
      <c r="BD282" s="2"/>
      <c r="BE282">
        <f>IF(AG282/Calculations!$H$11=INT(AG282/Calculations!$H$11),1,0)</f>
        <v>0</v>
      </c>
      <c r="BF282" s="56">
        <f t="shared" si="181"/>
        <v>1.4948048545498371</v>
      </c>
      <c r="BH282" s="2">
        <f t="shared" si="163"/>
        <v>5.0834222222095811</v>
      </c>
      <c r="BI282" s="2">
        <f t="shared" si="164"/>
        <v>18.489143219494228</v>
      </c>
      <c r="BJ282" s="41">
        <f t="shared" si="182"/>
        <v>0</v>
      </c>
      <c r="BK282" s="58">
        <f t="shared" si="183"/>
        <v>0</v>
      </c>
      <c r="BL282" s="2"/>
      <c r="BM282" s="2">
        <f t="shared" si="165"/>
        <v>5.0834222222095811</v>
      </c>
      <c r="BN282" s="2">
        <f t="shared" si="166"/>
        <v>18.489143219494228</v>
      </c>
      <c r="BO282" s="41">
        <f t="shared" si="167"/>
        <v>0</v>
      </c>
      <c r="BP282" s="2">
        <f t="shared" si="168"/>
        <v>0</v>
      </c>
      <c r="BQ282" s="2"/>
      <c r="BR282" s="2"/>
      <c r="BS282" s="2">
        <f t="shared" si="184"/>
        <v>3864.0067935050693</v>
      </c>
      <c r="BT282" s="2">
        <f t="shared" si="153"/>
        <v>30.091215393958318</v>
      </c>
      <c r="BU282" s="2">
        <f t="shared" si="154"/>
        <v>2263.1055251507642</v>
      </c>
      <c r="BV282" s="2">
        <f t="shared" si="155"/>
        <v>1630.9924837482627</v>
      </c>
      <c r="BW282" s="6">
        <f t="shared" si="156"/>
        <v>3894.0980088990277</v>
      </c>
    </row>
    <row r="283" spans="15:75" x14ac:dyDescent="0.35">
      <c r="O283">
        <f t="shared" si="158"/>
        <v>4.4099999999999939</v>
      </c>
      <c r="P283" s="46"/>
      <c r="S283" s="46"/>
      <c r="T283" s="46"/>
      <c r="U283" s="22">
        <f>IF(O283&lt;'User Interface'!$C$54,0,'User Interface'!$C$52)</f>
        <v>0</v>
      </c>
      <c r="V283" s="46">
        <f>'User Interface'!$C$52</f>
        <v>0.05</v>
      </c>
      <c r="W283" s="46"/>
      <c r="X283">
        <f t="shared" si="157"/>
        <v>4.4099999999999939</v>
      </c>
      <c r="Y283" s="46"/>
      <c r="Z283" s="46"/>
      <c r="AA283" s="46"/>
      <c r="AD283" s="22">
        <f>IF(X283&lt;'User Interface'!$C$54,0,'User Interface'!$C$52)</f>
        <v>0</v>
      </c>
      <c r="AE283" s="46">
        <f>'User Interface'!$C$52</f>
        <v>0.05</v>
      </c>
      <c r="AG283">
        <f t="shared" si="149"/>
        <v>90</v>
      </c>
      <c r="AH283">
        <f t="shared" si="118"/>
        <v>270</v>
      </c>
      <c r="AI283" s="1">
        <f t="shared" si="169"/>
        <v>229.42795209910184</v>
      </c>
      <c r="AJ283" s="1">
        <f t="shared" si="170"/>
        <v>2.2535565220484682E-7</v>
      </c>
      <c r="AK283" s="1">
        <f t="shared" si="161"/>
        <v>54.747202542885006</v>
      </c>
      <c r="AL283" s="1">
        <f t="shared" si="171"/>
        <v>308.64277606978612</v>
      </c>
      <c r="AM283" s="1">
        <f t="shared" si="150"/>
        <v>163.74750093774617</v>
      </c>
      <c r="AN283" s="1">
        <f t="shared" si="172"/>
        <v>8.0302396645329826E-5</v>
      </c>
      <c r="AO283" s="1">
        <f t="shared" si="173"/>
        <v>3488.721390127494</v>
      </c>
      <c r="AP283" s="1">
        <f t="shared" si="174"/>
        <v>3.1149040401743671E-6</v>
      </c>
      <c r="AQ283" s="1">
        <f t="shared" si="162"/>
        <v>163.69951421245892</v>
      </c>
      <c r="AR283" s="1">
        <f t="shared" si="175"/>
        <v>590.80888660955145</v>
      </c>
      <c r="AS283" s="1">
        <f t="shared" si="176"/>
        <v>1.1521047198677924E-4</v>
      </c>
      <c r="AT283" s="1">
        <f t="shared" si="151"/>
        <v>0.20457854784519791</v>
      </c>
      <c r="AU283" s="1">
        <f t="shared" si="152"/>
        <v>4999.9999999999964</v>
      </c>
      <c r="AW283" s="2">
        <f t="shared" si="177"/>
        <v>2.2225227274512075E-6</v>
      </c>
      <c r="AX283" s="42">
        <f t="shared" si="178"/>
        <v>4.0767300432628353E-6</v>
      </c>
      <c r="AY283" s="2">
        <f t="shared" si="179"/>
        <v>7.1843369769278941E-8</v>
      </c>
      <c r="AZ283" s="2">
        <f t="shared" si="180"/>
        <v>1.0425098344091352E-6</v>
      </c>
      <c r="BA283" s="2"/>
      <c r="BB283" s="46">
        <f t="shared" si="159"/>
        <v>0.74899933244296013</v>
      </c>
      <c r="BC283" s="46">
        <f t="shared" si="160"/>
        <v>0.25</v>
      </c>
      <c r="BD283" s="2"/>
      <c r="BE283">
        <f>IF(AG283/Calculations!$H$11=INT(AG283/Calculations!$H$11),1,0)</f>
        <v>0</v>
      </c>
      <c r="BF283" s="56">
        <f t="shared" si="181"/>
        <v>1.4912079828551816</v>
      </c>
      <c r="BH283" s="2">
        <f t="shared" si="163"/>
        <v>4.9665225247797782</v>
      </c>
      <c r="BI283" s="2">
        <f t="shared" si="164"/>
        <v>18.518102272927017</v>
      </c>
      <c r="BJ283" s="41">
        <f t="shared" si="182"/>
        <v>0</v>
      </c>
      <c r="BK283" s="58">
        <f t="shared" si="183"/>
        <v>0</v>
      </c>
      <c r="BL283" s="2"/>
      <c r="BM283" s="2">
        <f t="shared" si="165"/>
        <v>4.9665225247797782</v>
      </c>
      <c r="BN283" s="2">
        <f t="shared" si="166"/>
        <v>18.518102272927017</v>
      </c>
      <c r="BO283" s="41">
        <f t="shared" si="167"/>
        <v>0</v>
      </c>
      <c r="BP283" s="2">
        <f t="shared" si="168"/>
        <v>0</v>
      </c>
      <c r="BQ283" s="2"/>
      <c r="BR283" s="2"/>
      <c r="BS283" s="2">
        <f t="shared" si="184"/>
        <v>3887.4914183027763</v>
      </c>
      <c r="BT283" s="2">
        <f t="shared" si="153"/>
        <v>30.091215393958318</v>
      </c>
      <c r="BU283" s="2">
        <f t="shared" si="154"/>
        <v>2268.0720476755441</v>
      </c>
      <c r="BV283" s="2">
        <f t="shared" si="155"/>
        <v>1649.5105860211897</v>
      </c>
      <c r="BW283" s="6">
        <f t="shared" si="156"/>
        <v>3917.5826336967348</v>
      </c>
    </row>
    <row r="284" spans="15:75" x14ac:dyDescent="0.35">
      <c r="O284">
        <f t="shared" si="158"/>
        <v>4.4299999999999935</v>
      </c>
      <c r="P284" s="46"/>
      <c r="S284" s="46"/>
      <c r="T284" s="46"/>
      <c r="U284" s="22">
        <f>IF(O284&lt;'User Interface'!$C$54,0,'User Interface'!$C$52)</f>
        <v>0</v>
      </c>
      <c r="V284" s="46">
        <f>'User Interface'!$C$52</f>
        <v>0.05</v>
      </c>
      <c r="W284" s="46"/>
      <c r="X284">
        <f t="shared" si="157"/>
        <v>4.4299999999999935</v>
      </c>
      <c r="Y284" s="46"/>
      <c r="Z284" s="46"/>
      <c r="AA284" s="46"/>
      <c r="AD284" s="22">
        <f>IF(X284&lt;'User Interface'!$C$54,0,'User Interface'!$C$52)</f>
        <v>0</v>
      </c>
      <c r="AE284" s="46">
        <f>'User Interface'!$C$52</f>
        <v>0.05</v>
      </c>
      <c r="AG284">
        <f t="shared" si="149"/>
        <v>90.333333333333329</v>
      </c>
      <c r="AH284">
        <f t="shared" si="118"/>
        <v>271</v>
      </c>
      <c r="AI284" s="1">
        <f t="shared" si="169"/>
        <v>224.57572046236496</v>
      </c>
      <c r="AJ284" s="1">
        <f t="shared" si="170"/>
        <v>2.2055544455877205E-7</v>
      </c>
      <c r="AK284" s="1">
        <f t="shared" si="161"/>
        <v>53.516411679657097</v>
      </c>
      <c r="AL284" s="1">
        <f t="shared" si="171"/>
        <v>304.22774277525372</v>
      </c>
      <c r="AM284" s="1">
        <f t="shared" si="150"/>
        <v>162.99621746698961</v>
      </c>
      <c r="AN284" s="1">
        <f t="shared" si="172"/>
        <v>7.9762504173206506E-5</v>
      </c>
      <c r="AO284" s="1">
        <f t="shared" si="173"/>
        <v>3495.4899718041847</v>
      </c>
      <c r="AP284" s="1">
        <f t="shared" si="174"/>
        <v>3.1211733487641272E-6</v>
      </c>
      <c r="AQ284" s="1">
        <f t="shared" si="162"/>
        <v>164.05636807247879</v>
      </c>
      <c r="AR284" s="1">
        <f t="shared" si="175"/>
        <v>594.93083916303851</v>
      </c>
      <c r="AS284" s="1">
        <f t="shared" si="176"/>
        <v>1.1657376547813801E-4</v>
      </c>
      <c r="AT284" s="1">
        <f t="shared" si="151"/>
        <v>0.20652889803145469</v>
      </c>
      <c r="AU284" s="1">
        <f t="shared" si="152"/>
        <v>4999.9999999999973</v>
      </c>
      <c r="AW284" s="2">
        <f t="shared" si="177"/>
        <v>2.1914815634321183E-6</v>
      </c>
      <c r="AX284" s="42">
        <f t="shared" si="178"/>
        <v>4.1063999672344619E-6</v>
      </c>
      <c r="AY284" s="2">
        <f t="shared" si="179"/>
        <v>7.0318343088874146E-8</v>
      </c>
      <c r="AZ284" s="2">
        <f t="shared" si="180"/>
        <v>1.044570655314549E-6</v>
      </c>
      <c r="BA284" s="2"/>
      <c r="BB284" s="46">
        <f t="shared" si="159"/>
        <v>0.74864849941108735</v>
      </c>
      <c r="BC284" s="46">
        <f t="shared" si="160"/>
        <v>0.25</v>
      </c>
      <c r="BD284" s="2"/>
      <c r="BE284">
        <f>IF(AG284/Calculations!$H$11=INT(AG284/Calculations!$H$11),1,0)</f>
        <v>0</v>
      </c>
      <c r="BF284" s="56">
        <f t="shared" si="181"/>
        <v>1.4877338251047338</v>
      </c>
      <c r="BH284" s="2">
        <f t="shared" si="163"/>
        <v>4.8522316415370979</v>
      </c>
      <c r="BI284" s="2">
        <f t="shared" si="164"/>
        <v>18.545688772515309</v>
      </c>
      <c r="BJ284" s="41">
        <f t="shared" si="182"/>
        <v>0</v>
      </c>
      <c r="BK284" s="58">
        <f t="shared" si="183"/>
        <v>0</v>
      </c>
      <c r="BL284" s="2"/>
      <c r="BM284" s="2">
        <f t="shared" si="165"/>
        <v>4.8522316415370979</v>
      </c>
      <c r="BN284" s="2">
        <f t="shared" si="166"/>
        <v>18.545688772515309</v>
      </c>
      <c r="BO284" s="41">
        <f t="shared" si="167"/>
        <v>0</v>
      </c>
      <c r="BP284" s="2">
        <f t="shared" si="168"/>
        <v>0</v>
      </c>
      <c r="BQ284" s="2"/>
      <c r="BR284" s="2"/>
      <c r="BS284" s="2">
        <f t="shared" si="184"/>
        <v>3910.8893387168287</v>
      </c>
      <c r="BT284" s="2">
        <f t="shared" si="153"/>
        <v>30.091215393958318</v>
      </c>
      <c r="BU284" s="2">
        <f t="shared" si="154"/>
        <v>2272.9242793170811</v>
      </c>
      <c r="BV284" s="2">
        <f t="shared" si="155"/>
        <v>1668.0562747937051</v>
      </c>
      <c r="BW284" s="6">
        <f t="shared" si="156"/>
        <v>3940.9805541107871</v>
      </c>
    </row>
    <row r="285" spans="15:75" x14ac:dyDescent="0.35">
      <c r="O285">
        <f t="shared" si="158"/>
        <v>4.4499999999999931</v>
      </c>
      <c r="P285" s="46"/>
      <c r="S285" s="46"/>
      <c r="T285" s="46"/>
      <c r="U285" s="22">
        <f>IF(O285&lt;'User Interface'!$C$54,0,'User Interface'!$C$52)</f>
        <v>0</v>
      </c>
      <c r="V285" s="46">
        <f>'User Interface'!$C$52</f>
        <v>0.05</v>
      </c>
      <c r="W285" s="46"/>
      <c r="X285">
        <f t="shared" si="157"/>
        <v>4.4499999999999931</v>
      </c>
      <c r="Y285" s="46"/>
      <c r="Z285" s="46"/>
      <c r="AA285" s="46"/>
      <c r="AD285" s="22">
        <f>IF(X285&lt;'User Interface'!$C$54,0,'User Interface'!$C$52)</f>
        <v>0</v>
      </c>
      <c r="AE285" s="46">
        <f>'User Interface'!$C$52</f>
        <v>0.05</v>
      </c>
      <c r="AG285">
        <f t="shared" si="149"/>
        <v>90.666666666666671</v>
      </c>
      <c r="AH285">
        <f t="shared" si="118"/>
        <v>272</v>
      </c>
      <c r="AI285" s="1">
        <f t="shared" si="169"/>
        <v>219.83520687794334</v>
      </c>
      <c r="AJ285" s="1">
        <f t="shared" si="170"/>
        <v>2.1586534935719586E-7</v>
      </c>
      <c r="AK285" s="1">
        <f t="shared" si="161"/>
        <v>52.310657304362472</v>
      </c>
      <c r="AL285" s="1">
        <f t="shared" si="171"/>
        <v>299.82612617183906</v>
      </c>
      <c r="AM285" s="1">
        <f t="shared" si="150"/>
        <v>162.21777928058532</v>
      </c>
      <c r="AN285" s="1">
        <f t="shared" si="172"/>
        <v>7.9209993281272574E-5</v>
      </c>
      <c r="AO285" s="1">
        <f t="shared" si="173"/>
        <v>3502.2074218609482</v>
      </c>
      <c r="AP285" s="1">
        <f t="shared" si="174"/>
        <v>3.1273986600138318E-6</v>
      </c>
      <c r="AQ285" s="1">
        <f t="shared" si="162"/>
        <v>164.39983732861677</v>
      </c>
      <c r="AR285" s="1">
        <f t="shared" si="175"/>
        <v>598.99430038869048</v>
      </c>
      <c r="AS285" s="1">
        <f t="shared" si="176"/>
        <v>1.1793386188104392E-4</v>
      </c>
      <c r="AT285" s="1">
        <f t="shared" si="151"/>
        <v>0.20847029989270663</v>
      </c>
      <c r="AU285" s="1">
        <f t="shared" si="152"/>
        <v>4999.9999999999964</v>
      </c>
      <c r="AW285" s="2">
        <f t="shared" si="177"/>
        <v>2.1604994540934974E-6</v>
      </c>
      <c r="AX285" s="42">
        <f t="shared" si="178"/>
        <v>4.1356622476234823E-6</v>
      </c>
      <c r="AY285" s="2">
        <f t="shared" si="179"/>
        <v>6.882838631801448E-8</v>
      </c>
      <c r="AZ285" s="2">
        <f t="shared" si="180"/>
        <v>1.0466164275044135E-6</v>
      </c>
      <c r="BA285" s="2"/>
      <c r="BB285" s="46">
        <f t="shared" si="159"/>
        <v>0.74829783071022371</v>
      </c>
      <c r="BC285" s="46">
        <f t="shared" si="160"/>
        <v>0.25</v>
      </c>
      <c r="BD285" s="2"/>
      <c r="BE285">
        <f>IF(AG285/Calculations!$H$11=INT(AG285/Calculations!$H$11),1,0)</f>
        <v>0</v>
      </c>
      <c r="BF285" s="56">
        <f t="shared" si="181"/>
        <v>1.4843798745167494</v>
      </c>
      <c r="BH285" s="2">
        <f t="shared" si="163"/>
        <v>4.740513589111722</v>
      </c>
      <c r="BI285" s="2">
        <f t="shared" si="164"/>
        <v>18.571954597524535</v>
      </c>
      <c r="BJ285" s="41">
        <f t="shared" si="182"/>
        <v>0</v>
      </c>
      <c r="BK285" s="58">
        <f t="shared" si="183"/>
        <v>0</v>
      </c>
      <c r="BL285" s="2"/>
      <c r="BM285" s="2">
        <f t="shared" si="165"/>
        <v>4.740513589111722</v>
      </c>
      <c r="BN285" s="2">
        <f t="shared" si="166"/>
        <v>18.571954597524535</v>
      </c>
      <c r="BO285" s="41">
        <f t="shared" si="167"/>
        <v>0</v>
      </c>
      <c r="BP285" s="2">
        <f t="shared" si="168"/>
        <v>0</v>
      </c>
      <c r="BQ285" s="2"/>
      <c r="BR285" s="2"/>
      <c r="BS285" s="2">
        <f t="shared" si="184"/>
        <v>3934.2018069034648</v>
      </c>
      <c r="BT285" s="2">
        <f t="shared" si="153"/>
        <v>30.091215393958318</v>
      </c>
      <c r="BU285" s="2">
        <f t="shared" si="154"/>
        <v>2277.6647929061928</v>
      </c>
      <c r="BV285" s="2">
        <f t="shared" si="155"/>
        <v>1686.6282293912298</v>
      </c>
      <c r="BW285" s="6">
        <f t="shared" si="156"/>
        <v>3964.2930222974232</v>
      </c>
    </row>
    <row r="286" spans="15:75" x14ac:dyDescent="0.35">
      <c r="O286">
        <f t="shared" si="158"/>
        <v>4.4699999999999926</v>
      </c>
      <c r="P286" s="46"/>
      <c r="S286" s="46"/>
      <c r="T286" s="46"/>
      <c r="U286" s="22">
        <f>IF(O286&lt;'User Interface'!$C$54,0,'User Interface'!$C$52)</f>
        <v>0</v>
      </c>
      <c r="V286" s="46">
        <f>'User Interface'!$C$52</f>
        <v>0.05</v>
      </c>
      <c r="W286" s="46"/>
      <c r="X286">
        <f t="shared" si="157"/>
        <v>4.4699999999999926</v>
      </c>
      <c r="Y286" s="46"/>
      <c r="Z286" s="46"/>
      <c r="AA286" s="46"/>
      <c r="AD286" s="22">
        <f>IF(X286&lt;'User Interface'!$C$54,0,'User Interface'!$C$52)</f>
        <v>0</v>
      </c>
      <c r="AE286" s="46">
        <f>'User Interface'!$C$52</f>
        <v>0.05</v>
      </c>
      <c r="AG286">
        <f t="shared" si="149"/>
        <v>91</v>
      </c>
      <c r="AH286">
        <f t="shared" si="118"/>
        <v>273</v>
      </c>
      <c r="AI286" s="1">
        <f t="shared" si="169"/>
        <v>214.90856079291285</v>
      </c>
      <c r="AJ286" s="1">
        <f t="shared" si="170"/>
        <v>2.1128294971723396E-7</v>
      </c>
      <c r="AK286" s="1">
        <f t="shared" si="161"/>
        <v>51.42500813793508</v>
      </c>
      <c r="AL286" s="1">
        <f t="shared" si="171"/>
        <v>295.44025174141984</v>
      </c>
      <c r="AM286" s="1">
        <f t="shared" si="150"/>
        <v>161.41297014769688</v>
      </c>
      <c r="AN286" s="1">
        <f t="shared" si="172"/>
        <v>7.8645370043448605E-5</v>
      </c>
      <c r="AO286" s="1">
        <f t="shared" si="173"/>
        <v>3507.687462320368</v>
      </c>
      <c r="AP286" s="1">
        <f t="shared" si="174"/>
        <v>3.1335794420369477E-6</v>
      </c>
      <c r="AQ286" s="1">
        <f t="shared" si="162"/>
        <v>165.91596738963679</v>
      </c>
      <c r="AR286" s="1">
        <f t="shared" si="175"/>
        <v>602.99917575936956</v>
      </c>
      <c r="AS286" s="1">
        <f t="shared" si="176"/>
        <v>1.1929042870442454E-4</v>
      </c>
      <c r="AT286" s="1">
        <f t="shared" si="151"/>
        <v>0.21040242999681327</v>
      </c>
      <c r="AU286" s="1">
        <f t="shared" si="152"/>
        <v>4999.9999999999964</v>
      </c>
      <c r="AW286" s="2">
        <f t="shared" si="177"/>
        <v>2.1295942207227178E-6</v>
      </c>
      <c r="AX286" s="42">
        <f t="shared" si="178"/>
        <v>4.1645159157864285E-6</v>
      </c>
      <c r="AY286" s="2">
        <f t="shared" si="179"/>
        <v>6.7372716812436713E-8</v>
      </c>
      <c r="AZ286" s="2">
        <f t="shared" si="180"/>
        <v>1.0486470020277264E-6</v>
      </c>
      <c r="BA286" s="2"/>
      <c r="BB286" s="46">
        <f t="shared" si="159"/>
        <v>0.74794732626339655</v>
      </c>
      <c r="BC286" s="46">
        <f t="shared" si="160"/>
        <v>0.25</v>
      </c>
      <c r="BD286" s="2"/>
      <c r="BE286">
        <f>IF(AG286/Calculations!$H$11=INT(AG286/Calculations!$H$11),1,0)</f>
        <v>1</v>
      </c>
      <c r="BF286" s="56">
        <f t="shared" si="181"/>
        <v>1.4811436374007203</v>
      </c>
      <c r="BH286" s="2">
        <f t="shared" si="163"/>
        <v>4.6313308167832128</v>
      </c>
      <c r="BI286" s="2">
        <f t="shared" si="164"/>
        <v>18.596950288517526</v>
      </c>
      <c r="BJ286" s="41">
        <f t="shared" si="182"/>
        <v>0.29531527282967773</v>
      </c>
      <c r="BK286" s="58">
        <f t="shared" si="183"/>
        <v>1.1858283645710426</v>
      </c>
      <c r="BL286" s="2"/>
      <c r="BM286" s="2">
        <f t="shared" si="165"/>
        <v>4.6313308167832128</v>
      </c>
      <c r="BN286" s="2">
        <f t="shared" si="166"/>
        <v>18.596950288517526</v>
      </c>
      <c r="BO286" s="41">
        <f t="shared" si="167"/>
        <v>0.29531527282967773</v>
      </c>
      <c r="BP286" s="2">
        <f t="shared" si="168"/>
        <v>1.1858283645710426</v>
      </c>
      <c r="BQ286" s="2"/>
      <c r="BR286" s="2"/>
      <c r="BS286" s="2">
        <f t="shared" si="184"/>
        <v>3957.4300880087658</v>
      </c>
      <c r="BT286" s="2">
        <f t="shared" si="153"/>
        <v>31.572359031359042</v>
      </c>
      <c r="BU286" s="2">
        <f t="shared" si="154"/>
        <v>2282.5914389958057</v>
      </c>
      <c r="BV286" s="2">
        <f t="shared" si="155"/>
        <v>1706.4110080443184</v>
      </c>
      <c r="BW286" s="6">
        <f t="shared" si="156"/>
        <v>3989.0024470401249</v>
      </c>
    </row>
    <row r="287" spans="15:75" x14ac:dyDescent="0.35">
      <c r="O287">
        <f t="shared" si="158"/>
        <v>4.4899999999999922</v>
      </c>
      <c r="P287" s="46"/>
      <c r="S287" s="46"/>
      <c r="T287" s="46"/>
      <c r="U287" s="22">
        <f>IF(O287&lt;'User Interface'!$C$54,0,'User Interface'!$C$52)</f>
        <v>0</v>
      </c>
      <c r="V287" s="46">
        <f>'User Interface'!$C$52</f>
        <v>0.05</v>
      </c>
      <c r="W287" s="46"/>
      <c r="X287">
        <f t="shared" si="157"/>
        <v>4.4899999999999922</v>
      </c>
      <c r="Y287" s="46"/>
      <c r="Z287" s="46"/>
      <c r="AA287" s="46"/>
      <c r="AD287" s="22">
        <f>IF(X287&lt;'User Interface'!$C$54,0,'User Interface'!$C$52)</f>
        <v>0</v>
      </c>
      <c r="AE287" s="46">
        <f>'User Interface'!$C$52</f>
        <v>0.05</v>
      </c>
      <c r="AG287">
        <f t="shared" si="149"/>
        <v>91.333333333333329</v>
      </c>
      <c r="AH287">
        <f t="shared" si="118"/>
        <v>274</v>
      </c>
      <c r="AI287" s="1">
        <f t="shared" si="169"/>
        <v>210.39012534540493</v>
      </c>
      <c r="AJ287" s="1">
        <f t="shared" si="170"/>
        <v>2.0680586253437801E-7</v>
      </c>
      <c r="AK287" s="1">
        <f t="shared" si="161"/>
        <v>50.229553796816205</v>
      </c>
      <c r="AL287" s="1">
        <f t="shared" si="171"/>
        <v>291.10515128127076</v>
      </c>
      <c r="AM287" s="1">
        <f t="shared" si="150"/>
        <v>160.58257889639404</v>
      </c>
      <c r="AN287" s="1">
        <f t="shared" si="172"/>
        <v>7.8069140361127453E-5</v>
      </c>
      <c r="AO287" s="1">
        <f t="shared" si="173"/>
        <v>3514.3076157035175</v>
      </c>
      <c r="AP287" s="1">
        <f t="shared" si="174"/>
        <v>3.1397151984228732E-6</v>
      </c>
      <c r="AQ287" s="1">
        <f t="shared" si="162"/>
        <v>166.09529212176346</v>
      </c>
      <c r="AR287" s="1">
        <f t="shared" si="175"/>
        <v>607.07715582178093</v>
      </c>
      <c r="AS287" s="1">
        <f t="shared" si="176"/>
        <v>1.2064314054658868E-4</v>
      </c>
      <c r="AT287" s="1">
        <f t="shared" si="151"/>
        <v>0.21232497424688709</v>
      </c>
      <c r="AU287" s="1">
        <f t="shared" si="152"/>
        <v>4999.9999999999964</v>
      </c>
      <c r="AW287" s="2">
        <f t="shared" si="177"/>
        <v>2.0987829041907026E-6</v>
      </c>
      <c r="AX287" s="42">
        <f t="shared" si="178"/>
        <v>4.1929601446504347E-6</v>
      </c>
      <c r="AY287" s="2">
        <f t="shared" si="179"/>
        <v>6.5950562722888694E-8</v>
      </c>
      <c r="AZ287" s="2">
        <f t="shared" si="180"/>
        <v>1.0506622370649078E-6</v>
      </c>
      <c r="BA287" s="2"/>
      <c r="BB287" s="46">
        <f t="shared" si="159"/>
        <v>0.74759698599366853</v>
      </c>
      <c r="BC287" s="46">
        <f t="shared" si="160"/>
        <v>0.25</v>
      </c>
      <c r="BD287" s="2"/>
      <c r="BE287">
        <f>IF(AG287/Calculations!$H$11=INT(AG287/Calculations!$H$11),1,0)</f>
        <v>0</v>
      </c>
      <c r="BF287" s="56">
        <f t="shared" si="181"/>
        <v>1.4778120452009524</v>
      </c>
      <c r="BH287" s="2">
        <f t="shared" si="163"/>
        <v>4.5184354519850256</v>
      </c>
      <c r="BI287" s="2">
        <f t="shared" si="164"/>
        <v>18.614432219864121</v>
      </c>
      <c r="BJ287" s="41">
        <f t="shared" si="182"/>
        <v>0</v>
      </c>
      <c r="BK287" s="58">
        <f t="shared" si="183"/>
        <v>0</v>
      </c>
      <c r="BL287" s="2"/>
      <c r="BM287" s="2">
        <f t="shared" si="165"/>
        <v>4.5184354519850256</v>
      </c>
      <c r="BN287" s="2">
        <f t="shared" si="166"/>
        <v>18.614432219864121</v>
      </c>
      <c r="BO287" s="41">
        <f t="shared" si="167"/>
        <v>0</v>
      </c>
      <c r="BP287" s="2">
        <f t="shared" si="168"/>
        <v>0</v>
      </c>
      <c r="BQ287" s="2"/>
      <c r="BR287" s="2"/>
      <c r="BS287" s="2">
        <f t="shared" si="184"/>
        <v>3980.5629556806152</v>
      </c>
      <c r="BT287" s="2">
        <f t="shared" si="153"/>
        <v>31.572359031359042</v>
      </c>
      <c r="BU287" s="2">
        <f t="shared" si="154"/>
        <v>2287.1098744477908</v>
      </c>
      <c r="BV287" s="2">
        <f t="shared" si="155"/>
        <v>1725.0254402641824</v>
      </c>
      <c r="BW287" s="6">
        <f t="shared" si="156"/>
        <v>4012.1353147119744</v>
      </c>
    </row>
    <row r="288" spans="15:75" x14ac:dyDescent="0.35">
      <c r="O288">
        <f t="shared" si="158"/>
        <v>4.5099999999999918</v>
      </c>
      <c r="P288" s="46"/>
      <c r="S288" s="46"/>
      <c r="T288" s="46"/>
      <c r="U288" s="22">
        <f>IF(O288&lt;'User Interface'!$C$54,0,'User Interface'!$C$52)</f>
        <v>0</v>
      </c>
      <c r="V288" s="46">
        <f>'User Interface'!$C$52</f>
        <v>0.05</v>
      </c>
      <c r="W288" s="46"/>
      <c r="X288">
        <f t="shared" si="157"/>
        <v>4.5099999999999918</v>
      </c>
      <c r="Y288" s="46"/>
      <c r="Z288" s="46"/>
      <c r="AA288" s="46"/>
      <c r="AD288" s="22">
        <f>IF(X288&lt;'User Interface'!$C$54,0,'User Interface'!$C$52)</f>
        <v>0</v>
      </c>
      <c r="AE288" s="46">
        <f>'User Interface'!$C$52</f>
        <v>0.05</v>
      </c>
      <c r="AG288">
        <f t="shared" si="149"/>
        <v>91.666666666666671</v>
      </c>
      <c r="AH288">
        <f t="shared" si="118"/>
        <v>275</v>
      </c>
      <c r="AI288" s="1">
        <f t="shared" si="169"/>
        <v>205.97499827457852</v>
      </c>
      <c r="AJ288" s="1">
        <f t="shared" si="170"/>
        <v>2.0234314390551831E-7</v>
      </c>
      <c r="AK288" s="1">
        <f t="shared" si="161"/>
        <v>49.063619339125751</v>
      </c>
      <c r="AL288" s="1">
        <f t="shared" si="171"/>
        <v>286.78467498830219</v>
      </c>
      <c r="AM288" s="1">
        <f t="shared" si="150"/>
        <v>159.72773303105475</v>
      </c>
      <c r="AN288" s="1">
        <f t="shared" si="172"/>
        <v>7.7481809206544883E-5</v>
      </c>
      <c r="AO288" s="1">
        <f t="shared" si="173"/>
        <v>3520.8759490752923</v>
      </c>
      <c r="AP288" s="1">
        <f t="shared" si="174"/>
        <v>3.1454497148344229E-6</v>
      </c>
      <c r="AQ288" s="1">
        <f t="shared" si="162"/>
        <v>166.28061877941687</v>
      </c>
      <c r="AR288" s="1">
        <f t="shared" si="175"/>
        <v>611.07796606300371</v>
      </c>
      <c r="AS288" s="1">
        <f t="shared" si="176"/>
        <v>1.2199167909181447E-4</v>
      </c>
      <c r="AT288" s="1">
        <f t="shared" si="151"/>
        <v>0.21423762794154863</v>
      </c>
      <c r="AU288" s="1">
        <f t="shared" si="152"/>
        <v>4999.9999999999973</v>
      </c>
      <c r="AW288" s="2">
        <f t="shared" si="177"/>
        <v>2.0680817828707566E-6</v>
      </c>
      <c r="AX288" s="42">
        <f t="shared" si="178"/>
        <v>4.2209942725255292E-6</v>
      </c>
      <c r="AY288" s="2">
        <f t="shared" si="179"/>
        <v>6.4472568882599602E-8</v>
      </c>
      <c r="AZ288" s="2">
        <f t="shared" si="180"/>
        <v>1.0523062492191738E-6</v>
      </c>
      <c r="BA288" s="2"/>
      <c r="BB288" s="46">
        <f t="shared" si="159"/>
        <v>0.74724680982413882</v>
      </c>
      <c r="BC288" s="46">
        <f t="shared" si="160"/>
        <v>0.25</v>
      </c>
      <c r="BD288" s="2"/>
      <c r="BE288">
        <f>IF(AG288/Calculations!$H$11=INT(AG288/Calculations!$H$11),1,0)</f>
        <v>0</v>
      </c>
      <c r="BF288" s="56">
        <f t="shared" si="181"/>
        <v>1.4748077063622369</v>
      </c>
      <c r="BH288" s="2">
        <f t="shared" si="163"/>
        <v>4.4151270752891305</v>
      </c>
      <c r="BI288" s="2">
        <f t="shared" si="164"/>
        <v>18.640359115627131</v>
      </c>
      <c r="BJ288" s="41">
        <f t="shared" si="182"/>
        <v>0</v>
      </c>
      <c r="BK288" s="58">
        <f t="shared" si="183"/>
        <v>0</v>
      </c>
      <c r="BL288" s="2"/>
      <c r="BM288" s="2">
        <f t="shared" si="165"/>
        <v>4.4151270752891305</v>
      </c>
      <c r="BN288" s="2">
        <f t="shared" si="166"/>
        <v>18.640359115627131</v>
      </c>
      <c r="BO288" s="41">
        <f t="shared" si="167"/>
        <v>0</v>
      </c>
      <c r="BP288" s="2">
        <f t="shared" si="168"/>
        <v>0</v>
      </c>
      <c r="BQ288" s="2"/>
      <c r="BR288" s="2"/>
      <c r="BS288" s="2">
        <f t="shared" si="184"/>
        <v>4003.6184418715316</v>
      </c>
      <c r="BT288" s="2">
        <f t="shared" si="153"/>
        <v>31.572359031359042</v>
      </c>
      <c r="BU288" s="2">
        <f t="shared" si="154"/>
        <v>2291.5250015230799</v>
      </c>
      <c r="BV288" s="2">
        <f t="shared" si="155"/>
        <v>1743.6657993798096</v>
      </c>
      <c r="BW288" s="6">
        <f t="shared" si="156"/>
        <v>4035.1908009028907</v>
      </c>
    </row>
    <row r="289" spans="15:75" x14ac:dyDescent="0.35">
      <c r="O289">
        <f t="shared" si="158"/>
        <v>4.5299999999999914</v>
      </c>
      <c r="P289" s="46"/>
      <c r="S289" s="46"/>
      <c r="T289" s="46"/>
      <c r="U289" s="22">
        <f>IF(O289&lt;'User Interface'!$C$54,0,'User Interface'!$C$52)</f>
        <v>0</v>
      </c>
      <c r="V289" s="46">
        <f>'User Interface'!$C$52</f>
        <v>0.05</v>
      </c>
      <c r="W289" s="46"/>
      <c r="X289">
        <f t="shared" si="157"/>
        <v>4.5299999999999914</v>
      </c>
      <c r="Y289" s="46"/>
      <c r="Z289" s="46"/>
      <c r="AA289" s="46"/>
      <c r="AD289" s="22">
        <f>IF(X289&lt;'User Interface'!$C$54,0,'User Interface'!$C$52)</f>
        <v>0</v>
      </c>
      <c r="AE289" s="46">
        <f>'User Interface'!$C$52</f>
        <v>0.05</v>
      </c>
      <c r="AG289">
        <f t="shared" si="149"/>
        <v>92</v>
      </c>
      <c r="AH289">
        <f t="shared" si="118"/>
        <v>276</v>
      </c>
      <c r="AI289" s="1">
        <f t="shared" si="169"/>
        <v>201.66092826702624</v>
      </c>
      <c r="AJ289" s="1">
        <f t="shared" si="170"/>
        <v>1.9801246750513748E-7</v>
      </c>
      <c r="AK289" s="1">
        <f t="shared" si="161"/>
        <v>47.926176091105859</v>
      </c>
      <c r="AL289" s="1">
        <f t="shared" si="171"/>
        <v>282.48160542855396</v>
      </c>
      <c r="AM289" s="1">
        <f t="shared" si="150"/>
        <v>158.84916432174856</v>
      </c>
      <c r="AN289" s="1">
        <f t="shared" si="172"/>
        <v>7.6884109598593701E-5</v>
      </c>
      <c r="AO289" s="1">
        <f t="shared" si="173"/>
        <v>3527.391975680081</v>
      </c>
      <c r="AP289" s="1">
        <f t="shared" si="174"/>
        <v>3.151258771810261E-6</v>
      </c>
      <c r="AQ289" s="1">
        <f t="shared" si="162"/>
        <v>166.4696958018009</v>
      </c>
      <c r="AR289" s="1">
        <f t="shared" si="175"/>
        <v>615.00411073983526</v>
      </c>
      <c r="AS289" s="1">
        <f t="shared" si="176"/>
        <v>1.23336655437162E-4</v>
      </c>
      <c r="AT289" s="1">
        <f t="shared" si="151"/>
        <v>0.21614009980880433</v>
      </c>
      <c r="AU289" s="1">
        <f t="shared" si="152"/>
        <v>4999.9999999999973</v>
      </c>
      <c r="AW289" s="2">
        <f t="shared" si="177"/>
        <v>2.0377360793462562E-6</v>
      </c>
      <c r="AX289" s="42">
        <f t="shared" si="178"/>
        <v>4.2495401332478676E-6</v>
      </c>
      <c r="AY289" s="2">
        <f t="shared" si="179"/>
        <v>6.3117038234791909E-8</v>
      </c>
      <c r="AZ289" s="2">
        <f t="shared" si="180"/>
        <v>1.0542922952539791E-6</v>
      </c>
      <c r="BA289" s="2"/>
      <c r="BB289" s="46">
        <f t="shared" si="159"/>
        <v>0.74689679767794259</v>
      </c>
      <c r="BC289" s="46">
        <f t="shared" si="160"/>
        <v>0.25</v>
      </c>
      <c r="BD289" s="2"/>
      <c r="BE289">
        <f>IF(AG289/Calculations!$H$11=INT(AG289/Calculations!$H$11),1,0)</f>
        <v>0</v>
      </c>
      <c r="BF289" s="56">
        <f t="shared" si="181"/>
        <v>1.4719128715684215</v>
      </c>
      <c r="BH289" s="2">
        <f t="shared" si="163"/>
        <v>4.3140700118829702</v>
      </c>
      <c r="BI289" s="2">
        <f t="shared" si="164"/>
        <v>18.664701331208146</v>
      </c>
      <c r="BJ289" s="41">
        <f t="shared" si="182"/>
        <v>0</v>
      </c>
      <c r="BK289" s="58">
        <f t="shared" si="183"/>
        <v>0</v>
      </c>
      <c r="BL289" s="2"/>
      <c r="BM289" s="2">
        <f t="shared" si="165"/>
        <v>4.3140700118829702</v>
      </c>
      <c r="BN289" s="2">
        <f t="shared" si="166"/>
        <v>18.664701331208146</v>
      </c>
      <c r="BO289" s="41">
        <f t="shared" si="167"/>
        <v>0</v>
      </c>
      <c r="BP289" s="2">
        <f t="shared" si="168"/>
        <v>0</v>
      </c>
      <c r="BQ289" s="2"/>
      <c r="BR289" s="2"/>
      <c r="BS289" s="2">
        <f t="shared" si="184"/>
        <v>4026.5972132146226</v>
      </c>
      <c r="BT289" s="2">
        <f t="shared" si="153"/>
        <v>31.572359031359042</v>
      </c>
      <c r="BU289" s="2">
        <f t="shared" si="154"/>
        <v>2295.8390715349628</v>
      </c>
      <c r="BV289" s="2">
        <f t="shared" si="155"/>
        <v>1762.3305007110177</v>
      </c>
      <c r="BW289" s="6">
        <f t="shared" si="156"/>
        <v>4058.1695722459817</v>
      </c>
    </row>
    <row r="290" spans="15:75" x14ac:dyDescent="0.35">
      <c r="O290">
        <f t="shared" si="158"/>
        <v>4.5499999999999909</v>
      </c>
      <c r="P290" s="46"/>
      <c r="S290" s="46"/>
      <c r="T290" s="46"/>
      <c r="U290" s="22">
        <f>IF(O290&lt;'User Interface'!$C$54,0,'User Interface'!$C$52)</f>
        <v>0</v>
      </c>
      <c r="V290" s="46">
        <f>'User Interface'!$C$52</f>
        <v>0.05</v>
      </c>
      <c r="W290" s="46"/>
      <c r="X290">
        <f t="shared" si="157"/>
        <v>4.5499999999999909</v>
      </c>
      <c r="Y290" s="46"/>
      <c r="Z290" s="46"/>
      <c r="AA290" s="46"/>
      <c r="AD290" s="22">
        <f>IF(X290&lt;'User Interface'!$C$54,0,'User Interface'!$C$52)</f>
        <v>0</v>
      </c>
      <c r="AE290" s="46">
        <f>'User Interface'!$C$52</f>
        <v>0.05</v>
      </c>
      <c r="AG290">
        <f t="shared" si="149"/>
        <v>92.333333333333329</v>
      </c>
      <c r="AH290">
        <f t="shared" si="118"/>
        <v>277</v>
      </c>
      <c r="AI290" s="1">
        <f t="shared" si="169"/>
        <v>197.44567906799239</v>
      </c>
      <c r="AJ290" s="1">
        <f t="shared" si="170"/>
        <v>1.9380081177039029E-7</v>
      </c>
      <c r="AK290" s="1">
        <f t="shared" si="161"/>
        <v>46.816294617561837</v>
      </c>
      <c r="AL290" s="1">
        <f t="shared" si="171"/>
        <v>278.19851622613118</v>
      </c>
      <c r="AM290" s="1">
        <f t="shared" si="150"/>
        <v>157.94761550027076</v>
      </c>
      <c r="AN290" s="1">
        <f t="shared" si="172"/>
        <v>7.6276496574927092E-5</v>
      </c>
      <c r="AO290" s="1">
        <f t="shared" si="173"/>
        <v>3533.8552449798699</v>
      </c>
      <c r="AP290" s="1">
        <f t="shared" si="174"/>
        <v>3.1571019764920573E-6</v>
      </c>
      <c r="AQ290" s="1">
        <f t="shared" si="162"/>
        <v>166.66062888432336</v>
      </c>
      <c r="AR290" s="1">
        <f t="shared" si="175"/>
        <v>618.85778431154108</v>
      </c>
      <c r="AS290" s="1">
        <f t="shared" si="176"/>
        <v>1.2467761420816034E-4</v>
      </c>
      <c r="AT290" s="1">
        <f t="shared" si="151"/>
        <v>0.21803210729256703</v>
      </c>
      <c r="AU290" s="1">
        <f t="shared" si="152"/>
        <v>4999.9999999999964</v>
      </c>
      <c r="AW290" s="2">
        <f t="shared" si="177"/>
        <v>2.0074927449930426E-6</v>
      </c>
      <c r="AX290" s="42">
        <f t="shared" si="178"/>
        <v>4.277545805216484E-6</v>
      </c>
      <c r="AY290" s="2">
        <f t="shared" si="179"/>
        <v>6.1792500100298616E-8</v>
      </c>
      <c r="AZ290" s="2">
        <f t="shared" si="180"/>
        <v>1.0562627952852165E-6</v>
      </c>
      <c r="BA290" s="2"/>
      <c r="BB290" s="46">
        <f t="shared" si="159"/>
        <v>0.74654694947825084</v>
      </c>
      <c r="BC290" s="46">
        <f t="shared" si="160"/>
        <v>0.25</v>
      </c>
      <c r="BD290" s="2"/>
      <c r="BE290">
        <f>IF(AG290/Calculations!$H$11=INT(AG290/Calculations!$H$11),1,0)</f>
        <v>0</v>
      </c>
      <c r="BF290" s="56">
        <f t="shared" si="181"/>
        <v>1.4691252887956128</v>
      </c>
      <c r="BH290" s="2">
        <f t="shared" si="163"/>
        <v>4.2152492032455235</v>
      </c>
      <c r="BI290" s="2">
        <f t="shared" si="164"/>
        <v>18.687565949389246</v>
      </c>
      <c r="BJ290" s="41">
        <f t="shared" si="182"/>
        <v>0</v>
      </c>
      <c r="BK290" s="58">
        <f t="shared" si="183"/>
        <v>0</v>
      </c>
      <c r="BL290" s="2"/>
      <c r="BM290" s="2">
        <f t="shared" si="165"/>
        <v>4.2152492032455235</v>
      </c>
      <c r="BN290" s="2">
        <f t="shared" si="166"/>
        <v>18.687565949389246</v>
      </c>
      <c r="BO290" s="41">
        <f t="shared" si="167"/>
        <v>0</v>
      </c>
      <c r="BP290" s="2">
        <f t="shared" si="168"/>
        <v>0</v>
      </c>
      <c r="BQ290" s="2"/>
      <c r="BR290" s="2"/>
      <c r="BS290" s="2">
        <f t="shared" si="184"/>
        <v>4049.5000283672575</v>
      </c>
      <c r="BT290" s="2">
        <f t="shared" si="153"/>
        <v>31.572359031359042</v>
      </c>
      <c r="BU290" s="2">
        <f t="shared" si="154"/>
        <v>2300.0543207382084</v>
      </c>
      <c r="BV290" s="2">
        <f t="shared" si="155"/>
        <v>1781.0180666604069</v>
      </c>
      <c r="BW290" s="6">
        <f t="shared" si="156"/>
        <v>4081.0723873986167</v>
      </c>
    </row>
    <row r="291" spans="15:75" x14ac:dyDescent="0.35">
      <c r="O291">
        <f t="shared" si="158"/>
        <v>4.5699999999999905</v>
      </c>
      <c r="P291" s="46"/>
      <c r="S291" s="46"/>
      <c r="T291" s="46"/>
      <c r="U291" s="22">
        <f>IF(O291&lt;'User Interface'!$C$54,0,'User Interface'!$C$52)</f>
        <v>0</v>
      </c>
      <c r="V291" s="46">
        <f>'User Interface'!$C$52</f>
        <v>0.05</v>
      </c>
      <c r="W291" s="46"/>
      <c r="X291">
        <f t="shared" si="157"/>
        <v>4.5699999999999905</v>
      </c>
      <c r="Y291" s="46"/>
      <c r="Z291" s="46"/>
      <c r="AA291" s="46"/>
      <c r="AD291" s="22">
        <f>IF(X291&lt;'User Interface'!$C$54,0,'User Interface'!$C$52)</f>
        <v>0</v>
      </c>
      <c r="AE291" s="46">
        <f>'User Interface'!$C$52</f>
        <v>0.05</v>
      </c>
      <c r="AG291">
        <f t="shared" si="149"/>
        <v>92.666666666666671</v>
      </c>
      <c r="AH291">
        <f t="shared" si="118"/>
        <v>278</v>
      </c>
      <c r="AI291" s="1">
        <f t="shared" si="169"/>
        <v>193.32703432727507</v>
      </c>
      <c r="AJ291" s="1">
        <f t="shared" si="170"/>
        <v>1.8969882026535093E-7</v>
      </c>
      <c r="AK291" s="1">
        <f t="shared" si="161"/>
        <v>45.733128849318703</v>
      </c>
      <c r="AL291" s="1">
        <f t="shared" si="171"/>
        <v>273.93779019630767</v>
      </c>
      <c r="AM291" s="1">
        <f t="shared" si="150"/>
        <v>157.02383786695489</v>
      </c>
      <c r="AN291" s="1">
        <f t="shared" si="172"/>
        <v>7.5659429173689549E-5</v>
      </c>
      <c r="AO291" s="1">
        <f t="shared" si="173"/>
        <v>3540.2653398830471</v>
      </c>
      <c r="AP291" s="1">
        <f t="shared" si="174"/>
        <v>3.1629522542809065E-6</v>
      </c>
      <c r="AQ291" s="1">
        <f t="shared" si="162"/>
        <v>166.85183196414977</v>
      </c>
      <c r="AR291" s="1">
        <f t="shared" si="175"/>
        <v>622.64091851005116</v>
      </c>
      <c r="AS291" s="1">
        <f t="shared" si="176"/>
        <v>1.2601412840238565E-4</v>
      </c>
      <c r="AT291" s="1">
        <f t="shared" si="151"/>
        <v>0.21991337668321795</v>
      </c>
      <c r="AU291" s="1">
        <f t="shared" si="152"/>
        <v>4999.9999999999964</v>
      </c>
      <c r="AW291" s="2">
        <f t="shared" si="177"/>
        <v>1.9773712577735903E-6</v>
      </c>
      <c r="AX291" s="42">
        <f t="shared" si="178"/>
        <v>4.3050288182291347E-6</v>
      </c>
      <c r="AY291" s="2">
        <f t="shared" si="179"/>
        <v>6.0498279085090716E-8</v>
      </c>
      <c r="AZ291" s="2">
        <f t="shared" si="180"/>
        <v>1.0582176032862013E-6</v>
      </c>
      <c r="BA291" s="2"/>
      <c r="BB291" s="46">
        <f t="shared" si="159"/>
        <v>0.74619726514827078</v>
      </c>
      <c r="BC291" s="46">
        <f t="shared" si="160"/>
        <v>0.25</v>
      </c>
      <c r="BD291" s="2"/>
      <c r="BE291">
        <f>IF(AG291/Calculations!$H$11=INT(AG291/Calculations!$H$11),1,0)</f>
        <v>0</v>
      </c>
      <c r="BF291" s="56">
        <f t="shared" si="181"/>
        <v>1.466442706029214</v>
      </c>
      <c r="BH291" s="2">
        <f t="shared" si="163"/>
        <v>4.1186447448192949</v>
      </c>
      <c r="BI291" s="2">
        <f t="shared" si="164"/>
        <v>18.709050733640112</v>
      </c>
      <c r="BJ291" s="41">
        <f t="shared" si="182"/>
        <v>0</v>
      </c>
      <c r="BK291" s="58">
        <f t="shared" si="183"/>
        <v>0</v>
      </c>
      <c r="BL291" s="2"/>
      <c r="BM291" s="2">
        <f t="shared" si="165"/>
        <v>4.1186447448192949</v>
      </c>
      <c r="BN291" s="2">
        <f t="shared" si="166"/>
        <v>18.709050733640112</v>
      </c>
      <c r="BO291" s="41">
        <f t="shared" si="167"/>
        <v>0</v>
      </c>
      <c r="BP291" s="2">
        <f t="shared" si="168"/>
        <v>0</v>
      </c>
      <c r="BQ291" s="2"/>
      <c r="BR291" s="2"/>
      <c r="BS291" s="2">
        <f t="shared" si="184"/>
        <v>4072.3277238457172</v>
      </c>
      <c r="BT291" s="2">
        <f t="shared" si="153"/>
        <v>31.572359031359042</v>
      </c>
      <c r="BU291" s="2">
        <f t="shared" si="154"/>
        <v>2304.1729654830278</v>
      </c>
      <c r="BV291" s="2">
        <f t="shared" si="155"/>
        <v>1799.7271173940471</v>
      </c>
      <c r="BW291" s="6">
        <f t="shared" si="156"/>
        <v>4103.9000828770759</v>
      </c>
    </row>
    <row r="292" spans="15:75" x14ac:dyDescent="0.35">
      <c r="O292">
        <f t="shared" si="158"/>
        <v>4.5899999999999901</v>
      </c>
      <c r="P292" s="46"/>
      <c r="S292" s="46"/>
      <c r="T292" s="46"/>
      <c r="U292" s="22">
        <f>IF(O292&lt;'User Interface'!$C$54,0,'User Interface'!$C$52)</f>
        <v>0</v>
      </c>
      <c r="V292" s="46">
        <f>'User Interface'!$C$52</f>
        <v>0.05</v>
      </c>
      <c r="W292" s="46"/>
      <c r="X292">
        <f t="shared" si="157"/>
        <v>4.5899999999999901</v>
      </c>
      <c r="Y292" s="46"/>
      <c r="Z292" s="46"/>
      <c r="AA292" s="46"/>
      <c r="AD292" s="22">
        <f>IF(X292&lt;'User Interface'!$C$54,0,'User Interface'!$C$52)</f>
        <v>0</v>
      </c>
      <c r="AE292" s="46">
        <f>'User Interface'!$C$52</f>
        <v>0.05</v>
      </c>
      <c r="AG292">
        <f t="shared" si="149"/>
        <v>93</v>
      </c>
      <c r="AH292">
        <f t="shared" si="118"/>
        <v>279</v>
      </c>
      <c r="AI292" s="1">
        <f t="shared" si="169"/>
        <v>189.30280164242151</v>
      </c>
      <c r="AJ292" s="1">
        <f t="shared" si="170"/>
        <v>1.8569958448963544E-7</v>
      </c>
      <c r="AK292" s="1">
        <f t="shared" si="161"/>
        <v>44.675902777136059</v>
      </c>
      <c r="AL292" s="1">
        <f t="shared" si="171"/>
        <v>269.70163509851443</v>
      </c>
      <c r="AM292" s="1">
        <f t="shared" si="150"/>
        <v>156.0785891395291</v>
      </c>
      <c r="AN292" s="1">
        <f t="shared" si="172"/>
        <v>7.5033368834852157E-5</v>
      </c>
      <c r="AO292" s="1">
        <f t="shared" si="173"/>
        <v>3546.6218743289132</v>
      </c>
      <c r="AP292" s="1">
        <f t="shared" si="174"/>
        <v>3.1687914202827987E-6</v>
      </c>
      <c r="AQ292" s="1">
        <f t="shared" si="162"/>
        <v>167.04198479214705</v>
      </c>
      <c r="AR292" s="1">
        <f t="shared" si="175"/>
        <v>626.35522284445881</v>
      </c>
      <c r="AS292" s="1">
        <f t="shared" si="176"/>
        <v>1.273457965453535E-4</v>
      </c>
      <c r="AT292" s="1">
        <f t="shared" si="151"/>
        <v>0.22178364321966421</v>
      </c>
      <c r="AU292" s="1">
        <f t="shared" si="152"/>
        <v>4999.9999999999964</v>
      </c>
      <c r="AW292" s="2">
        <f t="shared" si="177"/>
        <v>1.9473896330568145E-6</v>
      </c>
      <c r="AX292" s="42">
        <f t="shared" si="178"/>
        <v>4.3320045335008332E-6</v>
      </c>
      <c r="AY292" s="2">
        <f t="shared" si="179"/>
        <v>5.9233704312734812E-8</v>
      </c>
      <c r="AZ292" s="2">
        <f t="shared" si="180"/>
        <v>1.0601565840955278E-6</v>
      </c>
      <c r="BA292" s="2"/>
      <c r="BB292" s="46">
        <f t="shared" si="159"/>
        <v>0.74584774461124537</v>
      </c>
      <c r="BC292" s="46">
        <f t="shared" si="160"/>
        <v>0.25</v>
      </c>
      <c r="BD292" s="2"/>
      <c r="BE292">
        <f>IF(AG292/Calculations!$H$11=INT(AG292/Calculations!$H$11),1,0)</f>
        <v>0</v>
      </c>
      <c r="BF292" s="56">
        <f t="shared" si="181"/>
        <v>1.4638628773238582</v>
      </c>
      <c r="BH292" s="2">
        <f t="shared" si="163"/>
        <v>4.0242326888527664</v>
      </c>
      <c r="BI292" s="2">
        <f t="shared" si="164"/>
        <v>18.729245268458374</v>
      </c>
      <c r="BJ292" s="41">
        <f t="shared" si="182"/>
        <v>0</v>
      </c>
      <c r="BK292" s="58">
        <f t="shared" si="183"/>
        <v>0</v>
      </c>
      <c r="BL292" s="2"/>
      <c r="BM292" s="2">
        <f t="shared" si="165"/>
        <v>4.0242326888527664</v>
      </c>
      <c r="BN292" s="2">
        <f t="shared" si="166"/>
        <v>18.729245268458374</v>
      </c>
      <c r="BO292" s="41">
        <f t="shared" si="167"/>
        <v>0</v>
      </c>
      <c r="BP292" s="2">
        <f t="shared" si="168"/>
        <v>0</v>
      </c>
      <c r="BQ292" s="2"/>
      <c r="BR292" s="2"/>
      <c r="BS292" s="2">
        <f t="shared" si="184"/>
        <v>4095.0812018030283</v>
      </c>
      <c r="BT292" s="2">
        <f t="shared" si="153"/>
        <v>31.572359031359042</v>
      </c>
      <c r="BU292" s="2">
        <f t="shared" si="154"/>
        <v>2308.1971981718807</v>
      </c>
      <c r="BV292" s="2">
        <f t="shared" si="155"/>
        <v>1818.4563626625054</v>
      </c>
      <c r="BW292" s="6">
        <f t="shared" si="156"/>
        <v>4126.6535608343875</v>
      </c>
    </row>
    <row r="293" spans="15:75" x14ac:dyDescent="0.35">
      <c r="O293">
        <f t="shared" si="158"/>
        <v>4.6099999999999897</v>
      </c>
      <c r="P293" s="46"/>
      <c r="S293" s="46"/>
      <c r="T293" s="46"/>
      <c r="U293" s="22">
        <f>IF(O293&lt;'User Interface'!$C$54,0,'User Interface'!$C$52)</f>
        <v>0</v>
      </c>
      <c r="V293" s="46">
        <f>'User Interface'!$C$52</f>
        <v>0.05</v>
      </c>
      <c r="W293" s="46"/>
      <c r="X293">
        <f t="shared" si="157"/>
        <v>4.6099999999999897</v>
      </c>
      <c r="Y293" s="46"/>
      <c r="Z293" s="46"/>
      <c r="AA293" s="46"/>
      <c r="AD293" s="22">
        <f>IF(X293&lt;'User Interface'!$C$54,0,'User Interface'!$C$52)</f>
        <v>0</v>
      </c>
      <c r="AE293" s="46">
        <f>'User Interface'!$C$52</f>
        <v>0.05</v>
      </c>
      <c r="AG293">
        <f t="shared" si="149"/>
        <v>93.333333333333329</v>
      </c>
      <c r="AH293">
        <f t="shared" si="118"/>
        <v>280</v>
      </c>
      <c r="AI293" s="1">
        <f t="shared" si="169"/>
        <v>185.37081591573937</v>
      </c>
      <c r="AJ293" s="1">
        <f t="shared" si="170"/>
        <v>1.8179783387125399E-7</v>
      </c>
      <c r="AK293" s="1">
        <f t="shared" si="161"/>
        <v>43.643899310260387</v>
      </c>
      <c r="AL293" s="1">
        <f t="shared" si="171"/>
        <v>265.49209737505862</v>
      </c>
      <c r="AM293" s="1">
        <f t="shared" si="150"/>
        <v>155.11263151396034</v>
      </c>
      <c r="AN293" s="1">
        <f t="shared" si="172"/>
        <v>7.4398777982855955E-5</v>
      </c>
      <c r="AO293" s="1">
        <f t="shared" si="173"/>
        <v>3552.9244911759747</v>
      </c>
      <c r="AP293" s="1">
        <f t="shared" si="174"/>
        <v>3.1746072261075772E-6</v>
      </c>
      <c r="AQ293" s="1">
        <f t="shared" si="162"/>
        <v>167.22999620351547</v>
      </c>
      <c r="AR293" s="1">
        <f t="shared" si="175"/>
        <v>630.00221942689848</v>
      </c>
      <c r="AS293" s="1">
        <f t="shared" si="176"/>
        <v>1.2867224024361935E-4</v>
      </c>
      <c r="AT293" s="1">
        <f t="shared" si="151"/>
        <v>0.2236426511657745</v>
      </c>
      <c r="AU293" s="1">
        <f t="shared" si="152"/>
        <v>4999.9999999999964</v>
      </c>
      <c r="AW293" s="2">
        <f t="shared" si="177"/>
        <v>1.9175645505497989E-6</v>
      </c>
      <c r="AX293" s="42">
        <f t="shared" si="178"/>
        <v>4.3584864731552224E-6</v>
      </c>
      <c r="AY293" s="2">
        <f t="shared" si="179"/>
        <v>5.7998110878163681E-8</v>
      </c>
      <c r="AZ293" s="2">
        <f t="shared" si="180"/>
        <v>1.0620796125857113E-6</v>
      </c>
      <c r="BA293" s="2"/>
      <c r="BB293" s="46">
        <f t="shared" si="159"/>
        <v>0.74549838779045352</v>
      </c>
      <c r="BC293" s="46">
        <f t="shared" si="160"/>
        <v>0.25</v>
      </c>
      <c r="BD293" s="2"/>
      <c r="BE293">
        <f>IF(AG293/Calculations!$H$11=INT(AG293/Calculations!$H$11),1,0)</f>
        <v>0</v>
      </c>
      <c r="BF293" s="56">
        <f t="shared" si="181"/>
        <v>1.461383568009003</v>
      </c>
      <c r="BH293" s="2">
        <f t="shared" si="163"/>
        <v>3.9319857305838908</v>
      </c>
      <c r="BI293" s="2">
        <f t="shared" si="164"/>
        <v>18.7482319438292</v>
      </c>
      <c r="BJ293" s="41">
        <f t="shared" si="182"/>
        <v>0</v>
      </c>
      <c r="BK293" s="58">
        <f t="shared" si="183"/>
        <v>0</v>
      </c>
      <c r="BL293" s="2"/>
      <c r="BM293" s="2">
        <f t="shared" si="165"/>
        <v>3.9319857305838908</v>
      </c>
      <c r="BN293" s="2">
        <f t="shared" si="166"/>
        <v>18.7482319438292</v>
      </c>
      <c r="BO293" s="41">
        <f t="shared" si="167"/>
        <v>0</v>
      </c>
      <c r="BP293" s="2">
        <f t="shared" si="168"/>
        <v>0</v>
      </c>
      <c r="BQ293" s="2"/>
      <c r="BR293" s="2"/>
      <c r="BS293" s="2">
        <f t="shared" si="184"/>
        <v>4117.7614194774414</v>
      </c>
      <c r="BT293" s="2">
        <f t="shared" si="153"/>
        <v>31.572359031359042</v>
      </c>
      <c r="BU293" s="2">
        <f t="shared" si="154"/>
        <v>2312.1291839024648</v>
      </c>
      <c r="BV293" s="2">
        <f t="shared" si="155"/>
        <v>1837.2045946063347</v>
      </c>
      <c r="BW293" s="6">
        <f t="shared" si="156"/>
        <v>4149.3337785088006</v>
      </c>
    </row>
    <row r="294" spans="15:75" x14ac:dyDescent="0.35">
      <c r="O294">
        <f t="shared" si="158"/>
        <v>4.6299999999999892</v>
      </c>
      <c r="P294" s="46"/>
      <c r="S294" s="46"/>
      <c r="T294" s="46"/>
      <c r="U294" s="22">
        <f>IF(O294&lt;'User Interface'!$C$54,0,'User Interface'!$C$52)</f>
        <v>0</v>
      </c>
      <c r="V294" s="46">
        <f>'User Interface'!$C$52</f>
        <v>0.05</v>
      </c>
      <c r="W294" s="46"/>
      <c r="X294">
        <f t="shared" si="157"/>
        <v>4.6299999999999892</v>
      </c>
      <c r="Y294" s="46"/>
      <c r="Z294" s="46"/>
      <c r="AA294" s="46"/>
      <c r="AD294" s="22">
        <f>IF(X294&lt;'User Interface'!$C$54,0,'User Interface'!$C$52)</f>
        <v>0</v>
      </c>
      <c r="AE294" s="46">
        <f>'User Interface'!$C$52</f>
        <v>0.05</v>
      </c>
      <c r="AG294">
        <f t="shared" si="149"/>
        <v>93.666666666666671</v>
      </c>
      <c r="AH294">
        <f t="shared" si="118"/>
        <v>281</v>
      </c>
      <c r="AI294" s="1">
        <f t="shared" si="169"/>
        <v>181.5289421242781</v>
      </c>
      <c r="AJ294" s="1">
        <f t="shared" si="170"/>
        <v>1.7798939697480424E-7</v>
      </c>
      <c r="AK294" s="1">
        <f t="shared" si="161"/>
        <v>42.636450959945634</v>
      </c>
      <c r="AL294" s="1">
        <f t="shared" si="171"/>
        <v>261.31107418460039</v>
      </c>
      <c r="AM294" s="1">
        <f t="shared" si="150"/>
        <v>154.12672991168344</v>
      </c>
      <c r="AN294" s="1">
        <f t="shared" si="172"/>
        <v>7.3756118767735694E-5</v>
      </c>
      <c r="AO294" s="1">
        <f t="shared" si="173"/>
        <v>3559.1728603501533</v>
      </c>
      <c r="AP294" s="1">
        <f t="shared" si="174"/>
        <v>3.1803913903435925E-6</v>
      </c>
      <c r="AQ294" s="1">
        <f t="shared" si="162"/>
        <v>167.41497231967676</v>
      </c>
      <c r="AR294" s="1">
        <f t="shared" si="175"/>
        <v>633.58327288819373</v>
      </c>
      <c r="AS294" s="1">
        <f t="shared" si="176"/>
        <v>1.2999310207967022E-4</v>
      </c>
      <c r="AT294" s="1">
        <f t="shared" si="151"/>
        <v>0.22549015386371823</v>
      </c>
      <c r="AU294" s="1">
        <f t="shared" si="152"/>
        <v>4999.9999999999955</v>
      </c>
      <c r="AW294" s="2">
        <f t="shared" si="177"/>
        <v>1.8879114645687153E-6</v>
      </c>
      <c r="AX294" s="42">
        <f t="shared" si="178"/>
        <v>4.3844866037560776E-6</v>
      </c>
      <c r="AY294" s="2">
        <f t="shared" si="179"/>
        <v>5.6790841060634914E-8</v>
      </c>
      <c r="AZ294" s="2">
        <f t="shared" si="180"/>
        <v>1.0639865729385408E-6</v>
      </c>
      <c r="BA294" s="2"/>
      <c r="BB294" s="46">
        <f t="shared" si="159"/>
        <v>0.74514919460921014</v>
      </c>
      <c r="BC294" s="46">
        <f t="shared" si="160"/>
        <v>0.25</v>
      </c>
      <c r="BD294" s="2"/>
      <c r="BE294">
        <f>IF(AG294/Calculations!$H$11=INT(AG294/Calculations!$H$11),1,0)</f>
        <v>0</v>
      </c>
      <c r="BF294" s="56">
        <f t="shared" si="181"/>
        <v>1.4590025591547475</v>
      </c>
      <c r="BH294" s="2">
        <f t="shared" si="163"/>
        <v>3.8418737952697311</v>
      </c>
      <c r="BI294" s="2">
        <f t="shared" si="164"/>
        <v>18.7660868054408</v>
      </c>
      <c r="BJ294" s="41">
        <f t="shared" si="182"/>
        <v>0</v>
      </c>
      <c r="BK294" s="58">
        <f t="shared" si="183"/>
        <v>0</v>
      </c>
      <c r="BL294" s="2"/>
      <c r="BM294" s="2">
        <f t="shared" si="165"/>
        <v>3.8418737952697311</v>
      </c>
      <c r="BN294" s="2">
        <f t="shared" si="166"/>
        <v>18.7660868054408</v>
      </c>
      <c r="BO294" s="41">
        <f t="shared" si="167"/>
        <v>0</v>
      </c>
      <c r="BP294" s="2">
        <f t="shared" si="168"/>
        <v>0</v>
      </c>
      <c r="BQ294" s="2"/>
      <c r="BR294" s="2"/>
      <c r="BS294" s="2">
        <f t="shared" si="184"/>
        <v>4140.3693800781521</v>
      </c>
      <c r="BT294" s="2">
        <f t="shared" si="153"/>
        <v>31.572359031359042</v>
      </c>
      <c r="BU294" s="2">
        <f t="shared" si="154"/>
        <v>2315.9710576977345</v>
      </c>
      <c r="BV294" s="2">
        <f t="shared" si="155"/>
        <v>1855.9706814117756</v>
      </c>
      <c r="BW294" s="6">
        <f t="shared" si="156"/>
        <v>4171.9417391095112</v>
      </c>
    </row>
    <row r="295" spans="15:75" x14ac:dyDescent="0.35">
      <c r="O295">
        <f t="shared" si="158"/>
        <v>4.6499999999999888</v>
      </c>
      <c r="P295" s="46"/>
      <c r="S295" s="46"/>
      <c r="T295" s="46"/>
      <c r="U295" s="22">
        <f>IF(O295&lt;'User Interface'!$C$54,0,'User Interface'!$C$52)</f>
        <v>0</v>
      </c>
      <c r="V295" s="46">
        <f>'User Interface'!$C$52</f>
        <v>0.05</v>
      </c>
      <c r="W295" s="46"/>
      <c r="X295">
        <f t="shared" si="157"/>
        <v>4.6499999999999888</v>
      </c>
      <c r="Y295" s="46"/>
      <c r="Z295" s="46"/>
      <c r="AA295" s="46"/>
      <c r="AD295" s="22">
        <f>IF(X295&lt;'User Interface'!$C$54,0,'User Interface'!$C$52)</f>
        <v>0</v>
      </c>
      <c r="AE295" s="46">
        <f>'User Interface'!$C$52</f>
        <v>0.05</v>
      </c>
      <c r="AG295">
        <f t="shared" si="149"/>
        <v>94</v>
      </c>
      <c r="AH295">
        <f t="shared" si="118"/>
        <v>282</v>
      </c>
      <c r="AI295" s="1">
        <f t="shared" si="169"/>
        <v>177.77507758713691</v>
      </c>
      <c r="AJ295" s="1">
        <f t="shared" si="170"/>
        <v>1.7427084331403715E-7</v>
      </c>
      <c r="AK295" s="1">
        <f t="shared" si="161"/>
        <v>41.652932060811423</v>
      </c>
      <c r="AL295" s="1">
        <f t="shared" si="171"/>
        <v>257.16032399116324</v>
      </c>
      <c r="AM295" s="1">
        <f t="shared" si="150"/>
        <v>153.12165039137383</v>
      </c>
      <c r="AN295" s="1">
        <f t="shared" si="172"/>
        <v>7.3105851945233448E-5</v>
      </c>
      <c r="AO295" s="1">
        <f t="shared" si="173"/>
        <v>3565.3666772154288</v>
      </c>
      <c r="AP295" s="1">
        <f t="shared" si="174"/>
        <v>3.1861382849072954E-6</v>
      </c>
      <c r="AQ295" s="1">
        <f t="shared" si="162"/>
        <v>167.59618901790589</v>
      </c>
      <c r="AR295" s="1">
        <f t="shared" si="175"/>
        <v>637.09961604810587</v>
      </c>
      <c r="AS295" s="1">
        <f t="shared" si="176"/>
        <v>1.3130804380071892E-4</v>
      </c>
      <c r="AT295" s="1">
        <f t="shared" si="151"/>
        <v>0.22732591376642772</v>
      </c>
      <c r="AU295" s="1">
        <f t="shared" si="152"/>
        <v>4999.9999999999982</v>
      </c>
      <c r="AW295" s="2">
        <f t="shared" si="177"/>
        <v>1.8584447002098573E-6</v>
      </c>
      <c r="AX295" s="42">
        <f t="shared" si="178"/>
        <v>4.410015580088445E-6</v>
      </c>
      <c r="AY295" s="2">
        <f t="shared" si="179"/>
        <v>5.561124533083431E-8</v>
      </c>
      <c r="AZ295" s="2">
        <f t="shared" si="180"/>
        <v>1.0658773580115669E-6</v>
      </c>
      <c r="BA295" s="2"/>
      <c r="BB295" s="46">
        <f t="shared" si="159"/>
        <v>0.74480016499086632</v>
      </c>
      <c r="BC295" s="46">
        <f t="shared" si="160"/>
        <v>0.25</v>
      </c>
      <c r="BD295" s="2"/>
      <c r="BE295">
        <f>IF(AG295/Calculations!$H$11=INT(AG295/Calculations!$H$11),1,0)</f>
        <v>0</v>
      </c>
      <c r="BF295" s="56">
        <f t="shared" si="181"/>
        <v>1.4567176513959412</v>
      </c>
      <c r="BH295" s="2">
        <f t="shared" si="163"/>
        <v>3.75386454085975</v>
      </c>
      <c r="BI295" s="2">
        <f t="shared" si="164"/>
        <v>18.782880289304327</v>
      </c>
      <c r="BJ295" s="41">
        <f t="shared" si="182"/>
        <v>0</v>
      </c>
      <c r="BK295" s="58">
        <f t="shared" si="183"/>
        <v>0</v>
      </c>
      <c r="BL295" s="2"/>
      <c r="BM295" s="2">
        <f t="shared" si="165"/>
        <v>3.75386454085975</v>
      </c>
      <c r="BN295" s="2">
        <f t="shared" si="166"/>
        <v>18.782880289304327</v>
      </c>
      <c r="BO295" s="41">
        <f t="shared" si="167"/>
        <v>0</v>
      </c>
      <c r="BP295" s="2">
        <f t="shared" si="168"/>
        <v>0</v>
      </c>
      <c r="BQ295" s="2"/>
      <c r="BR295" s="2"/>
      <c r="BS295" s="2">
        <f t="shared" si="184"/>
        <v>4162.9061249083161</v>
      </c>
      <c r="BT295" s="2">
        <f t="shared" si="153"/>
        <v>31.572359031359042</v>
      </c>
      <c r="BU295" s="2">
        <f t="shared" si="154"/>
        <v>2319.7249222385944</v>
      </c>
      <c r="BV295" s="2">
        <f t="shared" si="155"/>
        <v>1874.7535617010799</v>
      </c>
      <c r="BW295" s="6">
        <f t="shared" si="156"/>
        <v>4194.4784839396752</v>
      </c>
    </row>
    <row r="296" spans="15:75" x14ac:dyDescent="0.35">
      <c r="O296">
        <f t="shared" si="158"/>
        <v>4.6699999999999884</v>
      </c>
      <c r="P296" s="46"/>
      <c r="S296" s="46"/>
      <c r="T296" s="46"/>
      <c r="U296" s="22">
        <f>IF(O296&lt;'User Interface'!$C$54,0,'User Interface'!$C$52)</f>
        <v>0</v>
      </c>
      <c r="V296" s="46">
        <f>'User Interface'!$C$52</f>
        <v>0.05</v>
      </c>
      <c r="W296" s="46"/>
      <c r="X296">
        <f t="shared" si="157"/>
        <v>4.6699999999999884</v>
      </c>
      <c r="Y296" s="46"/>
      <c r="Z296" s="46"/>
      <c r="AA296" s="46"/>
      <c r="AD296" s="22">
        <f>IF(X296&lt;'User Interface'!$C$54,0,'User Interface'!$C$52)</f>
        <v>0</v>
      </c>
      <c r="AE296" s="46">
        <f>'User Interface'!$C$52</f>
        <v>0.05</v>
      </c>
      <c r="AG296">
        <f t="shared" si="149"/>
        <v>94.333333333333329</v>
      </c>
      <c r="AH296">
        <f t="shared" si="118"/>
        <v>283</v>
      </c>
      <c r="AI296" s="1">
        <f t="shared" si="169"/>
        <v>174.10715380194682</v>
      </c>
      <c r="AJ296" s="1">
        <f t="shared" si="170"/>
        <v>1.7063924539122844E-7</v>
      </c>
      <c r="AK296" s="1">
        <f t="shared" si="161"/>
        <v>40.692752287320701</v>
      </c>
      <c r="AL296" s="1">
        <f t="shared" si="171"/>
        <v>253.04147592868028</v>
      </c>
      <c r="AM296" s="1">
        <f t="shared" si="150"/>
        <v>152.09815870660555</v>
      </c>
      <c r="AN296" s="1">
        <f t="shared" si="172"/>
        <v>7.2448435879238053E-5</v>
      </c>
      <c r="AO296" s="1">
        <f t="shared" si="173"/>
        <v>3571.5056611349</v>
      </c>
      <c r="AP296" s="1">
        <f t="shared" si="174"/>
        <v>3.1918440587207624E-6</v>
      </c>
      <c r="AQ296" s="1">
        <f t="shared" si="162"/>
        <v>167.77306809497478</v>
      </c>
      <c r="AR296" s="1">
        <f t="shared" si="175"/>
        <v>640.55237191545439</v>
      </c>
      <c r="AS296" s="1">
        <f t="shared" si="176"/>
        <v>1.3261674476003189E-4</v>
      </c>
      <c r="AT296" s="1">
        <f t="shared" si="151"/>
        <v>0.22914970245114358</v>
      </c>
      <c r="AU296" s="1">
        <f t="shared" si="152"/>
        <v>4999.9999999999973</v>
      </c>
      <c r="AW296" s="2">
        <f t="shared" si="177"/>
        <v>1.8291775375839779E-6</v>
      </c>
      <c r="AX296" s="42">
        <f t="shared" si="178"/>
        <v>4.4350829545681854E-6</v>
      </c>
      <c r="AY296" s="2">
        <f t="shared" si="179"/>
        <v>5.4458683181870308E-8</v>
      </c>
      <c r="AZ296" s="2">
        <f t="shared" si="180"/>
        <v>1.0677518687825655E-6</v>
      </c>
      <c r="BA296" s="2"/>
      <c r="BB296" s="46">
        <f t="shared" si="159"/>
        <v>0.74445129885880879</v>
      </c>
      <c r="BC296" s="46">
        <f t="shared" si="160"/>
        <v>0.25</v>
      </c>
      <c r="BD296" s="2"/>
      <c r="BE296">
        <f>IF(AG296/Calculations!$H$11=INT(AG296/Calculations!$H$11),1,0)</f>
        <v>0</v>
      </c>
      <c r="BF296" s="56">
        <f t="shared" si="181"/>
        <v>1.4545266681986231</v>
      </c>
      <c r="BH296" s="2">
        <f t="shared" si="163"/>
        <v>3.6679237888216587</v>
      </c>
      <c r="BI296" s="2">
        <f t="shared" si="164"/>
        <v>18.798677856836207</v>
      </c>
      <c r="BJ296" s="41">
        <f t="shared" si="182"/>
        <v>0</v>
      </c>
      <c r="BK296" s="58">
        <f t="shared" si="183"/>
        <v>0</v>
      </c>
      <c r="BL296" s="2"/>
      <c r="BM296" s="2">
        <f t="shared" si="165"/>
        <v>3.6679237888216587</v>
      </c>
      <c r="BN296" s="2">
        <f t="shared" si="166"/>
        <v>18.798677856836207</v>
      </c>
      <c r="BO296" s="41">
        <f t="shared" si="167"/>
        <v>0</v>
      </c>
      <c r="BP296" s="2">
        <f t="shared" si="168"/>
        <v>0</v>
      </c>
      <c r="BQ296" s="2"/>
      <c r="BR296" s="2"/>
      <c r="BS296" s="2">
        <f t="shared" si="184"/>
        <v>4185.3727265539746</v>
      </c>
      <c r="BT296" s="2">
        <f t="shared" si="153"/>
        <v>31.572359031359042</v>
      </c>
      <c r="BU296" s="2">
        <f t="shared" si="154"/>
        <v>2323.392846027416</v>
      </c>
      <c r="BV296" s="2">
        <f t="shared" si="155"/>
        <v>1893.552239557916</v>
      </c>
      <c r="BW296" s="6">
        <f t="shared" si="156"/>
        <v>4216.9450855853338</v>
      </c>
    </row>
    <row r="297" spans="15:75" x14ac:dyDescent="0.35">
      <c r="O297">
        <f t="shared" si="158"/>
        <v>4.689999999999988</v>
      </c>
      <c r="P297" s="46"/>
      <c r="S297" s="46"/>
      <c r="T297" s="46"/>
      <c r="U297" s="22">
        <f>IF(O297&lt;'User Interface'!$C$54,0,'User Interface'!$C$52)</f>
        <v>0</v>
      </c>
      <c r="V297" s="46">
        <f>'User Interface'!$C$52</f>
        <v>0.05</v>
      </c>
      <c r="W297" s="46"/>
      <c r="X297">
        <f t="shared" si="157"/>
        <v>4.689999999999988</v>
      </c>
      <c r="Y297" s="46"/>
      <c r="Z297" s="46"/>
      <c r="AA297" s="46"/>
      <c r="AD297" s="22">
        <f>IF(X297&lt;'User Interface'!$C$54,0,'User Interface'!$C$52)</f>
        <v>0</v>
      </c>
      <c r="AE297" s="46">
        <f>'User Interface'!$C$52</f>
        <v>0.05</v>
      </c>
      <c r="AG297">
        <f t="shared" si="149"/>
        <v>94.666666666666671</v>
      </c>
      <c r="AH297">
        <f t="shared" si="118"/>
        <v>284</v>
      </c>
      <c r="AI297" s="1">
        <f t="shared" si="169"/>
        <v>170.52313791179412</v>
      </c>
      <c r="AJ297" s="1">
        <f t="shared" si="170"/>
        <v>1.6709202073695198E-7</v>
      </c>
      <c r="AK297" s="1">
        <f t="shared" si="161"/>
        <v>39.755351260207206</v>
      </c>
      <c r="AL297" s="1">
        <f t="shared" si="171"/>
        <v>248.95603812662719</v>
      </c>
      <c r="AM297" s="1">
        <f t="shared" si="150"/>
        <v>151.05701899342426</v>
      </c>
      <c r="AN297" s="1">
        <f t="shared" si="172"/>
        <v>7.1784325652278163E-5</v>
      </c>
      <c r="AO297" s="1">
        <f t="shared" si="173"/>
        <v>3577.5895541949094</v>
      </c>
      <c r="AP297" s="1">
        <f t="shared" si="174"/>
        <v>3.1975060530079046E-6</v>
      </c>
      <c r="AQ297" s="1">
        <f t="shared" si="162"/>
        <v>167.94515662865322</v>
      </c>
      <c r="AR297" s="1">
        <f t="shared" si="175"/>
        <v>643.94257251594172</v>
      </c>
      <c r="AS297" s="1">
        <f t="shared" si="176"/>
        <v>1.3391890057506007E-4</v>
      </c>
      <c r="AT297" s="1">
        <f t="shared" si="151"/>
        <v>0.23096130061578071</v>
      </c>
      <c r="AU297" s="1">
        <f t="shared" si="152"/>
        <v>4999.9999999999964</v>
      </c>
      <c r="AW297" s="2">
        <f t="shared" si="177"/>
        <v>1.8001222859393654E-6</v>
      </c>
      <c r="AX297" s="42">
        <f t="shared" si="178"/>
        <v>4.4596973569337149E-6</v>
      </c>
      <c r="AY297" s="2">
        <f t="shared" si="179"/>
        <v>5.3332523809466356E-8</v>
      </c>
      <c r="AZ297" s="2">
        <f t="shared" si="180"/>
        <v>1.0696100138607298E-6</v>
      </c>
      <c r="BA297" s="2"/>
      <c r="BB297" s="46">
        <f t="shared" si="159"/>
        <v>0.74410259613646001</v>
      </c>
      <c r="BC297" s="46">
        <f t="shared" si="160"/>
        <v>0.25</v>
      </c>
      <c r="BD297" s="2"/>
      <c r="BE297">
        <f>IF(AG297/Calculations!$H$11=INT(AG297/Calculations!$H$11),1,0)</f>
        <v>0</v>
      </c>
      <c r="BF297" s="56">
        <f t="shared" si="181"/>
        <v>1.4524274586409016</v>
      </c>
      <c r="BH297" s="2">
        <f t="shared" si="163"/>
        <v>3.5840158936999202</v>
      </c>
      <c r="BI297" s="2">
        <f t="shared" si="164"/>
        <v>18.813540544231209</v>
      </c>
      <c r="BJ297" s="41">
        <f t="shared" si="182"/>
        <v>0</v>
      </c>
      <c r="BK297" s="58">
        <f t="shared" si="183"/>
        <v>0</v>
      </c>
      <c r="BL297" s="2"/>
      <c r="BM297" s="2">
        <f t="shared" si="165"/>
        <v>3.5840158936999202</v>
      </c>
      <c r="BN297" s="2">
        <f t="shared" si="166"/>
        <v>18.813540544231209</v>
      </c>
      <c r="BO297" s="41">
        <f t="shared" si="167"/>
        <v>0</v>
      </c>
      <c r="BP297" s="2">
        <f t="shared" si="168"/>
        <v>0</v>
      </c>
      <c r="BQ297" s="2"/>
      <c r="BR297" s="2"/>
      <c r="BS297" s="2">
        <f t="shared" si="184"/>
        <v>4207.7702829919053</v>
      </c>
      <c r="BT297" s="2">
        <f t="shared" si="153"/>
        <v>31.572359031359042</v>
      </c>
      <c r="BU297" s="2">
        <f t="shared" si="154"/>
        <v>2326.9768619211159</v>
      </c>
      <c r="BV297" s="2">
        <f t="shared" si="155"/>
        <v>1912.3657801021473</v>
      </c>
      <c r="BW297" s="6">
        <f t="shared" si="156"/>
        <v>4239.3426420232645</v>
      </c>
    </row>
    <row r="298" spans="15:75" x14ac:dyDescent="0.35">
      <c r="O298">
        <f t="shared" si="158"/>
        <v>4.7099999999999875</v>
      </c>
      <c r="P298" s="46"/>
      <c r="S298" s="46"/>
      <c r="T298" s="46"/>
      <c r="U298" s="22">
        <f>IF(O298&lt;'User Interface'!$C$54,0,'User Interface'!$C$52)</f>
        <v>0</v>
      </c>
      <c r="V298" s="46">
        <f>'User Interface'!$C$52</f>
        <v>0.05</v>
      </c>
      <c r="W298" s="46"/>
      <c r="X298">
        <f t="shared" si="157"/>
        <v>4.7099999999999875</v>
      </c>
      <c r="Y298" s="46"/>
      <c r="Z298" s="46"/>
      <c r="AA298" s="46"/>
      <c r="AD298" s="22">
        <f>IF(X298&lt;'User Interface'!$C$54,0,'User Interface'!$C$52)</f>
        <v>0</v>
      </c>
      <c r="AE298" s="46">
        <f>'User Interface'!$C$52</f>
        <v>0.05</v>
      </c>
      <c r="AG298">
        <f t="shared" si="149"/>
        <v>95</v>
      </c>
      <c r="AH298">
        <f t="shared" si="118"/>
        <v>285</v>
      </c>
      <c r="AI298" s="1">
        <f t="shared" si="169"/>
        <v>167.02103385489801</v>
      </c>
      <c r="AJ298" s="1">
        <f t="shared" si="170"/>
        <v>1.636268271542069E-7</v>
      </c>
      <c r="AK298" s="1">
        <f t="shared" si="161"/>
        <v>38.840194069434396</v>
      </c>
      <c r="AL298" s="1">
        <f t="shared" si="171"/>
        <v>244.90540515318432</v>
      </c>
      <c r="AM298" s="1">
        <f t="shared" si="150"/>
        <v>149.99899257413986</v>
      </c>
      <c r="AN298" s="1">
        <f t="shared" si="172"/>
        <v>7.1113972271822496E-5</v>
      </c>
      <c r="AO298" s="1">
        <f t="shared" si="173"/>
        <v>3583.6181200688584</v>
      </c>
      <c r="AP298" s="1">
        <f t="shared" si="174"/>
        <v>3.2031224110602579E-6</v>
      </c>
      <c r="AQ298" s="1">
        <f t="shared" si="162"/>
        <v>168.11210910794961</v>
      </c>
      <c r="AR298" s="1">
        <f t="shared" si="175"/>
        <v>647.27117497852998</v>
      </c>
      <c r="AS298" s="1">
        <f t="shared" si="176"/>
        <v>1.3521422197151976E-4</v>
      </c>
      <c r="AT298" s="1">
        <f t="shared" si="151"/>
        <v>0.23276049805966248</v>
      </c>
      <c r="AU298" s="1">
        <f t="shared" si="152"/>
        <v>4999.9999999999973</v>
      </c>
      <c r="AW298" s="2">
        <f t="shared" si="177"/>
        <v>1.7712903492136655E-6</v>
      </c>
      <c r="AX298" s="42">
        <f t="shared" si="178"/>
        <v>4.4838666482468471E-6</v>
      </c>
      <c r="AY298" s="2">
        <f t="shared" si="179"/>
        <v>5.2232146662905555E-8</v>
      </c>
      <c r="AZ298" s="2">
        <f t="shared" si="180"/>
        <v>1.071451709054988E-6</v>
      </c>
      <c r="BA298" s="2"/>
      <c r="BB298" s="46">
        <f t="shared" si="159"/>
        <v>0.74375405674727846</v>
      </c>
      <c r="BC298" s="46">
        <f t="shared" si="160"/>
        <v>0.25</v>
      </c>
      <c r="BD298" s="2"/>
      <c r="BE298">
        <f>IF(AG298/Calculations!$H$11=INT(AG298/Calculations!$H$11),1,0)</f>
        <v>0</v>
      </c>
      <c r="BF298" s="56">
        <f t="shared" si="181"/>
        <v>1.450417899770287</v>
      </c>
      <c r="BH298" s="2">
        <f t="shared" si="163"/>
        <v>3.5021040603613258</v>
      </c>
      <c r="BI298" s="2">
        <f t="shared" si="164"/>
        <v>18.827525438035646</v>
      </c>
      <c r="BJ298" s="41">
        <f t="shared" si="182"/>
        <v>0</v>
      </c>
      <c r="BK298" s="58">
        <f t="shared" si="183"/>
        <v>0</v>
      </c>
      <c r="BL298" s="2"/>
      <c r="BM298" s="2">
        <f t="shared" si="165"/>
        <v>3.5021040603613258</v>
      </c>
      <c r="BN298" s="2">
        <f t="shared" si="166"/>
        <v>18.827525438035646</v>
      </c>
      <c r="BO298" s="41">
        <f t="shared" si="167"/>
        <v>0</v>
      </c>
      <c r="BP298" s="2">
        <f t="shared" si="168"/>
        <v>0</v>
      </c>
      <c r="BQ298" s="2"/>
      <c r="BR298" s="2"/>
      <c r="BS298" s="2">
        <f t="shared" si="184"/>
        <v>4230.0999124903028</v>
      </c>
      <c r="BT298" s="2">
        <f t="shared" si="153"/>
        <v>31.572359031359042</v>
      </c>
      <c r="BU298" s="2">
        <f t="shared" si="154"/>
        <v>2330.4789659814774</v>
      </c>
      <c r="BV298" s="2">
        <f t="shared" si="155"/>
        <v>1931.1933055401828</v>
      </c>
      <c r="BW298" s="6">
        <f t="shared" si="156"/>
        <v>4261.672271521662</v>
      </c>
    </row>
    <row r="299" spans="15:75" x14ac:dyDescent="0.35">
      <c r="O299">
        <f t="shared" si="158"/>
        <v>4.7299999999999871</v>
      </c>
      <c r="P299" s="46"/>
      <c r="S299" s="46"/>
      <c r="T299" s="46"/>
      <c r="U299" s="22">
        <f>IF(O299&lt;'User Interface'!$C$54,0,'User Interface'!$C$52)</f>
        <v>0</v>
      </c>
      <c r="V299" s="46">
        <f>'User Interface'!$C$52</f>
        <v>0.05</v>
      </c>
      <c r="W299" s="46"/>
      <c r="X299">
        <f t="shared" si="157"/>
        <v>4.7299999999999871</v>
      </c>
      <c r="Y299" s="46"/>
      <c r="Z299" s="46"/>
      <c r="AA299" s="46"/>
      <c r="AD299" s="22">
        <f>IF(X299&lt;'User Interface'!$C$54,0,'User Interface'!$C$52)</f>
        <v>0</v>
      </c>
      <c r="AE299" s="46">
        <f>'User Interface'!$C$52</f>
        <v>0.05</v>
      </c>
      <c r="AG299">
        <f t="shared" si="149"/>
        <v>95.333333333333329</v>
      </c>
      <c r="AH299">
        <f t="shared" si="118"/>
        <v>286</v>
      </c>
      <c r="AI299" s="1">
        <f t="shared" si="169"/>
        <v>163.59888324177169</v>
      </c>
      <c r="AJ299" s="1">
        <f t="shared" si="170"/>
        <v>1.6024149332124564E-7</v>
      </c>
      <c r="AK299" s="1">
        <f t="shared" si="161"/>
        <v>37.946767567120013</v>
      </c>
      <c r="AL299" s="1">
        <f t="shared" si="171"/>
        <v>240.89086470778119</v>
      </c>
      <c r="AM299" s="1">
        <f t="shared" si="150"/>
        <v>148.92483686556477</v>
      </c>
      <c r="AN299" s="1">
        <f t="shared" si="172"/>
        <v>7.0437821961856126E-5</v>
      </c>
      <c r="AO299" s="1">
        <f t="shared" si="173"/>
        <v>3589.5911430007318</v>
      </c>
      <c r="AP299" s="1">
        <f t="shared" si="174"/>
        <v>3.2086918176980811E-6</v>
      </c>
      <c r="AQ299" s="1">
        <f t="shared" si="162"/>
        <v>168.27367196091018</v>
      </c>
      <c r="AR299" s="1">
        <f t="shared" si="175"/>
        <v>650.53907525327872</v>
      </c>
      <c r="AS299" s="1">
        <f t="shared" si="176"/>
        <v>1.365024337867902E-4</v>
      </c>
      <c r="AT299" s="1">
        <f t="shared" si="151"/>
        <v>0.23454709365000695</v>
      </c>
      <c r="AU299" s="1">
        <f t="shared" si="152"/>
        <v>4999.9999999999973</v>
      </c>
      <c r="AW299" s="2">
        <f t="shared" si="177"/>
        <v>1.7426922843133133E-6</v>
      </c>
      <c r="AX299" s="42">
        <f t="shared" si="178"/>
        <v>4.5075980526875722E-6</v>
      </c>
      <c r="AY299" s="2">
        <f t="shared" si="179"/>
        <v>5.1156941885107704E-8</v>
      </c>
      <c r="AZ299" s="2">
        <f t="shared" si="180"/>
        <v>1.0732768769912426E-6</v>
      </c>
      <c r="BA299" s="2"/>
      <c r="BB299" s="46">
        <f t="shared" si="159"/>
        <v>0.74340568061475865</v>
      </c>
      <c r="BC299" s="46">
        <f t="shared" si="160"/>
        <v>0.25</v>
      </c>
      <c r="BD299" s="2"/>
      <c r="BE299">
        <f>IF(AG299/Calculations!$H$11=INT(AG299/Calculations!$H$11),1,0)</f>
        <v>0</v>
      </c>
      <c r="BF299" s="56">
        <f t="shared" si="181"/>
        <v>1.4484958985908785</v>
      </c>
      <c r="BH299" s="2">
        <f t="shared" si="163"/>
        <v>3.4221506165116624</v>
      </c>
      <c r="BI299" s="2">
        <f t="shared" si="164"/>
        <v>18.8406860871772</v>
      </c>
      <c r="BJ299" s="41">
        <f t="shared" si="182"/>
        <v>0</v>
      </c>
      <c r="BK299" s="58">
        <f t="shared" si="183"/>
        <v>0</v>
      </c>
      <c r="BL299" s="2"/>
      <c r="BM299" s="2">
        <f t="shared" si="165"/>
        <v>3.4221506165116624</v>
      </c>
      <c r="BN299" s="2">
        <f t="shared" si="166"/>
        <v>18.8406860871772</v>
      </c>
      <c r="BO299" s="41">
        <f t="shared" si="167"/>
        <v>0</v>
      </c>
      <c r="BP299" s="2">
        <f t="shared" si="168"/>
        <v>0</v>
      </c>
      <c r="BQ299" s="2"/>
      <c r="BR299" s="2"/>
      <c r="BS299" s="2">
        <f t="shared" si="184"/>
        <v>4252.3627491939915</v>
      </c>
      <c r="BT299" s="2">
        <f t="shared" si="153"/>
        <v>31.572359031359042</v>
      </c>
      <c r="BU299" s="2">
        <f t="shared" si="154"/>
        <v>2333.9011165979891</v>
      </c>
      <c r="BV299" s="2">
        <f t="shared" si="155"/>
        <v>1950.0339916273599</v>
      </c>
      <c r="BW299" s="6">
        <f t="shared" si="156"/>
        <v>4283.9351082253506</v>
      </c>
    </row>
    <row r="300" spans="15:75" x14ac:dyDescent="0.35">
      <c r="O300">
        <f t="shared" si="158"/>
        <v>4.7499999999999867</v>
      </c>
      <c r="P300" s="46"/>
      <c r="S300" s="46"/>
      <c r="T300" s="46"/>
      <c r="U300" s="22">
        <f>IF(O300&lt;'User Interface'!$C$54,0,'User Interface'!$C$52)</f>
        <v>0</v>
      </c>
      <c r="V300" s="46">
        <f>'User Interface'!$C$52</f>
        <v>0.05</v>
      </c>
      <c r="W300" s="46"/>
      <c r="X300">
        <f t="shared" si="157"/>
        <v>4.7499999999999867</v>
      </c>
      <c r="Y300" s="46"/>
      <c r="Z300" s="46"/>
      <c r="AA300" s="46"/>
      <c r="AD300" s="22">
        <f>IF(X300&lt;'User Interface'!$C$54,0,'User Interface'!$C$52)</f>
        <v>0</v>
      </c>
      <c r="AE300" s="46">
        <f>'User Interface'!$C$52</f>
        <v>0.05</v>
      </c>
      <c r="AG300">
        <f t="shared" si="149"/>
        <v>95.666666666666671</v>
      </c>
      <c r="AH300">
        <f t="shared" si="118"/>
        <v>287</v>
      </c>
      <c r="AI300" s="1">
        <f t="shared" si="169"/>
        <v>160.25476599816707</v>
      </c>
      <c r="AJ300" s="1">
        <f t="shared" si="170"/>
        <v>1.5693397287169632E-7</v>
      </c>
      <c r="AK300" s="1">
        <f t="shared" si="161"/>
        <v>37.074577306574383</v>
      </c>
      <c r="AL300" s="1">
        <f t="shared" si="171"/>
        <v>236.91360367410581</v>
      </c>
      <c r="AM300" s="1">
        <f t="shared" si="150"/>
        <v>147.83530438155114</v>
      </c>
      <c r="AN300" s="1">
        <f t="shared" si="172"/>
        <v>6.9756315530654909E-5</v>
      </c>
      <c r="AO300" s="1">
        <f t="shared" si="173"/>
        <v>3595.5084268912797</v>
      </c>
      <c r="AP300" s="1">
        <f t="shared" si="174"/>
        <v>3.2142133252369003E-6</v>
      </c>
      <c r="AQ300" s="1">
        <f t="shared" si="162"/>
        <v>168.42967015887174</v>
      </c>
      <c r="AR300" s="1">
        <f t="shared" si="175"/>
        <v>653.74711978343521</v>
      </c>
      <c r="AS300" s="1">
        <f t="shared" si="176"/>
        <v>1.3778327410964434E-4</v>
      </c>
      <c r="AT300" s="1">
        <f t="shared" si="151"/>
        <v>0.2363208952754097</v>
      </c>
      <c r="AU300" s="1">
        <f t="shared" si="152"/>
        <v>4999.9999999999982</v>
      </c>
      <c r="AW300" s="2">
        <f t="shared" si="177"/>
        <v>1.7143378532156686E-6</v>
      </c>
      <c r="AX300" s="42">
        <f t="shared" si="178"/>
        <v>4.5308982701586924E-6</v>
      </c>
      <c r="AY300" s="2">
        <f t="shared" si="179"/>
        <v>5.0106310657532551E-8</v>
      </c>
      <c r="AZ300" s="2">
        <f t="shared" si="180"/>
        <v>1.0750854467715128E-6</v>
      </c>
      <c r="BA300" s="2"/>
      <c r="BB300" s="46">
        <f t="shared" si="159"/>
        <v>0.74305746766243086</v>
      </c>
      <c r="BC300" s="46">
        <f t="shared" si="160"/>
        <v>0.25</v>
      </c>
      <c r="BD300" s="2"/>
      <c r="BE300">
        <f>IF(AG300/Calculations!$H$11=INT(AG300/Calculations!$H$11),1,0)</f>
        <v>0</v>
      </c>
      <c r="BF300" s="56">
        <f t="shared" si="181"/>
        <v>1.4466593937265315</v>
      </c>
      <c r="BH300" s="2">
        <f t="shared" si="163"/>
        <v>3.3441172469121452</v>
      </c>
      <c r="BI300" s="2">
        <f t="shared" si="164"/>
        <v>18.853072860284922</v>
      </c>
      <c r="BJ300" s="41">
        <f t="shared" si="182"/>
        <v>0</v>
      </c>
      <c r="BK300" s="58">
        <f t="shared" si="183"/>
        <v>0</v>
      </c>
      <c r="BL300" s="2"/>
      <c r="BM300" s="2">
        <f t="shared" si="165"/>
        <v>3.3441172469121452</v>
      </c>
      <c r="BN300" s="2">
        <f t="shared" si="166"/>
        <v>18.853072860284922</v>
      </c>
      <c r="BO300" s="41">
        <f t="shared" si="167"/>
        <v>0</v>
      </c>
      <c r="BP300" s="2">
        <f t="shared" si="168"/>
        <v>0</v>
      </c>
      <c r="BQ300" s="2"/>
      <c r="BR300" s="2"/>
      <c r="BS300" s="2">
        <f t="shared" si="184"/>
        <v>4274.559939301188</v>
      </c>
      <c r="BT300" s="2">
        <f t="shared" si="153"/>
        <v>31.572359031359042</v>
      </c>
      <c r="BU300" s="2">
        <f t="shared" si="154"/>
        <v>2337.2452338449011</v>
      </c>
      <c r="BV300" s="2">
        <f t="shared" si="155"/>
        <v>1968.8870644876449</v>
      </c>
      <c r="BW300" s="6">
        <f t="shared" si="156"/>
        <v>4306.1322983325472</v>
      </c>
    </row>
    <row r="301" spans="15:75" x14ac:dyDescent="0.35">
      <c r="O301">
        <f t="shared" si="158"/>
        <v>4.7699999999999863</v>
      </c>
      <c r="P301" s="46"/>
      <c r="S301" s="46"/>
      <c r="T301" s="46"/>
      <c r="U301" s="22">
        <f>IF(O301&lt;'User Interface'!$C$54,0,'User Interface'!$C$52)</f>
        <v>0</v>
      </c>
      <c r="V301" s="46">
        <f>'User Interface'!$C$52</f>
        <v>0.05</v>
      </c>
      <c r="W301" s="46"/>
      <c r="X301">
        <f t="shared" si="157"/>
        <v>4.7699999999999863</v>
      </c>
      <c r="Y301" s="46"/>
      <c r="Z301" s="46"/>
      <c r="AA301" s="46"/>
      <c r="AD301" s="22">
        <f>IF(X301&lt;'User Interface'!$C$54,0,'User Interface'!$C$52)</f>
        <v>0</v>
      </c>
      <c r="AE301" s="46">
        <f>'User Interface'!$C$52</f>
        <v>0.05</v>
      </c>
      <c r="AG301">
        <f t="shared" si="149"/>
        <v>96</v>
      </c>
      <c r="AH301">
        <f t="shared" si="118"/>
        <v>288</v>
      </c>
      <c r="AI301" s="1">
        <f t="shared" si="169"/>
        <v>156.98680080664883</v>
      </c>
      <c r="AJ301" s="1">
        <f t="shared" si="170"/>
        <v>1.537023140444591E-7</v>
      </c>
      <c r="AK301" s="1">
        <f t="shared" si="161"/>
        <v>36.22314502281602</v>
      </c>
      <c r="AL301" s="1">
        <f t="shared" si="171"/>
        <v>232.9747136271227</v>
      </c>
      <c r="AM301" s="1">
        <f t="shared" si="150"/>
        <v>146.73114182105408</v>
      </c>
      <c r="AN301" s="1">
        <f t="shared" si="172"/>
        <v>6.9069887806912051E-5</v>
      </c>
      <c r="AO301" s="1">
        <f t="shared" si="173"/>
        <v>3601.3697944722494</v>
      </c>
      <c r="AP301" s="1">
        <f t="shared" si="174"/>
        <v>3.219686237160261E-6</v>
      </c>
      <c r="AQ301" s="1">
        <f t="shared" si="162"/>
        <v>168.57999561934886</v>
      </c>
      <c r="AR301" s="1">
        <f t="shared" si="175"/>
        <v>656.89611541120053</v>
      </c>
      <c r="AS301" s="1">
        <f t="shared" si="176"/>
        <v>1.3905649353648732E-4</v>
      </c>
      <c r="AT301" s="1">
        <f t="shared" si="151"/>
        <v>0.23808171978744608</v>
      </c>
      <c r="AU301" s="1">
        <f t="shared" si="152"/>
        <v>4999.9999999999973</v>
      </c>
      <c r="AW301" s="2">
        <f t="shared" si="177"/>
        <v>1.6862360698168289E-6</v>
      </c>
      <c r="AX301" s="42">
        <f t="shared" si="178"/>
        <v>4.5537735723106864E-6</v>
      </c>
      <c r="AY301" s="2">
        <f t="shared" si="179"/>
        <v>4.9079665463328209E-8</v>
      </c>
      <c r="AZ301" s="2">
        <f t="shared" si="180"/>
        <v>1.076877353668994E-6</v>
      </c>
      <c r="BA301" s="2"/>
      <c r="BB301" s="46">
        <f t="shared" si="159"/>
        <v>0.74270941781386091</v>
      </c>
      <c r="BC301" s="46">
        <f t="shared" si="160"/>
        <v>0.25</v>
      </c>
      <c r="BD301" s="2"/>
      <c r="BE301">
        <f>IF(AG301/Calculations!$H$11=INT(AG301/Calculations!$H$11),1,0)</f>
        <v>0</v>
      </c>
      <c r="BF301" s="56">
        <f t="shared" si="181"/>
        <v>1.4449063567998779</v>
      </c>
      <c r="BH301" s="2">
        <f t="shared" si="163"/>
        <v>3.2679651947499022</v>
      </c>
      <c r="BI301" s="2">
        <f t="shared" si="164"/>
        <v>18.864733255907318</v>
      </c>
      <c r="BJ301" s="41">
        <f t="shared" si="182"/>
        <v>0</v>
      </c>
      <c r="BK301" s="58">
        <f t="shared" si="183"/>
        <v>0</v>
      </c>
      <c r="BL301" s="2"/>
      <c r="BM301" s="2">
        <f t="shared" si="165"/>
        <v>3.2679651947499022</v>
      </c>
      <c r="BN301" s="2">
        <f t="shared" si="166"/>
        <v>18.864733255907318</v>
      </c>
      <c r="BO301" s="41">
        <f t="shared" si="167"/>
        <v>0</v>
      </c>
      <c r="BP301" s="2">
        <f t="shared" si="168"/>
        <v>0</v>
      </c>
      <c r="BQ301" s="2"/>
      <c r="BR301" s="2"/>
      <c r="BS301" s="2">
        <f t="shared" si="184"/>
        <v>4296.6926377518457</v>
      </c>
      <c r="BT301" s="2">
        <f t="shared" si="153"/>
        <v>31.572359031359042</v>
      </c>
      <c r="BU301" s="2">
        <f t="shared" si="154"/>
        <v>2340.5131990396512</v>
      </c>
      <c r="BV301" s="2">
        <f t="shared" si="155"/>
        <v>1987.7517977435523</v>
      </c>
      <c r="BW301" s="6">
        <f t="shared" si="156"/>
        <v>4328.2649967832049</v>
      </c>
    </row>
    <row r="302" spans="15:75" x14ac:dyDescent="0.35">
      <c r="O302">
        <f t="shared" si="158"/>
        <v>4.7899999999999858</v>
      </c>
      <c r="P302" s="46"/>
      <c r="S302" s="46"/>
      <c r="T302" s="46"/>
      <c r="U302" s="22">
        <f>IF(O302&lt;'User Interface'!$C$54,0,'User Interface'!$C$52)</f>
        <v>0</v>
      </c>
      <c r="V302" s="46">
        <f>'User Interface'!$C$52</f>
        <v>0.05</v>
      </c>
      <c r="W302" s="46"/>
      <c r="X302">
        <f t="shared" si="157"/>
        <v>4.7899999999999858</v>
      </c>
      <c r="Y302" s="46"/>
      <c r="Z302" s="46"/>
      <c r="AA302" s="46"/>
      <c r="AD302" s="22">
        <f>IF(X302&lt;'User Interface'!$C$54,0,'User Interface'!$C$52)</f>
        <v>0</v>
      </c>
      <c r="AE302" s="46">
        <f>'User Interface'!$C$52</f>
        <v>0.05</v>
      </c>
      <c r="AG302">
        <f t="shared" si="149"/>
        <v>96.333333333333329</v>
      </c>
      <c r="AH302">
        <f t="shared" si="118"/>
        <v>289</v>
      </c>
      <c r="AI302" s="1">
        <f t="shared" si="169"/>
        <v>153.79314537501173</v>
      </c>
      <c r="AJ302" s="1">
        <f t="shared" si="170"/>
        <v>1.5054463964318721E-7</v>
      </c>
      <c r="AK302" s="1">
        <f t="shared" si="161"/>
        <v>35.392006566186794</v>
      </c>
      <c r="AL302" s="1">
        <f t="shared" si="171"/>
        <v>229.07519587283434</v>
      </c>
      <c r="AM302" s="1">
        <f t="shared" si="150"/>
        <v>145.613089234113</v>
      </c>
      <c r="AN302" s="1">
        <f t="shared" si="172"/>
        <v>6.8378967137415009E-5</v>
      </c>
      <c r="AO302" s="1">
        <f t="shared" si="173"/>
        <v>3607.1750865562112</v>
      </c>
      <c r="AP302" s="1">
        <f t="shared" si="174"/>
        <v>3.2251100302940848E-6</v>
      </c>
      <c r="AQ302" s="1">
        <f t="shared" si="162"/>
        <v>168.7245971671569</v>
      </c>
      <c r="AR302" s="1">
        <f t="shared" si="175"/>
        <v>659.98683775907602</v>
      </c>
      <c r="AS302" s="1">
        <f t="shared" si="176"/>
        <v>1.4032185452700778E-4</v>
      </c>
      <c r="AT302" s="1">
        <f t="shared" si="151"/>
        <v>0.23982939293141156</v>
      </c>
      <c r="AU302" s="1">
        <f t="shared" si="152"/>
        <v>4999.9999999999982</v>
      </c>
      <c r="AW302" s="2">
        <f t="shared" si="177"/>
        <v>1.6583952423026929E-6</v>
      </c>
      <c r="AX302" s="42">
        <f t="shared" si="178"/>
        <v>4.576229884246345E-6</v>
      </c>
      <c r="AY302" s="2">
        <f t="shared" si="179"/>
        <v>4.8076430280214465E-8</v>
      </c>
      <c r="AZ302" s="2">
        <f t="shared" si="180"/>
        <v>1.0786525388539101E-6</v>
      </c>
      <c r="BA302" s="2"/>
      <c r="BB302" s="46">
        <f t="shared" si="159"/>
        <v>0.74236153099265079</v>
      </c>
      <c r="BC302" s="46">
        <f t="shared" si="160"/>
        <v>0.25</v>
      </c>
      <c r="BD302" s="2"/>
      <c r="BE302">
        <f>IF(AG302/Calculations!$H$11=INT(AG302/Calculations!$H$11),1,0)</f>
        <v>0</v>
      </c>
      <c r="BF302" s="56">
        <f t="shared" si="181"/>
        <v>1.443234793561796</v>
      </c>
      <c r="BH302" s="2">
        <f t="shared" si="163"/>
        <v>3.1936554347947799</v>
      </c>
      <c r="BI302" s="2">
        <f t="shared" si="164"/>
        <v>18.875712172180119</v>
      </c>
      <c r="BJ302" s="41">
        <f t="shared" si="182"/>
        <v>0</v>
      </c>
      <c r="BK302" s="58">
        <f t="shared" si="183"/>
        <v>0</v>
      </c>
      <c r="BL302" s="2"/>
      <c r="BM302" s="2">
        <f t="shared" si="165"/>
        <v>3.1936554347947799</v>
      </c>
      <c r="BN302" s="2">
        <f t="shared" si="166"/>
        <v>18.875712172180119</v>
      </c>
      <c r="BO302" s="41">
        <f t="shared" si="167"/>
        <v>0</v>
      </c>
      <c r="BP302" s="2">
        <f t="shared" si="168"/>
        <v>0</v>
      </c>
      <c r="BQ302" s="2"/>
      <c r="BR302" s="2"/>
      <c r="BS302" s="2">
        <f t="shared" si="184"/>
        <v>4318.7620053588207</v>
      </c>
      <c r="BT302" s="2">
        <f t="shared" si="153"/>
        <v>31.572359031359042</v>
      </c>
      <c r="BU302" s="2">
        <f t="shared" si="154"/>
        <v>2343.7068544744461</v>
      </c>
      <c r="BV302" s="2">
        <f t="shared" si="155"/>
        <v>2006.6275099157324</v>
      </c>
      <c r="BW302" s="6">
        <f t="shared" si="156"/>
        <v>4350.3343643901799</v>
      </c>
    </row>
    <row r="303" spans="15:75" x14ac:dyDescent="0.35">
      <c r="O303">
        <f t="shared" si="158"/>
        <v>4.8099999999999854</v>
      </c>
      <c r="P303" s="46"/>
      <c r="S303" s="46"/>
      <c r="T303" s="46"/>
      <c r="U303" s="22">
        <f>IF(O303&lt;'User Interface'!$C$54,0,'User Interface'!$C$52)</f>
        <v>0</v>
      </c>
      <c r="V303" s="46">
        <f>'User Interface'!$C$52</f>
        <v>0.05</v>
      </c>
      <c r="W303" s="46"/>
      <c r="X303">
        <f t="shared" si="157"/>
        <v>4.8099999999999854</v>
      </c>
      <c r="Y303" s="46"/>
      <c r="Z303" s="46"/>
      <c r="AA303" s="46"/>
      <c r="AD303" s="22">
        <f>IF(X303&lt;'User Interface'!$C$54,0,'User Interface'!$C$52)</f>
        <v>0</v>
      </c>
      <c r="AE303" s="46">
        <f>'User Interface'!$C$52</f>
        <v>0.05</v>
      </c>
      <c r="AG303">
        <f t="shared" si="149"/>
        <v>96.666666666666671</v>
      </c>
      <c r="AH303">
        <f t="shared" si="118"/>
        <v>290</v>
      </c>
      <c r="AI303" s="1">
        <f t="shared" si="169"/>
        <v>150.67199655581618</v>
      </c>
      <c r="AJ303" s="1">
        <f t="shared" si="170"/>
        <v>1.4745913380841325E-7</v>
      </c>
      <c r="AK303" s="1">
        <f t="shared" si="161"/>
        <v>34.580710214447087</v>
      </c>
      <c r="AL303" s="1">
        <f t="shared" si="171"/>
        <v>225.2159660870241</v>
      </c>
      <c r="AM303" s="1">
        <f t="shared" si="150"/>
        <v>144.48187925912632</v>
      </c>
      <c r="AN303" s="1">
        <f t="shared" si="172"/>
        <v>6.7683974940357486E-5</v>
      </c>
      <c r="AO303" s="1">
        <f t="shared" si="173"/>
        <v>3612.9241613513191</v>
      </c>
      <c r="AP303" s="1">
        <f t="shared" si="174"/>
        <v>3.2304843026751757E-6</v>
      </c>
      <c r="AQ303" s="1">
        <f t="shared" si="162"/>
        <v>168.86347184572551</v>
      </c>
      <c r="AR303" s="1">
        <f t="shared" si="175"/>
        <v>663.02003829622356</v>
      </c>
      <c r="AS303" s="1">
        <f t="shared" si="176"/>
        <v>1.415791308445116E-4</v>
      </c>
      <c r="AT303" s="1">
        <f t="shared" si="151"/>
        <v>0.2415637492671284</v>
      </c>
      <c r="AU303" s="1">
        <f t="shared" si="152"/>
        <v>4999.9999999999982</v>
      </c>
      <c r="AW303" s="2">
        <f t="shared" si="177"/>
        <v>1.6308230116980888E-6</v>
      </c>
      <c r="AX303" s="42">
        <f t="shared" si="178"/>
        <v>4.598272853861132E-6</v>
      </c>
      <c r="AY303" s="2">
        <f t="shared" si="179"/>
        <v>4.7096040712955096E-8</v>
      </c>
      <c r="AZ303" s="2">
        <f t="shared" si="180"/>
        <v>1.0804109491457852E-6</v>
      </c>
      <c r="BA303" s="2"/>
      <c r="BB303" s="46">
        <f t="shared" si="159"/>
        <v>0.74201380712243781</v>
      </c>
      <c r="BC303" s="46">
        <f t="shared" si="160"/>
        <v>0.25</v>
      </c>
      <c r="BD303" s="2"/>
      <c r="BE303">
        <f>IF(AG303/Calculations!$H$11=INT(AG303/Calculations!$H$11),1,0)</f>
        <v>0</v>
      </c>
      <c r="BF303" s="56">
        <f t="shared" si="181"/>
        <v>1.4416427448014004</v>
      </c>
      <c r="BH303" s="2">
        <f t="shared" si="163"/>
        <v>3.1211488222810493</v>
      </c>
      <c r="BI303" s="2">
        <f t="shared" si="164"/>
        <v>18.886052141586052</v>
      </c>
      <c r="BJ303" s="41">
        <f t="shared" si="182"/>
        <v>0</v>
      </c>
      <c r="BK303" s="58">
        <f t="shared" si="183"/>
        <v>0</v>
      </c>
      <c r="BL303" s="2"/>
      <c r="BM303" s="2">
        <f t="shared" si="165"/>
        <v>3.1211488222810493</v>
      </c>
      <c r="BN303" s="2">
        <f t="shared" si="166"/>
        <v>18.886052141586052</v>
      </c>
      <c r="BO303" s="41">
        <f t="shared" si="167"/>
        <v>0</v>
      </c>
      <c r="BP303" s="2">
        <f t="shared" si="168"/>
        <v>0</v>
      </c>
      <c r="BQ303" s="2"/>
      <c r="BR303" s="2"/>
      <c r="BS303" s="2">
        <f t="shared" si="184"/>
        <v>4340.7692063226878</v>
      </c>
      <c r="BT303" s="2">
        <f t="shared" si="153"/>
        <v>31.572359031359042</v>
      </c>
      <c r="BU303" s="2">
        <f t="shared" si="154"/>
        <v>2346.8280032967273</v>
      </c>
      <c r="BV303" s="2">
        <f t="shared" si="155"/>
        <v>2025.5135620573185</v>
      </c>
      <c r="BW303" s="6">
        <f t="shared" si="156"/>
        <v>4372.3415653540469</v>
      </c>
    </row>
    <row r="304" spans="15:75" x14ac:dyDescent="0.35">
      <c r="O304">
        <f t="shared" si="158"/>
        <v>4.829999999999985</v>
      </c>
      <c r="P304" s="46"/>
      <c r="S304" s="46"/>
      <c r="T304" s="46"/>
      <c r="U304" s="22">
        <f>IF(O304&lt;'User Interface'!$C$54,0,'User Interface'!$C$52)</f>
        <v>0</v>
      </c>
      <c r="V304" s="46">
        <f>'User Interface'!$C$52</f>
        <v>0.05</v>
      </c>
      <c r="W304" s="46"/>
      <c r="X304">
        <f t="shared" si="157"/>
        <v>4.829999999999985</v>
      </c>
      <c r="Y304" s="46"/>
      <c r="Z304" s="46"/>
      <c r="AA304" s="46"/>
      <c r="AD304" s="22">
        <f>IF(X304&lt;'User Interface'!$C$54,0,'User Interface'!$C$52)</f>
        <v>0</v>
      </c>
      <c r="AE304" s="46">
        <f>'User Interface'!$C$52</f>
        <v>0.05</v>
      </c>
      <c r="AG304">
        <f t="shared" si="149"/>
        <v>97</v>
      </c>
      <c r="AH304">
        <f t="shared" si="118"/>
        <v>291</v>
      </c>
      <c r="AI304" s="1">
        <f t="shared" si="169"/>
        <v>147.62159033796445</v>
      </c>
      <c r="AJ304" s="1">
        <f t="shared" si="170"/>
        <v>1.4444403327949184E-7</v>
      </c>
      <c r="AK304" s="1">
        <f t="shared" si="161"/>
        <v>33.78881530037534</v>
      </c>
      <c r="AL304" s="1">
        <f t="shared" si="171"/>
        <v>221.39785860867354</v>
      </c>
      <c r="AM304" s="1">
        <f t="shared" si="150"/>
        <v>143.3382364256295</v>
      </c>
      <c r="AN304" s="1">
        <f t="shared" si="172"/>
        <v>6.6985325309123074E-5</v>
      </c>
      <c r="AO304" s="1">
        <f t="shared" si="173"/>
        <v>3618.6168938318888</v>
      </c>
      <c r="AP304" s="1">
        <f t="shared" si="174"/>
        <v>3.2358087385718406E-6</v>
      </c>
      <c r="AQ304" s="1">
        <f t="shared" si="162"/>
        <v>168.99665739853185</v>
      </c>
      <c r="AR304" s="1">
        <f t="shared" si="175"/>
        <v>665.99645027116867</v>
      </c>
      <c r="AS304" s="1">
        <f t="shared" si="176"/>
        <v>1.4282810706825014E-4</v>
      </c>
      <c r="AT304" s="1">
        <f t="shared" si="151"/>
        <v>0.24328463208066761</v>
      </c>
      <c r="AU304" s="1">
        <f t="shared" si="152"/>
        <v>4999.9999999999982</v>
      </c>
      <c r="AW304" s="2">
        <f t="shared" si="177"/>
        <v>1.6035263871451042E-6</v>
      </c>
      <c r="AX304" s="42">
        <f t="shared" si="178"/>
        <v>4.6199079105126105E-6</v>
      </c>
      <c r="AY304" s="2">
        <f t="shared" si="179"/>
        <v>4.6137944073883006E-8</v>
      </c>
      <c r="AZ304" s="2">
        <f t="shared" si="180"/>
        <v>1.0821525367883897E-6</v>
      </c>
      <c r="BA304" s="2"/>
      <c r="BB304" s="46">
        <f t="shared" si="159"/>
        <v>0.74166624612689569</v>
      </c>
      <c r="BC304" s="46">
        <f t="shared" si="160"/>
        <v>0.25</v>
      </c>
      <c r="BD304" s="2"/>
      <c r="BE304">
        <f>IF(AG304/Calculations!$H$11=INT(AG304/Calculations!$H$11),1,0)</f>
        <v>0</v>
      </c>
      <c r="BF304" s="56">
        <f t="shared" si="181"/>
        <v>1.4401282870627363</v>
      </c>
      <c r="BH304" s="2">
        <f t="shared" si="163"/>
        <v>3.0504062208668197</v>
      </c>
      <c r="BI304" s="2">
        <f t="shared" si="164"/>
        <v>18.895793535664748</v>
      </c>
      <c r="BJ304" s="41">
        <f t="shared" si="182"/>
        <v>0</v>
      </c>
      <c r="BK304" s="58">
        <f t="shared" si="183"/>
        <v>0</v>
      </c>
      <c r="BL304" s="2"/>
      <c r="BM304" s="2">
        <f t="shared" si="165"/>
        <v>3.0504062208668197</v>
      </c>
      <c r="BN304" s="2">
        <f t="shared" si="166"/>
        <v>18.895793535664748</v>
      </c>
      <c r="BO304" s="41">
        <f t="shared" si="167"/>
        <v>0</v>
      </c>
      <c r="BP304" s="2">
        <f t="shared" si="168"/>
        <v>0</v>
      </c>
      <c r="BQ304" s="2"/>
      <c r="BR304" s="2"/>
      <c r="BS304" s="2">
        <f t="shared" si="184"/>
        <v>4362.7154060792191</v>
      </c>
      <c r="BT304" s="2">
        <f t="shared" si="153"/>
        <v>31.572359031359042</v>
      </c>
      <c r="BU304" s="2">
        <f t="shared" si="154"/>
        <v>2349.8784095175943</v>
      </c>
      <c r="BV304" s="2">
        <f t="shared" si="155"/>
        <v>2044.4093555929833</v>
      </c>
      <c r="BW304" s="6">
        <f t="shared" si="156"/>
        <v>4394.2877651105782</v>
      </c>
    </row>
    <row r="305" spans="15:75" x14ac:dyDescent="0.35">
      <c r="O305">
        <f t="shared" si="158"/>
        <v>4.8499999999999845</v>
      </c>
      <c r="P305" s="46"/>
      <c r="S305" s="46"/>
      <c r="T305" s="46"/>
      <c r="U305" s="22">
        <f>IF(O305&lt;'User Interface'!$C$54,0,'User Interface'!$C$52)</f>
        <v>0</v>
      </c>
      <c r="V305" s="46">
        <f>'User Interface'!$C$52</f>
        <v>0.05</v>
      </c>
      <c r="W305" s="46"/>
      <c r="X305">
        <f t="shared" si="157"/>
        <v>4.8499999999999845</v>
      </c>
      <c r="Y305" s="46"/>
      <c r="Z305" s="46"/>
      <c r="AA305" s="46"/>
      <c r="AD305" s="22">
        <f>IF(X305&lt;'User Interface'!$C$54,0,'User Interface'!$C$52)</f>
        <v>0</v>
      </c>
      <c r="AE305" s="46">
        <f>'User Interface'!$C$52</f>
        <v>0.05</v>
      </c>
      <c r="AG305">
        <f t="shared" si="149"/>
        <v>97.333333333333329</v>
      </c>
      <c r="AH305">
        <f t="shared" si="118"/>
        <v>292</v>
      </c>
      <c r="AI305" s="1">
        <f t="shared" si="169"/>
        <v>144.64020172838173</v>
      </c>
      <c r="AJ305" s="1">
        <f t="shared" si="170"/>
        <v>1.414976216050888E-7</v>
      </c>
      <c r="AK305" s="1">
        <f t="shared" si="161"/>
        <v>33.015891101751677</v>
      </c>
      <c r="AL305" s="1">
        <f t="shared" si="171"/>
        <v>217.62163043485631</v>
      </c>
      <c r="AM305" s="1">
        <f t="shared" si="150"/>
        <v>142.18287651749245</v>
      </c>
      <c r="AN305" s="1">
        <f t="shared" si="172"/>
        <v>6.6283424662016979E-5</v>
      </c>
      <c r="AO305" s="1">
        <f t="shared" si="173"/>
        <v>3624.2531751570186</v>
      </c>
      <c r="AP305" s="1">
        <f t="shared" si="174"/>
        <v>3.2410830849587297E-6</v>
      </c>
      <c r="AQ305" s="1">
        <f t="shared" si="162"/>
        <v>169.12422576477289</v>
      </c>
      <c r="AR305" s="1">
        <f t="shared" si="175"/>
        <v>668.9167936678532</v>
      </c>
      <c r="AS305" s="1">
        <f t="shared" si="176"/>
        <v>1.4406857816682438E-4</v>
      </c>
      <c r="AT305" s="1">
        <f t="shared" si="151"/>
        <v>0.24499189328776674</v>
      </c>
      <c r="AU305" s="1">
        <f t="shared" si="152"/>
        <v>4999.9999999999991</v>
      </c>
      <c r="AW305" s="2">
        <f t="shared" si="177"/>
        <v>1.5765117783742863E-6</v>
      </c>
      <c r="AX305" s="42">
        <f t="shared" si="178"/>
        <v>4.6411403144849677E-6</v>
      </c>
      <c r="AY305" s="2">
        <f t="shared" si="179"/>
        <v>4.5201599418760891E-8</v>
      </c>
      <c r="AZ305" s="2">
        <f t="shared" si="180"/>
        <v>1.0838772592441692E-6</v>
      </c>
      <c r="BA305" s="2"/>
      <c r="BB305" s="46">
        <f t="shared" si="159"/>
        <v>0.74131884792973346</v>
      </c>
      <c r="BC305" s="46">
        <f t="shared" si="160"/>
        <v>0.25</v>
      </c>
      <c r="BD305" s="2"/>
      <c r="BE305">
        <f>IF(AG305/Calculations!$H$11=INT(AG305/Calculations!$H$11),1,0)</f>
        <v>0</v>
      </c>
      <c r="BF305" s="56">
        <f t="shared" si="181"/>
        <v>1.4386895331910869</v>
      </c>
      <c r="BH305" s="2">
        <f t="shared" si="163"/>
        <v>2.9813886125291571</v>
      </c>
      <c r="BI305" s="2">
        <f t="shared" si="164"/>
        <v>18.904974743855679</v>
      </c>
      <c r="BJ305" s="41">
        <f t="shared" si="182"/>
        <v>0</v>
      </c>
      <c r="BK305" s="58">
        <f t="shared" si="183"/>
        <v>0</v>
      </c>
      <c r="BL305" s="2"/>
      <c r="BM305" s="2">
        <f t="shared" si="165"/>
        <v>2.9813886125291571</v>
      </c>
      <c r="BN305" s="2">
        <f t="shared" si="166"/>
        <v>18.904974743855679</v>
      </c>
      <c r="BO305" s="41">
        <f t="shared" si="167"/>
        <v>0</v>
      </c>
      <c r="BP305" s="2">
        <f t="shared" si="168"/>
        <v>0</v>
      </c>
      <c r="BQ305" s="2"/>
      <c r="BR305" s="2"/>
      <c r="BS305" s="2">
        <f t="shared" si="184"/>
        <v>4384.6017694356042</v>
      </c>
      <c r="BT305" s="2">
        <f t="shared" si="153"/>
        <v>31.572359031359042</v>
      </c>
      <c r="BU305" s="2">
        <f t="shared" si="154"/>
        <v>2352.8597981301236</v>
      </c>
      <c r="BV305" s="2">
        <f t="shared" si="155"/>
        <v>2063.3143303368388</v>
      </c>
      <c r="BW305" s="6">
        <f t="shared" si="156"/>
        <v>4416.1741284669633</v>
      </c>
    </row>
    <row r="306" spans="15:75" x14ac:dyDescent="0.35">
      <c r="O306">
        <f t="shared" si="158"/>
        <v>4.8699999999999841</v>
      </c>
      <c r="P306" s="46"/>
      <c r="S306" s="46"/>
      <c r="T306" s="46"/>
      <c r="U306" s="22">
        <f>IF(O306&lt;'User Interface'!$C$54,0,'User Interface'!$C$52)</f>
        <v>0</v>
      </c>
      <c r="V306" s="46">
        <f>'User Interface'!$C$52</f>
        <v>0.05</v>
      </c>
      <c r="W306" s="46"/>
      <c r="X306">
        <f t="shared" si="157"/>
        <v>4.8699999999999841</v>
      </c>
      <c r="Y306" s="46"/>
      <c r="Z306" s="46"/>
      <c r="AA306" s="46"/>
      <c r="AD306" s="22">
        <f>IF(X306&lt;'User Interface'!$C$54,0,'User Interface'!$C$52)</f>
        <v>0</v>
      </c>
      <c r="AE306" s="46">
        <f>'User Interface'!$C$52</f>
        <v>0.05</v>
      </c>
      <c r="AG306">
        <f t="shared" si="149"/>
        <v>97.666666666666671</v>
      </c>
      <c r="AH306">
        <f t="shared" si="118"/>
        <v>293</v>
      </c>
      <c r="AI306" s="1">
        <f t="shared" si="169"/>
        <v>141.72614453942657</v>
      </c>
      <c r="AJ306" s="1">
        <f t="shared" si="170"/>
        <v>1.3861822528098002E-7</v>
      </c>
      <c r="AK306" s="1">
        <f t="shared" si="161"/>
        <v>32.261515948947157</v>
      </c>
      <c r="AL306" s="1">
        <f t="shared" si="171"/>
        <v>213.88796495641594</v>
      </c>
      <c r="AM306" s="1">
        <f t="shared" si="150"/>
        <v>141.01650599205053</v>
      </c>
      <c r="AN306" s="1">
        <f t="shared" si="172"/>
        <v>6.5578671433965435E-5</v>
      </c>
      <c r="AO306" s="1">
        <f t="shared" si="173"/>
        <v>3629.8329121305815</v>
      </c>
      <c r="AP306" s="1">
        <f t="shared" si="174"/>
        <v>3.2463071356445716E-6</v>
      </c>
      <c r="AQ306" s="1">
        <f t="shared" si="162"/>
        <v>169.24627745431732</v>
      </c>
      <c r="AR306" s="1">
        <f t="shared" si="175"/>
        <v>671.78177932098322</v>
      </c>
      <c r="AS306" s="1">
        <f t="shared" si="176"/>
        <v>1.4530034912327506E-4</v>
      </c>
      <c r="AT306" s="1">
        <f t="shared" si="151"/>
        <v>0.24668539332966261</v>
      </c>
      <c r="AU306" s="1">
        <f t="shared" si="152"/>
        <v>4999.9999999999964</v>
      </c>
      <c r="AW306" s="2">
        <f t="shared" si="177"/>
        <v>1.5497850257585652E-6</v>
      </c>
      <c r="AX306" s="42">
        <f t="shared" si="178"/>
        <v>4.6619751985179323E-6</v>
      </c>
      <c r="AY306" s="2">
        <f t="shared" si="179"/>
        <v>4.4286477544254152E-8</v>
      </c>
      <c r="AZ306" s="2">
        <f t="shared" si="180"/>
        <v>1.0855850790054183E-6</v>
      </c>
      <c r="BA306" s="2"/>
      <c r="BB306" s="46">
        <f t="shared" si="159"/>
        <v>0.74097161245469578</v>
      </c>
      <c r="BC306" s="46">
        <f t="shared" si="160"/>
        <v>0.25</v>
      </c>
      <c r="BD306" s="2"/>
      <c r="BE306">
        <f>IF(AG306/Calculations!$H$11=INT(AG306/Calculations!$H$11),1,0)</f>
        <v>0</v>
      </c>
      <c r="BF306" s="56">
        <f t="shared" si="181"/>
        <v>1.43732463272892</v>
      </c>
      <c r="BH306" s="2">
        <f t="shared" si="163"/>
        <v>2.9140571918345564</v>
      </c>
      <c r="BI306" s="2">
        <f t="shared" si="164"/>
        <v>18.913632330074762</v>
      </c>
      <c r="BJ306" s="41">
        <f t="shared" si="182"/>
        <v>0</v>
      </c>
      <c r="BK306" s="58">
        <f t="shared" si="183"/>
        <v>0</v>
      </c>
      <c r="BL306" s="2"/>
      <c r="BM306" s="2">
        <f t="shared" si="165"/>
        <v>2.9140571918345564</v>
      </c>
      <c r="BN306" s="2">
        <f t="shared" si="166"/>
        <v>18.913632330074762</v>
      </c>
      <c r="BO306" s="41">
        <f t="shared" si="167"/>
        <v>0</v>
      </c>
      <c r="BP306" s="2">
        <f t="shared" si="168"/>
        <v>0</v>
      </c>
      <c r="BQ306" s="2"/>
      <c r="BR306" s="2"/>
      <c r="BS306" s="2">
        <f t="shared" si="184"/>
        <v>4406.4294589575129</v>
      </c>
      <c r="BT306" s="2">
        <f t="shared" si="153"/>
        <v>31.572359031359042</v>
      </c>
      <c r="BU306" s="2">
        <f t="shared" si="154"/>
        <v>2355.7738553219583</v>
      </c>
      <c r="BV306" s="2">
        <f t="shared" si="155"/>
        <v>2082.2279626669138</v>
      </c>
      <c r="BW306" s="6">
        <f t="shared" si="156"/>
        <v>4438.0018179888721</v>
      </c>
    </row>
    <row r="307" spans="15:75" x14ac:dyDescent="0.35">
      <c r="O307">
        <f t="shared" si="158"/>
        <v>4.8899999999999837</v>
      </c>
      <c r="P307" s="46"/>
      <c r="S307" s="46"/>
      <c r="T307" s="46"/>
      <c r="U307" s="22">
        <f>IF(O307&lt;'User Interface'!$C$54,0,'User Interface'!$C$52)</f>
        <v>0</v>
      </c>
      <c r="V307" s="46">
        <f>'User Interface'!$C$52</f>
        <v>0.05</v>
      </c>
      <c r="W307" s="46"/>
      <c r="X307">
        <f t="shared" si="157"/>
        <v>4.8899999999999837</v>
      </c>
      <c r="Y307" s="46"/>
      <c r="Z307" s="46"/>
      <c r="AA307" s="46"/>
      <c r="AD307" s="22">
        <f>IF(X307&lt;'User Interface'!$C$54,0,'User Interface'!$C$52)</f>
        <v>0</v>
      </c>
      <c r="AE307" s="46">
        <f>'User Interface'!$C$52</f>
        <v>0.05</v>
      </c>
      <c r="AG307">
        <f t="shared" si="149"/>
        <v>98</v>
      </c>
      <c r="AH307">
        <f t="shared" si="118"/>
        <v>294</v>
      </c>
      <c r="AI307" s="1">
        <f t="shared" si="169"/>
        <v>138.68988308638086</v>
      </c>
      <c r="AJ307" s="1">
        <f t="shared" si="170"/>
        <v>1.3580421113975518E-7</v>
      </c>
      <c r="AK307" s="1">
        <f t="shared" si="161"/>
        <v>31.71316452159056</v>
      </c>
      <c r="AL307" s="1">
        <f t="shared" si="171"/>
        <v>210.19747546742317</v>
      </c>
      <c r="AM307" s="1">
        <f t="shared" si="150"/>
        <v>139.83982145119202</v>
      </c>
      <c r="AN307" s="1">
        <f t="shared" si="172"/>
        <v>6.4871455806665885E-5</v>
      </c>
      <c r="AO307" s="1">
        <f t="shared" si="173"/>
        <v>3634.1078829339244</v>
      </c>
      <c r="AP307" s="1">
        <f t="shared" si="174"/>
        <v>3.2514807205162476E-6</v>
      </c>
      <c r="AQ307" s="1">
        <f t="shared" si="162"/>
        <v>170.61108044806224</v>
      </c>
      <c r="AR307" s="1">
        <f t="shared" si="175"/>
        <v>674.59211230838696</v>
      </c>
      <c r="AS307" s="1">
        <f t="shared" si="176"/>
        <v>1.4652323460379146E-4</v>
      </c>
      <c r="AT307" s="1">
        <f t="shared" si="151"/>
        <v>0.24836500106200557</v>
      </c>
      <c r="AU307" s="1">
        <f t="shared" si="152"/>
        <v>4999.9999999999973</v>
      </c>
      <c r="AW307" s="2">
        <f t="shared" si="177"/>
        <v>1.5233514282775082E-6</v>
      </c>
      <c r="AX307" s="42">
        <f t="shared" si="178"/>
        <v>4.6824176024991476E-6</v>
      </c>
      <c r="AY307" s="2">
        <f t="shared" si="179"/>
        <v>4.3392060952435161E-8</v>
      </c>
      <c r="AZ307" s="2">
        <f t="shared" si="180"/>
        <v>1.0872759634198661E-6</v>
      </c>
      <c r="BA307" s="2"/>
      <c r="BB307" s="46">
        <f t="shared" si="159"/>
        <v>0.74062453962556352</v>
      </c>
      <c r="BC307" s="46">
        <f t="shared" si="160"/>
        <v>0.25</v>
      </c>
      <c r="BD307" s="2"/>
      <c r="BE307">
        <f>IF(AG307/Calculations!$H$11=INT(AG307/Calculations!$H$11),1,0)</f>
        <v>1</v>
      </c>
      <c r="BF307" s="56">
        <f t="shared" si="181"/>
        <v>1.4360317721790792</v>
      </c>
      <c r="BH307" s="2">
        <f t="shared" si="163"/>
        <v>2.8483734466705783</v>
      </c>
      <c r="BI307" s="2">
        <f t="shared" si="164"/>
        <v>18.921801170123608</v>
      </c>
      <c r="BJ307" s="41">
        <f t="shared" si="182"/>
        <v>0.18788800918917556</v>
      </c>
      <c r="BK307" s="58">
        <f t="shared" si="183"/>
        <v>1.2481437629899037</v>
      </c>
      <c r="BL307" s="2"/>
      <c r="BM307" s="2">
        <f t="shared" si="165"/>
        <v>2.8483734466705783</v>
      </c>
      <c r="BN307" s="2">
        <f t="shared" si="166"/>
        <v>18.921801170123608</v>
      </c>
      <c r="BO307" s="41">
        <f t="shared" si="167"/>
        <v>0.18788800918917556</v>
      </c>
      <c r="BP307" s="2">
        <f t="shared" si="168"/>
        <v>1.2481437629899037</v>
      </c>
      <c r="BQ307" s="2"/>
      <c r="BR307" s="2"/>
      <c r="BS307" s="2">
        <f t="shared" si="184"/>
        <v>4428.199633574307</v>
      </c>
      <c r="BT307" s="2">
        <f t="shared" si="153"/>
        <v>33.00839080353812</v>
      </c>
      <c r="BU307" s="2">
        <f t="shared" si="154"/>
        <v>2358.8101167778177</v>
      </c>
      <c r="BV307" s="2">
        <f t="shared" si="155"/>
        <v>2102.3979076000273</v>
      </c>
      <c r="BW307" s="6">
        <f t="shared" si="156"/>
        <v>4461.2080243778455</v>
      </c>
    </row>
    <row r="308" spans="15:75" x14ac:dyDescent="0.35">
      <c r="O308">
        <f t="shared" si="158"/>
        <v>4.9099999999999833</v>
      </c>
      <c r="P308" s="46"/>
      <c r="S308" s="46"/>
      <c r="T308" s="46"/>
      <c r="U308" s="22">
        <f>IF(O308&lt;'User Interface'!$C$54,0,'User Interface'!$C$52)</f>
        <v>0</v>
      </c>
      <c r="V308" s="46">
        <f>'User Interface'!$C$52</f>
        <v>0.05</v>
      </c>
      <c r="W308" s="46"/>
      <c r="X308">
        <f t="shared" si="157"/>
        <v>4.9099999999999833</v>
      </c>
      <c r="Y308" s="46"/>
      <c r="Z308" s="46"/>
      <c r="AA308" s="46"/>
      <c r="AD308" s="22">
        <f>IF(X308&lt;'User Interface'!$C$54,0,'User Interface'!$C$52)</f>
        <v>0</v>
      </c>
      <c r="AE308" s="46">
        <f>'User Interface'!$C$52</f>
        <v>0.05</v>
      </c>
      <c r="AG308">
        <f t="shared" si="149"/>
        <v>98.333333333333329</v>
      </c>
      <c r="AH308">
        <f t="shared" si="118"/>
        <v>295</v>
      </c>
      <c r="AI308" s="1">
        <f t="shared" si="169"/>
        <v>135.90935074579744</v>
      </c>
      <c r="AJ308" s="1">
        <f t="shared" si="170"/>
        <v>1.3305398454684324E-7</v>
      </c>
      <c r="AK308" s="1">
        <f t="shared" si="161"/>
        <v>30.970011918080822</v>
      </c>
      <c r="AL308" s="1">
        <f t="shared" si="171"/>
        <v>206.5715849215602</v>
      </c>
      <c r="AM308" s="1">
        <f t="shared" si="150"/>
        <v>138.65350916085563</v>
      </c>
      <c r="AN308" s="1">
        <f t="shared" si="172"/>
        <v>6.4162159474065409E-5</v>
      </c>
      <c r="AO308" s="1">
        <f t="shared" si="173"/>
        <v>3639.580810862984</v>
      </c>
      <c r="AP308" s="1">
        <f t="shared" si="174"/>
        <v>3.2566036982061728E-6</v>
      </c>
      <c r="AQ308" s="1">
        <f t="shared" si="162"/>
        <v>170.57730914556385</v>
      </c>
      <c r="AR308" s="1">
        <f t="shared" si="175"/>
        <v>677.48717736264223</v>
      </c>
      <c r="AS308" s="1">
        <f t="shared" si="176"/>
        <v>1.4773705866311565E-4</v>
      </c>
      <c r="AT308" s="1">
        <f t="shared" si="151"/>
        <v>0.25003059363747415</v>
      </c>
      <c r="AU308" s="1">
        <f t="shared" si="152"/>
        <v>4999.9999999999973</v>
      </c>
      <c r="AW308" s="2">
        <f t="shared" si="177"/>
        <v>1.4972157696670691E-6</v>
      </c>
      <c r="AX308" s="42">
        <f t="shared" si="178"/>
        <v>4.7024725022716069E-6</v>
      </c>
      <c r="AY308" s="2">
        <f t="shared" si="179"/>
        <v>4.2517843787006446E-8</v>
      </c>
      <c r="AZ308" s="2">
        <f t="shared" si="180"/>
        <v>1.0889498845286743E-6</v>
      </c>
      <c r="BA308" s="2"/>
      <c r="BB308" s="46">
        <f t="shared" si="159"/>
        <v>0.74027762936615282</v>
      </c>
      <c r="BC308" s="46">
        <f t="shared" si="160"/>
        <v>0.25</v>
      </c>
      <c r="BD308" s="2"/>
      <c r="BE308">
        <f>IF(AG308/Calculations!$H$11=INT(AG308/Calculations!$H$11),1,0)</f>
        <v>0</v>
      </c>
      <c r="BF308" s="56">
        <f t="shared" si="181"/>
        <v>1.4346766838804701</v>
      </c>
      <c r="BH308" s="2">
        <f t="shared" si="163"/>
        <v>2.7805323433336588</v>
      </c>
      <c r="BI308" s="2">
        <f t="shared" si="164"/>
        <v>18.923015413952971</v>
      </c>
      <c r="BJ308" s="41">
        <f t="shared" si="182"/>
        <v>0</v>
      </c>
      <c r="BK308" s="58">
        <f t="shared" si="183"/>
        <v>0</v>
      </c>
      <c r="BL308" s="2"/>
      <c r="BM308" s="2">
        <f t="shared" si="165"/>
        <v>2.7805323433336588</v>
      </c>
      <c r="BN308" s="2">
        <f t="shared" si="166"/>
        <v>18.923015413952971</v>
      </c>
      <c r="BO308" s="41">
        <f t="shared" si="167"/>
        <v>0</v>
      </c>
      <c r="BP308" s="2">
        <f t="shared" si="168"/>
        <v>0</v>
      </c>
      <c r="BQ308" s="2"/>
      <c r="BR308" s="2"/>
      <c r="BS308" s="2">
        <f t="shared" si="184"/>
        <v>4449.9031813315942</v>
      </c>
      <c r="BT308" s="2">
        <f t="shared" si="153"/>
        <v>33.00839080353812</v>
      </c>
      <c r="BU308" s="2">
        <f t="shared" si="154"/>
        <v>2361.5906491211513</v>
      </c>
      <c r="BV308" s="2">
        <f t="shared" si="155"/>
        <v>2121.3209230139805</v>
      </c>
      <c r="BW308" s="6">
        <f t="shared" si="156"/>
        <v>4482.9115721351327</v>
      </c>
    </row>
    <row r="309" spans="15:75" x14ac:dyDescent="0.35">
      <c r="O309">
        <f t="shared" si="158"/>
        <v>4.9299999999999828</v>
      </c>
      <c r="P309" s="46"/>
      <c r="S309" s="46"/>
      <c r="T309" s="46"/>
      <c r="U309" s="22">
        <f>IF(O309&lt;'User Interface'!$C$54,0,'User Interface'!$C$52)</f>
        <v>0</v>
      </c>
      <c r="V309" s="46">
        <f>'User Interface'!$C$52</f>
        <v>0.05</v>
      </c>
      <c r="W309" s="46"/>
      <c r="X309">
        <f t="shared" si="157"/>
        <v>4.9299999999999828</v>
      </c>
      <c r="Y309" s="46"/>
      <c r="Z309" s="46"/>
      <c r="AA309" s="46"/>
      <c r="AD309" s="22">
        <f>IF(X309&lt;'User Interface'!$C$54,0,'User Interface'!$C$52)</f>
        <v>0</v>
      </c>
      <c r="AE309" s="46">
        <f>'User Interface'!$C$52</f>
        <v>0.05</v>
      </c>
      <c r="AG309">
        <f t="shared" si="149"/>
        <v>98.666666666666671</v>
      </c>
      <c r="AH309">
        <f t="shared" si="118"/>
        <v>296</v>
      </c>
      <c r="AI309" s="1">
        <f t="shared" si="169"/>
        <v>133.19076120639181</v>
      </c>
      <c r="AJ309" s="1">
        <f t="shared" si="170"/>
        <v>1.3030962170654611E-7</v>
      </c>
      <c r="AK309" s="1">
        <f t="shared" si="161"/>
        <v>30.247489024888505</v>
      </c>
      <c r="AL309" s="1">
        <f t="shared" si="171"/>
        <v>202.98645150043308</v>
      </c>
      <c r="AM309" s="1">
        <f t="shared" si="150"/>
        <v>137.45845764071305</v>
      </c>
      <c r="AN309" s="1">
        <f t="shared" si="172"/>
        <v>6.3451155440382299E-5</v>
      </c>
      <c r="AO309" s="1">
        <f t="shared" si="173"/>
        <v>3644.9974532177107</v>
      </c>
      <c r="AP309" s="1">
        <f t="shared" si="174"/>
        <v>3.2613015079199511E-6</v>
      </c>
      <c r="AQ309" s="1">
        <f t="shared" si="162"/>
        <v>170.55792965911516</v>
      </c>
      <c r="AR309" s="1">
        <f t="shared" si="175"/>
        <v>680.30955990994164</v>
      </c>
      <c r="AS309" s="1">
        <f t="shared" si="176"/>
        <v>1.4894165448070732E-4</v>
      </c>
      <c r="AT309" s="1">
        <f t="shared" si="151"/>
        <v>0.25168205638266644</v>
      </c>
      <c r="AU309" s="1">
        <f t="shared" si="152"/>
        <v>4999.9999999999973</v>
      </c>
      <c r="AW309" s="2">
        <f t="shared" si="177"/>
        <v>1.4713823429857855E-6</v>
      </c>
      <c r="AX309" s="42">
        <f t="shared" si="178"/>
        <v>4.7221448333801572E-6</v>
      </c>
      <c r="AY309" s="2">
        <f t="shared" si="179"/>
        <v>4.1606965341983949E-8</v>
      </c>
      <c r="AZ309" s="2">
        <f t="shared" si="180"/>
        <v>1.0902323757825021E-6</v>
      </c>
      <c r="BA309" s="2"/>
      <c r="BB309" s="46">
        <f t="shared" si="159"/>
        <v>0.73993088160031562</v>
      </c>
      <c r="BC309" s="46">
        <f t="shared" si="160"/>
        <v>0.25</v>
      </c>
      <c r="BD309" s="2"/>
      <c r="BE309">
        <f>IF(AG309/Calculations!$H$11=INT(AG309/Calculations!$H$11),1,0)</f>
        <v>0</v>
      </c>
      <c r="BF309" s="56">
        <f t="shared" si="181"/>
        <v>1.4335250222319431</v>
      </c>
      <c r="BH309" s="2">
        <f t="shared" si="163"/>
        <v>2.7185895421499984</v>
      </c>
      <c r="BI309" s="2">
        <f t="shared" si="164"/>
        <v>18.933654863058411</v>
      </c>
      <c r="BJ309" s="41">
        <f t="shared" si="182"/>
        <v>0</v>
      </c>
      <c r="BK309" s="58">
        <f t="shared" si="183"/>
        <v>0</v>
      </c>
      <c r="BL309" s="2"/>
      <c r="BM309" s="2">
        <f t="shared" si="165"/>
        <v>2.7185895421499984</v>
      </c>
      <c r="BN309" s="2">
        <f t="shared" si="166"/>
        <v>18.933654863058411</v>
      </c>
      <c r="BO309" s="41">
        <f t="shared" si="167"/>
        <v>0</v>
      </c>
      <c r="BP309" s="2">
        <f t="shared" si="168"/>
        <v>0</v>
      </c>
      <c r="BQ309" s="2"/>
      <c r="BR309" s="2"/>
      <c r="BS309" s="2">
        <f t="shared" si="184"/>
        <v>4471.5554257368021</v>
      </c>
      <c r="BT309" s="2">
        <f t="shared" si="153"/>
        <v>33.00839080353812</v>
      </c>
      <c r="BU309" s="2">
        <f t="shared" si="154"/>
        <v>2364.3092386633011</v>
      </c>
      <c r="BV309" s="2">
        <f t="shared" si="155"/>
        <v>2140.2545778770391</v>
      </c>
      <c r="BW309" s="6">
        <f t="shared" si="156"/>
        <v>4504.5638165403407</v>
      </c>
    </row>
    <row r="310" spans="15:75" x14ac:dyDescent="0.35">
      <c r="O310">
        <f t="shared" si="158"/>
        <v>4.9499999999999824</v>
      </c>
      <c r="P310" s="46"/>
      <c r="S310" s="46"/>
      <c r="T310" s="46"/>
      <c r="U310" s="22">
        <f>IF(O310&lt;'User Interface'!$C$54,0,'User Interface'!$C$52)</f>
        <v>0</v>
      </c>
      <c r="V310" s="46">
        <f>'User Interface'!$C$52</f>
        <v>0.05</v>
      </c>
      <c r="W310" s="46"/>
      <c r="X310">
        <f t="shared" si="157"/>
        <v>4.9499999999999824</v>
      </c>
      <c r="Y310" s="46"/>
      <c r="Z310" s="46"/>
      <c r="AA310" s="46"/>
      <c r="AD310" s="22">
        <f>IF(X310&lt;'User Interface'!$C$54,0,'User Interface'!$C$52)</f>
        <v>0</v>
      </c>
      <c r="AE310" s="46">
        <f>'User Interface'!$C$52</f>
        <v>0.05</v>
      </c>
      <c r="AG310">
        <f t="shared" si="149"/>
        <v>99</v>
      </c>
      <c r="AH310">
        <f t="shared" si="118"/>
        <v>297</v>
      </c>
      <c r="AI310" s="1">
        <f t="shared" si="169"/>
        <v>130.53267777049459</v>
      </c>
      <c r="AJ310" s="1">
        <f t="shared" si="170"/>
        <v>1.2764588676916475E-7</v>
      </c>
      <c r="AK310" s="1">
        <f t="shared" si="161"/>
        <v>29.544740349572947</v>
      </c>
      <c r="AL310" s="1">
        <f t="shared" si="171"/>
        <v>199.44298109686517</v>
      </c>
      <c r="AM310" s="1">
        <f t="shared" si="150"/>
        <v>136.25529096076539</v>
      </c>
      <c r="AN310" s="1">
        <f t="shared" si="172"/>
        <v>6.2738953983293831E-5</v>
      </c>
      <c r="AO310" s="1">
        <f t="shared" si="173"/>
        <v>3650.3576934531025</v>
      </c>
      <c r="AP310" s="1">
        <f t="shared" si="174"/>
        <v>3.2660752594576063E-6</v>
      </c>
      <c r="AQ310" s="1">
        <f t="shared" si="162"/>
        <v>170.55049123723606</v>
      </c>
      <c r="AR310" s="1">
        <f t="shared" si="175"/>
        <v>683.06258957624391</v>
      </c>
      <c r="AS310" s="1">
        <f t="shared" si="176"/>
        <v>1.5013783490108165E-4</v>
      </c>
      <c r="AT310" s="1">
        <f t="shared" si="151"/>
        <v>0.25331928520708713</v>
      </c>
      <c r="AU310" s="1">
        <f t="shared" si="152"/>
        <v>4999.9999999999982</v>
      </c>
      <c r="AW310" s="2">
        <f t="shared" si="177"/>
        <v>1.4460011089109325E-6</v>
      </c>
      <c r="AX310" s="42">
        <f t="shared" si="178"/>
        <v>4.7424102889625985E-6</v>
      </c>
      <c r="AY310" s="2">
        <f t="shared" si="179"/>
        <v>4.0772805631467328E-8</v>
      </c>
      <c r="AZ310" s="2">
        <f t="shared" si="180"/>
        <v>1.0918742541776388E-6</v>
      </c>
      <c r="BA310" s="2"/>
      <c r="BB310" s="46">
        <f t="shared" si="159"/>
        <v>0.73958429625193955</v>
      </c>
      <c r="BC310" s="46">
        <f t="shared" si="160"/>
        <v>0.25</v>
      </c>
      <c r="BD310" s="2"/>
      <c r="BE310">
        <f>IF(AG310/Calculations!$H$11=INT(AG310/Calculations!$H$11),1,0)</f>
        <v>0</v>
      </c>
      <c r="BF310" s="56">
        <f t="shared" si="181"/>
        <v>1.4324396730867437</v>
      </c>
      <c r="BH310" s="2">
        <f t="shared" si="163"/>
        <v>2.6580834385609418</v>
      </c>
      <c r="BI310" s="2">
        <f t="shared" si="164"/>
        <v>18.943442651355912</v>
      </c>
      <c r="BJ310" s="41">
        <f t="shared" si="182"/>
        <v>0</v>
      </c>
      <c r="BK310" s="58">
        <f t="shared" si="183"/>
        <v>0</v>
      </c>
      <c r="BL310" s="2"/>
      <c r="BM310" s="2">
        <f t="shared" si="165"/>
        <v>2.6580834385609418</v>
      </c>
      <c r="BN310" s="2">
        <f t="shared" si="166"/>
        <v>18.943442651355912</v>
      </c>
      <c r="BO310" s="41">
        <f t="shared" si="167"/>
        <v>0</v>
      </c>
      <c r="BP310" s="2">
        <f t="shared" si="168"/>
        <v>0</v>
      </c>
      <c r="BQ310" s="2"/>
      <c r="BR310" s="2"/>
      <c r="BS310" s="2">
        <f t="shared" si="184"/>
        <v>4493.1569518267197</v>
      </c>
      <c r="BT310" s="2">
        <f t="shared" si="153"/>
        <v>33.00839080353812</v>
      </c>
      <c r="BU310" s="2">
        <f t="shared" si="154"/>
        <v>2366.967322101862</v>
      </c>
      <c r="BV310" s="2">
        <f t="shared" si="155"/>
        <v>2159.1980205283949</v>
      </c>
      <c r="BW310" s="6">
        <f t="shared" si="156"/>
        <v>4526.1653426302582</v>
      </c>
    </row>
    <row r="311" spans="15:75" x14ac:dyDescent="0.35">
      <c r="O311">
        <f t="shared" si="158"/>
        <v>4.969999999999982</v>
      </c>
      <c r="P311" s="46"/>
      <c r="S311" s="46"/>
      <c r="T311" s="46"/>
      <c r="U311" s="22">
        <f>IF(O311&lt;'User Interface'!$C$54,0,'User Interface'!$C$52)</f>
        <v>0</v>
      </c>
      <c r="V311" s="46">
        <f>'User Interface'!$C$52</f>
        <v>0.05</v>
      </c>
      <c r="W311" s="46"/>
      <c r="X311">
        <f t="shared" si="157"/>
        <v>4.969999999999982</v>
      </c>
      <c r="Y311" s="46"/>
      <c r="Z311" s="46"/>
      <c r="AA311" s="46"/>
      <c r="AD311" s="22">
        <f>IF(X311&lt;'User Interface'!$C$54,0,'User Interface'!$C$52)</f>
        <v>0</v>
      </c>
      <c r="AE311" s="46">
        <f>'User Interface'!$C$52</f>
        <v>0.05</v>
      </c>
      <c r="AG311">
        <f t="shared" si="149"/>
        <v>99.333333333333329</v>
      </c>
      <c r="AH311">
        <f t="shared" si="118"/>
        <v>298</v>
      </c>
      <c r="AI311" s="1">
        <f t="shared" si="169"/>
        <v>127.9336848115999</v>
      </c>
      <c r="AJ311" s="1">
        <f t="shared" si="170"/>
        <v>1.250544866075997E-7</v>
      </c>
      <c r="AK311" s="1">
        <f t="shared" si="161"/>
        <v>28.860984383328713</v>
      </c>
      <c r="AL311" s="1">
        <f t="shared" si="171"/>
        <v>195.94195373645002</v>
      </c>
      <c r="AM311" s="1">
        <f t="shared" si="150"/>
        <v>135.04462756858067</v>
      </c>
      <c r="AN311" s="1">
        <f t="shared" si="172"/>
        <v>6.2025881131363256E-5</v>
      </c>
      <c r="AO311" s="1">
        <f t="shared" si="173"/>
        <v>3655.661440594592</v>
      </c>
      <c r="AP311" s="1">
        <f t="shared" si="174"/>
        <v>3.2708827532053774E-6</v>
      </c>
      <c r="AQ311" s="1">
        <f t="shared" si="162"/>
        <v>170.55290556880135</v>
      </c>
      <c r="AR311" s="1">
        <f t="shared" si="175"/>
        <v>685.7492444060814</v>
      </c>
      <c r="AS311" s="1">
        <f t="shared" si="176"/>
        <v>1.5132529151328525E-4</v>
      </c>
      <c r="AT311" s="1">
        <f t="shared" si="151"/>
        <v>0.25494218345336223</v>
      </c>
      <c r="AU311" s="1">
        <f t="shared" si="152"/>
        <v>4999.9999999999982</v>
      </c>
      <c r="AW311" s="2">
        <f t="shared" si="177"/>
        <v>1.4209051747120832E-6</v>
      </c>
      <c r="AX311" s="42">
        <f t="shared" si="178"/>
        <v>4.7621669669912612E-6</v>
      </c>
      <c r="AY311" s="2">
        <f t="shared" si="179"/>
        <v>3.9957228761489864E-8</v>
      </c>
      <c r="AZ311" s="2">
        <f t="shared" si="180"/>
        <v>1.0934992469003067E-6</v>
      </c>
      <c r="BA311" s="2"/>
      <c r="BB311" s="46">
        <f t="shared" si="159"/>
        <v>0.73923787324494794</v>
      </c>
      <c r="BC311" s="46">
        <f t="shared" si="160"/>
        <v>0.25</v>
      </c>
      <c r="BD311" s="2"/>
      <c r="BE311">
        <f>IF(AG311/Calculations!$H$11=INT(AG311/Calculations!$H$11),1,0)</f>
        <v>0</v>
      </c>
      <c r="BF311" s="56">
        <f t="shared" si="181"/>
        <v>1.43141906674974</v>
      </c>
      <c r="BH311" s="2">
        <f t="shared" si="163"/>
        <v>2.5989929614860947</v>
      </c>
      <c r="BI311" s="2">
        <f t="shared" si="164"/>
        <v>18.952468913480441</v>
      </c>
      <c r="BJ311" s="41">
        <f t="shared" si="182"/>
        <v>0</v>
      </c>
      <c r="BK311" s="58">
        <f t="shared" si="183"/>
        <v>0</v>
      </c>
      <c r="BL311" s="2"/>
      <c r="BM311" s="2">
        <f t="shared" si="165"/>
        <v>2.5989929614860947</v>
      </c>
      <c r="BN311" s="2">
        <f t="shared" si="166"/>
        <v>18.952468913480441</v>
      </c>
      <c r="BO311" s="41">
        <f t="shared" si="167"/>
        <v>0</v>
      </c>
      <c r="BP311" s="2">
        <f t="shared" si="168"/>
        <v>0</v>
      </c>
      <c r="BQ311" s="2"/>
      <c r="BR311" s="2"/>
      <c r="BS311" s="2">
        <f t="shared" si="184"/>
        <v>4514.7084137016864</v>
      </c>
      <c r="BT311" s="2">
        <f t="shared" si="153"/>
        <v>33.00839080353812</v>
      </c>
      <c r="BU311" s="2">
        <f t="shared" si="154"/>
        <v>2369.5663150633482</v>
      </c>
      <c r="BV311" s="2">
        <f t="shared" si="155"/>
        <v>2178.1504894418754</v>
      </c>
      <c r="BW311" s="6">
        <f t="shared" si="156"/>
        <v>4547.7168045052249</v>
      </c>
    </row>
    <row r="312" spans="15:75" x14ac:dyDescent="0.35">
      <c r="O312">
        <f t="shared" si="158"/>
        <v>4.9899999999999816</v>
      </c>
      <c r="P312" s="46"/>
      <c r="S312" s="46"/>
      <c r="T312" s="46"/>
      <c r="U312" s="22">
        <f>IF(O312&lt;'User Interface'!$C$54,0,'User Interface'!$C$52)</f>
        <v>0</v>
      </c>
      <c r="V312" s="46">
        <f>'User Interface'!$C$52</f>
        <v>0.05</v>
      </c>
      <c r="W312" s="46"/>
      <c r="X312">
        <f t="shared" si="157"/>
        <v>4.9899999999999816</v>
      </c>
      <c r="Y312" s="46"/>
      <c r="Z312" s="46"/>
      <c r="AA312" s="46"/>
      <c r="AD312" s="22">
        <f>IF(X312&lt;'User Interface'!$C$54,0,'User Interface'!$C$52)</f>
        <v>0</v>
      </c>
      <c r="AE312" s="46">
        <f>'User Interface'!$C$52</f>
        <v>0.05</v>
      </c>
      <c r="AG312">
        <f t="shared" si="149"/>
        <v>99.666666666666671</v>
      </c>
      <c r="AH312">
        <f t="shared" si="118"/>
        <v>299</v>
      </c>
      <c r="AI312" s="1">
        <f t="shared" si="169"/>
        <v>125.39238966862963</v>
      </c>
      <c r="AJ312" s="1">
        <f t="shared" si="170"/>
        <v>1.2252946146114626E-7</v>
      </c>
      <c r="AK312" s="1">
        <f t="shared" si="161"/>
        <v>28.195503486231924</v>
      </c>
      <c r="AL312" s="1">
        <f t="shared" si="171"/>
        <v>192.48403607898032</v>
      </c>
      <c r="AM312" s="1">
        <f t="shared" si="150"/>
        <v>133.82707913886676</v>
      </c>
      <c r="AN312" s="1">
        <f t="shared" si="172"/>
        <v>6.1312258164996757E-5</v>
      </c>
      <c r="AO312" s="1">
        <f t="shared" si="173"/>
        <v>3660.9086270526886</v>
      </c>
      <c r="AP312" s="1">
        <f t="shared" si="174"/>
        <v>3.2756958211239233E-6</v>
      </c>
      <c r="AQ312" s="1">
        <f t="shared" si="162"/>
        <v>170.56339719496793</v>
      </c>
      <c r="AR312" s="1">
        <f t="shared" si="175"/>
        <v>688.37219950357155</v>
      </c>
      <c r="AS312" s="1">
        <f t="shared" si="176"/>
        <v>1.5250374655686463E-4</v>
      </c>
      <c r="AT312" s="1">
        <f t="shared" si="151"/>
        <v>0.25655066183027186</v>
      </c>
      <c r="AU312" s="1">
        <f t="shared" si="152"/>
        <v>4999.9999999999982</v>
      </c>
      <c r="AW312" s="2">
        <f t="shared" si="177"/>
        <v>1.3961008816390647E-6</v>
      </c>
      <c r="AX312" s="42">
        <f t="shared" si="178"/>
        <v>4.7814381748480886E-6</v>
      </c>
      <c r="AY312" s="2">
        <f t="shared" si="179"/>
        <v>3.9159803722746448E-8</v>
      </c>
      <c r="AZ312" s="2">
        <f t="shared" si="180"/>
        <v>1.0951073189870049E-6</v>
      </c>
      <c r="BA312" s="2"/>
      <c r="BB312" s="46">
        <f t="shared" si="159"/>
        <v>0.73889161250329971</v>
      </c>
      <c r="BC312" s="46">
        <f t="shared" si="160"/>
        <v>0.25</v>
      </c>
      <c r="BD312" s="2"/>
      <c r="BE312">
        <f>IF(AG312/Calculations!$H$11=INT(AG312/Calculations!$H$11),1,0)</f>
        <v>0</v>
      </c>
      <c r="BF312" s="56">
        <f t="shared" si="181"/>
        <v>1.4304616547507973</v>
      </c>
      <c r="BH312" s="2">
        <f t="shared" si="163"/>
        <v>2.5412951454952952</v>
      </c>
      <c r="BI312" s="2">
        <f t="shared" si="164"/>
        <v>18.960814467144527</v>
      </c>
      <c r="BJ312" s="41">
        <f t="shared" si="182"/>
        <v>0</v>
      </c>
      <c r="BK312" s="58">
        <f t="shared" si="183"/>
        <v>0</v>
      </c>
      <c r="BL312" s="2"/>
      <c r="BM312" s="2">
        <f t="shared" si="165"/>
        <v>2.5412951454952952</v>
      </c>
      <c r="BN312" s="2">
        <f t="shared" si="166"/>
        <v>18.960814467144527</v>
      </c>
      <c r="BO312" s="41">
        <f t="shared" si="167"/>
        <v>0</v>
      </c>
      <c r="BP312" s="2">
        <f t="shared" si="168"/>
        <v>0</v>
      </c>
      <c r="BQ312" s="2"/>
      <c r="BR312" s="2"/>
      <c r="BS312" s="2">
        <f t="shared" si="184"/>
        <v>4536.2105233143266</v>
      </c>
      <c r="BT312" s="2">
        <f t="shared" si="153"/>
        <v>33.00839080353812</v>
      </c>
      <c r="BU312" s="2">
        <f t="shared" si="154"/>
        <v>2372.1076102088437</v>
      </c>
      <c r="BV312" s="2">
        <f t="shared" si="155"/>
        <v>2197.1113039090201</v>
      </c>
      <c r="BW312" s="6">
        <f t="shared" si="156"/>
        <v>4569.2189141178651</v>
      </c>
    </row>
    <row r="313" spans="15:75" x14ac:dyDescent="0.35">
      <c r="O313">
        <f t="shared" si="158"/>
        <v>5.0099999999999811</v>
      </c>
      <c r="P313" s="46"/>
      <c r="S313" s="46"/>
      <c r="T313" s="46"/>
      <c r="U313" s="22">
        <f>IF(O313&lt;'User Interface'!$C$54,0,'User Interface'!$C$52)</f>
        <v>0.05</v>
      </c>
      <c r="V313" s="46">
        <f>'User Interface'!$C$52</f>
        <v>0.05</v>
      </c>
      <c r="W313" s="46"/>
      <c r="X313">
        <f t="shared" si="157"/>
        <v>5.0099999999999811</v>
      </c>
      <c r="Y313" s="46"/>
      <c r="Z313" s="46"/>
      <c r="AA313" s="46"/>
      <c r="AD313" s="22">
        <f>IF(X313&lt;'User Interface'!$C$54,0,'User Interface'!$C$52)</f>
        <v>0.05</v>
      </c>
      <c r="AE313" s="46">
        <f>'User Interface'!$C$52</f>
        <v>0.05</v>
      </c>
      <c r="AG313">
        <f t="shared" si="149"/>
        <v>100</v>
      </c>
      <c r="AH313">
        <f t="shared" si="118"/>
        <v>300</v>
      </c>
      <c r="AI313" s="1">
        <f t="shared" si="169"/>
        <v>122.9074241323849</v>
      </c>
      <c r="AJ313" s="1">
        <f t="shared" si="170"/>
        <v>1.2006641346804526E-7</v>
      </c>
      <c r="AK313" s="1">
        <f t="shared" si="161"/>
        <v>27.547635304247247</v>
      </c>
      <c r="AL313" s="1">
        <f t="shared" si="171"/>
        <v>189.0697923709709</v>
      </c>
      <c r="AM313" s="1">
        <f t="shared" si="150"/>
        <v>132.60324957801683</v>
      </c>
      <c r="AN313" s="1">
        <f t="shared" si="172"/>
        <v>6.0598400896874757E-5</v>
      </c>
      <c r="AO313" s="1">
        <f t="shared" si="173"/>
        <v>3666.0992067171769</v>
      </c>
      <c r="AP313" s="1">
        <f t="shared" si="174"/>
        <v>3.2804956572279789E-6</v>
      </c>
      <c r="AQ313" s="1">
        <f t="shared" si="162"/>
        <v>170.5804605803045</v>
      </c>
      <c r="AR313" s="1">
        <f t="shared" si="175"/>
        <v>690.93386900665098</v>
      </c>
      <c r="AS313" s="1">
        <f t="shared" si="176"/>
        <v>1.5367294973102238E-4</v>
      </c>
      <c r="AT313" s="1">
        <f t="shared" si="151"/>
        <v>0.25814463833208073</v>
      </c>
      <c r="AU313" s="1">
        <f t="shared" si="152"/>
        <v>4999.9999999999964</v>
      </c>
      <c r="AW313" s="2">
        <f t="shared" si="177"/>
        <v>1.371593689871087E-6</v>
      </c>
      <c r="AX313" s="42">
        <f t="shared" si="178"/>
        <v>4.8002447588450172E-6</v>
      </c>
      <c r="AY313" s="2">
        <f t="shared" si="179"/>
        <v>3.8380105827281066E-8</v>
      </c>
      <c r="AZ313" s="2">
        <f t="shared" si="180"/>
        <v>1.0966984431453629E-6</v>
      </c>
      <c r="BA313" s="2"/>
      <c r="BB313" s="46">
        <f t="shared" si="159"/>
        <v>0.73854551395098922</v>
      </c>
      <c r="BC313" s="46">
        <f t="shared" si="160"/>
        <v>0.25</v>
      </c>
      <c r="BD313" s="2"/>
      <c r="BE313">
        <f>IF(AG313/Calculations!$H$11=INT(AG313/Calculations!$H$11),1,0)</f>
        <v>0</v>
      </c>
      <c r="BF313" s="56">
        <f t="shared" si="181"/>
        <v>1.4295659120157569</v>
      </c>
      <c r="BH313" s="2">
        <f t="shared" si="163"/>
        <v>2.4849655387077623</v>
      </c>
      <c r="BI313" s="2">
        <f t="shared" si="164"/>
        <v>18.968551962555242</v>
      </c>
      <c r="BJ313" s="41">
        <f t="shared" si="182"/>
        <v>0</v>
      </c>
      <c r="BK313" s="58">
        <f t="shared" si="183"/>
        <v>0</v>
      </c>
      <c r="BL313" s="2"/>
      <c r="BM313" s="2">
        <f t="shared" si="165"/>
        <v>2.4849655387077623</v>
      </c>
      <c r="BN313" s="2">
        <f t="shared" si="166"/>
        <v>18.968551962555242</v>
      </c>
      <c r="BO313" s="41">
        <f t="shared" si="167"/>
        <v>0</v>
      </c>
      <c r="BP313" s="2">
        <f t="shared" si="168"/>
        <v>0</v>
      </c>
      <c r="BQ313" s="2"/>
      <c r="BR313" s="2"/>
      <c r="BS313" s="2">
        <f t="shared" si="184"/>
        <v>4557.6640408155899</v>
      </c>
      <c r="BT313" s="2">
        <f t="shared" si="153"/>
        <v>33.00839080353812</v>
      </c>
      <c r="BU313" s="2">
        <f t="shared" si="154"/>
        <v>2374.5925757475516</v>
      </c>
      <c r="BV313" s="2">
        <f t="shared" si="155"/>
        <v>2216.0798558715755</v>
      </c>
      <c r="BW313" s="6">
        <f t="shared" si="156"/>
        <v>4590.6724316191285</v>
      </c>
    </row>
    <row r="314" spans="15:75" x14ac:dyDescent="0.35">
      <c r="O314">
        <f t="shared" si="158"/>
        <v>5.0299999999999807</v>
      </c>
      <c r="P314" s="46"/>
      <c r="S314" s="46"/>
      <c r="T314" s="46"/>
      <c r="U314" s="22">
        <f>IF(O314&lt;'User Interface'!$C$54,0,'User Interface'!$C$52)</f>
        <v>0.05</v>
      </c>
      <c r="V314" s="46">
        <f>'User Interface'!$C$52</f>
        <v>0.05</v>
      </c>
      <c r="W314" s="46"/>
      <c r="X314">
        <f t="shared" si="157"/>
        <v>5.0299999999999807</v>
      </c>
      <c r="Y314" s="46"/>
      <c r="Z314" s="46"/>
      <c r="AA314" s="46"/>
      <c r="AD314" s="22">
        <f>IF(X314&lt;'User Interface'!$C$54,0,'User Interface'!$C$52)</f>
        <v>0.05</v>
      </c>
      <c r="AE314" s="46">
        <f>'User Interface'!$C$52</f>
        <v>0.05</v>
      </c>
      <c r="AG314">
        <f t="shared" si="149"/>
        <v>100.33333333333333</v>
      </c>
      <c r="AH314">
        <f t="shared" si="118"/>
        <v>301</v>
      </c>
      <c r="AI314" s="1">
        <f t="shared" si="169"/>
        <v>120.47744558798627</v>
      </c>
      <c r="AJ314" s="1">
        <f t="shared" si="170"/>
        <v>1.176619929221296E-7</v>
      </c>
      <c r="AK314" s="1">
        <f t="shared" si="161"/>
        <v>26.916765483911721</v>
      </c>
      <c r="AL314" s="1">
        <f t="shared" si="171"/>
        <v>185.6996940719807</v>
      </c>
      <c r="AM314" s="1">
        <f t="shared" si="150"/>
        <v>131.37373416412805</v>
      </c>
      <c r="AN314" s="1">
        <f t="shared" si="172"/>
        <v>5.9884619064368342E-5</v>
      </c>
      <c r="AO314" s="1">
        <f t="shared" si="173"/>
        <v>3671.233153289983</v>
      </c>
      <c r="AP314" s="1">
        <f t="shared" si="174"/>
        <v>3.2852697039171864E-6</v>
      </c>
      <c r="AQ314" s="1">
        <f t="shared" si="162"/>
        <v>170.60282295158729</v>
      </c>
      <c r="AR314" s="1">
        <f t="shared" si="175"/>
        <v>693.4364422920479</v>
      </c>
      <c r="AS314" s="1">
        <f t="shared" si="176"/>
        <v>1.5483267542023288E-4</v>
      </c>
      <c r="AT314" s="1">
        <f t="shared" si="151"/>
        <v>0.25972403814601169</v>
      </c>
      <c r="AU314" s="1">
        <f t="shared" si="152"/>
        <v>4999.9999999999964</v>
      </c>
      <c r="AW314" s="2">
        <f t="shared" si="177"/>
        <v>1.3473882660267449E-6</v>
      </c>
      <c r="AX314" s="42">
        <f t="shared" si="178"/>
        <v>4.8186054447110551E-6</v>
      </c>
      <c r="AY314" s="2">
        <f t="shared" si="179"/>
        <v>3.7617717276766095E-8</v>
      </c>
      <c r="AZ314" s="2">
        <f t="shared" si="180"/>
        <v>1.0982725990985336E-6</v>
      </c>
      <c r="BA314" s="2"/>
      <c r="BB314" s="46">
        <f t="shared" si="159"/>
        <v>0.73819957751204701</v>
      </c>
      <c r="BC314" s="46">
        <f t="shared" si="160"/>
        <v>0.25</v>
      </c>
      <c r="BD314" s="2"/>
      <c r="BE314">
        <f>IF(AG314/Calculations!$H$11=INT(AG314/Calculations!$H$11),1,0)</f>
        <v>0</v>
      </c>
      <c r="BF314" s="56">
        <f t="shared" si="181"/>
        <v>1.4287303386045176</v>
      </c>
      <c r="BH314" s="2">
        <f t="shared" si="163"/>
        <v>2.4299785468030555</v>
      </c>
      <c r="BI314" s="2">
        <f t="shared" si="164"/>
        <v>18.975746880205531</v>
      </c>
      <c r="BJ314" s="41">
        <f t="shared" si="182"/>
        <v>0</v>
      </c>
      <c r="BK314" s="58">
        <f t="shared" si="183"/>
        <v>0</v>
      </c>
      <c r="BL314" s="2"/>
      <c r="BM314" s="2">
        <f t="shared" si="165"/>
        <v>2.4299785468030555</v>
      </c>
      <c r="BN314" s="2">
        <f t="shared" si="166"/>
        <v>18.975746880205531</v>
      </c>
      <c r="BO314" s="41">
        <f t="shared" si="167"/>
        <v>0</v>
      </c>
      <c r="BP314" s="2">
        <f t="shared" si="168"/>
        <v>0</v>
      </c>
      <c r="BQ314" s="2"/>
      <c r="BR314" s="2"/>
      <c r="BS314" s="2">
        <f t="shared" si="184"/>
        <v>4579.0697662425982</v>
      </c>
      <c r="BT314" s="2">
        <f t="shared" si="153"/>
        <v>33.00839080353812</v>
      </c>
      <c r="BU314" s="2">
        <f t="shared" si="154"/>
        <v>2377.0225542943544</v>
      </c>
      <c r="BV314" s="2">
        <f t="shared" si="155"/>
        <v>2235.055602751781</v>
      </c>
      <c r="BW314" s="6">
        <f t="shared" si="156"/>
        <v>4612.0781570461368</v>
      </c>
    </row>
    <row r="315" spans="15:75" x14ac:dyDescent="0.35">
      <c r="O315">
        <f t="shared" si="158"/>
        <v>5.0499999999999803</v>
      </c>
      <c r="P315" s="46"/>
      <c r="S315" s="46"/>
      <c r="T315" s="46"/>
      <c r="U315" s="22">
        <f>IF(O315&lt;'User Interface'!$C$54,0,'User Interface'!$C$52)</f>
        <v>0.05</v>
      </c>
      <c r="V315" s="46">
        <f>'User Interface'!$C$52</f>
        <v>0.05</v>
      </c>
      <c r="W315" s="46"/>
      <c r="X315">
        <f t="shared" si="157"/>
        <v>5.0499999999999803</v>
      </c>
      <c r="Y315" s="46"/>
      <c r="Z315" s="46"/>
      <c r="AA315" s="46"/>
      <c r="AD315" s="22">
        <f>IF(X315&lt;'User Interface'!$C$54,0,'User Interface'!$C$52)</f>
        <v>0.05</v>
      </c>
      <c r="AE315" s="46">
        <f>'User Interface'!$C$52</f>
        <v>0.05</v>
      </c>
      <c r="AG315">
        <f t="shared" si="149"/>
        <v>100.66666666666667</v>
      </c>
      <c r="AH315">
        <f t="shared" si="118"/>
        <v>302</v>
      </c>
      <c r="AI315" s="1">
        <f t="shared" si="169"/>
        <v>118.10113786744984</v>
      </c>
      <c r="AJ315" s="1">
        <f t="shared" si="170"/>
        <v>1.1531355622319085E-7</v>
      </c>
      <c r="AK315" s="1">
        <f t="shared" si="161"/>
        <v>26.302321486361958</v>
      </c>
      <c r="AL315" s="1">
        <f t="shared" si="171"/>
        <v>182.37412834402949</v>
      </c>
      <c r="AM315" s="1">
        <f t="shared" si="150"/>
        <v>130.13911880573448</v>
      </c>
      <c r="AN315" s="1">
        <f t="shared" si="172"/>
        <v>5.9171215819289536E-5</v>
      </c>
      <c r="AO315" s="1">
        <f t="shared" si="173"/>
        <v>3676.3104588222527</v>
      </c>
      <c r="AP315" s="1">
        <f t="shared" si="174"/>
        <v>3.2900095756249095E-6</v>
      </c>
      <c r="AQ315" s="1">
        <f t="shared" si="162"/>
        <v>170.62941213215004</v>
      </c>
      <c r="AR315" s="1">
        <f t="shared" si="175"/>
        <v>695.88191518920974</v>
      </c>
      <c r="AS315" s="1">
        <f t="shared" si="176"/>
        <v>1.559827202797345E-4</v>
      </c>
      <c r="AT315" s="1">
        <f t="shared" si="151"/>
        <v>0.26128879354947687</v>
      </c>
      <c r="AU315" s="1">
        <f t="shared" si="152"/>
        <v>4999.9999999999964</v>
      </c>
      <c r="AW315" s="2">
        <f t="shared" si="177"/>
        <v>1.323488559831682E-6</v>
      </c>
      <c r="AX315" s="42">
        <f t="shared" si="178"/>
        <v>4.8365371314119277E-6</v>
      </c>
      <c r="AY315" s="2">
        <f t="shared" si="179"/>
        <v>3.6872227608437779E-8</v>
      </c>
      <c r="AZ315" s="2">
        <f t="shared" si="180"/>
        <v>1.0998297730134517E-6</v>
      </c>
      <c r="BA315" s="2"/>
      <c r="BB315" s="46">
        <f t="shared" si="159"/>
        <v>0.73785380311053839</v>
      </c>
      <c r="BC315" s="46">
        <f t="shared" si="160"/>
        <v>0.25</v>
      </c>
      <c r="BD315" s="2"/>
      <c r="BE315">
        <f>IF(AG315/Calculations!$H$11=INT(AG315/Calculations!$H$11),1,0)</f>
        <v>0</v>
      </c>
      <c r="BF315" s="56">
        <f t="shared" si="181"/>
        <v>1.427953461081527</v>
      </c>
      <c r="BH315" s="2">
        <f t="shared" si="163"/>
        <v>2.3763077228848748</v>
      </c>
      <c r="BI315" s="2">
        <f t="shared" si="164"/>
        <v>18.982458397405797</v>
      </c>
      <c r="BJ315" s="41">
        <f t="shared" si="182"/>
        <v>0</v>
      </c>
      <c r="BK315" s="58">
        <f t="shared" si="183"/>
        <v>0</v>
      </c>
      <c r="BL315" s="2"/>
      <c r="BM315" s="2">
        <f t="shared" si="165"/>
        <v>2.3763077228848748</v>
      </c>
      <c r="BN315" s="2">
        <f t="shared" si="166"/>
        <v>18.982458397405797</v>
      </c>
      <c r="BO315" s="41">
        <f t="shared" si="167"/>
        <v>0</v>
      </c>
      <c r="BP315" s="2">
        <f t="shared" si="168"/>
        <v>0</v>
      </c>
      <c r="BQ315" s="2"/>
      <c r="BR315" s="2"/>
      <c r="BS315" s="2">
        <f t="shared" si="184"/>
        <v>4600.4285323628892</v>
      </c>
      <c r="BT315" s="2">
        <f t="shared" si="153"/>
        <v>33.00839080353812</v>
      </c>
      <c r="BU315" s="2">
        <f t="shared" si="154"/>
        <v>2379.3988620172395</v>
      </c>
      <c r="BV315" s="2">
        <f t="shared" si="155"/>
        <v>2254.0380611491869</v>
      </c>
      <c r="BW315" s="6">
        <f t="shared" si="156"/>
        <v>4633.4369231664277</v>
      </c>
    </row>
    <row r="316" spans="15:75" x14ac:dyDescent="0.35">
      <c r="O316">
        <f t="shared" si="158"/>
        <v>5.0699999999999799</v>
      </c>
      <c r="P316" s="46"/>
      <c r="S316" s="46"/>
      <c r="T316" s="46"/>
      <c r="U316" s="22">
        <f>IF(O316&lt;'User Interface'!$C$54,0,'User Interface'!$C$52)</f>
        <v>0.05</v>
      </c>
      <c r="V316" s="46">
        <f>'User Interface'!$C$52</f>
        <v>0.05</v>
      </c>
      <c r="W316" s="46"/>
      <c r="X316">
        <f t="shared" si="157"/>
        <v>5.0699999999999799</v>
      </c>
      <c r="Y316" s="46"/>
      <c r="Z316" s="46"/>
      <c r="AA316" s="46"/>
      <c r="AD316" s="22">
        <f>IF(X316&lt;'User Interface'!$C$54,0,'User Interface'!$C$52)</f>
        <v>0.05</v>
      </c>
      <c r="AE316" s="46">
        <f>'User Interface'!$C$52</f>
        <v>0.05</v>
      </c>
      <c r="AG316">
        <f t="shared" ref="AG316:AG339" si="185">AH316/3</f>
        <v>101</v>
      </c>
      <c r="AH316">
        <f t="shared" si="118"/>
        <v>303</v>
      </c>
      <c r="AI316" s="1">
        <f t="shared" si="169"/>
        <v>115.77721185829768</v>
      </c>
      <c r="AJ316" s="1">
        <f t="shared" si="170"/>
        <v>1.1301893818662216E-7</v>
      </c>
      <c r="AK316" s="1">
        <f t="shared" si="161"/>
        <v>25.703767332657396</v>
      </c>
      <c r="AL316" s="1">
        <f t="shared" si="171"/>
        <v>179.09340556492822</v>
      </c>
      <c r="AM316" s="1">
        <f t="shared" ref="AM316:AM339" si="186">MAX(0,AM315*(1-delta-rho)+(AL315+AN315)*sigma)</f>
        <v>128.89997940482425</v>
      </c>
      <c r="AN316" s="1">
        <f t="shared" si="172"/>
        <v>5.8458487302381168E-5</v>
      </c>
      <c r="AO316" s="1">
        <f t="shared" si="173"/>
        <v>3681.3311324261981</v>
      </c>
      <c r="AP316" s="1">
        <f t="shared" si="174"/>
        <v>3.2947096740839691E-6</v>
      </c>
      <c r="AQ316" s="1">
        <f t="shared" si="162"/>
        <v>170.65932870309737</v>
      </c>
      <c r="AR316" s="1">
        <f t="shared" si="175"/>
        <v>698.27211687707893</v>
      </c>
      <c r="AS316" s="1">
        <f t="shared" si="176"/>
        <v>1.5712290113194474E-4</v>
      </c>
      <c r="AT316" s="1">
        <f t="shared" ref="AT316:AT339" si="187">MAX(0,delta*AM315+AT315)</f>
        <v>0.26283884379847916</v>
      </c>
      <c r="AU316" s="1">
        <f t="shared" ref="AU316:AU339" si="188">SUM(AI316:AT316)</f>
        <v>4999.9999999999982</v>
      </c>
      <c r="AW316" s="2">
        <f t="shared" si="177"/>
        <v>1.2998978715028435E-6</v>
      </c>
      <c r="AX316" s="42">
        <f t="shared" si="178"/>
        <v>4.854055144584887E-6</v>
      </c>
      <c r="AY316" s="2">
        <f t="shared" si="179"/>
        <v>3.6143234037828256E-8</v>
      </c>
      <c r="AZ316" s="2">
        <f t="shared" si="180"/>
        <v>1.1013699570006955E-6</v>
      </c>
      <c r="BA316" s="2"/>
      <c r="BB316" s="46">
        <f t="shared" si="159"/>
        <v>0.73750819067056483</v>
      </c>
      <c r="BC316" s="46">
        <f t="shared" si="160"/>
        <v>0.25</v>
      </c>
      <c r="BD316" s="2"/>
      <c r="BE316">
        <f>IF(AG316/Calculations!$H$11=INT(AG316/Calculations!$H$11),1,0)</f>
        <v>0</v>
      </c>
      <c r="BF316" s="56">
        <f t="shared" si="181"/>
        <v>1.4272338335742791</v>
      </c>
      <c r="BH316" s="2">
        <f t="shared" si="163"/>
        <v>2.3239260114467681</v>
      </c>
      <c r="BI316" s="2">
        <f t="shared" si="164"/>
        <v>18.988740141186241</v>
      </c>
      <c r="BJ316" s="41">
        <f t="shared" si="182"/>
        <v>0</v>
      </c>
      <c r="BK316" s="58">
        <f t="shared" si="183"/>
        <v>0</v>
      </c>
      <c r="BL316" s="2"/>
      <c r="BM316" s="2">
        <f t="shared" si="165"/>
        <v>2.3239260114467681</v>
      </c>
      <c r="BN316" s="2">
        <f t="shared" si="166"/>
        <v>18.988740141186241</v>
      </c>
      <c r="BO316" s="41">
        <f t="shared" si="167"/>
        <v>0</v>
      </c>
      <c r="BP316" s="2">
        <f t="shared" si="168"/>
        <v>0</v>
      </c>
      <c r="BQ316" s="2"/>
      <c r="BR316" s="2"/>
      <c r="BS316" s="2">
        <f t="shared" si="184"/>
        <v>4621.7411985155222</v>
      </c>
      <c r="BT316" s="2">
        <f t="shared" ref="BT316:BT339" si="189">BT315+BO316+BP316</f>
        <v>33.00839080353812</v>
      </c>
      <c r="BU316" s="2">
        <f t="shared" ref="BU316:BU339" si="190">BU315+BM316+BO316</f>
        <v>2381.7227880286864</v>
      </c>
      <c r="BV316" s="2">
        <f t="shared" ref="BV316:BV339" si="191">BV315+BN316+BP316</f>
        <v>2273.026801290373</v>
      </c>
      <c r="BW316" s="6">
        <f t="shared" ref="BW316:BW339" si="192">BS316+BT316</f>
        <v>4654.7495893190608</v>
      </c>
    </row>
    <row r="317" spans="15:75" x14ac:dyDescent="0.35">
      <c r="O317">
        <f t="shared" si="158"/>
        <v>5.0899999999999794</v>
      </c>
      <c r="P317" s="46"/>
      <c r="S317" s="46"/>
      <c r="T317" s="46"/>
      <c r="U317" s="22">
        <f>IF(O317&lt;'User Interface'!$C$54,0,'User Interface'!$C$52)</f>
        <v>0.05</v>
      </c>
      <c r="V317" s="46">
        <f>'User Interface'!$C$52</f>
        <v>0.05</v>
      </c>
      <c r="W317" s="46"/>
      <c r="X317">
        <f t="shared" si="157"/>
        <v>5.0899999999999794</v>
      </c>
      <c r="Y317" s="46"/>
      <c r="Z317" s="46"/>
      <c r="AA317" s="46"/>
      <c r="AD317" s="22">
        <f>IF(X317&lt;'User Interface'!$C$54,0,'User Interface'!$C$52)</f>
        <v>0.05</v>
      </c>
      <c r="AE317" s="46">
        <f>'User Interface'!$C$52</f>
        <v>0.05</v>
      </c>
      <c r="AG317">
        <f t="shared" si="185"/>
        <v>101.33333333333333</v>
      </c>
      <c r="AH317">
        <f t="shared" si="118"/>
        <v>304</v>
      </c>
      <c r="AI317" s="1">
        <f t="shared" si="169"/>
        <v>113.50440590711715</v>
      </c>
      <c r="AJ317" s="1">
        <f t="shared" si="170"/>
        <v>1.1077630050561986E-7</v>
      </c>
      <c r="AK317" s="1">
        <f t="shared" si="161"/>
        <v>25.12059913800751</v>
      </c>
      <c r="AL317" s="1">
        <f t="shared" si="171"/>
        <v>175.85776600220112</v>
      </c>
      <c r="AM317" s="1">
        <f t="shared" si="186"/>
        <v>127.65688131169756</v>
      </c>
      <c r="AN317" s="1">
        <f t="shared" si="172"/>
        <v>5.7746722291705862E-5</v>
      </c>
      <c r="AO317" s="1">
        <f t="shared" si="173"/>
        <v>3686.2951991365371</v>
      </c>
      <c r="AP317" s="1">
        <f t="shared" si="174"/>
        <v>3.299366264731588E-6</v>
      </c>
      <c r="AQ317" s="1">
        <f t="shared" si="162"/>
        <v>170.69182191223879</v>
      </c>
      <c r="AR317" s="1">
        <f t="shared" si="175"/>
        <v>700.60873304727147</v>
      </c>
      <c r="AS317" s="1">
        <f t="shared" si="176"/>
        <v>1.5825305313145845E-4</v>
      </c>
      <c r="AT317" s="1">
        <f t="shared" si="187"/>
        <v>0.26437413500842727</v>
      </c>
      <c r="AU317" s="1">
        <f t="shared" si="188"/>
        <v>4999.9999999999973</v>
      </c>
      <c r="AW317" s="2">
        <f t="shared" si="177"/>
        <v>1.2766189111743955E-6</v>
      </c>
      <c r="AX317" s="42">
        <f t="shared" si="178"/>
        <v>4.8711734550362022E-6</v>
      </c>
      <c r="AY317" s="2">
        <f t="shared" si="179"/>
        <v>3.5430341714538399E-8</v>
      </c>
      <c r="AZ317" s="2">
        <f t="shared" si="180"/>
        <v>1.1028931486756083E-6</v>
      </c>
      <c r="BA317" s="2"/>
      <c r="BB317" s="46">
        <f t="shared" si="159"/>
        <v>0.73716274011626315</v>
      </c>
      <c r="BC317" s="46">
        <f t="shared" si="160"/>
        <v>0.25</v>
      </c>
      <c r="BD317" s="2"/>
      <c r="BE317">
        <f>IF(AG317/Calculations!$H$11=INT(AG317/Calculations!$H$11),1,0)</f>
        <v>0</v>
      </c>
      <c r="BF317" s="56">
        <f t="shared" si="181"/>
        <v>1.4265700385671205</v>
      </c>
      <c r="BH317" s="2">
        <f t="shared" si="163"/>
        <v>2.2728059534231599</v>
      </c>
      <c r="BI317" s="2">
        <f t="shared" si="164"/>
        <v>18.994640842818907</v>
      </c>
      <c r="BJ317" s="41">
        <f t="shared" si="182"/>
        <v>0</v>
      </c>
      <c r="BK317" s="58">
        <f t="shared" si="183"/>
        <v>0</v>
      </c>
      <c r="BL317" s="2"/>
      <c r="BM317" s="2">
        <f t="shared" si="165"/>
        <v>2.2728059534231599</v>
      </c>
      <c r="BN317" s="2">
        <f t="shared" si="166"/>
        <v>18.994640842818907</v>
      </c>
      <c r="BO317" s="41">
        <f t="shared" si="167"/>
        <v>0</v>
      </c>
      <c r="BP317" s="2">
        <f t="shared" si="168"/>
        <v>0</v>
      </c>
      <c r="BQ317" s="2"/>
      <c r="BR317" s="2"/>
      <c r="BS317" s="2">
        <f t="shared" si="184"/>
        <v>4643.0086453117638</v>
      </c>
      <c r="BT317" s="2">
        <f t="shared" si="189"/>
        <v>33.00839080353812</v>
      </c>
      <c r="BU317" s="2">
        <f t="shared" si="190"/>
        <v>2383.9955939821098</v>
      </c>
      <c r="BV317" s="2">
        <f t="shared" si="191"/>
        <v>2292.0214421331921</v>
      </c>
      <c r="BW317" s="6">
        <f t="shared" si="192"/>
        <v>4676.0170361153023</v>
      </c>
    </row>
    <row r="318" spans="15:75" x14ac:dyDescent="0.35">
      <c r="O318">
        <f t="shared" si="158"/>
        <v>5.109999999999979</v>
      </c>
      <c r="P318" s="46"/>
      <c r="S318" s="46"/>
      <c r="T318" s="46"/>
      <c r="U318" s="22">
        <f>IF(O318&lt;'User Interface'!$C$54,0,'User Interface'!$C$52)</f>
        <v>0.05</v>
      </c>
      <c r="V318" s="46">
        <f>'User Interface'!$C$52</f>
        <v>0.05</v>
      </c>
      <c r="W318" s="46"/>
      <c r="X318">
        <f t="shared" si="157"/>
        <v>5.109999999999979</v>
      </c>
      <c r="Y318" s="46"/>
      <c r="Z318" s="46"/>
      <c r="AA318" s="46"/>
      <c r="AD318" s="22">
        <f>IF(X318&lt;'User Interface'!$C$54,0,'User Interface'!$C$52)</f>
        <v>0.05</v>
      </c>
      <c r="AE318" s="46">
        <f>'User Interface'!$C$52</f>
        <v>0.05</v>
      </c>
      <c r="AG318">
        <f t="shared" si="185"/>
        <v>101.66666666666667</v>
      </c>
      <c r="AH318">
        <f t="shared" si="118"/>
        <v>305</v>
      </c>
      <c r="AI318" s="1">
        <f t="shared" si="169"/>
        <v>111.28148605107062</v>
      </c>
      <c r="AJ318" s="1">
        <f t="shared" si="170"/>
        <v>1.0858403090856755E-7</v>
      </c>
      <c r="AK318" s="1">
        <f t="shared" si="161"/>
        <v>24.552341314245474</v>
      </c>
      <c r="AL318" s="1">
        <f t="shared" si="171"/>
        <v>172.66738576380655</v>
      </c>
      <c r="AM318" s="1">
        <f t="shared" si="186"/>
        <v>126.41037886091185</v>
      </c>
      <c r="AN318" s="1">
        <f t="shared" si="172"/>
        <v>5.7036201915587847E-5</v>
      </c>
      <c r="AO318" s="1">
        <f t="shared" si="173"/>
        <v>3691.2026989000392</v>
      </c>
      <c r="AP318" s="1">
        <f t="shared" si="174"/>
        <v>3.3039768605929124E-6</v>
      </c>
      <c r="AQ318" s="1">
        <f t="shared" si="162"/>
        <v>170.72626882913775</v>
      </c>
      <c r="AR318" s="1">
        <f t="shared" si="175"/>
        <v>702.89332583896601</v>
      </c>
      <c r="AS318" s="1">
        <f t="shared" si="176"/>
        <v>1.5937302816201374E-4</v>
      </c>
      <c r="AT318" s="1">
        <f t="shared" si="187"/>
        <v>0.26589462002845748</v>
      </c>
      <c r="AU318" s="1">
        <f t="shared" si="188"/>
        <v>4999.9999999999973</v>
      </c>
      <c r="AW318" s="2">
        <f t="shared" si="177"/>
        <v>1.253653851491036E-6</v>
      </c>
      <c r="AX318" s="42">
        <f t="shared" si="178"/>
        <v>4.8879048670186011E-6</v>
      </c>
      <c r="AY318" s="2">
        <f t="shared" si="179"/>
        <v>3.4733163904820976E-8</v>
      </c>
      <c r="AZ318" s="2">
        <f t="shared" si="180"/>
        <v>1.1043993507718538E-6</v>
      </c>
      <c r="BA318" s="2"/>
      <c r="BB318" s="46">
        <f t="shared" si="159"/>
        <v>0.73681745137180576</v>
      </c>
      <c r="BC318" s="46">
        <f t="shared" si="160"/>
        <v>0.25</v>
      </c>
      <c r="BD318" s="2"/>
      <c r="BE318">
        <f>IF(AG318/Calculations!$H$11=INT(AG318/Calculations!$H$11),1,0)</f>
        <v>0</v>
      </c>
      <c r="BF318" s="56">
        <f t="shared" si="181"/>
        <v>1.4259606874706461</v>
      </c>
      <c r="BH318" s="2">
        <f t="shared" si="163"/>
        <v>2.2229198582388006</v>
      </c>
      <c r="BI318" s="2">
        <f t="shared" si="164"/>
        <v>19.000204907147722</v>
      </c>
      <c r="BJ318" s="41">
        <f t="shared" si="182"/>
        <v>0</v>
      </c>
      <c r="BK318" s="58">
        <f t="shared" si="183"/>
        <v>0</v>
      </c>
      <c r="BL318" s="2"/>
      <c r="BM318" s="2">
        <f t="shared" si="165"/>
        <v>2.2229198582388006</v>
      </c>
      <c r="BN318" s="2">
        <f t="shared" si="166"/>
        <v>19.000204907147722</v>
      </c>
      <c r="BO318" s="41">
        <f t="shared" si="167"/>
        <v>0</v>
      </c>
      <c r="BP318" s="2">
        <f t="shared" si="168"/>
        <v>0</v>
      </c>
      <c r="BQ318" s="2"/>
      <c r="BR318" s="2"/>
      <c r="BS318" s="2">
        <f t="shared" si="184"/>
        <v>4664.2317700771509</v>
      </c>
      <c r="BT318" s="2">
        <f t="shared" si="189"/>
        <v>33.00839080353812</v>
      </c>
      <c r="BU318" s="2">
        <f t="shared" si="190"/>
        <v>2386.2185138403484</v>
      </c>
      <c r="BV318" s="2">
        <f t="shared" si="191"/>
        <v>2311.0216470403398</v>
      </c>
      <c r="BW318" s="6">
        <f t="shared" si="192"/>
        <v>4697.2401608806895</v>
      </c>
    </row>
    <row r="319" spans="15:75" x14ac:dyDescent="0.35">
      <c r="O319">
        <f t="shared" si="158"/>
        <v>5.1299999999999786</v>
      </c>
      <c r="P319" s="46"/>
      <c r="S319" s="46"/>
      <c r="T319" s="46"/>
      <c r="U319" s="22">
        <f>IF(O319&lt;'User Interface'!$C$54,0,'User Interface'!$C$52)</f>
        <v>0.05</v>
      </c>
      <c r="V319" s="46">
        <f>'User Interface'!$C$52</f>
        <v>0.05</v>
      </c>
      <c r="W319" s="46"/>
      <c r="X319">
        <f t="shared" si="157"/>
        <v>5.1299999999999786</v>
      </c>
      <c r="Y319" s="46"/>
      <c r="Z319" s="46"/>
      <c r="AA319" s="46"/>
      <c r="AD319" s="22">
        <f>IF(X319&lt;'User Interface'!$C$54,0,'User Interface'!$C$52)</f>
        <v>0.05</v>
      </c>
      <c r="AE319" s="46">
        <f>'User Interface'!$C$52</f>
        <v>0.05</v>
      </c>
      <c r="AG319">
        <f t="shared" si="185"/>
        <v>102</v>
      </c>
      <c r="AH319">
        <f t="shared" si="118"/>
        <v>306</v>
      </c>
      <c r="AI319" s="1">
        <f t="shared" si="169"/>
        <v>109.10724610534915</v>
      </c>
      <c r="AJ319" s="1">
        <f t="shared" si="170"/>
        <v>1.0644067605169345E-7</v>
      </c>
      <c r="AK319" s="1">
        <f t="shared" si="161"/>
        <v>23.99854333830524</v>
      </c>
      <c r="AL319" s="1">
        <f t="shared" si="171"/>
        <v>169.52238212450496</v>
      </c>
      <c r="AM319" s="1">
        <f t="shared" si="186"/>
        <v>125.16101497900301</v>
      </c>
      <c r="AN319" s="1">
        <f t="shared" si="172"/>
        <v>5.6327199422036154E-5</v>
      </c>
      <c r="AO319" s="1">
        <f t="shared" si="173"/>
        <v>3696.0536856747908</v>
      </c>
      <c r="AP319" s="1">
        <f t="shared" si="174"/>
        <v>3.3085398111951232E-6</v>
      </c>
      <c r="AQ319" s="1">
        <f t="shared" si="162"/>
        <v>170.76215631181373</v>
      </c>
      <c r="AR319" s="1">
        <f t="shared" si="175"/>
        <v>705.12735098304631</v>
      </c>
      <c r="AS319" s="1">
        <f t="shared" si="176"/>
        <v>1.6048269343376788E-4</v>
      </c>
      <c r="AT319" s="1">
        <f t="shared" si="187"/>
        <v>0.26740025831022829</v>
      </c>
      <c r="AU319" s="1">
        <f t="shared" si="188"/>
        <v>4999.9999999999955</v>
      </c>
      <c r="AW319" s="2">
        <f t="shared" si="177"/>
        <v>1.2310043743254514E-6</v>
      </c>
      <c r="AX319" s="42">
        <f t="shared" si="178"/>
        <v>4.9042611803735119E-6</v>
      </c>
      <c r="AY319" s="2">
        <f t="shared" si="179"/>
        <v>3.4051322112648396E-8</v>
      </c>
      <c r="AZ319" s="2">
        <f t="shared" si="180"/>
        <v>1.1058885707998478E-6</v>
      </c>
      <c r="BA319" s="2"/>
      <c r="BB319" s="46">
        <f t="shared" si="159"/>
        <v>0.73647232436140042</v>
      </c>
      <c r="BC319" s="46">
        <f t="shared" si="160"/>
        <v>0.25</v>
      </c>
      <c r="BD319" s="2"/>
      <c r="BE319">
        <f>IF(AG319/Calculations!$H$11=INT(AG319/Calculations!$H$11),1,0)</f>
        <v>0</v>
      </c>
      <c r="BF319" s="56">
        <f t="shared" si="181"/>
        <v>1.4254044210009793</v>
      </c>
      <c r="BH319" s="2">
        <f t="shared" si="163"/>
        <v>2.17423994786482</v>
      </c>
      <c r="BI319" s="2">
        <f t="shared" si="164"/>
        <v>19.005472908135754</v>
      </c>
      <c r="BJ319" s="41">
        <f t="shared" si="182"/>
        <v>0</v>
      </c>
      <c r="BK319" s="58">
        <f t="shared" si="183"/>
        <v>0</v>
      </c>
      <c r="BL319" s="2"/>
      <c r="BM319" s="2">
        <f t="shared" si="165"/>
        <v>2.17423994786482</v>
      </c>
      <c r="BN319" s="2">
        <f t="shared" si="166"/>
        <v>19.005472908135754</v>
      </c>
      <c r="BO319" s="41">
        <f t="shared" si="167"/>
        <v>0</v>
      </c>
      <c r="BP319" s="2">
        <f t="shared" si="168"/>
        <v>0</v>
      </c>
      <c r="BQ319" s="2"/>
      <c r="BR319" s="2"/>
      <c r="BS319" s="2">
        <f t="shared" si="184"/>
        <v>4685.4114829331511</v>
      </c>
      <c r="BT319" s="2">
        <f t="shared" si="189"/>
        <v>33.00839080353812</v>
      </c>
      <c r="BU319" s="2">
        <f t="shared" si="190"/>
        <v>2388.3927537882132</v>
      </c>
      <c r="BV319" s="2">
        <f t="shared" si="191"/>
        <v>2330.0271199484755</v>
      </c>
      <c r="BW319" s="6">
        <f t="shared" si="192"/>
        <v>4718.4198737366896</v>
      </c>
    </row>
    <row r="320" spans="15:75" x14ac:dyDescent="0.35">
      <c r="O320">
        <f t="shared" si="158"/>
        <v>5.1499999999999782</v>
      </c>
      <c r="P320" s="46"/>
      <c r="S320" s="46"/>
      <c r="T320" s="46"/>
      <c r="U320" s="22">
        <f>IF(O320&lt;'User Interface'!$C$54,0,'User Interface'!$C$52)</f>
        <v>0.05</v>
      </c>
      <c r="V320" s="46">
        <f>'User Interface'!$C$52</f>
        <v>0.05</v>
      </c>
      <c r="W320" s="46"/>
      <c r="X320">
        <f t="shared" si="157"/>
        <v>5.1499999999999782</v>
      </c>
      <c r="Y320" s="46"/>
      <c r="Z320" s="46"/>
      <c r="AA320" s="46"/>
      <c r="AD320" s="22">
        <f>IF(X320&lt;'User Interface'!$C$54,0,'User Interface'!$C$52)</f>
        <v>0.05</v>
      </c>
      <c r="AE320" s="46">
        <f>'User Interface'!$C$52</f>
        <v>0.05</v>
      </c>
      <c r="AG320">
        <f t="shared" si="185"/>
        <v>102.33333333333333</v>
      </c>
      <c r="AH320">
        <f t="shared" si="118"/>
        <v>307</v>
      </c>
      <c r="AI320" s="1">
        <f t="shared" si="169"/>
        <v>106.98050763032063</v>
      </c>
      <c r="AJ320" s="1">
        <f t="shared" si="170"/>
        <v>1.0434489685029465E-7</v>
      </c>
      <c r="AK320" s="1">
        <f t="shared" si="161"/>
        <v>23.45877700006228</v>
      </c>
      <c r="AL320" s="1">
        <f t="shared" si="171"/>
        <v>166.42281831199966</v>
      </c>
      <c r="AM320" s="1">
        <f t="shared" si="186"/>
        <v>123.90932085590205</v>
      </c>
      <c r="AN320" s="1">
        <f t="shared" si="172"/>
        <v>5.5619979997665562E-5</v>
      </c>
      <c r="AO320" s="1">
        <f t="shared" si="173"/>
        <v>3700.8482266235023</v>
      </c>
      <c r="AP320" s="1">
        <f t="shared" si="174"/>
        <v>3.3130540282070371E-6</v>
      </c>
      <c r="AQ320" s="1">
        <f t="shared" si="162"/>
        <v>170.79906540877803</v>
      </c>
      <c r="AR320" s="1">
        <f t="shared" si="175"/>
        <v>707.31217253435057</v>
      </c>
      <c r="AS320" s="1">
        <f t="shared" si="176"/>
        <v>1.6158193025351536E-4</v>
      </c>
      <c r="AT320" s="1">
        <f t="shared" si="187"/>
        <v>0.26889101577204255</v>
      </c>
      <c r="AU320" s="1">
        <f t="shared" si="188"/>
        <v>4999.9999999999964</v>
      </c>
      <c r="AW320" s="2">
        <f t="shared" si="177"/>
        <v>1.2086717124333629E-6</v>
      </c>
      <c r="AX320" s="42">
        <f t="shared" si="178"/>
        <v>4.9202533300752953E-6</v>
      </c>
      <c r="AY320" s="2">
        <f t="shared" si="179"/>
        <v>3.3384446149165678E-8</v>
      </c>
      <c r="AZ320" s="2">
        <f t="shared" si="180"/>
        <v>1.107360820743621E-6</v>
      </c>
      <c r="BA320" s="2"/>
      <c r="BB320" s="46">
        <f t="shared" si="159"/>
        <v>0.73612735900929072</v>
      </c>
      <c r="BC320" s="46">
        <f t="shared" si="160"/>
        <v>0.25</v>
      </c>
      <c r="BD320" s="2"/>
      <c r="BE320">
        <f>IF(AG320/Calculations!$H$11=INT(AG320/Calculations!$H$11),1,0)</f>
        <v>0</v>
      </c>
      <c r="BF320" s="56">
        <f t="shared" si="181"/>
        <v>1.4248999093981773</v>
      </c>
      <c r="BH320" s="2">
        <f t="shared" si="163"/>
        <v>2.1267384771242908</v>
      </c>
      <c r="BI320" s="2">
        <f t="shared" si="164"/>
        <v>19.010482020499179</v>
      </c>
      <c r="BJ320" s="41">
        <f t="shared" si="182"/>
        <v>0</v>
      </c>
      <c r="BK320" s="58">
        <f t="shared" si="183"/>
        <v>0</v>
      </c>
      <c r="BL320" s="2"/>
      <c r="BM320" s="2">
        <f t="shared" si="165"/>
        <v>2.1267384771242908</v>
      </c>
      <c r="BN320" s="2">
        <f t="shared" si="166"/>
        <v>19.010482020499179</v>
      </c>
      <c r="BO320" s="41">
        <f t="shared" si="167"/>
        <v>0</v>
      </c>
      <c r="BP320" s="2">
        <f t="shared" si="168"/>
        <v>0</v>
      </c>
      <c r="BQ320" s="2"/>
      <c r="BR320" s="2"/>
      <c r="BS320" s="2">
        <f t="shared" si="184"/>
        <v>4706.5487034307744</v>
      </c>
      <c r="BT320" s="2">
        <f t="shared" si="189"/>
        <v>33.00839080353812</v>
      </c>
      <c r="BU320" s="2">
        <f t="shared" si="190"/>
        <v>2390.5194922653377</v>
      </c>
      <c r="BV320" s="2">
        <f t="shared" si="191"/>
        <v>2349.0376019689747</v>
      </c>
      <c r="BW320" s="6">
        <f t="shared" si="192"/>
        <v>4739.5570942343129</v>
      </c>
    </row>
    <row r="321" spans="15:75" x14ac:dyDescent="0.35">
      <c r="O321">
        <f t="shared" si="158"/>
        <v>5.1699999999999777</v>
      </c>
      <c r="P321" s="46"/>
      <c r="S321" s="46"/>
      <c r="T321" s="46"/>
      <c r="U321" s="22">
        <f>IF(O321&lt;'User Interface'!$C$54,0,'User Interface'!$C$52)</f>
        <v>0.05</v>
      </c>
      <c r="V321" s="46">
        <f>'User Interface'!$C$52</f>
        <v>0.05</v>
      </c>
      <c r="W321" s="46"/>
      <c r="X321">
        <f t="shared" si="157"/>
        <v>5.1699999999999777</v>
      </c>
      <c r="Y321" s="46"/>
      <c r="Z321" s="46"/>
      <c r="AA321" s="46"/>
      <c r="AD321" s="22">
        <f>IF(X321&lt;'User Interface'!$C$54,0,'User Interface'!$C$52)</f>
        <v>0.05</v>
      </c>
      <c r="AE321" s="46">
        <f>'User Interface'!$C$52</f>
        <v>0.05</v>
      </c>
      <c r="AG321">
        <f t="shared" si="185"/>
        <v>102.66666666666667</v>
      </c>
      <c r="AH321">
        <f t="shared" si="118"/>
        <v>308</v>
      </c>
      <c r="AI321" s="1">
        <f t="shared" si="169"/>
        <v>104.90011979852706</v>
      </c>
      <c r="AJ321" s="1">
        <f t="shared" si="170"/>
        <v>1.0229543872578962E-7</v>
      </c>
      <c r="AK321" s="1">
        <f t="shared" si="161"/>
        <v>22.932634056120609</v>
      </c>
      <c r="AL321" s="1">
        <f t="shared" si="171"/>
        <v>163.36870782448821</v>
      </c>
      <c r="AM321" s="1">
        <f t="shared" si="186"/>
        <v>122.65581567301716</v>
      </c>
      <c r="AN321" s="1">
        <f t="shared" si="172"/>
        <v>5.4914800630061295E-5</v>
      </c>
      <c r="AO321" s="1">
        <f t="shared" si="173"/>
        <v>3705.5864013874548</v>
      </c>
      <c r="AP321" s="1">
        <f t="shared" si="174"/>
        <v>3.3175188022619579E-6</v>
      </c>
      <c r="AQ321" s="1">
        <f t="shared" si="162"/>
        <v>170.83665787043671</v>
      </c>
      <c r="AR321" s="1">
        <f t="shared" si="175"/>
        <v>709.44907552004508</v>
      </c>
      <c r="AS321" s="1">
        <f t="shared" si="176"/>
        <v>1.6267063294419571E-4</v>
      </c>
      <c r="AT321" s="1">
        <f t="shared" si="187"/>
        <v>0.27036686465905629</v>
      </c>
      <c r="AU321" s="1">
        <f t="shared" si="188"/>
        <v>4999.9999999999955</v>
      </c>
      <c r="AW321" s="2">
        <f t="shared" si="177"/>
        <v>1.1866566867381013E-6</v>
      </c>
      <c r="AX321" s="42">
        <f t="shared" si="178"/>
        <v>4.9358915062402388E-6</v>
      </c>
      <c r="AY321" s="2">
        <f t="shared" si="179"/>
        <v>3.2732174158926516E-8</v>
      </c>
      <c r="AZ321" s="2">
        <f t="shared" si="180"/>
        <v>1.1088161167905995E-6</v>
      </c>
      <c r="BA321" s="2"/>
      <c r="BB321" s="46">
        <f t="shared" si="159"/>
        <v>0.73578255523975544</v>
      </c>
      <c r="BC321" s="46">
        <f t="shared" si="160"/>
        <v>0.25</v>
      </c>
      <c r="BD321" s="2"/>
      <c r="BE321">
        <f>IF(AG321/Calculations!$H$11=INT(AG321/Calculations!$H$11),1,0)</f>
        <v>0</v>
      </c>
      <c r="BF321" s="56">
        <f t="shared" si="181"/>
        <v>1.4244458525087036</v>
      </c>
      <c r="BH321" s="2">
        <f t="shared" si="163"/>
        <v>2.0803878338430271</v>
      </c>
      <c r="BI321" s="2">
        <f t="shared" si="164"/>
        <v>19.015266395967348</v>
      </c>
      <c r="BJ321" s="41">
        <f t="shared" si="182"/>
        <v>0</v>
      </c>
      <c r="BK321" s="58">
        <f t="shared" si="183"/>
        <v>0</v>
      </c>
      <c r="BL321" s="2"/>
      <c r="BM321" s="2">
        <f t="shared" si="165"/>
        <v>2.0803878338430271</v>
      </c>
      <c r="BN321" s="2">
        <f t="shared" si="166"/>
        <v>19.015266395967348</v>
      </c>
      <c r="BO321" s="41">
        <f t="shared" si="167"/>
        <v>0</v>
      </c>
      <c r="BP321" s="2">
        <f t="shared" si="168"/>
        <v>0</v>
      </c>
      <c r="BQ321" s="2"/>
      <c r="BR321" s="2"/>
      <c r="BS321" s="2">
        <f t="shared" si="184"/>
        <v>4727.6443576605843</v>
      </c>
      <c r="BT321" s="2">
        <f t="shared" si="189"/>
        <v>33.00839080353812</v>
      </c>
      <c r="BU321" s="2">
        <f t="shared" si="190"/>
        <v>2392.5998800991806</v>
      </c>
      <c r="BV321" s="2">
        <f t="shared" si="191"/>
        <v>2368.0528683649422</v>
      </c>
      <c r="BW321" s="6">
        <f t="shared" si="192"/>
        <v>4760.6527484641229</v>
      </c>
    </row>
    <row r="322" spans="15:75" x14ac:dyDescent="0.35">
      <c r="O322">
        <f t="shared" si="158"/>
        <v>5.1899999999999773</v>
      </c>
      <c r="P322" s="46"/>
      <c r="S322" s="46"/>
      <c r="T322" s="46"/>
      <c r="U322" s="22">
        <f>IF(O322&lt;'User Interface'!$C$54,0,'User Interface'!$C$52)</f>
        <v>0.05</v>
      </c>
      <c r="V322" s="46">
        <f>'User Interface'!$C$52</f>
        <v>0.05</v>
      </c>
      <c r="W322" s="46"/>
      <c r="X322">
        <f t="shared" ref="X322:X385" si="193">X321+0.02</f>
        <v>5.1899999999999773</v>
      </c>
      <c r="Y322" s="46"/>
      <c r="Z322" s="46"/>
      <c r="AA322" s="46"/>
      <c r="AD322" s="22">
        <f>IF(X322&lt;'User Interface'!$C$54,0,'User Interface'!$C$52)</f>
        <v>0.05</v>
      </c>
      <c r="AE322" s="46">
        <f>'User Interface'!$C$52</f>
        <v>0.05</v>
      </c>
      <c r="AG322">
        <f t="shared" si="185"/>
        <v>103</v>
      </c>
      <c r="AH322">
        <f t="shared" si="118"/>
        <v>309</v>
      </c>
      <c r="AI322" s="1">
        <f t="shared" si="169"/>
        <v>102.86495917863739</v>
      </c>
      <c r="AJ322" s="1">
        <f t="shared" si="170"/>
        <v>1.0029111176056416E-7</v>
      </c>
      <c r="AK322" s="1">
        <f t="shared" si="161"/>
        <v>22.419724227334541</v>
      </c>
      <c r="AL322" s="1">
        <f t="shared" si="171"/>
        <v>160.36001834066812</v>
      </c>
      <c r="AM322" s="1">
        <f t="shared" si="186"/>
        <v>121.40100638184992</v>
      </c>
      <c r="AN322" s="1">
        <f t="shared" si="172"/>
        <v>5.421191000832818E-5</v>
      </c>
      <c r="AO322" s="1">
        <f t="shared" si="173"/>
        <v>3710.268301429649</v>
      </c>
      <c r="AP322" s="1">
        <f t="shared" si="174"/>
        <v>3.3219336805975687E-6</v>
      </c>
      <c r="AQ322" s="1">
        <f t="shared" si="162"/>
        <v>170.87466448750135</v>
      </c>
      <c r="AR322" s="1">
        <f t="shared" si="175"/>
        <v>711.53927678811363</v>
      </c>
      <c r="AS322" s="1">
        <f t="shared" si="176"/>
        <v>1.6374870789325288E-4</v>
      </c>
      <c r="AT322" s="1">
        <f t="shared" si="187"/>
        <v>0.27182778340024855</v>
      </c>
      <c r="AU322" s="1">
        <f t="shared" si="188"/>
        <v>4999.9999999999964</v>
      </c>
      <c r="AW322" s="2">
        <f t="shared" si="177"/>
        <v>1.1649597398335948E-6</v>
      </c>
      <c r="AX322" s="42">
        <f t="shared" si="178"/>
        <v>4.951185257252306E-6</v>
      </c>
      <c r="AY322" s="2">
        <f t="shared" si="179"/>
        <v>3.2094152610037746E-8</v>
      </c>
      <c r="AZ322" s="2">
        <f t="shared" si="180"/>
        <v>1.1102544790895965E-6</v>
      </c>
      <c r="BA322" s="2"/>
      <c r="BB322" s="46">
        <f t="shared" si="159"/>
        <v>0.73543791297710892</v>
      </c>
      <c r="BC322" s="46">
        <f t="shared" si="160"/>
        <v>0.25</v>
      </c>
      <c r="BD322" s="2"/>
      <c r="BE322">
        <f>IF(AG322/Calculations!$H$11=INT(AG322/Calculations!$H$11),1,0)</f>
        <v>0</v>
      </c>
      <c r="BF322" s="56">
        <f t="shared" si="181"/>
        <v>1.4240409797532356</v>
      </c>
      <c r="BH322" s="2">
        <f t="shared" si="163"/>
        <v>2.0351606218940002</v>
      </c>
      <c r="BI322" s="2">
        <f t="shared" si="164"/>
        <v>19.019857491557627</v>
      </c>
      <c r="BJ322" s="41">
        <f t="shared" si="182"/>
        <v>0</v>
      </c>
      <c r="BK322" s="58">
        <f t="shared" si="183"/>
        <v>0</v>
      </c>
      <c r="BL322" s="2"/>
      <c r="BM322" s="2">
        <f t="shared" si="165"/>
        <v>2.0351606218940002</v>
      </c>
      <c r="BN322" s="2">
        <f t="shared" si="166"/>
        <v>19.019857491557627</v>
      </c>
      <c r="BO322" s="41">
        <f t="shared" si="167"/>
        <v>0</v>
      </c>
      <c r="BP322" s="2">
        <f t="shared" si="168"/>
        <v>0</v>
      </c>
      <c r="BQ322" s="2"/>
      <c r="BR322" s="2"/>
      <c r="BS322" s="2">
        <f t="shared" si="184"/>
        <v>4748.6993757740356</v>
      </c>
      <c r="BT322" s="2">
        <f t="shared" si="189"/>
        <v>33.00839080353812</v>
      </c>
      <c r="BU322" s="2">
        <f t="shared" si="190"/>
        <v>2394.6350407210748</v>
      </c>
      <c r="BV322" s="2">
        <f t="shared" si="191"/>
        <v>2387.0727258564998</v>
      </c>
      <c r="BW322" s="6">
        <f t="shared" si="192"/>
        <v>4781.7077665775741</v>
      </c>
    </row>
    <row r="323" spans="15:75" x14ac:dyDescent="0.35">
      <c r="O323">
        <f t="shared" ref="O323:O386" si="194">O322+0.02</f>
        <v>5.2099999999999769</v>
      </c>
      <c r="P323" s="46"/>
      <c r="S323" s="46"/>
      <c r="T323" s="46"/>
      <c r="U323" s="22">
        <f>IF(O323&lt;'User Interface'!$C$54,0,'User Interface'!$C$52)</f>
        <v>0.05</v>
      </c>
      <c r="V323" s="46">
        <f>'User Interface'!$C$52</f>
        <v>0.05</v>
      </c>
      <c r="W323" s="46"/>
      <c r="X323">
        <f t="shared" si="193"/>
        <v>5.2099999999999769</v>
      </c>
      <c r="Y323" s="46"/>
      <c r="Z323" s="46"/>
      <c r="AA323" s="46"/>
      <c r="AD323" s="22">
        <f>IF(X323&lt;'User Interface'!$C$54,0,'User Interface'!$C$52)</f>
        <v>0.05</v>
      </c>
      <c r="AE323" s="46">
        <f>'User Interface'!$C$52</f>
        <v>0.05</v>
      </c>
      <c r="AG323">
        <f t="shared" si="185"/>
        <v>103.33333333333333</v>
      </c>
      <c r="AH323">
        <f t="shared" si="118"/>
        <v>310</v>
      </c>
      <c r="AI323" s="1">
        <f t="shared" si="169"/>
        <v>100.87392945087706</v>
      </c>
      <c r="AJ323" s="1">
        <f t="shared" si="170"/>
        <v>9.8330777427967943E-8</v>
      </c>
      <c r="AK323" s="1">
        <f t="shared" si="161"/>
        <v>21.919673487351368</v>
      </c>
      <c r="AL323" s="1">
        <f t="shared" si="171"/>
        <v>157.39667527425127</v>
      </c>
      <c r="AM323" s="1">
        <f t="shared" si="186"/>
        <v>120.14538752778329</v>
      </c>
      <c r="AN323" s="1">
        <f t="shared" si="172"/>
        <v>5.3511548457245335E-5</v>
      </c>
      <c r="AO323" s="1">
        <f t="shared" si="173"/>
        <v>3714.8940294373892</v>
      </c>
      <c r="AP323" s="1">
        <f t="shared" si="174"/>
        <v>3.3262983852647099E-6</v>
      </c>
      <c r="AQ323" s="1">
        <f t="shared" si="162"/>
        <v>170.91287501181506</v>
      </c>
      <c r="AR323" s="1">
        <f t="shared" si="175"/>
        <v>713.58393430181673</v>
      </c>
      <c r="AS323" s="1">
        <f t="shared" si="176"/>
        <v>1.6481607271219147E-4</v>
      </c>
      <c r="AT323" s="1">
        <f t="shared" si="187"/>
        <v>0.2732737564627542</v>
      </c>
      <c r="AU323" s="1">
        <f t="shared" si="188"/>
        <v>4999.9999999999973</v>
      </c>
      <c r="AW323" s="2">
        <f t="shared" si="177"/>
        <v>1.1435809662072272E-6</v>
      </c>
      <c r="AX323" s="42">
        <f t="shared" si="178"/>
        <v>4.9661435783017505E-6</v>
      </c>
      <c r="AY323" s="2">
        <f t="shared" si="179"/>
        <v>3.1470036254258507E-8</v>
      </c>
      <c r="AZ323" s="2">
        <f t="shared" si="180"/>
        <v>1.1116759315329969E-6</v>
      </c>
      <c r="BA323" s="2"/>
      <c r="BB323" s="46">
        <f t="shared" si="159"/>
        <v>0.73509343214570089</v>
      </c>
      <c r="BC323" s="46">
        <f t="shared" si="160"/>
        <v>0.25</v>
      </c>
      <c r="BD323" s="2"/>
      <c r="BE323">
        <f>IF(AG323/Calculations!$H$11=INT(AG323/Calculations!$H$11),1,0)</f>
        <v>0</v>
      </c>
      <c r="BF323" s="56">
        <f t="shared" si="181"/>
        <v>1.4236840499979855</v>
      </c>
      <c r="BH323" s="2">
        <f t="shared" si="163"/>
        <v>1.9910297297206667</v>
      </c>
      <c r="BI323" s="2">
        <f t="shared" si="164"/>
        <v>19.024284356258313</v>
      </c>
      <c r="BJ323" s="41">
        <f t="shared" si="182"/>
        <v>0</v>
      </c>
      <c r="BK323" s="58">
        <f t="shared" si="183"/>
        <v>0</v>
      </c>
      <c r="BL323" s="2"/>
      <c r="BM323" s="2">
        <f t="shared" si="165"/>
        <v>1.9910297297206667</v>
      </c>
      <c r="BN323" s="2">
        <f t="shared" si="166"/>
        <v>19.024284356258313</v>
      </c>
      <c r="BO323" s="41">
        <f t="shared" si="167"/>
        <v>0</v>
      </c>
      <c r="BP323" s="2">
        <f t="shared" si="168"/>
        <v>0</v>
      </c>
      <c r="BQ323" s="2"/>
      <c r="BR323" s="2"/>
      <c r="BS323" s="2">
        <f t="shared" si="184"/>
        <v>4769.7146898600149</v>
      </c>
      <c r="BT323" s="2">
        <f t="shared" si="189"/>
        <v>33.00839080353812</v>
      </c>
      <c r="BU323" s="2">
        <f t="shared" si="190"/>
        <v>2396.6260704507954</v>
      </c>
      <c r="BV323" s="2">
        <f t="shared" si="191"/>
        <v>2406.0970102127581</v>
      </c>
      <c r="BW323" s="6">
        <f t="shared" si="192"/>
        <v>4802.7230806635534</v>
      </c>
    </row>
    <row r="324" spans="15:75" x14ac:dyDescent="0.35">
      <c r="O324">
        <f t="shared" si="194"/>
        <v>5.2299999999999764</v>
      </c>
      <c r="P324" s="46"/>
      <c r="S324" s="46"/>
      <c r="T324" s="46"/>
      <c r="U324" s="22">
        <f>IF(O324&lt;'User Interface'!$C$54,0,'User Interface'!$C$52)</f>
        <v>0.05</v>
      </c>
      <c r="V324" s="46">
        <f>'User Interface'!$C$52</f>
        <v>0.05</v>
      </c>
      <c r="W324" s="46"/>
      <c r="X324">
        <f t="shared" si="193"/>
        <v>5.2299999999999764</v>
      </c>
      <c r="Y324" s="46"/>
      <c r="Z324" s="46"/>
      <c r="AA324" s="46"/>
      <c r="AD324" s="22">
        <f>IF(X324&lt;'User Interface'!$C$54,0,'User Interface'!$C$52)</f>
        <v>0.05</v>
      </c>
      <c r="AE324" s="46">
        <f>'User Interface'!$C$52</f>
        <v>0.05</v>
      </c>
      <c r="AG324">
        <f t="shared" si="185"/>
        <v>103.66666666666667</v>
      </c>
      <c r="AH324">
        <f t="shared" si="118"/>
        <v>311</v>
      </c>
      <c r="AI324" s="1">
        <f t="shared" si="169"/>
        <v>98.925961066261749</v>
      </c>
      <c r="AJ324" s="1">
        <f t="shared" si="170"/>
        <v>9.6413339680831428E-8</v>
      </c>
      <c r="AK324" s="1">
        <f t="shared" si="161"/>
        <v>21.432122597511743</v>
      </c>
      <c r="AL324" s="1">
        <f t="shared" si="171"/>
        <v>154.47856501741467</v>
      </c>
      <c r="AM324" s="1">
        <f t="shared" si="186"/>
        <v>118.88944111433757</v>
      </c>
      <c r="AN324" s="1">
        <f t="shared" si="172"/>
        <v>5.281394790103054E-5</v>
      </c>
      <c r="AO324" s="1">
        <f t="shared" si="173"/>
        <v>3719.4636987759809</v>
      </c>
      <c r="AP324" s="1">
        <f t="shared" si="174"/>
        <v>3.3306127584028407E-6</v>
      </c>
      <c r="AQ324" s="1">
        <f t="shared" si="162"/>
        <v>170.95112944771068</v>
      </c>
      <c r="AR324" s="1">
        <f t="shared" si="175"/>
        <v>715.58415509294616</v>
      </c>
      <c r="AS324" s="1">
        <f t="shared" si="176"/>
        <v>1.6587265549208288E-4</v>
      </c>
      <c r="AT324" s="1">
        <f t="shared" si="187"/>
        <v>0.2747047742040985</v>
      </c>
      <c r="AU324" s="1">
        <f t="shared" si="188"/>
        <v>4999.9999999999964</v>
      </c>
      <c r="AW324" s="2">
        <f t="shared" si="177"/>
        <v>1.1225201396098783E-6</v>
      </c>
      <c r="AX324" s="42">
        <f t="shared" si="178"/>
        <v>4.9807749873245447E-6</v>
      </c>
      <c r="AY324" s="2">
        <f t="shared" si="179"/>
        <v>3.0859488062186124E-8</v>
      </c>
      <c r="AZ324" s="2">
        <f t="shared" si="180"/>
        <v>1.1130805015597006E-6</v>
      </c>
      <c r="BA324" s="2"/>
      <c r="BB324" s="46">
        <f t="shared" si="159"/>
        <v>0.73474911266991672</v>
      </c>
      <c r="BC324" s="46">
        <f t="shared" si="160"/>
        <v>0.25</v>
      </c>
      <c r="BD324" s="2"/>
      <c r="BE324">
        <f>IF(AG324/Calculations!$H$11=INT(AG324/Calculations!$H$11),1,0)</f>
        <v>0</v>
      </c>
      <c r="BF324" s="56">
        <f t="shared" si="181"/>
        <v>1.4233738513450587</v>
      </c>
      <c r="BH324" s="2">
        <f t="shared" si="163"/>
        <v>1.9479683865327513</v>
      </c>
      <c r="BI324" s="2">
        <f t="shared" si="164"/>
        <v>19.028573881652871</v>
      </c>
      <c r="BJ324" s="41">
        <f t="shared" si="182"/>
        <v>0</v>
      </c>
      <c r="BK324" s="58">
        <f t="shared" si="183"/>
        <v>0</v>
      </c>
      <c r="BL324" s="2"/>
      <c r="BM324" s="2">
        <f t="shared" si="165"/>
        <v>1.9479683865327513</v>
      </c>
      <c r="BN324" s="2">
        <f t="shared" si="166"/>
        <v>19.028573881652871</v>
      </c>
      <c r="BO324" s="41">
        <f t="shared" si="167"/>
        <v>0</v>
      </c>
      <c r="BP324" s="2">
        <f t="shared" si="168"/>
        <v>0</v>
      </c>
      <c r="BQ324" s="2"/>
      <c r="BR324" s="2"/>
      <c r="BS324" s="2">
        <f t="shared" si="184"/>
        <v>4790.6912321282007</v>
      </c>
      <c r="BT324" s="2">
        <f t="shared" si="189"/>
        <v>33.00839080353812</v>
      </c>
      <c r="BU324" s="2">
        <f t="shared" si="190"/>
        <v>2398.5740388373283</v>
      </c>
      <c r="BV324" s="2">
        <f t="shared" si="191"/>
        <v>2425.1255840944109</v>
      </c>
      <c r="BW324" s="6">
        <f t="shared" si="192"/>
        <v>4823.6996229317392</v>
      </c>
    </row>
    <row r="325" spans="15:75" x14ac:dyDescent="0.35">
      <c r="O325">
        <f t="shared" si="194"/>
        <v>5.249999999999976</v>
      </c>
      <c r="P325" s="46"/>
      <c r="S325" s="46"/>
      <c r="T325" s="46"/>
      <c r="U325" s="22">
        <f>IF(O325&lt;'User Interface'!$C$54,0,'User Interface'!$C$52)</f>
        <v>0.05</v>
      </c>
      <c r="V325" s="46">
        <f>'User Interface'!$C$52</f>
        <v>0.05</v>
      </c>
      <c r="W325" s="46"/>
      <c r="X325">
        <f t="shared" si="193"/>
        <v>5.249999999999976</v>
      </c>
      <c r="Y325" s="46"/>
      <c r="Z325" s="46"/>
      <c r="AA325" s="46"/>
      <c r="AD325" s="22">
        <f>IF(X325&lt;'User Interface'!$C$54,0,'User Interface'!$C$52)</f>
        <v>0.05</v>
      </c>
      <c r="AE325" s="46">
        <f>'User Interface'!$C$52</f>
        <v>0.05</v>
      </c>
      <c r="AG325">
        <f t="shared" si="185"/>
        <v>104</v>
      </c>
      <c r="AH325">
        <f t="shared" si="118"/>
        <v>312</v>
      </c>
      <c r="AI325" s="1">
        <f t="shared" si="169"/>
        <v>97.020010860100925</v>
      </c>
      <c r="AJ325" s="1">
        <f t="shared" si="170"/>
        <v>9.4537738925105905E-8</v>
      </c>
      <c r="AK325" s="1">
        <f t="shared" si="161"/>
        <v>20.95672585026907</v>
      </c>
      <c r="AL325" s="1">
        <f t="shared" si="171"/>
        <v>151.60553791114097</v>
      </c>
      <c r="AM325" s="1">
        <f t="shared" si="186"/>
        <v>117.63363650375669</v>
      </c>
      <c r="AN325" s="1">
        <f t="shared" si="172"/>
        <v>5.2119331853218726E-5</v>
      </c>
      <c r="AO325" s="1">
        <f t="shared" si="173"/>
        <v>3723.9774329864263</v>
      </c>
      <c r="AP325" s="1">
        <f t="shared" si="174"/>
        <v>3.3348767255777944E-6</v>
      </c>
      <c r="AQ325" s="1">
        <f t="shared" si="162"/>
        <v>170.98931053035002</v>
      </c>
      <c r="AR325" s="1">
        <f t="shared" si="175"/>
        <v>717.54100205808959</v>
      </c>
      <c r="AS325" s="1">
        <f t="shared" si="176"/>
        <v>1.6691839414185878E-4</v>
      </c>
      <c r="AT325" s="1">
        <f t="shared" si="187"/>
        <v>0.27612083272281424</v>
      </c>
      <c r="AU325" s="1">
        <f t="shared" si="188"/>
        <v>4999.9999999999964</v>
      </c>
      <c r="AW325" s="2">
        <f t="shared" si="177"/>
        <v>1.1017767379375263E-6</v>
      </c>
      <c r="AX325" s="42">
        <f t="shared" si="178"/>
        <v>4.9950875900635926E-6</v>
      </c>
      <c r="AY325" s="2">
        <f t="shared" si="179"/>
        <v>3.0262179137884937E-8</v>
      </c>
      <c r="AZ325" s="2">
        <f t="shared" si="180"/>
        <v>1.1144682199759E-6</v>
      </c>
      <c r="BA325" s="2"/>
      <c r="BB325" s="46">
        <f t="shared" si="159"/>
        <v>0.73440495447417697</v>
      </c>
      <c r="BC325" s="46">
        <f t="shared" si="160"/>
        <v>0.25</v>
      </c>
      <c r="BD325" s="2"/>
      <c r="BE325">
        <f>IF(AG325/Calculations!$H$11=INT(AG325/Calculations!$H$11),1,0)</f>
        <v>0</v>
      </c>
      <c r="BF325" s="56">
        <f t="shared" si="181"/>
        <v>1.4231092008551265</v>
      </c>
      <c r="BH325" s="2">
        <f t="shared" si="163"/>
        <v>1.9059502080364104</v>
      </c>
      <c r="BI325" s="2">
        <f t="shared" si="164"/>
        <v>19.032751021273867</v>
      </c>
      <c r="BJ325" s="41">
        <f t="shared" si="182"/>
        <v>0</v>
      </c>
      <c r="BK325" s="58">
        <f t="shared" si="183"/>
        <v>0</v>
      </c>
      <c r="BL325" s="2"/>
      <c r="BM325" s="2">
        <f t="shared" si="165"/>
        <v>1.9059502080364104</v>
      </c>
      <c r="BN325" s="2">
        <f t="shared" si="166"/>
        <v>19.032751021273867</v>
      </c>
      <c r="BO325" s="41">
        <f t="shared" si="167"/>
        <v>0</v>
      </c>
      <c r="BP325" s="2">
        <f t="shared" si="168"/>
        <v>0</v>
      </c>
      <c r="BQ325" s="2"/>
      <c r="BR325" s="2"/>
      <c r="BS325" s="2">
        <f t="shared" si="184"/>
        <v>4811.6299333575107</v>
      </c>
      <c r="BT325" s="2">
        <f t="shared" si="189"/>
        <v>33.00839080353812</v>
      </c>
      <c r="BU325" s="2">
        <f t="shared" si="190"/>
        <v>2400.4799890453646</v>
      </c>
      <c r="BV325" s="2">
        <f t="shared" si="191"/>
        <v>2444.1583351156846</v>
      </c>
      <c r="BW325" s="6">
        <f t="shared" si="192"/>
        <v>4844.6383241610492</v>
      </c>
    </row>
    <row r="326" spans="15:75" x14ac:dyDescent="0.35">
      <c r="O326">
        <f t="shared" si="194"/>
        <v>5.2699999999999756</v>
      </c>
      <c r="P326" s="46"/>
      <c r="S326" s="46"/>
      <c r="T326" s="46"/>
      <c r="U326" s="22">
        <f>IF(O326&lt;'User Interface'!$C$54,0,'User Interface'!$C$52)</f>
        <v>0.05</v>
      </c>
      <c r="V326" s="46">
        <f>'User Interface'!$C$52</f>
        <v>0.05</v>
      </c>
      <c r="W326" s="46"/>
      <c r="X326">
        <f t="shared" si="193"/>
        <v>5.2699999999999756</v>
      </c>
      <c r="Y326" s="46"/>
      <c r="Z326" s="46"/>
      <c r="AA326" s="46"/>
      <c r="AD326" s="22">
        <f>IF(X326&lt;'User Interface'!$C$54,0,'User Interface'!$C$52)</f>
        <v>0.05</v>
      </c>
      <c r="AE326" s="46">
        <f>'User Interface'!$C$52</f>
        <v>0.05</v>
      </c>
      <c r="AG326">
        <f t="shared" si="185"/>
        <v>104.33333333333333</v>
      </c>
      <c r="AH326">
        <f t="shared" si="118"/>
        <v>313</v>
      </c>
      <c r="AI326" s="1">
        <f t="shared" si="169"/>
        <v>95.15506162865573</v>
      </c>
      <c r="AJ326" s="1">
        <f t="shared" si="170"/>
        <v>9.2702947900060385E-8</v>
      </c>
      <c r="AK326" s="1">
        <f t="shared" si="161"/>
        <v>20.493149989074716</v>
      </c>
      <c r="AL326" s="1">
        <f t="shared" si="171"/>
        <v>148.77741097490679</v>
      </c>
      <c r="AM326" s="1">
        <f t="shared" si="186"/>
        <v>116.37843035027204</v>
      </c>
      <c r="AN326" s="1">
        <f t="shared" si="172"/>
        <v>5.1427915429588863E-5</v>
      </c>
      <c r="AO326" s="1">
        <f t="shared" si="173"/>
        <v>3728.4353653210655</v>
      </c>
      <c r="AP326" s="1">
        <f t="shared" si="174"/>
        <v>3.3390902711763831E-6</v>
      </c>
      <c r="AQ326" s="1">
        <f t="shared" si="162"/>
        <v>171.02733723203113</v>
      </c>
      <c r="AR326" s="1">
        <f t="shared" si="175"/>
        <v>719.45549975733877</v>
      </c>
      <c r="AS326" s="1">
        <f t="shared" si="176"/>
        <v>1.6795323579803221E-4</v>
      </c>
      <c r="AT326" s="1">
        <f t="shared" si="187"/>
        <v>0.27752193370787531</v>
      </c>
      <c r="AU326" s="1">
        <f t="shared" si="188"/>
        <v>4999.9999999999973</v>
      </c>
      <c r="AW326" s="2">
        <f t="shared" si="177"/>
        <v>1.0813499659354022E-6</v>
      </c>
      <c r="AX326" s="42">
        <f t="shared" si="178"/>
        <v>5.0090891357415139E-6</v>
      </c>
      <c r="AY326" s="2">
        <f t="shared" si="179"/>
        <v>2.9677788616656438E-8</v>
      </c>
      <c r="AZ326" s="2">
        <f t="shared" si="180"/>
        <v>1.1158391207911864E-6</v>
      </c>
      <c r="BA326" s="2"/>
      <c r="BB326" s="46">
        <f t="shared" si="159"/>
        <v>0.73406095748293765</v>
      </c>
      <c r="BC326" s="46">
        <f t="shared" si="160"/>
        <v>0.25</v>
      </c>
      <c r="BD326" s="2"/>
      <c r="BE326">
        <f>IF(AG326/Calculations!$H$11=INT(AG326/Calculations!$H$11),1,0)</f>
        <v>0</v>
      </c>
      <c r="BF326" s="56">
        <f t="shared" si="181"/>
        <v>1.4228889442137684</v>
      </c>
      <c r="BH326" s="2">
        <f t="shared" si="163"/>
        <v>1.8649492332799884</v>
      </c>
      <c r="BI326" s="2">
        <f t="shared" si="164"/>
        <v>19.03683898283111</v>
      </c>
      <c r="BJ326" s="41">
        <f t="shared" si="182"/>
        <v>0</v>
      </c>
      <c r="BK326" s="58">
        <f t="shared" si="183"/>
        <v>0</v>
      </c>
      <c r="BL326" s="2"/>
      <c r="BM326" s="2">
        <f t="shared" si="165"/>
        <v>1.8649492332799884</v>
      </c>
      <c r="BN326" s="2">
        <f t="shared" si="166"/>
        <v>19.03683898283111</v>
      </c>
      <c r="BO326" s="41">
        <f t="shared" si="167"/>
        <v>0</v>
      </c>
      <c r="BP326" s="2">
        <f t="shared" si="168"/>
        <v>0</v>
      </c>
      <c r="BQ326" s="2"/>
      <c r="BR326" s="2"/>
      <c r="BS326" s="2">
        <f t="shared" si="184"/>
        <v>4832.5317215736213</v>
      </c>
      <c r="BT326" s="2">
        <f t="shared" si="189"/>
        <v>33.00839080353812</v>
      </c>
      <c r="BU326" s="2">
        <f t="shared" si="190"/>
        <v>2402.3449382786448</v>
      </c>
      <c r="BV326" s="2">
        <f t="shared" si="191"/>
        <v>2463.1951740985155</v>
      </c>
      <c r="BW326" s="6">
        <f t="shared" si="192"/>
        <v>4865.5401123771599</v>
      </c>
    </row>
    <row r="327" spans="15:75" x14ac:dyDescent="0.35">
      <c r="O327">
        <f t="shared" si="194"/>
        <v>5.2899999999999752</v>
      </c>
      <c r="P327" s="46"/>
      <c r="S327" s="46"/>
      <c r="T327" s="46"/>
      <c r="U327" s="22">
        <f>IF(O327&lt;'User Interface'!$C$54,0,'User Interface'!$C$52)</f>
        <v>0.05</v>
      </c>
      <c r="V327" s="46">
        <f>'User Interface'!$C$52</f>
        <v>0.05</v>
      </c>
      <c r="W327" s="46"/>
      <c r="X327">
        <f t="shared" si="193"/>
        <v>5.2899999999999752</v>
      </c>
      <c r="Y327" s="46"/>
      <c r="Z327" s="46"/>
      <c r="AA327" s="46"/>
      <c r="AD327" s="22">
        <f>IF(X327&lt;'User Interface'!$C$54,0,'User Interface'!$C$52)</f>
        <v>0.05</v>
      </c>
      <c r="AE327" s="46">
        <f>'User Interface'!$C$52</f>
        <v>0.05</v>
      </c>
      <c r="AG327">
        <f t="shared" si="185"/>
        <v>104.66666666666667</v>
      </c>
      <c r="AH327">
        <f t="shared" si="118"/>
        <v>314</v>
      </c>
      <c r="AI327" s="1">
        <f t="shared" si="169"/>
        <v>93.330121676491814</v>
      </c>
      <c r="AJ327" s="1">
        <f t="shared" si="170"/>
        <v>9.0907968815797283E-8</v>
      </c>
      <c r="AK327" s="1">
        <f t="shared" si="161"/>
        <v>20.041073277580857</v>
      </c>
      <c r="AL327" s="1">
        <f t="shared" si="171"/>
        <v>145.99397042351168</v>
      </c>
      <c r="AM327" s="1">
        <f t="shared" si="186"/>
        <v>115.12426656281013</v>
      </c>
      <c r="AN327" s="1">
        <f t="shared" si="172"/>
        <v>5.073990538144356E-5</v>
      </c>
      <c r="AO327" s="1">
        <f t="shared" si="173"/>
        <v>3732.837638311993</v>
      </c>
      <c r="AP327" s="1">
        <f t="shared" si="174"/>
        <v>3.343253421852117E-6</v>
      </c>
      <c r="AQ327" s="1">
        <f t="shared" si="162"/>
        <v>171.06515915870699</v>
      </c>
      <c r="AR327" s="1">
        <f t="shared" si="175"/>
        <v>721.3286393534122</v>
      </c>
      <c r="AS327" s="1">
        <f t="shared" si="176"/>
        <v>1.6897713629604688E-4</v>
      </c>
      <c r="AT327" s="1">
        <f t="shared" si="187"/>
        <v>0.27890808428733493</v>
      </c>
      <c r="AU327" s="1">
        <f t="shared" si="188"/>
        <v>4999.9999999999973</v>
      </c>
      <c r="AW327" s="2">
        <f t="shared" si="177"/>
        <v>1.0612387759903745E-6</v>
      </c>
      <c r="AX327" s="42">
        <f t="shared" si="178"/>
        <v>5.0227870646344981E-6</v>
      </c>
      <c r="AY327" s="2">
        <f t="shared" si="179"/>
        <v>2.9106003549090339E-8</v>
      </c>
      <c r="AZ327" s="2">
        <f t="shared" si="180"/>
        <v>1.1171932410678613E-6</v>
      </c>
      <c r="BA327" s="2"/>
      <c r="BB327" s="46">
        <f t="shared" si="159"/>
        <v>0.73371712162069025</v>
      </c>
      <c r="BC327" s="46">
        <f t="shared" si="160"/>
        <v>0.25</v>
      </c>
      <c r="BD327" s="2"/>
      <c r="BE327">
        <f>IF(AG327/Calculations!$H$11=INT(AG327/Calculations!$H$11),1,0)</f>
        <v>0</v>
      </c>
      <c r="BF327" s="56">
        <f t="shared" si="181"/>
        <v>1.4227119553512113</v>
      </c>
      <c r="BH327" s="2">
        <f t="shared" si="163"/>
        <v>1.8249399539588911</v>
      </c>
      <c r="BI327" s="2">
        <f t="shared" si="164"/>
        <v>19.040859396901531</v>
      </c>
      <c r="BJ327" s="41">
        <f t="shared" si="182"/>
        <v>0</v>
      </c>
      <c r="BK327" s="58">
        <f t="shared" si="183"/>
        <v>0</v>
      </c>
      <c r="BL327" s="2"/>
      <c r="BM327" s="2">
        <f t="shared" si="165"/>
        <v>1.8249399539588911</v>
      </c>
      <c r="BN327" s="2">
        <f t="shared" si="166"/>
        <v>19.040859396901531</v>
      </c>
      <c r="BO327" s="41">
        <f t="shared" si="167"/>
        <v>0</v>
      </c>
      <c r="BP327" s="2">
        <f t="shared" si="168"/>
        <v>0</v>
      </c>
      <c r="BQ327" s="2"/>
      <c r="BR327" s="2"/>
      <c r="BS327" s="2">
        <f t="shared" si="184"/>
        <v>4853.3975209244818</v>
      </c>
      <c r="BT327" s="2">
        <f t="shared" si="189"/>
        <v>33.00839080353812</v>
      </c>
      <c r="BU327" s="2">
        <f t="shared" si="190"/>
        <v>2404.1698782326039</v>
      </c>
      <c r="BV327" s="2">
        <f t="shared" si="191"/>
        <v>2482.2360334954169</v>
      </c>
      <c r="BW327" s="6">
        <f t="shared" si="192"/>
        <v>4886.4059117280203</v>
      </c>
    </row>
    <row r="328" spans="15:75" x14ac:dyDescent="0.35">
      <c r="O328">
        <f t="shared" si="194"/>
        <v>5.3099999999999747</v>
      </c>
      <c r="P328" s="46"/>
      <c r="S328" s="46"/>
      <c r="T328" s="46"/>
      <c r="U328" s="22">
        <f>IF(O328&lt;'User Interface'!$C$54,0,'User Interface'!$C$52)</f>
        <v>0.05</v>
      </c>
      <c r="V328" s="46">
        <f>'User Interface'!$C$52</f>
        <v>0.05</v>
      </c>
      <c r="W328" s="46"/>
      <c r="X328">
        <f t="shared" si="193"/>
        <v>5.3099999999999747</v>
      </c>
      <c r="Y328" s="46"/>
      <c r="Z328" s="46"/>
      <c r="AA328" s="46"/>
      <c r="AD328" s="22">
        <f>IF(X328&lt;'User Interface'!$C$54,0,'User Interface'!$C$52)</f>
        <v>0.05</v>
      </c>
      <c r="AE328" s="46">
        <f>'User Interface'!$C$52</f>
        <v>0.05</v>
      </c>
      <c r="AG328">
        <f t="shared" si="185"/>
        <v>105</v>
      </c>
      <c r="AH328">
        <f t="shared" si="118"/>
        <v>315</v>
      </c>
      <c r="AI328" s="1">
        <f t="shared" si="169"/>
        <v>91.422261416753841</v>
      </c>
      <c r="AJ328" s="1">
        <f t="shared" si="170"/>
        <v>8.9151831317926801E-8</v>
      </c>
      <c r="AK328" s="1">
        <f t="shared" si="161"/>
        <v>19.722147619343758</v>
      </c>
      <c r="AL328" s="1">
        <f t="shared" si="171"/>
        <v>143.25497399487884</v>
      </c>
      <c r="AM328" s="1">
        <f t="shared" si="186"/>
        <v>113.87157629427054</v>
      </c>
      <c r="AN328" s="1">
        <f t="shared" si="172"/>
        <v>5.0055500146864517E-5</v>
      </c>
      <c r="AO328" s="1">
        <f t="shared" si="173"/>
        <v>3735.8837891560038</v>
      </c>
      <c r="AP328" s="1">
        <f t="shared" si="174"/>
        <v>3.3473662353497051E-6</v>
      </c>
      <c r="AQ328" s="1">
        <f t="shared" si="162"/>
        <v>172.40336592922165</v>
      </c>
      <c r="AR328" s="1">
        <f t="shared" si="175"/>
        <v>723.1613828105701</v>
      </c>
      <c r="AS328" s="1">
        <f t="shared" si="176"/>
        <v>1.6999005969480427E-4</v>
      </c>
      <c r="AT328" s="1">
        <f t="shared" si="187"/>
        <v>0.28027929687652015</v>
      </c>
      <c r="AU328" s="1">
        <f t="shared" si="188"/>
        <v>4999.9999999999973</v>
      </c>
      <c r="AW328" s="2">
        <f t="shared" si="177"/>
        <v>1.0414418872387664E-6</v>
      </c>
      <c r="AX328" s="42">
        <f t="shared" si="178"/>
        <v>5.0361885486632561E-6</v>
      </c>
      <c r="AY328" s="2">
        <f t="shared" si="179"/>
        <v>2.8546518774061935E-8</v>
      </c>
      <c r="AZ328" s="2">
        <f t="shared" si="180"/>
        <v>1.1185306207816268E-6</v>
      </c>
      <c r="BA328" s="2"/>
      <c r="BB328" s="46">
        <f t="shared" si="159"/>
        <v>0.7333734468119617</v>
      </c>
      <c r="BC328" s="46">
        <f t="shared" si="160"/>
        <v>0.25</v>
      </c>
      <c r="BD328" s="2"/>
      <c r="BE328">
        <f>IF(AG328/Calculations!$H$11=INT(AG328/Calculations!$H$11),1,0)</f>
        <v>1</v>
      </c>
      <c r="BF328" s="56">
        <f t="shared" si="181"/>
        <v>1.42257713602379</v>
      </c>
      <c r="BH328" s="2">
        <f t="shared" si="163"/>
        <v>1.7858973373216809</v>
      </c>
      <c r="BI328" s="2">
        <f t="shared" si="164"/>
        <v>19.044832465186307</v>
      </c>
      <c r="BJ328" s="41">
        <f t="shared" si="182"/>
        <v>0.12196292417242664</v>
      </c>
      <c r="BK328" s="58">
        <f t="shared" si="183"/>
        <v>1.3006142118513633</v>
      </c>
      <c r="BL328" s="2"/>
      <c r="BM328" s="2">
        <f t="shared" si="165"/>
        <v>1.7858973373216809</v>
      </c>
      <c r="BN328" s="2">
        <f t="shared" si="166"/>
        <v>19.044832465186307</v>
      </c>
      <c r="BO328" s="41">
        <f t="shared" si="167"/>
        <v>0.12196292417242664</v>
      </c>
      <c r="BP328" s="2">
        <f t="shared" si="168"/>
        <v>1.3006142118513633</v>
      </c>
      <c r="BQ328" s="2"/>
      <c r="BR328" s="2"/>
      <c r="BS328" s="2">
        <f t="shared" si="184"/>
        <v>4874.2282507269892</v>
      </c>
      <c r="BT328" s="2">
        <f t="shared" si="189"/>
        <v>34.43096793956191</v>
      </c>
      <c r="BU328" s="2">
        <f t="shared" si="190"/>
        <v>2406.077738494098</v>
      </c>
      <c r="BV328" s="2">
        <f t="shared" si="191"/>
        <v>2502.5814801724546</v>
      </c>
      <c r="BW328" s="6">
        <f t="shared" si="192"/>
        <v>4908.6592186665512</v>
      </c>
    </row>
    <row r="329" spans="15:75" x14ac:dyDescent="0.35">
      <c r="O329">
        <f t="shared" si="194"/>
        <v>5.3299999999999743</v>
      </c>
      <c r="P329" s="46"/>
      <c r="S329" s="46"/>
      <c r="T329" s="46"/>
      <c r="U329" s="22">
        <f>IF(O329&lt;'User Interface'!$C$54,0,'User Interface'!$C$52)</f>
        <v>0.05</v>
      </c>
      <c r="V329" s="46">
        <f>'User Interface'!$C$52</f>
        <v>0.05</v>
      </c>
      <c r="W329" s="46"/>
      <c r="X329">
        <f t="shared" si="193"/>
        <v>5.3299999999999743</v>
      </c>
      <c r="Y329" s="46"/>
      <c r="Z329" s="46"/>
      <c r="AA329" s="46"/>
      <c r="AD329" s="22">
        <f>IF(X329&lt;'User Interface'!$C$54,0,'User Interface'!$C$52)</f>
        <v>0.05</v>
      </c>
      <c r="AE329" s="46">
        <f>'User Interface'!$C$52</f>
        <v>0.05</v>
      </c>
      <c r="AG329">
        <f t="shared" si="185"/>
        <v>105.33333333333333</v>
      </c>
      <c r="AH329">
        <f t="shared" si="118"/>
        <v>316</v>
      </c>
      <c r="AI329" s="1">
        <f t="shared" si="169"/>
        <v>89.676793136952014</v>
      </c>
      <c r="AJ329" s="1">
        <f t="shared" si="170"/>
        <v>8.7433590994889148E-8</v>
      </c>
      <c r="AK329" s="1">
        <f t="shared" si="161"/>
        <v>19.276266165381184</v>
      </c>
      <c r="AL329" s="1">
        <f t="shared" si="171"/>
        <v>140.57370454531255</v>
      </c>
      <c r="AM329" s="1">
        <f t="shared" si="186"/>
        <v>112.62077795481227</v>
      </c>
      <c r="AN329" s="1">
        <f t="shared" si="172"/>
        <v>4.9374889917842398E-5</v>
      </c>
      <c r="AO329" s="1">
        <f t="shared" si="173"/>
        <v>3740.181835535238</v>
      </c>
      <c r="AP329" s="1">
        <f t="shared" si="174"/>
        <v>3.3514287929252489E-6</v>
      </c>
      <c r="AQ329" s="1">
        <f t="shared" si="162"/>
        <v>172.28958412074005</v>
      </c>
      <c r="AR329" s="1">
        <f t="shared" si="175"/>
        <v>725.09917914680443</v>
      </c>
      <c r="AS329" s="1">
        <f t="shared" si="176"/>
        <v>1.7099197784708532E-4</v>
      </c>
      <c r="AT329" s="1">
        <f t="shared" si="187"/>
        <v>0.28163558902609814</v>
      </c>
      <c r="AU329" s="1">
        <f t="shared" si="188"/>
        <v>4999.9999999999964</v>
      </c>
      <c r="AW329" s="2">
        <f t="shared" si="177"/>
        <v>1.0219578031841598E-6</v>
      </c>
      <c r="AX329" s="42">
        <f t="shared" si="178"/>
        <v>5.04930052596689E-6</v>
      </c>
      <c r="AY329" s="2">
        <f t="shared" si="179"/>
        <v>2.7999036782937934E-8</v>
      </c>
      <c r="AZ329" s="2">
        <f t="shared" si="180"/>
        <v>1.1198513026921119E-6</v>
      </c>
      <c r="BA329" s="2"/>
      <c r="BB329" s="46">
        <f t="shared" si="159"/>
        <v>0.73302993298131391</v>
      </c>
      <c r="BC329" s="46">
        <f t="shared" si="160"/>
        <v>0.25</v>
      </c>
      <c r="BD329" s="2"/>
      <c r="BE329">
        <f>IF(AG329/Calculations!$H$11=INT(AG329/Calculations!$H$11),1,0)</f>
        <v>0</v>
      </c>
      <c r="BF329" s="56">
        <f t="shared" si="181"/>
        <v>1.4223991922710455</v>
      </c>
      <c r="BH329" s="2">
        <f t="shared" si="163"/>
        <v>1.7454682815200633</v>
      </c>
      <c r="BI329" s="2">
        <f t="shared" si="164"/>
        <v>19.042147739209693</v>
      </c>
      <c r="BJ329" s="41">
        <f t="shared" si="182"/>
        <v>0</v>
      </c>
      <c r="BK329" s="58">
        <f t="shared" si="183"/>
        <v>0</v>
      </c>
      <c r="BL329" s="2"/>
      <c r="BM329" s="2">
        <f t="shared" si="165"/>
        <v>1.7454682815200633</v>
      </c>
      <c r="BN329" s="2">
        <f t="shared" si="166"/>
        <v>19.042147739209693</v>
      </c>
      <c r="BO329" s="41">
        <f t="shared" si="167"/>
        <v>0</v>
      </c>
      <c r="BP329" s="2">
        <f t="shared" si="168"/>
        <v>0</v>
      </c>
      <c r="BQ329" s="2"/>
      <c r="BR329" s="2"/>
      <c r="BS329" s="2">
        <f t="shared" si="184"/>
        <v>4895.0158667477199</v>
      </c>
      <c r="BT329" s="2">
        <f t="shared" si="189"/>
        <v>34.43096793956191</v>
      </c>
      <c r="BU329" s="2">
        <f t="shared" si="190"/>
        <v>2407.823206775618</v>
      </c>
      <c r="BV329" s="2">
        <f t="shared" si="191"/>
        <v>2521.6236279116642</v>
      </c>
      <c r="BW329" s="6">
        <f t="shared" si="192"/>
        <v>4929.4468346872818</v>
      </c>
    </row>
    <row r="330" spans="15:75" x14ac:dyDescent="0.35">
      <c r="O330">
        <f t="shared" si="194"/>
        <v>5.3499999999999739</v>
      </c>
      <c r="P330" s="46"/>
      <c r="S330" s="46"/>
      <c r="T330" s="46"/>
      <c r="U330" s="22">
        <f>IF(O330&lt;'User Interface'!$C$54,0,'User Interface'!$C$52)</f>
        <v>0.05</v>
      </c>
      <c r="V330" s="46">
        <f>'User Interface'!$C$52</f>
        <v>0.05</v>
      </c>
      <c r="W330" s="46"/>
      <c r="X330">
        <f t="shared" si="193"/>
        <v>5.3499999999999739</v>
      </c>
      <c r="Y330" s="46"/>
      <c r="Z330" s="46"/>
      <c r="AA330" s="46"/>
      <c r="AD330" s="22">
        <f>IF(X330&lt;'User Interface'!$C$54,0,'User Interface'!$C$52)</f>
        <v>0.05</v>
      </c>
      <c r="AE330" s="46">
        <f>'User Interface'!$C$52</f>
        <v>0.05</v>
      </c>
      <c r="AG330">
        <f t="shared" si="185"/>
        <v>105.66666666666667</v>
      </c>
      <c r="AH330">
        <f t="shared" si="118"/>
        <v>317</v>
      </c>
      <c r="AI330" s="1">
        <f t="shared" si="169"/>
        <v>87.968153303901246</v>
      </c>
      <c r="AJ330" s="1">
        <f t="shared" si="170"/>
        <v>8.5715739362552406E-8</v>
      </c>
      <c r="AK330" s="1">
        <f t="shared" si="161"/>
        <v>18.84309864844078</v>
      </c>
      <c r="AL330" s="1">
        <f t="shared" si="171"/>
        <v>137.93409237228732</v>
      </c>
      <c r="AM330" s="1">
        <f t="shared" si="186"/>
        <v>111.3724155268161</v>
      </c>
      <c r="AN330" s="1">
        <f t="shared" si="172"/>
        <v>4.8698256721417989E-5</v>
      </c>
      <c r="AO330" s="1">
        <f t="shared" si="173"/>
        <v>3744.4250314089381</v>
      </c>
      <c r="AP330" s="1">
        <f t="shared" si="174"/>
        <v>3.3550510099046201E-6</v>
      </c>
      <c r="AQ330" s="1">
        <f t="shared" si="162"/>
        <v>172.19581259540962</v>
      </c>
      <c r="AR330" s="1">
        <f t="shared" si="175"/>
        <v>726.97819503903929</v>
      </c>
      <c r="AS330" s="1">
        <f t="shared" si="176"/>
        <v>1.7198287000959285E-4</v>
      </c>
      <c r="AT330" s="1">
        <f t="shared" si="187"/>
        <v>0.28297698327030135</v>
      </c>
      <c r="AU330" s="1">
        <f t="shared" si="188"/>
        <v>4999.9999999999964</v>
      </c>
      <c r="AW330" s="2">
        <f t="shared" si="177"/>
        <v>1.002784827992E-6</v>
      </c>
      <c r="AX330" s="42">
        <f t="shared" si="178"/>
        <v>5.0621297302952878E-6</v>
      </c>
      <c r="AY330" s="2">
        <f t="shared" si="179"/>
        <v>2.7426678699292966E-8</v>
      </c>
      <c r="AZ330" s="2">
        <f t="shared" si="180"/>
        <v>1.1207651479544537E-6</v>
      </c>
      <c r="BA330" s="2"/>
      <c r="BB330" s="46">
        <f t="shared" si="159"/>
        <v>0.73268658005334453</v>
      </c>
      <c r="BC330" s="46">
        <f t="shared" si="160"/>
        <v>0.25</v>
      </c>
      <c r="BD330" s="2"/>
      <c r="BE330">
        <f>IF(AG330/Calculations!$H$11=INT(AG330/Calculations!$H$11),1,0)</f>
        <v>0</v>
      </c>
      <c r="BF330" s="56">
        <f t="shared" si="181"/>
        <v>1.4223470060485719</v>
      </c>
      <c r="BH330" s="2">
        <f t="shared" si="163"/>
        <v>1.7086398347686187</v>
      </c>
      <c r="BI330" s="2">
        <f t="shared" si="164"/>
        <v>19.049515599196269</v>
      </c>
      <c r="BJ330" s="41">
        <f t="shared" si="182"/>
        <v>0</v>
      </c>
      <c r="BK330" s="58">
        <f t="shared" si="183"/>
        <v>0</v>
      </c>
      <c r="BL330" s="2"/>
      <c r="BM330" s="2">
        <f t="shared" si="165"/>
        <v>1.7086398347686187</v>
      </c>
      <c r="BN330" s="2">
        <f t="shared" si="166"/>
        <v>19.049515599196269</v>
      </c>
      <c r="BO330" s="41">
        <f t="shared" si="167"/>
        <v>0</v>
      </c>
      <c r="BP330" s="2">
        <f t="shared" si="168"/>
        <v>0</v>
      </c>
      <c r="BQ330" s="2"/>
      <c r="BR330" s="2"/>
      <c r="BS330" s="2">
        <f t="shared" si="184"/>
        <v>4915.7740221816848</v>
      </c>
      <c r="BT330" s="2">
        <f t="shared" si="189"/>
        <v>34.43096793956191</v>
      </c>
      <c r="BU330" s="2">
        <f t="shared" si="190"/>
        <v>2409.5318466103868</v>
      </c>
      <c r="BV330" s="2">
        <f t="shared" si="191"/>
        <v>2540.6731435108604</v>
      </c>
      <c r="BW330" s="6">
        <f t="shared" si="192"/>
        <v>4950.2049901212467</v>
      </c>
    </row>
    <row r="331" spans="15:75" x14ac:dyDescent="0.35">
      <c r="O331">
        <f t="shared" si="194"/>
        <v>5.3699999999999735</v>
      </c>
      <c r="P331" s="46"/>
      <c r="S331" s="46"/>
      <c r="T331" s="46"/>
      <c r="U331" s="22">
        <f>IF(O331&lt;'User Interface'!$C$54,0,'User Interface'!$C$52)</f>
        <v>0.05</v>
      </c>
      <c r="V331" s="46">
        <f>'User Interface'!$C$52</f>
        <v>0.05</v>
      </c>
      <c r="W331" s="46"/>
      <c r="X331">
        <f t="shared" si="193"/>
        <v>5.3699999999999735</v>
      </c>
      <c r="Y331" s="46"/>
      <c r="Z331" s="46"/>
      <c r="AA331" s="46"/>
      <c r="AD331" s="22">
        <f>IF(X331&lt;'User Interface'!$C$54,0,'User Interface'!$C$52)</f>
        <v>0.05</v>
      </c>
      <c r="AE331" s="46">
        <f>'User Interface'!$C$52</f>
        <v>0.05</v>
      </c>
      <c r="AG331">
        <f t="shared" si="185"/>
        <v>106</v>
      </c>
      <c r="AH331">
        <f t="shared" si="118"/>
        <v>318</v>
      </c>
      <c r="AI331" s="1">
        <f t="shared" si="169"/>
        <v>86.295508635349194</v>
      </c>
      <c r="AJ331" s="1">
        <f t="shared" si="170"/>
        <v>8.4046864451817626E-8</v>
      </c>
      <c r="AK331" s="1">
        <f t="shared" si="161"/>
        <v>18.422065691057188</v>
      </c>
      <c r="AL331" s="1">
        <f t="shared" si="171"/>
        <v>135.33613322090017</v>
      </c>
      <c r="AM331" s="1">
        <f t="shared" si="186"/>
        <v>110.12685605766762</v>
      </c>
      <c r="AN331" s="1">
        <f t="shared" si="172"/>
        <v>4.8025869373231183E-5</v>
      </c>
      <c r="AO331" s="1">
        <f t="shared" si="173"/>
        <v>3748.6134898259193</v>
      </c>
      <c r="AP331" s="1">
        <f t="shared" si="174"/>
        <v>3.3587552351508649E-6</v>
      </c>
      <c r="AQ331" s="1">
        <f t="shared" si="162"/>
        <v>172.11936524235944</v>
      </c>
      <c r="AR331" s="1">
        <f t="shared" si="175"/>
        <v>728.802053385715</v>
      </c>
      <c r="AS331" s="1">
        <f t="shared" si="176"/>
        <v>1.7296373407605376E-4</v>
      </c>
      <c r="AT331" s="1">
        <f t="shared" si="187"/>
        <v>0.28430350862258247</v>
      </c>
      <c r="AU331" s="1">
        <f t="shared" si="188"/>
        <v>4999.9999999999964</v>
      </c>
      <c r="AW331" s="2">
        <f t="shared" si="177"/>
        <v>9.8401594165734726E-7</v>
      </c>
      <c r="AX331" s="42">
        <f t="shared" si="178"/>
        <v>5.0756943047845736E-6</v>
      </c>
      <c r="AY331" s="2">
        <f t="shared" si="179"/>
        <v>2.6903038210116014E-8</v>
      </c>
      <c r="AZ331" s="2">
        <f t="shared" si="180"/>
        <v>1.122054561881118E-6</v>
      </c>
      <c r="BA331" s="2"/>
      <c r="BB331" s="46">
        <f t="shared" si="159"/>
        <v>0.73234338795268639</v>
      </c>
      <c r="BC331" s="46">
        <f t="shared" si="160"/>
        <v>0.25</v>
      </c>
      <c r="BD331" s="2"/>
      <c r="BE331">
        <f>IF(AG331/Calculations!$H$11=INT(AG331/Calculations!$H$11),1,0)</f>
        <v>0</v>
      </c>
      <c r="BF331" s="56">
        <f t="shared" si="181"/>
        <v>1.4223335377286728</v>
      </c>
      <c r="BH331" s="2">
        <f t="shared" si="163"/>
        <v>1.6726446702209392</v>
      </c>
      <c r="BI331" s="2">
        <f t="shared" si="164"/>
        <v>19.056420713106448</v>
      </c>
      <c r="BJ331" s="41">
        <f t="shared" si="182"/>
        <v>0</v>
      </c>
      <c r="BK331" s="58">
        <f t="shared" si="183"/>
        <v>0</v>
      </c>
      <c r="BL331" s="2"/>
      <c r="BM331" s="2">
        <f t="shared" si="165"/>
        <v>1.6726446702209392</v>
      </c>
      <c r="BN331" s="2">
        <f t="shared" si="166"/>
        <v>19.056420713106448</v>
      </c>
      <c r="BO331" s="41">
        <f t="shared" si="167"/>
        <v>0</v>
      </c>
      <c r="BP331" s="2">
        <f t="shared" si="168"/>
        <v>0</v>
      </c>
      <c r="BQ331" s="2"/>
      <c r="BR331" s="2"/>
      <c r="BS331" s="2">
        <f t="shared" si="184"/>
        <v>4936.5030875650118</v>
      </c>
      <c r="BT331" s="2">
        <f t="shared" si="189"/>
        <v>34.43096793956191</v>
      </c>
      <c r="BU331" s="2">
        <f t="shared" si="190"/>
        <v>2411.2044912806077</v>
      </c>
      <c r="BV331" s="2">
        <f t="shared" si="191"/>
        <v>2559.7295642239669</v>
      </c>
      <c r="BW331" s="6">
        <f t="shared" si="192"/>
        <v>4970.9340555045737</v>
      </c>
    </row>
    <row r="332" spans="15:75" x14ac:dyDescent="0.35">
      <c r="O332">
        <f t="shared" si="194"/>
        <v>5.389999999999973</v>
      </c>
      <c r="P332" s="46"/>
      <c r="S332" s="46"/>
      <c r="T332" s="46"/>
      <c r="U332" s="22">
        <f>IF(O332&lt;'User Interface'!$C$54,0,'User Interface'!$C$52)</f>
        <v>0.05</v>
      </c>
      <c r="V332" s="46">
        <f>'User Interface'!$C$52</f>
        <v>0.05</v>
      </c>
      <c r="W332" s="46"/>
      <c r="X332">
        <f t="shared" si="193"/>
        <v>5.389999999999973</v>
      </c>
      <c r="Y332" s="46"/>
      <c r="Z332" s="46"/>
      <c r="AA332" s="46"/>
      <c r="AD332" s="22">
        <f>IF(X332&lt;'User Interface'!$C$54,0,'User Interface'!$C$52)</f>
        <v>0.05</v>
      </c>
      <c r="AE332" s="46">
        <f>'User Interface'!$C$52</f>
        <v>0.05</v>
      </c>
      <c r="AG332">
        <f t="shared" si="185"/>
        <v>106.33333333333333</v>
      </c>
      <c r="AH332">
        <f t="shared" si="118"/>
        <v>319</v>
      </c>
      <c r="AI332" s="1">
        <f t="shared" si="169"/>
        <v>84.658039150646019</v>
      </c>
      <c r="AJ332" s="1">
        <f t="shared" si="170"/>
        <v>8.2421689222953278E-8</v>
      </c>
      <c r="AK332" s="1">
        <f t="shared" si="161"/>
        <v>18.012638989490295</v>
      </c>
      <c r="AL332" s="1">
        <f t="shared" si="171"/>
        <v>132.77975860581117</v>
      </c>
      <c r="AM332" s="1">
        <f t="shared" si="186"/>
        <v>108.88445780774255</v>
      </c>
      <c r="AN332" s="1">
        <f t="shared" si="172"/>
        <v>4.7357875057613962E-5</v>
      </c>
      <c r="AO332" s="1">
        <f t="shared" si="173"/>
        <v>3752.7473408544161</v>
      </c>
      <c r="AP332" s="1">
        <f t="shared" si="174"/>
        <v>3.3624976774232013E-6</v>
      </c>
      <c r="AQ332" s="1">
        <f t="shared" si="162"/>
        <v>172.0579322860622</v>
      </c>
      <c r="AR332" s="1">
        <f t="shared" si="175"/>
        <v>730.5739923701683</v>
      </c>
      <c r="AS332" s="1">
        <f t="shared" si="176"/>
        <v>1.7393439734754757E-4</v>
      </c>
      <c r="AT332" s="1">
        <f t="shared" si="187"/>
        <v>0.28561519846819178</v>
      </c>
      <c r="AU332" s="1">
        <f t="shared" si="188"/>
        <v>4999.9999999999955</v>
      </c>
      <c r="AW332" s="2">
        <f t="shared" si="177"/>
        <v>9.655386562613977E-7</v>
      </c>
      <c r="AX332" s="42">
        <f t="shared" si="178"/>
        <v>5.0888474161617489E-6</v>
      </c>
      <c r="AY332" s="2">
        <f t="shared" si="179"/>
        <v>2.639044625507486E-8</v>
      </c>
      <c r="AZ332" s="2">
        <f t="shared" si="180"/>
        <v>1.1233275206559578E-6</v>
      </c>
      <c r="BA332" s="2"/>
      <c r="BB332" s="46">
        <f t="shared" si="159"/>
        <v>0.73200035660400753</v>
      </c>
      <c r="BC332" s="46">
        <f t="shared" si="160"/>
        <v>0.25</v>
      </c>
      <c r="BD332" s="2"/>
      <c r="BE332">
        <f>IF(AG332/Calculations!$H$11=INT(AG332/Calculations!$H$11),1,0)</f>
        <v>0</v>
      </c>
      <c r="BF332" s="56">
        <f t="shared" si="181"/>
        <v>1.4223578546137963</v>
      </c>
      <c r="BH332" s="2">
        <f t="shared" si="163"/>
        <v>1.6374694863283483</v>
      </c>
      <c r="BI332" s="2">
        <f t="shared" si="164"/>
        <v>19.062940959520496</v>
      </c>
      <c r="BJ332" s="41">
        <f t="shared" si="182"/>
        <v>0</v>
      </c>
      <c r="BK332" s="58">
        <f t="shared" si="183"/>
        <v>0</v>
      </c>
      <c r="BL332" s="2"/>
      <c r="BM332" s="2">
        <f t="shared" si="165"/>
        <v>1.6374694863283483</v>
      </c>
      <c r="BN332" s="2">
        <f t="shared" si="166"/>
        <v>19.062940959520496</v>
      </c>
      <c r="BO332" s="41">
        <f t="shared" si="167"/>
        <v>0</v>
      </c>
      <c r="BP332" s="2">
        <f t="shared" si="168"/>
        <v>0</v>
      </c>
      <c r="BQ332" s="2"/>
      <c r="BR332" s="2"/>
      <c r="BS332" s="2">
        <f t="shared" si="184"/>
        <v>4957.2034980108601</v>
      </c>
      <c r="BT332" s="2">
        <f t="shared" si="189"/>
        <v>34.43096793956191</v>
      </c>
      <c r="BU332" s="2">
        <f t="shared" si="190"/>
        <v>2412.8419607669362</v>
      </c>
      <c r="BV332" s="2">
        <f t="shared" si="191"/>
        <v>2578.7925051834873</v>
      </c>
      <c r="BW332" s="6">
        <f t="shared" si="192"/>
        <v>4991.6344659504221</v>
      </c>
    </row>
    <row r="333" spans="15:75" x14ac:dyDescent="0.35">
      <c r="O333">
        <f t="shared" si="194"/>
        <v>5.4099999999999726</v>
      </c>
      <c r="P333" s="46"/>
      <c r="S333" s="46"/>
      <c r="T333" s="46"/>
      <c r="U333" s="22">
        <f>IF(O333&lt;'User Interface'!$C$54,0,'User Interface'!$C$52)</f>
        <v>0.05</v>
      </c>
      <c r="V333" s="46">
        <f>'User Interface'!$C$52</f>
        <v>0.05</v>
      </c>
      <c r="W333" s="46"/>
      <c r="X333">
        <f t="shared" si="193"/>
        <v>5.4099999999999726</v>
      </c>
      <c r="Y333" s="46"/>
      <c r="Z333" s="46"/>
      <c r="AA333" s="46"/>
      <c r="AD333" s="22">
        <f>IF(X333&lt;'User Interface'!$C$54,0,'User Interface'!$C$52)</f>
        <v>0.05</v>
      </c>
      <c r="AE333" s="46">
        <f>'User Interface'!$C$52</f>
        <v>0.05</v>
      </c>
      <c r="AG333">
        <f t="shared" si="185"/>
        <v>106.66666666666667</v>
      </c>
      <c r="AH333">
        <f t="shared" si="118"/>
        <v>320</v>
      </c>
      <c r="AI333" s="1">
        <f t="shared" si="169"/>
        <v>83.054939141505969</v>
      </c>
      <c r="AJ333" s="1">
        <f t="shared" si="170"/>
        <v>8.0836445664793501E-8</v>
      </c>
      <c r="AK333" s="1">
        <f t="shared" si="161"/>
        <v>17.614334668050006</v>
      </c>
      <c r="AL333" s="1">
        <f t="shared" si="171"/>
        <v>130.26484367069827</v>
      </c>
      <c r="AM333" s="1">
        <f t="shared" si="186"/>
        <v>107.64556980431198</v>
      </c>
      <c r="AN333" s="1">
        <f t="shared" si="172"/>
        <v>4.6694415922844198E-5</v>
      </c>
      <c r="AO333" s="1">
        <f t="shared" si="173"/>
        <v>3756.8267298560791</v>
      </c>
      <c r="AP333" s="1">
        <f t="shared" si="174"/>
        <v>3.3662491764757519E-6</v>
      </c>
      <c r="AQ333" s="1">
        <f t="shared" si="162"/>
        <v>172.00952929829134</v>
      </c>
      <c r="AR333" s="1">
        <f t="shared" si="175"/>
        <v>732.29691643438218</v>
      </c>
      <c r="AS333" s="1">
        <f t="shared" si="176"/>
        <v>1.7489471659732213E-4</v>
      </c>
      <c r="AT333" s="1">
        <f t="shared" si="187"/>
        <v>0.28691209045951771</v>
      </c>
      <c r="AU333" s="1">
        <f t="shared" si="188"/>
        <v>4999.9999999999973</v>
      </c>
      <c r="AW333" s="2">
        <f t="shared" si="177"/>
        <v>9.4735294201983052E-7</v>
      </c>
      <c r="AX333" s="42">
        <f t="shared" si="178"/>
        <v>5.1016144247161488E-6</v>
      </c>
      <c r="AY333" s="2">
        <f t="shared" si="179"/>
        <v>2.5888652849491311E-8</v>
      </c>
      <c r="AZ333" s="2">
        <f t="shared" si="180"/>
        <v>1.1245840581936175E-6</v>
      </c>
      <c r="BA333" s="2"/>
      <c r="BB333" s="46">
        <f t="shared" ref="BB333:BB373" si="195">$H$14*EXP(-AG333*$BB$9)</f>
        <v>0.73165748593201141</v>
      </c>
      <c r="BC333" s="46">
        <f t="shared" ref="BC333:BC373" si="196">$H$15*EXP(-AG333*$BC$9)</f>
        <v>0.25</v>
      </c>
      <c r="BD333" s="2"/>
      <c r="BE333">
        <f>IF(AG333/Calculations!$H$11=INT(AG333/Calculations!$H$11),1,0)</f>
        <v>0</v>
      </c>
      <c r="BF333" s="56">
        <f t="shared" si="181"/>
        <v>1.4224190398878822</v>
      </c>
      <c r="BH333" s="2">
        <f t="shared" si="163"/>
        <v>1.6031000107252982</v>
      </c>
      <c r="BI333" s="2">
        <f t="shared" si="164"/>
        <v>19.069145044013844</v>
      </c>
      <c r="BJ333" s="41">
        <f t="shared" si="182"/>
        <v>0</v>
      </c>
      <c r="BK333" s="58">
        <f t="shared" si="183"/>
        <v>0</v>
      </c>
      <c r="BL333" s="2"/>
      <c r="BM333" s="2">
        <f t="shared" si="165"/>
        <v>1.6031000107252982</v>
      </c>
      <c r="BN333" s="2">
        <f t="shared" si="166"/>
        <v>19.069145044013844</v>
      </c>
      <c r="BO333" s="41">
        <f t="shared" si="167"/>
        <v>0</v>
      </c>
      <c r="BP333" s="2">
        <f t="shared" si="168"/>
        <v>0</v>
      </c>
      <c r="BQ333" s="2"/>
      <c r="BR333" s="2"/>
      <c r="BS333" s="2">
        <f t="shared" si="184"/>
        <v>4977.8757430655987</v>
      </c>
      <c r="BT333" s="2">
        <f t="shared" si="189"/>
        <v>34.43096793956191</v>
      </c>
      <c r="BU333" s="2">
        <f t="shared" si="190"/>
        <v>2414.4450607776616</v>
      </c>
      <c r="BV333" s="2">
        <f t="shared" si="191"/>
        <v>2597.8616502275013</v>
      </c>
      <c r="BW333" s="6">
        <f t="shared" si="192"/>
        <v>5012.3067110051607</v>
      </c>
    </row>
    <row r="334" spans="15:75" x14ac:dyDescent="0.35">
      <c r="O334">
        <f t="shared" si="194"/>
        <v>5.4299999999999722</v>
      </c>
      <c r="P334" s="46"/>
      <c r="S334" s="46"/>
      <c r="T334" s="46"/>
      <c r="U334" s="22">
        <f>IF(O334&lt;'User Interface'!$C$54,0,'User Interface'!$C$52)</f>
        <v>0.05</v>
      </c>
      <c r="V334" s="46">
        <f>'User Interface'!$C$52</f>
        <v>0.05</v>
      </c>
      <c r="W334" s="46"/>
      <c r="X334">
        <f t="shared" si="193"/>
        <v>5.4299999999999722</v>
      </c>
      <c r="Y334" s="46"/>
      <c r="Z334" s="46"/>
      <c r="AA334" s="46"/>
      <c r="AD334" s="22">
        <f>IF(X334&lt;'User Interface'!$C$54,0,'User Interface'!$C$52)</f>
        <v>0.05</v>
      </c>
      <c r="AE334" s="46">
        <f>'User Interface'!$C$52</f>
        <v>0.05</v>
      </c>
      <c r="AG334">
        <f t="shared" si="185"/>
        <v>107</v>
      </c>
      <c r="AH334">
        <f t="shared" si="118"/>
        <v>321</v>
      </c>
      <c r="AI334" s="1">
        <f t="shared" si="169"/>
        <v>81.485417913258985</v>
      </c>
      <c r="AJ334" s="1">
        <f t="shared" si="170"/>
        <v>7.9288375775696956E-8</v>
      </c>
      <c r="AK334" s="1">
        <f t="shared" ref="AK334:AK373" si="197">MAX(0,AK333*(1-theta)+ BM334+BO334)</f>
        <v>17.226707601395063</v>
      </c>
      <c r="AL334" s="1">
        <f t="shared" si="171"/>
        <v>127.79121404208796</v>
      </c>
      <c r="AM334" s="1">
        <f t="shared" si="186"/>
        <v>106.41053148627408</v>
      </c>
      <c r="AN334" s="1">
        <f t="shared" si="172"/>
        <v>4.6035628802826935E-5</v>
      </c>
      <c r="AO334" s="1">
        <f t="shared" si="173"/>
        <v>3760.8518159821001</v>
      </c>
      <c r="AP334" s="1">
        <f t="shared" si="174"/>
        <v>3.3699903311650695E-6</v>
      </c>
      <c r="AQ334" s="1">
        <f t="shared" ref="AQ334:AQ373" si="198">MAX(0,AQ333*(1-theta)+BN334+BP334)</f>
        <v>171.97245304408082</v>
      </c>
      <c r="AR334" s="1">
        <f t="shared" si="175"/>
        <v>733.97344037491132</v>
      </c>
      <c r="AS334" s="1">
        <f t="shared" si="176"/>
        <v>1.7584457467606962E-4</v>
      </c>
      <c r="AT334" s="1">
        <f t="shared" si="187"/>
        <v>0.28819422640611375</v>
      </c>
      <c r="AU334" s="1">
        <f t="shared" si="188"/>
        <v>4999.9999999999973</v>
      </c>
      <c r="AW334" s="2">
        <f t="shared" si="177"/>
        <v>9.2945831953526135E-7</v>
      </c>
      <c r="AX334" s="42">
        <f t="shared" si="178"/>
        <v>5.1140179977313584E-6</v>
      </c>
      <c r="AY334" s="2">
        <f t="shared" si="179"/>
        <v>2.5397411999167947E-8</v>
      </c>
      <c r="AZ334" s="2">
        <f t="shared" si="180"/>
        <v>1.1258242135145678E-6</v>
      </c>
      <c r="BA334" s="2"/>
      <c r="BB334" s="46">
        <f t="shared" si="195"/>
        <v>0.73131477586143667</v>
      </c>
      <c r="BC334" s="46">
        <f t="shared" si="196"/>
        <v>0.25</v>
      </c>
      <c r="BD334" s="2"/>
      <c r="BE334">
        <f>IF(AG334/Calculations!$H$11=INT(AG334/Calculations!$H$11),1,0)</f>
        <v>0</v>
      </c>
      <c r="BF334" s="56">
        <f t="shared" si="181"/>
        <v>1.4225161935625774</v>
      </c>
      <c r="BH334" s="2">
        <f t="shared" ref="BH334:BH373" si="199">beta*AI333*(AL333+(1-BC334)*AR333)/(AI333+AK333+AL333+AO333+AQ333+AR333)</f>
        <v>1.5695212297950583</v>
      </c>
      <c r="BI334" s="2">
        <f t="shared" ref="BI334:BI373" si="200">beta*(1-BB334)*AO333*(AL333+(1-BC334)*AR333)/(AI333+AK333+AL333+AO333+AQ333+AR333)</f>
        <v>19.075093667821871</v>
      </c>
      <c r="BJ334" s="41">
        <f t="shared" si="182"/>
        <v>0</v>
      </c>
      <c r="BK334" s="58">
        <f t="shared" si="183"/>
        <v>0</v>
      </c>
      <c r="BL334" s="2"/>
      <c r="BM334" s="2">
        <f t="shared" ref="BM334:BM373" si="201">MIN(AI333,BH334)</f>
        <v>1.5695212297950583</v>
      </c>
      <c r="BN334" s="2">
        <f t="shared" ref="BN334:BN373" si="202">MIN(AO333,BI334)</f>
        <v>19.075093667821871</v>
      </c>
      <c r="BO334" s="41">
        <f t="shared" ref="BO334:BO373" si="203">MIN(BJ334,AI333-BM334)</f>
        <v>0</v>
      </c>
      <c r="BP334" s="2">
        <f t="shared" ref="BP334:BP373" si="204">MIN(BK334,AO333-BN334)</f>
        <v>0</v>
      </c>
      <c r="BQ334" s="2"/>
      <c r="BR334" s="2"/>
      <c r="BS334" s="2">
        <f t="shared" si="184"/>
        <v>4998.5203579632152</v>
      </c>
      <c r="BT334" s="2">
        <f t="shared" si="189"/>
        <v>34.43096793956191</v>
      </c>
      <c r="BU334" s="2">
        <f t="shared" si="190"/>
        <v>2416.0145820074567</v>
      </c>
      <c r="BV334" s="2">
        <f t="shared" si="191"/>
        <v>2616.9367438953232</v>
      </c>
      <c r="BW334" s="6">
        <f t="shared" si="192"/>
        <v>5032.9513259027772</v>
      </c>
    </row>
    <row r="335" spans="15:75" x14ac:dyDescent="0.35">
      <c r="O335">
        <f t="shared" si="194"/>
        <v>5.4499999999999718</v>
      </c>
      <c r="P335" s="46"/>
      <c r="S335" s="46"/>
      <c r="T335" s="46"/>
      <c r="U335" s="22">
        <f>IF(O335&lt;'User Interface'!$C$54,0,'User Interface'!$C$52)</f>
        <v>0.05</v>
      </c>
      <c r="V335" s="46">
        <f>'User Interface'!$C$52</f>
        <v>0.05</v>
      </c>
      <c r="W335" s="46"/>
      <c r="X335">
        <f t="shared" si="193"/>
        <v>5.4499999999999718</v>
      </c>
      <c r="Y335" s="46"/>
      <c r="Z335" s="46"/>
      <c r="AA335" s="46"/>
      <c r="AD335" s="22">
        <f>IF(X335&lt;'User Interface'!$C$54,0,'User Interface'!$C$52)</f>
        <v>0.05</v>
      </c>
      <c r="AE335" s="46">
        <f>'User Interface'!$C$52</f>
        <v>0.05</v>
      </c>
      <c r="AG335">
        <f t="shared" si="185"/>
        <v>107.33333333333333</v>
      </c>
      <c r="AH335">
        <f t="shared" si="118"/>
        <v>322</v>
      </c>
      <c r="AI335" s="1">
        <f t="shared" ref="AI335:AI373" si="205">MAX(0,AI334-AY335-BM335+AJ334*mu-BO335)</f>
        <v>79.948700333599206</v>
      </c>
      <c r="AJ335" s="1">
        <f t="shared" ref="AJ335:AJ373" si="206">MAX(0,AJ334*(1-mu)+AY335)</f>
        <v>7.7775399175414605E-8</v>
      </c>
      <c r="AK335" s="1">
        <f t="shared" si="197"/>
        <v>16.84934656019059</v>
      </c>
      <c r="AL335" s="1">
        <f t="shared" ref="AL335:AL373" si="207">MAX(0,AL334*(1-sigma-rho)+AK334*theta-AW335)</f>
        <v>125.35865181920691</v>
      </c>
      <c r="AM335" s="1">
        <f t="shared" si="186"/>
        <v>105.17967242728579</v>
      </c>
      <c r="AN335" s="1">
        <f t="shared" ref="AN335:AN373" si="208">MAX(0,AN334*(1-sigma-rho)+AW335)</f>
        <v>4.5381645003258498E-5</v>
      </c>
      <c r="AO335" s="1">
        <f t="shared" ref="AO335:AO373" si="209">MAX(0,AO334+(AL334+AM334+AN334+AR334+AS334)*rho-BN335-BP335+AP334*mu-AZ335)</f>
        <v>3764.8227708589379</v>
      </c>
      <c r="AP335" s="1">
        <f t="shared" ref="AP335:AP373" si="210">MAX(0,AP334*(1-mu)+AZ335)</f>
        <v>3.3737082510040183E-6</v>
      </c>
      <c r="AQ335" s="1">
        <f t="shared" si="198"/>
        <v>171.94524324870963</v>
      </c>
      <c r="AR335" s="1">
        <f t="shared" ref="AR335:AR373" si="211">MAX(0,AR334*(1-rho)+AQ334*theta)-AX335</f>
        <v>735.60592748289957</v>
      </c>
      <c r="AS335" s="1">
        <f t="shared" ref="AS335:AS373" si="212">MAX(0,AS334*(1-rho)+AX335)</f>
        <v>1.767838775548456E-4</v>
      </c>
      <c r="AT335" s="1">
        <f t="shared" si="187"/>
        <v>0.28946165216049419</v>
      </c>
      <c r="AU335" s="1">
        <f t="shared" si="188"/>
        <v>4999.9999999999964</v>
      </c>
      <c r="AW335" s="2">
        <f t="shared" ref="AW335:AW373" si="213">AL333*sensitivity/Unvaxfrequency</f>
        <v>9.1185391481342703E-7</v>
      </c>
      <c r="AX335" s="42">
        <f t="shared" ref="AX335:AX373" si="214">AR333*sensitivity/Vaxfrequency</f>
        <v>5.1260784663014603E-6</v>
      </c>
      <c r="AY335" s="2">
        <f t="shared" ref="AY335:AY373" si="215">AI333*(1-specificity)/Unvaxfrequency</f>
        <v>2.4916481991616635E-8</v>
      </c>
      <c r="AZ335" s="2">
        <f t="shared" ref="AZ335:AZ373" si="216">AO333*(1-specificity)/Vaxfrequency</f>
        <v>1.127048030227305E-6</v>
      </c>
      <c r="BA335" s="2"/>
      <c r="BB335" s="46">
        <f t="shared" si="195"/>
        <v>0.73097222631705716</v>
      </c>
      <c r="BC335" s="46">
        <f t="shared" si="196"/>
        <v>0.25</v>
      </c>
      <c r="BD335" s="2"/>
      <c r="BE335">
        <f>IF(AG335/Calculations!$H$11=INT(AG335/Calculations!$H$11),1,0)</f>
        <v>0</v>
      </c>
      <c r="BF335" s="56">
        <f t="shared" ref="BF335:BF373" si="217">$H$12*((AI334/(AI334+AO334))+(AO334/(AI334+AO334))*(1-BB335))</f>
        <v>1.4226484331907936</v>
      </c>
      <c r="BH335" s="2">
        <f t="shared" si="199"/>
        <v>1.5367175811727587</v>
      </c>
      <c r="BI335" s="2">
        <f t="shared" si="200"/>
        <v>19.080840542860006</v>
      </c>
      <c r="BJ335" s="41">
        <f t="shared" ref="BJ335:BJ373" si="218">BE335*BF335*(AI334/(AI334+AO334*(1-BB335)))</f>
        <v>0</v>
      </c>
      <c r="BK335" s="58">
        <f t="shared" ref="BK335:BK373" si="219">BE335*BF335*(AO334*(1-BB335)/(AI334+AO334*(1-BB335)))</f>
        <v>0</v>
      </c>
      <c r="BL335" s="2"/>
      <c r="BM335" s="2">
        <f t="shared" si="201"/>
        <v>1.5367175811727587</v>
      </c>
      <c r="BN335" s="2">
        <f t="shared" si="202"/>
        <v>19.080840542860006</v>
      </c>
      <c r="BO335" s="41">
        <f t="shared" si="203"/>
        <v>0</v>
      </c>
      <c r="BP335" s="2">
        <f t="shared" si="204"/>
        <v>0</v>
      </c>
      <c r="BQ335" s="2"/>
      <c r="BR335" s="2"/>
      <c r="BS335" s="2">
        <f t="shared" ref="BS335:BS373" si="220">BS334+BM335+BN335</f>
        <v>5019.1379160872475</v>
      </c>
      <c r="BT335" s="2">
        <f t="shared" si="189"/>
        <v>34.43096793956191</v>
      </c>
      <c r="BU335" s="2">
        <f t="shared" si="190"/>
        <v>2417.5512995886297</v>
      </c>
      <c r="BV335" s="2">
        <f t="shared" si="191"/>
        <v>2636.0175844381833</v>
      </c>
      <c r="BW335" s="6">
        <f t="shared" si="192"/>
        <v>5053.5688840268094</v>
      </c>
    </row>
    <row r="336" spans="15:75" x14ac:dyDescent="0.35">
      <c r="O336">
        <f t="shared" si="194"/>
        <v>5.4699999999999713</v>
      </c>
      <c r="P336" s="46"/>
      <c r="S336" s="46"/>
      <c r="T336" s="46"/>
      <c r="U336" s="22">
        <f>IF(O336&lt;'User Interface'!$C$54,0,'User Interface'!$C$52)</f>
        <v>0.05</v>
      </c>
      <c r="V336" s="46">
        <f>'User Interface'!$C$52</f>
        <v>0.05</v>
      </c>
      <c r="W336" s="46"/>
      <c r="X336">
        <f t="shared" si="193"/>
        <v>5.4699999999999713</v>
      </c>
      <c r="Y336" s="46"/>
      <c r="Z336" s="46"/>
      <c r="AA336" s="46"/>
      <c r="AD336" s="22">
        <f>IF(X336&lt;'User Interface'!$C$54,0,'User Interface'!$C$52)</f>
        <v>0.05</v>
      </c>
      <c r="AE336" s="46">
        <f>'User Interface'!$C$52</f>
        <v>0.05</v>
      </c>
      <c r="AG336">
        <f t="shared" si="185"/>
        <v>107.66666666666667</v>
      </c>
      <c r="AH336">
        <f t="shared" si="118"/>
        <v>323</v>
      </c>
      <c r="AI336" s="1">
        <f t="shared" si="205"/>
        <v>78.444027220199132</v>
      </c>
      <c r="AJ336" s="1">
        <f t="shared" si="206"/>
        <v>7.629589173537705E-8</v>
      </c>
      <c r="AK336" s="1">
        <f t="shared" si="197"/>
        <v>16.481870057271209</v>
      </c>
      <c r="AL336" s="1">
        <f t="shared" si="207"/>
        <v>122.96690082072563</v>
      </c>
      <c r="AM336" s="1">
        <f t="shared" si="186"/>
        <v>103.95331212661081</v>
      </c>
      <c r="AN336" s="1">
        <f t="shared" si="208"/>
        <v>4.4732590143040729E-5</v>
      </c>
      <c r="AO336" s="1">
        <f t="shared" si="209"/>
        <v>3768.7397774364003</v>
      </c>
      <c r="AP336" s="1">
        <f t="shared" si="210"/>
        <v>3.3773943900798657E-6</v>
      </c>
      <c r="AQ336" s="1">
        <f t="shared" si="198"/>
        <v>171.92664949456756</v>
      </c>
      <c r="AR336" s="1">
        <f t="shared" si="211"/>
        <v>737.19652252788887</v>
      </c>
      <c r="AS336" s="1">
        <f t="shared" si="212"/>
        <v>1.7771255174706607E-4</v>
      </c>
      <c r="AT336" s="1">
        <f t="shared" si="187"/>
        <v>0.29071441750063193</v>
      </c>
      <c r="AU336" s="1">
        <f t="shared" si="188"/>
        <v>4999.9999999999964</v>
      </c>
      <c r="AW336" s="2">
        <f t="shared" si="213"/>
        <v>8.9453850724000064E-7</v>
      </c>
      <c r="AX336" s="42">
        <f t="shared" si="214"/>
        <v>5.1378141340025208E-6</v>
      </c>
      <c r="AY336" s="2">
        <f t="shared" si="215"/>
        <v>2.4445625618433971E-8</v>
      </c>
      <c r="AZ336" s="2">
        <f t="shared" si="216"/>
        <v>1.1282555560771867E-6</v>
      </c>
      <c r="BA336" s="2"/>
      <c r="BB336" s="46">
        <f t="shared" si="195"/>
        <v>0.73062983722368224</v>
      </c>
      <c r="BC336" s="46">
        <f t="shared" si="196"/>
        <v>0.25</v>
      </c>
      <c r="BD336" s="2"/>
      <c r="BE336">
        <f>IF(AG336/Calculations!$H$11=INT(AG336/Calculations!$H$11),1,0)</f>
        <v>0</v>
      </c>
      <c r="BF336" s="56">
        <f t="shared" si="217"/>
        <v>1.4228148943850063</v>
      </c>
      <c r="BH336" s="2">
        <f t="shared" si="199"/>
        <v>1.504673114879574</v>
      </c>
      <c r="BI336" s="2">
        <f t="shared" si="200"/>
        <v>19.086433273492332</v>
      </c>
      <c r="BJ336" s="41">
        <f t="shared" si="218"/>
        <v>0</v>
      </c>
      <c r="BK336" s="58">
        <f t="shared" si="219"/>
        <v>0</v>
      </c>
      <c r="BL336" s="2"/>
      <c r="BM336" s="2">
        <f t="shared" si="201"/>
        <v>1.504673114879574</v>
      </c>
      <c r="BN336" s="2">
        <f t="shared" si="202"/>
        <v>19.086433273492332</v>
      </c>
      <c r="BO336" s="41">
        <f t="shared" si="203"/>
        <v>0</v>
      </c>
      <c r="BP336" s="2">
        <f t="shared" si="204"/>
        <v>0</v>
      </c>
      <c r="BQ336" s="2"/>
      <c r="BR336" s="2"/>
      <c r="BS336" s="2">
        <f t="shared" si="220"/>
        <v>5039.7290224756198</v>
      </c>
      <c r="BT336" s="2">
        <f t="shared" si="189"/>
        <v>34.43096793956191</v>
      </c>
      <c r="BU336" s="2">
        <f t="shared" si="190"/>
        <v>2419.0559727035093</v>
      </c>
      <c r="BV336" s="2">
        <f t="shared" si="191"/>
        <v>2655.1040177116756</v>
      </c>
      <c r="BW336" s="6">
        <f t="shared" si="192"/>
        <v>5074.1599904151817</v>
      </c>
    </row>
    <row r="337" spans="15:75" x14ac:dyDescent="0.35">
      <c r="O337">
        <f t="shared" si="194"/>
        <v>5.4899999999999709</v>
      </c>
      <c r="P337" s="46"/>
      <c r="S337" s="46"/>
      <c r="T337" s="46"/>
      <c r="U337" s="22">
        <f>IF(O337&lt;'User Interface'!$C$54,0,'User Interface'!$C$52)</f>
        <v>0.05</v>
      </c>
      <c r="V337" s="46">
        <f>'User Interface'!$C$52</f>
        <v>0.05</v>
      </c>
      <c r="W337" s="46"/>
      <c r="X337">
        <f t="shared" si="193"/>
        <v>5.4899999999999709</v>
      </c>
      <c r="Y337" s="46"/>
      <c r="Z337" s="46"/>
      <c r="AA337" s="46"/>
      <c r="AD337" s="22">
        <f>IF(X337&lt;'User Interface'!$C$54,0,'User Interface'!$C$52)</f>
        <v>0.05</v>
      </c>
      <c r="AE337" s="46">
        <f>'User Interface'!$C$52</f>
        <v>0.05</v>
      </c>
      <c r="AG337">
        <f t="shared" si="185"/>
        <v>108</v>
      </c>
      <c r="AH337">
        <f t="shared" si="118"/>
        <v>324</v>
      </c>
      <c r="AI337" s="1">
        <f t="shared" si="205"/>
        <v>76.970655593732033</v>
      </c>
      <c r="AJ337" s="1">
        <f t="shared" si="206"/>
        <v>7.4848538163510594E-8</v>
      </c>
      <c r="AK337" s="1">
        <f t="shared" si="197"/>
        <v>16.1239227899333</v>
      </c>
      <c r="AL337" s="1">
        <f t="shared" si="207"/>
        <v>120.61567119150395</v>
      </c>
      <c r="AM337" s="1">
        <f t="shared" si="186"/>
        <v>102.73175985848812</v>
      </c>
      <c r="AN337" s="1">
        <f t="shared" si="208"/>
        <v>4.4088584043018282E-5</v>
      </c>
      <c r="AO337" s="1">
        <f t="shared" si="209"/>
        <v>3772.6030289747791</v>
      </c>
      <c r="AP337" s="1">
        <f t="shared" si="210"/>
        <v>3.381043102605395E-6</v>
      </c>
      <c r="AQ337" s="1">
        <f t="shared" si="198"/>
        <v>171.91560256235817</v>
      </c>
      <c r="AR337" s="1">
        <f t="shared" si="211"/>
        <v>738.74718027817323</v>
      </c>
      <c r="AS337" s="1">
        <f t="shared" si="212"/>
        <v>1.7863054205886577E-4</v>
      </c>
      <c r="AT337" s="1">
        <f t="shared" si="187"/>
        <v>0.29195257600996527</v>
      </c>
      <c r="AU337" s="1">
        <f t="shared" si="188"/>
        <v>4999.9999999999945</v>
      </c>
      <c r="AW337" s="2">
        <f t="shared" si="213"/>
        <v>8.7751057150955404E-7</v>
      </c>
      <c r="AX337" s="42">
        <f t="shared" si="214"/>
        <v>5.1492415438727127E-6</v>
      </c>
      <c r="AY337" s="2">
        <f t="shared" si="215"/>
        <v>2.3984610339925887E-8</v>
      </c>
      <c r="AZ337" s="2">
        <f t="shared" si="216"/>
        <v>1.1294468425521507E-6</v>
      </c>
      <c r="BA337" s="2"/>
      <c r="BB337" s="46">
        <f t="shared" si="195"/>
        <v>0.73028760850615593</v>
      </c>
      <c r="BC337" s="46">
        <f t="shared" si="196"/>
        <v>0.25</v>
      </c>
      <c r="BD337" s="2"/>
      <c r="BE337">
        <f>IF(AG337/Calculations!$H$11=INT(AG337/Calculations!$H$11),1,0)</f>
        <v>0</v>
      </c>
      <c r="BF337" s="56">
        <f t="shared" si="217"/>
        <v>1.4230147311720152</v>
      </c>
      <c r="BH337" s="2">
        <f t="shared" si="199"/>
        <v>1.4733716279144475</v>
      </c>
      <c r="BI337" s="2">
        <f t="shared" si="200"/>
        <v>19.091914122742565</v>
      </c>
      <c r="BJ337" s="41">
        <f t="shared" si="218"/>
        <v>0</v>
      </c>
      <c r="BK337" s="58">
        <f t="shared" si="219"/>
        <v>0</v>
      </c>
      <c r="BL337" s="2"/>
      <c r="BM337" s="2">
        <f t="shared" si="201"/>
        <v>1.4733716279144475</v>
      </c>
      <c r="BN337" s="2">
        <f t="shared" si="202"/>
        <v>19.091914122742565</v>
      </c>
      <c r="BO337" s="41">
        <f t="shared" si="203"/>
        <v>0</v>
      </c>
      <c r="BP337" s="2">
        <f t="shared" si="204"/>
        <v>0</v>
      </c>
      <c r="BQ337" s="2"/>
      <c r="BR337" s="2"/>
      <c r="BS337" s="2">
        <f t="shared" si="220"/>
        <v>5060.2943082262764</v>
      </c>
      <c r="BT337" s="2">
        <f t="shared" si="189"/>
        <v>34.43096793956191</v>
      </c>
      <c r="BU337" s="2">
        <f t="shared" si="190"/>
        <v>2420.5293443314235</v>
      </c>
      <c r="BV337" s="2">
        <f t="shared" si="191"/>
        <v>2674.1959318344184</v>
      </c>
      <c r="BW337" s="6">
        <f t="shared" si="192"/>
        <v>5094.7252761658383</v>
      </c>
    </row>
    <row r="338" spans="15:75" x14ac:dyDescent="0.35">
      <c r="O338">
        <f t="shared" si="194"/>
        <v>5.5099999999999705</v>
      </c>
      <c r="P338" s="46"/>
      <c r="S338" s="46"/>
      <c r="T338" s="46"/>
      <c r="U338" s="22">
        <f>IF(O338&lt;'User Interface'!$C$54,0,'User Interface'!$C$52)</f>
        <v>0.05</v>
      </c>
      <c r="V338" s="46">
        <f>'User Interface'!$C$52</f>
        <v>0.05</v>
      </c>
      <c r="W338" s="46"/>
      <c r="X338">
        <f t="shared" si="193"/>
        <v>5.5099999999999705</v>
      </c>
      <c r="Y338" s="46"/>
      <c r="Z338" s="46"/>
      <c r="AA338" s="46"/>
      <c r="AD338" s="22">
        <f>IF(X338&lt;'User Interface'!$C$54,0,'User Interface'!$C$52)</f>
        <v>0.05</v>
      </c>
      <c r="AE338" s="46">
        <f>'User Interface'!$C$52</f>
        <v>0.05</v>
      </c>
      <c r="AG338">
        <f t="shared" si="185"/>
        <v>108.33333333333333</v>
      </c>
      <c r="AH338">
        <f t="shared" si="118"/>
        <v>325</v>
      </c>
      <c r="AI338" s="1">
        <f t="shared" si="205"/>
        <v>75.527858818756172</v>
      </c>
      <c r="AJ338" s="1">
        <f t="shared" si="206"/>
        <v>7.3432233843732249E-8</v>
      </c>
      <c r="AK338" s="1">
        <f t="shared" si="197"/>
        <v>15.775172589666214</v>
      </c>
      <c r="AL338" s="1">
        <f t="shared" si="207"/>
        <v>118.30464345734374</v>
      </c>
      <c r="AM338" s="1">
        <f t="shared" si="186"/>
        <v>101.51531457209637</v>
      </c>
      <c r="AN338" s="1">
        <f t="shared" si="208"/>
        <v>4.3449740655227562E-5</v>
      </c>
      <c r="AO338" s="1">
        <f t="shared" si="209"/>
        <v>3776.4127281511592</v>
      </c>
      <c r="AP338" s="1">
        <f t="shared" si="210"/>
        <v>3.3846506796074042E-6</v>
      </c>
      <c r="AQ338" s="1">
        <f t="shared" si="198"/>
        <v>171.91118962259978</v>
      </c>
      <c r="AR338" s="1">
        <f t="shared" si="211"/>
        <v>740.2596901577856</v>
      </c>
      <c r="AS338" s="1">
        <f t="shared" si="212"/>
        <v>1.7953780962390602E-4</v>
      </c>
      <c r="AT338" s="1">
        <f t="shared" si="187"/>
        <v>0.2931761849556106</v>
      </c>
      <c r="AU338" s="1">
        <f t="shared" si="188"/>
        <v>4999.9999999999955</v>
      </c>
      <c r="AW338" s="2">
        <f t="shared" si="213"/>
        <v>8.6076831435276256E-7</v>
      </c>
      <c r="AX338" s="42">
        <f t="shared" si="214"/>
        <v>5.1603757092989794E-6</v>
      </c>
      <c r="AY338" s="2">
        <f t="shared" si="215"/>
        <v>2.3533208401391847E-8</v>
      </c>
      <c r="AZ338" s="2">
        <f t="shared" si="216"/>
        <v>1.1306219445371407E-6</v>
      </c>
      <c r="BA338" s="2"/>
      <c r="BB338" s="46">
        <f t="shared" si="195"/>
        <v>0.72994554008935819</v>
      </c>
      <c r="BC338" s="46">
        <f t="shared" si="196"/>
        <v>0.25</v>
      </c>
      <c r="BD338" s="2"/>
      <c r="BE338">
        <f>IF(AG338/Calculations!$H$11=INT(AG338/Calculations!$H$11),1,0)</f>
        <v>0</v>
      </c>
      <c r="BF338" s="56">
        <f t="shared" si="217"/>
        <v>1.423247116210987</v>
      </c>
      <c r="BH338" s="2">
        <f t="shared" si="199"/>
        <v>1.4427967763921707</v>
      </c>
      <c r="BI338" s="2">
        <f t="shared" si="200"/>
        <v>19.097320678281413</v>
      </c>
      <c r="BJ338" s="41">
        <f t="shared" si="218"/>
        <v>0</v>
      </c>
      <c r="BK338" s="58">
        <f t="shared" si="219"/>
        <v>0</v>
      </c>
      <c r="BL338" s="2"/>
      <c r="BM338" s="2">
        <f t="shared" si="201"/>
        <v>1.4427967763921707</v>
      </c>
      <c r="BN338" s="2">
        <f t="shared" si="202"/>
        <v>19.097320678281413</v>
      </c>
      <c r="BO338" s="41">
        <f t="shared" si="203"/>
        <v>0</v>
      </c>
      <c r="BP338" s="2">
        <f t="shared" si="204"/>
        <v>0</v>
      </c>
      <c r="BQ338" s="2"/>
      <c r="BR338" s="2"/>
      <c r="BS338" s="2">
        <f t="shared" si="220"/>
        <v>5080.8344256809496</v>
      </c>
      <c r="BT338" s="2">
        <f t="shared" si="189"/>
        <v>34.43096793956191</v>
      </c>
      <c r="BU338" s="2">
        <f t="shared" si="190"/>
        <v>2421.9721411078158</v>
      </c>
      <c r="BV338" s="2">
        <f t="shared" si="191"/>
        <v>2693.2932525126998</v>
      </c>
      <c r="BW338" s="6">
        <f t="shared" si="192"/>
        <v>5115.2653936205115</v>
      </c>
    </row>
    <row r="339" spans="15:75" x14ac:dyDescent="0.35">
      <c r="O339">
        <f t="shared" si="194"/>
        <v>5.5299999999999701</v>
      </c>
      <c r="P339" s="46"/>
      <c r="S339" s="46"/>
      <c r="T339" s="46"/>
      <c r="U339" s="22">
        <f>IF(O339&lt;'User Interface'!$C$54,0,'User Interface'!$C$52)</f>
        <v>0.05</v>
      </c>
      <c r="V339" s="46">
        <f>'User Interface'!$C$52</f>
        <v>0.05</v>
      </c>
      <c r="W339" s="46"/>
      <c r="X339">
        <f t="shared" si="193"/>
        <v>5.5299999999999701</v>
      </c>
      <c r="Y339" s="46"/>
      <c r="Z339" s="46"/>
      <c r="AA339" s="46"/>
      <c r="AD339" s="22">
        <f>IF(X339&lt;'User Interface'!$C$54,0,'User Interface'!$C$52)</f>
        <v>0.05</v>
      </c>
      <c r="AE339" s="46">
        <f>'User Interface'!$C$52</f>
        <v>0.05</v>
      </c>
      <c r="AG339">
        <f t="shared" si="185"/>
        <v>108.66666666666667</v>
      </c>
      <c r="AH339">
        <f t="shared" si="118"/>
        <v>326</v>
      </c>
      <c r="AI339" s="1">
        <f t="shared" si="205"/>
        <v>74.11492665145073</v>
      </c>
      <c r="AJ339" s="1">
        <f t="shared" si="206"/>
        <v>7.2046019471519761E-8</v>
      </c>
      <c r="AK339" s="1">
        <f t="shared" si="197"/>
        <v>15.435307803950504</v>
      </c>
      <c r="AL339" s="1">
        <f t="shared" si="207"/>
        <v>116.03347210290589</v>
      </c>
      <c r="AM339" s="1">
        <f t="shared" si="186"/>
        <v>100.30426483527633</v>
      </c>
      <c r="AN339" s="1">
        <f t="shared" si="208"/>
        <v>4.2816168026799361E-5</v>
      </c>
      <c r="AO339" s="1">
        <f t="shared" si="209"/>
        <v>3780.1690862678934</v>
      </c>
      <c r="AP339" s="1">
        <f t="shared" si="210"/>
        <v>3.3882147064151806E-6</v>
      </c>
      <c r="AQ339" s="1">
        <f t="shared" si="198"/>
        <v>171.91263276268134</v>
      </c>
      <c r="AR339" s="1">
        <f t="shared" si="211"/>
        <v>741.73569755991275</v>
      </c>
      <c r="AS339" s="1">
        <f t="shared" si="212"/>
        <v>1.8043433018461539E-4</v>
      </c>
      <c r="AT339" s="1">
        <f t="shared" si="187"/>
        <v>0.2943853051653833</v>
      </c>
      <c r="AU339" s="1">
        <f t="shared" si="188"/>
        <v>4999.9999999999945</v>
      </c>
      <c r="AW339" s="2">
        <f t="shared" si="213"/>
        <v>8.4430970678362466E-7</v>
      </c>
      <c r="AX339" s="42">
        <f t="shared" si="214"/>
        <v>5.171230313659515E-6</v>
      </c>
      <c r="AY339" s="2">
        <f t="shared" si="215"/>
        <v>2.3091196909031598E-8</v>
      </c>
      <c r="AZ339" s="2">
        <f t="shared" si="216"/>
        <v>1.131780920010244E-6</v>
      </c>
      <c r="BA339" s="2"/>
      <c r="BB339" s="46">
        <f t="shared" si="195"/>
        <v>0.72960363189820354</v>
      </c>
      <c r="BC339" s="46">
        <f t="shared" si="196"/>
        <v>0.25</v>
      </c>
      <c r="BD339" s="2"/>
      <c r="BE339">
        <f>IF(AG339/Calculations!$H$11=INT(AG339/Calculations!$H$11),1,0)</f>
        <v>0</v>
      </c>
      <c r="BF339" s="56">
        <f t="shared" si="217"/>
        <v>1.4235112408975372</v>
      </c>
      <c r="BH339" s="2">
        <f t="shared" si="199"/>
        <v>1.4129321686916492</v>
      </c>
      <c r="BI339" s="2">
        <f t="shared" si="200"/>
        <v>19.102686431481533</v>
      </c>
      <c r="BJ339" s="41">
        <f t="shared" si="218"/>
        <v>0</v>
      </c>
      <c r="BK339" s="58">
        <f t="shared" si="219"/>
        <v>0</v>
      </c>
      <c r="BL339" s="2"/>
      <c r="BM339" s="2">
        <f t="shared" si="201"/>
        <v>1.4129321686916492</v>
      </c>
      <c r="BN339" s="2">
        <f t="shared" si="202"/>
        <v>19.102686431481533</v>
      </c>
      <c r="BO339" s="41">
        <f t="shared" si="203"/>
        <v>0</v>
      </c>
      <c r="BP339" s="2">
        <f t="shared" si="204"/>
        <v>0</v>
      </c>
      <c r="BQ339" s="2"/>
      <c r="BR339" s="2"/>
      <c r="BS339" s="2">
        <f t="shared" si="220"/>
        <v>5101.3500442811228</v>
      </c>
      <c r="BT339" s="2">
        <f t="shared" si="189"/>
        <v>34.43096793956191</v>
      </c>
      <c r="BU339" s="2">
        <f t="shared" si="190"/>
        <v>2423.3850732765072</v>
      </c>
      <c r="BV339" s="2">
        <f t="shared" si="191"/>
        <v>2712.3959389441816</v>
      </c>
      <c r="BW339" s="6">
        <f t="shared" si="192"/>
        <v>5135.7810122206847</v>
      </c>
    </row>
    <row r="340" spans="15:75" x14ac:dyDescent="0.35">
      <c r="O340">
        <f t="shared" si="194"/>
        <v>5.5499999999999696</v>
      </c>
      <c r="P340" s="46"/>
      <c r="S340" s="46"/>
      <c r="T340" s="46"/>
      <c r="U340" s="22">
        <f>IF(O340&lt;'User Interface'!$C$54,0,'User Interface'!$C$52)</f>
        <v>0.05</v>
      </c>
      <c r="V340" s="46">
        <f>'User Interface'!$C$52</f>
        <v>0.05</v>
      </c>
      <c r="W340" s="46"/>
      <c r="X340">
        <f t="shared" si="193"/>
        <v>5.5499999999999696</v>
      </c>
      <c r="Y340" s="46"/>
      <c r="Z340" s="46"/>
      <c r="AA340" s="46"/>
      <c r="AD340" s="22">
        <f>IF(X340&lt;'User Interface'!$C$54,0,'User Interface'!$C$52)</f>
        <v>0.05</v>
      </c>
      <c r="AE340" s="46">
        <f>'User Interface'!$C$52</f>
        <v>0.05</v>
      </c>
      <c r="AG340">
        <f t="shared" ref="AG340:AG371" si="221">AH340/3</f>
        <v>109</v>
      </c>
      <c r="AH340">
        <f t="shared" si="118"/>
        <v>327</v>
      </c>
      <c r="AI340" s="1">
        <f t="shared" si="205"/>
        <v>72.731165210258936</v>
      </c>
      <c r="AJ340" s="1">
        <f t="shared" si="206"/>
        <v>7.0689037519890301E-8</v>
      </c>
      <c r="AK340" s="1">
        <f t="shared" si="197"/>
        <v>15.104035046060325</v>
      </c>
      <c r="AL340" s="1">
        <f t="shared" si="207"/>
        <v>113.80178873701824</v>
      </c>
      <c r="AM340" s="1">
        <f t="shared" ref="AM340:AM371" si="222">MAX(0,AM339*(1-delta-rho)+(AL339+AN339)*sigma)</f>
        <v>99.098888816103155</v>
      </c>
      <c r="AN340" s="1">
        <f t="shared" si="208"/>
        <v>4.2187968293472585E-5</v>
      </c>
      <c r="AO340" s="1">
        <f t="shared" si="209"/>
        <v>3783.8723225487574</v>
      </c>
      <c r="AP340" s="1">
        <f t="shared" si="210"/>
        <v>3.3917336340513741E-6</v>
      </c>
      <c r="AQ340" s="1">
        <f t="shared" si="198"/>
        <v>171.91927040344297</v>
      </c>
      <c r="AR340" s="1">
        <f t="shared" si="211"/>
        <v>743.17672226696629</v>
      </c>
      <c r="AS340" s="1">
        <f t="shared" si="212"/>
        <v>1.8132009258695197E-4</v>
      </c>
      <c r="AT340" s="1">
        <f t="shared" ref="AT340:AT371" si="223">MAX(0,delta*AM339+AT339)</f>
        <v>0.29558000090414882</v>
      </c>
      <c r="AU340" s="1">
        <f t="shared" ref="AU340:AU371" si="224">SUM(AI340:AT340)</f>
        <v>4999.9999999999945</v>
      </c>
      <c r="AW340" s="2">
        <f t="shared" si="213"/>
        <v>8.2813251248273133E-7</v>
      </c>
      <c r="AX340" s="42">
        <f t="shared" si="214"/>
        <v>5.1818178829226784E-6</v>
      </c>
      <c r="AY340" s="2">
        <f t="shared" si="215"/>
        <v>2.2658357872210447E-8</v>
      </c>
      <c r="AZ340" s="2">
        <f t="shared" si="216"/>
        <v>1.132923829774587E-6</v>
      </c>
      <c r="BA340" s="2"/>
      <c r="BB340" s="46">
        <f t="shared" si="195"/>
        <v>0.72926188385764201</v>
      </c>
      <c r="BC340" s="46">
        <f t="shared" si="196"/>
        <v>0.25</v>
      </c>
      <c r="BD340" s="2"/>
      <c r="BE340">
        <f>IF(AG340/Calculations!$H$11=INT(AG340/Calculations!$H$11),1,0)</f>
        <v>0</v>
      </c>
      <c r="BF340" s="56">
        <f t="shared" si="217"/>
        <v>1.4238063153730629</v>
      </c>
      <c r="BH340" s="2">
        <f t="shared" si="199"/>
        <v>1.3837614425487677</v>
      </c>
      <c r="BI340" s="2">
        <f t="shared" si="200"/>
        <v>19.108041281059563</v>
      </c>
      <c r="BJ340" s="41">
        <f t="shared" si="218"/>
        <v>0</v>
      </c>
      <c r="BK340" s="58">
        <f t="shared" si="219"/>
        <v>0</v>
      </c>
      <c r="BL340" s="2"/>
      <c r="BM340" s="2">
        <f t="shared" si="201"/>
        <v>1.3837614425487677</v>
      </c>
      <c r="BN340" s="2">
        <f t="shared" si="202"/>
        <v>19.108041281059563</v>
      </c>
      <c r="BO340" s="41">
        <f t="shared" si="203"/>
        <v>0</v>
      </c>
      <c r="BP340" s="2">
        <f t="shared" si="204"/>
        <v>0</v>
      </c>
      <c r="BQ340" s="2"/>
      <c r="BR340" s="2"/>
      <c r="BS340" s="2">
        <f t="shared" si="220"/>
        <v>5121.8418470047309</v>
      </c>
      <c r="BT340" s="2">
        <f t="shared" ref="BT340:BT371" si="225">BT339+BO340+BP340</f>
        <v>34.43096793956191</v>
      </c>
      <c r="BU340" s="2">
        <f t="shared" ref="BU340:BU371" si="226">BU339+BM340+BO340</f>
        <v>2424.768834719056</v>
      </c>
      <c r="BV340" s="2">
        <f t="shared" ref="BV340:BV371" si="227">BV339+BN340+BP340</f>
        <v>2731.5039802252413</v>
      </c>
      <c r="BW340" s="6">
        <f t="shared" ref="BW340:BW371" si="228">BS340+BT340</f>
        <v>5156.2728149442928</v>
      </c>
    </row>
    <row r="341" spans="15:75" x14ac:dyDescent="0.35">
      <c r="O341">
        <f t="shared" si="194"/>
        <v>5.5699999999999692</v>
      </c>
      <c r="P341" s="46"/>
      <c r="S341" s="46"/>
      <c r="T341" s="46"/>
      <c r="U341" s="22">
        <f>IF(O341&lt;'User Interface'!$C$54,0,'User Interface'!$C$52)</f>
        <v>0.05</v>
      </c>
      <c r="V341" s="46">
        <f>'User Interface'!$C$52</f>
        <v>0.05</v>
      </c>
      <c r="W341" s="46"/>
      <c r="X341">
        <f t="shared" si="193"/>
        <v>5.5699999999999692</v>
      </c>
      <c r="Y341" s="46"/>
      <c r="Z341" s="46"/>
      <c r="AA341" s="46"/>
      <c r="AD341" s="22">
        <f>IF(X341&lt;'User Interface'!$C$54,0,'User Interface'!$C$52)</f>
        <v>0.05</v>
      </c>
      <c r="AE341" s="46">
        <f>'User Interface'!$C$52</f>
        <v>0.05</v>
      </c>
      <c r="AG341">
        <f t="shared" si="221"/>
        <v>109.33333333333333</v>
      </c>
      <c r="AH341">
        <f t="shared" si="118"/>
        <v>328</v>
      </c>
      <c r="AI341" s="1">
        <f t="shared" si="205"/>
        <v>71.375896883007727</v>
      </c>
      <c r="AJ341" s="1">
        <f t="shared" si="206"/>
        <v>6.9360503231040232E-8</v>
      </c>
      <c r="AK341" s="1">
        <f t="shared" si="197"/>
        <v>14.781077258411148</v>
      </c>
      <c r="AL341" s="1">
        <f t="shared" si="207"/>
        <v>111.60920490029794</v>
      </c>
      <c r="AM341" s="1">
        <f t="shared" si="222"/>
        <v>97.899454297196939</v>
      </c>
      <c r="AN341" s="1">
        <f t="shared" si="208"/>
        <v>4.1565237698374024E-5</v>
      </c>
      <c r="AO341" s="1">
        <f t="shared" si="209"/>
        <v>3787.5226635103772</v>
      </c>
      <c r="AP341" s="1">
        <f t="shared" si="210"/>
        <v>3.3952064932551262E-6</v>
      </c>
      <c r="AQ341" s="1">
        <f t="shared" si="198"/>
        <v>171.93054121879663</v>
      </c>
      <c r="AR341" s="1">
        <f t="shared" si="211"/>
        <v>744.58417436725517</v>
      </c>
      <c r="AS341" s="1">
        <f t="shared" si="212"/>
        <v>1.8219509746019875E-4</v>
      </c>
      <c r="AT341" s="1">
        <f t="shared" si="223"/>
        <v>0.29676033974995392</v>
      </c>
      <c r="AU341" s="1">
        <f t="shared" si="224"/>
        <v>4999.9999999999955</v>
      </c>
      <c r="AW341" s="2">
        <f t="shared" si="213"/>
        <v>8.1223431284268437E-7</v>
      </c>
      <c r="AX341" s="42">
        <f t="shared" si="214"/>
        <v>5.1921499348408885E-6</v>
      </c>
      <c r="AY341" s="2">
        <f t="shared" si="215"/>
        <v>2.2234478217780022E-8</v>
      </c>
      <c r="AZ341" s="2">
        <f t="shared" si="216"/>
        <v>1.1340507372208763E-6</v>
      </c>
      <c r="BA341" s="2"/>
      <c r="BB341" s="46">
        <f t="shared" si="195"/>
        <v>0.72892029589265861</v>
      </c>
      <c r="BC341" s="46">
        <f t="shared" si="196"/>
        <v>0.25</v>
      </c>
      <c r="BD341" s="2"/>
      <c r="BE341">
        <f>IF(AG341/Calculations!$H$11=INT(AG341/Calculations!$H$11),1,0)</f>
        <v>0</v>
      </c>
      <c r="BF341" s="56">
        <f t="shared" si="217"/>
        <v>1.4241315684556226</v>
      </c>
      <c r="BH341" s="2">
        <f t="shared" si="199"/>
        <v>1.3552683285797493</v>
      </c>
      <c r="BI341" s="2">
        <f t="shared" si="200"/>
        <v>19.113411971291768</v>
      </c>
      <c r="BJ341" s="41">
        <f t="shared" si="218"/>
        <v>0</v>
      </c>
      <c r="BK341" s="58">
        <f t="shared" si="219"/>
        <v>0</v>
      </c>
      <c r="BL341" s="2"/>
      <c r="BM341" s="2">
        <f t="shared" si="201"/>
        <v>1.3552683285797493</v>
      </c>
      <c r="BN341" s="2">
        <f t="shared" si="202"/>
        <v>19.113411971291768</v>
      </c>
      <c r="BO341" s="41">
        <f t="shared" si="203"/>
        <v>0</v>
      </c>
      <c r="BP341" s="2">
        <f t="shared" si="204"/>
        <v>0</v>
      </c>
      <c r="BQ341" s="2"/>
      <c r="BR341" s="2"/>
      <c r="BS341" s="2">
        <f t="shared" si="220"/>
        <v>5142.3105273046021</v>
      </c>
      <c r="BT341" s="2">
        <f t="shared" si="225"/>
        <v>34.43096793956191</v>
      </c>
      <c r="BU341" s="2">
        <f t="shared" si="226"/>
        <v>2426.1241030476358</v>
      </c>
      <c r="BV341" s="2">
        <f t="shared" si="227"/>
        <v>2750.6173921965333</v>
      </c>
      <c r="BW341" s="6">
        <f t="shared" si="228"/>
        <v>5176.7414952441641</v>
      </c>
    </row>
    <row r="342" spans="15:75" x14ac:dyDescent="0.35">
      <c r="O342">
        <f t="shared" si="194"/>
        <v>5.5899999999999688</v>
      </c>
      <c r="P342" s="46"/>
      <c r="S342" s="46"/>
      <c r="T342" s="46"/>
      <c r="U342" s="22">
        <f>IF(O342&lt;'User Interface'!$C$54,0,'User Interface'!$C$52)</f>
        <v>0.05</v>
      </c>
      <c r="V342" s="46">
        <f>'User Interface'!$C$52</f>
        <v>0.05</v>
      </c>
      <c r="W342" s="46"/>
      <c r="X342">
        <f t="shared" si="193"/>
        <v>5.5899999999999688</v>
      </c>
      <c r="Y342" s="46"/>
      <c r="Z342" s="46"/>
      <c r="AA342" s="46"/>
      <c r="AD342" s="22">
        <f>IF(X342&lt;'User Interface'!$C$54,0,'User Interface'!$C$52)</f>
        <v>0.05</v>
      </c>
      <c r="AE342" s="46">
        <f>'User Interface'!$C$52</f>
        <v>0.05</v>
      </c>
      <c r="AG342">
        <f t="shared" si="221"/>
        <v>109.66666666666667</v>
      </c>
      <c r="AH342">
        <f t="shared" si="118"/>
        <v>329</v>
      </c>
      <c r="AI342" s="1">
        <f t="shared" si="205"/>
        <v>70.04846018196757</v>
      </c>
      <c r="AJ342" s="1">
        <f t="shared" si="206"/>
        <v>6.8059685268631348E-8</v>
      </c>
      <c r="AK342" s="1">
        <f t="shared" si="197"/>
        <v>14.466172043150888</v>
      </c>
      <c r="AL342" s="1">
        <f t="shared" si="207"/>
        <v>109.45531456209285</v>
      </c>
      <c r="AM342" s="1">
        <f t="shared" si="222"/>
        <v>96.70621871834129</v>
      </c>
      <c r="AN342" s="1">
        <f t="shared" si="208"/>
        <v>4.0948066632316481E-5</v>
      </c>
      <c r="AO342" s="1">
        <f t="shared" si="209"/>
        <v>3791.1203423983748</v>
      </c>
      <c r="AP342" s="1">
        <f t="shared" si="210"/>
        <v>3.3986327036196632E-6</v>
      </c>
      <c r="AQ342" s="1">
        <f t="shared" si="198"/>
        <v>171.94597022350078</v>
      </c>
      <c r="AR342" s="1">
        <f t="shared" si="211"/>
        <v>745.95936800598133</v>
      </c>
      <c r="AS342" s="1">
        <f t="shared" si="212"/>
        <v>1.8305935605713276E-4</v>
      </c>
      <c r="AT342" s="1">
        <f t="shared" si="223"/>
        <v>0.29792639247032837</v>
      </c>
      <c r="AU342" s="1">
        <f t="shared" si="224"/>
        <v>4999.9999999999945</v>
      </c>
      <c r="AW342" s="2">
        <f t="shared" si="213"/>
        <v>7.9661252912525293E-7</v>
      </c>
      <c r="AX342" s="42">
        <f t="shared" si="214"/>
        <v>5.2022371078911345E-6</v>
      </c>
      <c r="AY342" s="2">
        <f t="shared" si="215"/>
        <v>2.1819349781271196E-8</v>
      </c>
      <c r="AZ342" s="2">
        <f t="shared" si="216"/>
        <v>1.1351617081162453E-6</v>
      </c>
      <c r="BA342" s="2"/>
      <c r="BB342" s="46">
        <f t="shared" si="195"/>
        <v>0.72857886792827375</v>
      </c>
      <c r="BC342" s="46">
        <f t="shared" si="196"/>
        <v>0.25</v>
      </c>
      <c r="BD342" s="2"/>
      <c r="BE342">
        <f>IF(AG342/Calculations!$H$11=INT(AG342/Calculations!$H$11),1,0)</f>
        <v>0</v>
      </c>
      <c r="BF342" s="56">
        <f t="shared" si="217"/>
        <v>1.4244862475061275</v>
      </c>
      <c r="BH342" s="2">
        <f t="shared" si="199"/>
        <v>1.3274367023409797</v>
      </c>
      <c r="BI342" s="2">
        <f t="shared" si="200"/>
        <v>19.118822473459343</v>
      </c>
      <c r="BJ342" s="41">
        <f t="shared" si="218"/>
        <v>0</v>
      </c>
      <c r="BK342" s="58">
        <f t="shared" si="219"/>
        <v>0</v>
      </c>
      <c r="BL342" s="2"/>
      <c r="BM342" s="2">
        <f t="shared" si="201"/>
        <v>1.3274367023409797</v>
      </c>
      <c r="BN342" s="2">
        <f t="shared" si="202"/>
        <v>19.118822473459343</v>
      </c>
      <c r="BO342" s="41">
        <f t="shared" si="203"/>
        <v>0</v>
      </c>
      <c r="BP342" s="2">
        <f t="shared" si="204"/>
        <v>0</v>
      </c>
      <c r="BQ342" s="2"/>
      <c r="BR342" s="2"/>
      <c r="BS342" s="2">
        <f t="shared" si="220"/>
        <v>5162.7567864804032</v>
      </c>
      <c r="BT342" s="2">
        <f t="shared" si="225"/>
        <v>34.43096793956191</v>
      </c>
      <c r="BU342" s="2">
        <f t="shared" si="226"/>
        <v>2427.4515397499767</v>
      </c>
      <c r="BV342" s="2">
        <f t="shared" si="227"/>
        <v>2769.7362146699925</v>
      </c>
      <c r="BW342" s="6">
        <f t="shared" si="228"/>
        <v>5197.1877544199651</v>
      </c>
    </row>
    <row r="343" spans="15:75" x14ac:dyDescent="0.35">
      <c r="O343">
        <f t="shared" si="194"/>
        <v>5.6099999999999683</v>
      </c>
      <c r="P343" s="46"/>
      <c r="S343" s="46"/>
      <c r="T343" s="46"/>
      <c r="U343" s="22">
        <f>IF(O343&lt;'User Interface'!$C$54,0,'User Interface'!$C$52)</f>
        <v>0.05</v>
      </c>
      <c r="V343" s="46">
        <f>'User Interface'!$C$52</f>
        <v>0.05</v>
      </c>
      <c r="W343" s="46"/>
      <c r="X343">
        <f t="shared" si="193"/>
        <v>5.6099999999999683</v>
      </c>
      <c r="Y343" s="46"/>
      <c r="Z343" s="46"/>
      <c r="AA343" s="46"/>
      <c r="AD343" s="22">
        <f>IF(X343&lt;'User Interface'!$C$54,0,'User Interface'!$C$52)</f>
        <v>0.05</v>
      </c>
      <c r="AE343" s="46">
        <f>'User Interface'!$C$52</f>
        <v>0.05</v>
      </c>
      <c r="AG343">
        <f t="shared" si="221"/>
        <v>110</v>
      </c>
      <c r="AH343">
        <f t="shared" si="118"/>
        <v>330</v>
      </c>
      <c r="AI343" s="1">
        <f t="shared" si="205"/>
        <v>68.748209556531876</v>
      </c>
      <c r="AJ343" s="1">
        <f t="shared" si="206"/>
        <v>6.6785892791450928E-8</v>
      </c>
      <c r="AK343" s="1">
        <f t="shared" si="197"/>
        <v>14.159070220621377</v>
      </c>
      <c r="AL343" s="1">
        <f t="shared" si="207"/>
        <v>107.33969634700301</v>
      </c>
      <c r="AM343" s="1">
        <f t="shared" si="222"/>
        <v>95.519429243565895</v>
      </c>
      <c r="AN343" s="1">
        <f t="shared" si="208"/>
        <v>4.0336539692379628E-5</v>
      </c>
      <c r="AO343" s="1">
        <f t="shared" si="209"/>
        <v>3794.6655986792011</v>
      </c>
      <c r="AP343" s="1">
        <f t="shared" si="210"/>
        <v>3.4020119461621244E-6</v>
      </c>
      <c r="AQ343" s="1">
        <f t="shared" si="198"/>
        <v>171.96515673891815</v>
      </c>
      <c r="AR343" s="1">
        <f t="shared" si="211"/>
        <v>747.30353326302748</v>
      </c>
      <c r="AS343" s="1">
        <f t="shared" si="212"/>
        <v>1.8391288923322606E-4</v>
      </c>
      <c r="AT343" s="1">
        <f t="shared" si="223"/>
        <v>0.29907823289909441</v>
      </c>
      <c r="AU343" s="1">
        <f t="shared" si="224"/>
        <v>4999.9999999999936</v>
      </c>
      <c r="AW343" s="2">
        <f t="shared" si="213"/>
        <v>7.8126444211472999E-7</v>
      </c>
      <c r="AX343" s="42">
        <f t="shared" si="214"/>
        <v>5.2120892726916783E-6</v>
      </c>
      <c r="AY343" s="2">
        <f t="shared" si="215"/>
        <v>2.1412769279030027E-8</v>
      </c>
      <c r="AZ343" s="2">
        <f t="shared" si="216"/>
        <v>1.1362568104156823E-6</v>
      </c>
      <c r="BA343" s="2"/>
      <c r="BB343" s="46">
        <f t="shared" si="195"/>
        <v>0.72823759988954262</v>
      </c>
      <c r="BC343" s="46">
        <f t="shared" si="196"/>
        <v>0.25</v>
      </c>
      <c r="BD343" s="2"/>
      <c r="BE343">
        <f>IF(AG343/Calculations!$H$11=INT(AG343/Calculations!$H$11),1,0)</f>
        <v>0</v>
      </c>
      <c r="BF343" s="56">
        <f t="shared" si="217"/>
        <v>1.4248696182415008</v>
      </c>
      <c r="BH343" s="2">
        <f t="shared" si="199"/>
        <v>1.3002506267094778</v>
      </c>
      <c r="BI343" s="2">
        <f t="shared" si="200"/>
        <v>19.124294318028586</v>
      </c>
      <c r="BJ343" s="41">
        <f t="shared" si="218"/>
        <v>0</v>
      </c>
      <c r="BK343" s="58">
        <f t="shared" si="219"/>
        <v>0</v>
      </c>
      <c r="BL343" s="2"/>
      <c r="BM343" s="2">
        <f t="shared" si="201"/>
        <v>1.3002506267094778</v>
      </c>
      <c r="BN343" s="2">
        <f t="shared" si="202"/>
        <v>19.124294318028586</v>
      </c>
      <c r="BO343" s="41">
        <f t="shared" si="203"/>
        <v>0</v>
      </c>
      <c r="BP343" s="2">
        <f t="shared" si="204"/>
        <v>0</v>
      </c>
      <c r="BQ343" s="2"/>
      <c r="BR343" s="2"/>
      <c r="BS343" s="2">
        <f t="shared" si="220"/>
        <v>5183.1813314251413</v>
      </c>
      <c r="BT343" s="2">
        <f t="shared" si="225"/>
        <v>34.43096793956191</v>
      </c>
      <c r="BU343" s="2">
        <f t="shared" si="226"/>
        <v>2428.7517903766861</v>
      </c>
      <c r="BV343" s="2">
        <f t="shared" si="227"/>
        <v>2788.8605089880211</v>
      </c>
      <c r="BW343" s="6">
        <f t="shared" si="228"/>
        <v>5217.6122993647032</v>
      </c>
    </row>
    <row r="344" spans="15:75" x14ac:dyDescent="0.35">
      <c r="O344">
        <f t="shared" si="194"/>
        <v>5.6299999999999679</v>
      </c>
      <c r="P344" s="46"/>
      <c r="S344" s="46"/>
      <c r="T344" s="46"/>
      <c r="U344" s="22">
        <f>IF(O344&lt;'User Interface'!$C$54,0,'User Interface'!$C$52)</f>
        <v>0.05</v>
      </c>
      <c r="V344" s="46">
        <f>'User Interface'!$C$52</f>
        <v>0.05</v>
      </c>
      <c r="W344" s="46"/>
      <c r="X344">
        <f t="shared" si="193"/>
        <v>5.6299999999999679</v>
      </c>
      <c r="Y344" s="46"/>
      <c r="Z344" s="46"/>
      <c r="AA344" s="46"/>
      <c r="AD344" s="22">
        <f>IF(X344&lt;'User Interface'!$C$54,0,'User Interface'!$C$52)</f>
        <v>0.05</v>
      </c>
      <c r="AE344" s="46">
        <f>'User Interface'!$C$52</f>
        <v>0.05</v>
      </c>
      <c r="AG344">
        <f t="shared" si="221"/>
        <v>110.33333333333333</v>
      </c>
      <c r="AH344">
        <f t="shared" si="118"/>
        <v>331</v>
      </c>
      <c r="AI344" s="1">
        <f t="shared" si="205"/>
        <v>67.474515171683706</v>
      </c>
      <c r="AJ344" s="1">
        <f t="shared" si="206"/>
        <v>6.5538466792369634E-8</v>
      </c>
      <c r="AK344" s="1">
        <f t="shared" si="197"/>
        <v>13.859534582203473</v>
      </c>
      <c r="AL344" s="1">
        <f t="shared" si="207"/>
        <v>105.26191552549925</v>
      </c>
      <c r="AM344" s="1">
        <f t="shared" si="222"/>
        <v>94.339322849350566</v>
      </c>
      <c r="AN344" s="1">
        <f t="shared" si="208"/>
        <v>3.9730735755976842E-5</v>
      </c>
      <c r="AO344" s="1">
        <f t="shared" si="209"/>
        <v>3798.1586775799642</v>
      </c>
      <c r="AP344" s="1">
        <f t="shared" si="210"/>
        <v>3.405344078200958E-6</v>
      </c>
      <c r="AQ344" s="1">
        <f t="shared" si="198"/>
        <v>171.98776398533261</v>
      </c>
      <c r="AR344" s="1">
        <f t="shared" si="211"/>
        <v>748.61782641080208</v>
      </c>
      <c r="AS344" s="1">
        <f t="shared" si="212"/>
        <v>1.8475572654640826E-4</v>
      </c>
      <c r="AT344" s="1">
        <f t="shared" si="223"/>
        <v>0.30021593781397526</v>
      </c>
      <c r="AU344" s="1">
        <f t="shared" si="224"/>
        <v>4999.9999999999955</v>
      </c>
      <c r="AW344" s="2">
        <f t="shared" si="213"/>
        <v>7.6618720959652205E-7</v>
      </c>
      <c r="AX344" s="42">
        <f t="shared" si="214"/>
        <v>5.2217156282590251E-6</v>
      </c>
      <c r="AY344" s="2">
        <f t="shared" si="215"/>
        <v>2.1014538264735672E-8</v>
      </c>
      <c r="AZ344" s="2">
        <f t="shared" si="216"/>
        <v>1.1373361140928747E-6</v>
      </c>
      <c r="BA344" s="2"/>
      <c r="BB344" s="46">
        <f t="shared" si="195"/>
        <v>0.72789649170155557</v>
      </c>
      <c r="BC344" s="46">
        <f t="shared" si="196"/>
        <v>0.25</v>
      </c>
      <c r="BD344" s="2"/>
      <c r="BE344">
        <f>IF(AG344/Calculations!$H$11=INT(AG344/Calculations!$H$11),1,0)</f>
        <v>0</v>
      </c>
      <c r="BF344" s="56">
        <f t="shared" si="217"/>
        <v>1.4252809645046474</v>
      </c>
      <c r="BH344" s="2">
        <f t="shared" si="199"/>
        <v>1.2736943860955829</v>
      </c>
      <c r="BI344" s="2">
        <f t="shared" si="200"/>
        <v>19.129846884072041</v>
      </c>
      <c r="BJ344" s="41">
        <f t="shared" si="218"/>
        <v>0</v>
      </c>
      <c r="BK344" s="58">
        <f t="shared" si="219"/>
        <v>0</v>
      </c>
      <c r="BL344" s="2"/>
      <c r="BM344" s="2">
        <f t="shared" si="201"/>
        <v>1.2736943860955829</v>
      </c>
      <c r="BN344" s="2">
        <f t="shared" si="202"/>
        <v>19.129846884072041</v>
      </c>
      <c r="BO344" s="41">
        <f t="shared" si="203"/>
        <v>0</v>
      </c>
      <c r="BP344" s="2">
        <f t="shared" si="204"/>
        <v>0</v>
      </c>
      <c r="BQ344" s="2"/>
      <c r="BR344" s="2"/>
      <c r="BS344" s="2">
        <f t="shared" si="220"/>
        <v>5203.5848726953091</v>
      </c>
      <c r="BT344" s="2">
        <f t="shared" si="225"/>
        <v>34.43096793956191</v>
      </c>
      <c r="BU344" s="2">
        <f t="shared" si="226"/>
        <v>2430.0254847627816</v>
      </c>
      <c r="BV344" s="2">
        <f t="shared" si="227"/>
        <v>2807.990355872093</v>
      </c>
      <c r="BW344" s="6">
        <f t="shared" si="228"/>
        <v>5238.015840634871</v>
      </c>
    </row>
    <row r="345" spans="15:75" x14ac:dyDescent="0.35">
      <c r="O345">
        <f t="shared" si="194"/>
        <v>5.6499999999999675</v>
      </c>
      <c r="P345" s="46"/>
      <c r="S345" s="46"/>
      <c r="T345" s="46"/>
      <c r="U345" s="22">
        <f>IF(O345&lt;'User Interface'!$C$54,0,'User Interface'!$C$52)</f>
        <v>0.05</v>
      </c>
      <c r="V345" s="46">
        <f>'User Interface'!$C$52</f>
        <v>0.05</v>
      </c>
      <c r="W345" s="46"/>
      <c r="X345">
        <f t="shared" si="193"/>
        <v>5.6499999999999675</v>
      </c>
      <c r="Y345" s="46"/>
      <c r="Z345" s="46"/>
      <c r="AA345" s="46"/>
      <c r="AD345" s="22">
        <f>IF(X345&lt;'User Interface'!$C$54,0,'User Interface'!$C$52)</f>
        <v>0.05</v>
      </c>
      <c r="AE345" s="46">
        <f>'User Interface'!$C$52</f>
        <v>0.05</v>
      </c>
      <c r="AG345">
        <f t="shared" si="221"/>
        <v>110.66666666666667</v>
      </c>
      <c r="AH345">
        <f t="shared" si="118"/>
        <v>332</v>
      </c>
      <c r="AI345" s="1">
        <f t="shared" si="205"/>
        <v>66.226762659136881</v>
      </c>
      <c r="AJ345" s="1">
        <f t="shared" si="206"/>
        <v>6.4316774268117301E-8</v>
      </c>
      <c r="AK345" s="1">
        <f t="shared" si="197"/>
        <v>13.567338809060493</v>
      </c>
      <c r="AL345" s="1">
        <f t="shared" si="207"/>
        <v>103.22152579826077</v>
      </c>
      <c r="AM345" s="1">
        <f t="shared" si="222"/>
        <v>93.166126431040624</v>
      </c>
      <c r="AN345" s="1">
        <f t="shared" si="208"/>
        <v>3.9130728067988453E-5</v>
      </c>
      <c r="AO345" s="1">
        <f t="shared" si="209"/>
        <v>3801.5998296696816</v>
      </c>
      <c r="AP345" s="1">
        <f t="shared" si="210"/>
        <v>3.4086290764550641E-6</v>
      </c>
      <c r="AQ345" s="1">
        <f t="shared" si="198"/>
        <v>172.01351008297888</v>
      </c>
      <c r="AR345" s="1">
        <f t="shared" si="211"/>
        <v>749.90333877144121</v>
      </c>
      <c r="AS345" s="1">
        <f t="shared" si="212"/>
        <v>1.8558790546140811E-4</v>
      </c>
      <c r="AT345" s="1">
        <f t="shared" si="223"/>
        <v>0.30133958681525391</v>
      </c>
      <c r="AU345" s="1">
        <f t="shared" si="224"/>
        <v>4999.9999999999955</v>
      </c>
      <c r="AW345" s="2">
        <f t="shared" si="213"/>
        <v>7.5137788194279991E-7</v>
      </c>
      <c r="AX345" s="42">
        <f t="shared" si="214"/>
        <v>5.2311247851524399E-6</v>
      </c>
      <c r="AY345" s="2">
        <f t="shared" si="215"/>
        <v>2.0624463073204212E-8</v>
      </c>
      <c r="AZ345" s="2">
        <f t="shared" si="216"/>
        <v>1.1383996909877583E-6</v>
      </c>
      <c r="BA345" s="2"/>
      <c r="BB345" s="46">
        <f t="shared" si="195"/>
        <v>0.72755554328943839</v>
      </c>
      <c r="BC345" s="46">
        <f t="shared" si="196"/>
        <v>0.25</v>
      </c>
      <c r="BD345" s="2"/>
      <c r="BE345">
        <f>IF(AG345/Calculations!$H$11=INT(AG345/Calculations!$H$11),1,0)</f>
        <v>0</v>
      </c>
      <c r="BF345" s="56">
        <f t="shared" si="217"/>
        <v>1.4257195879995619</v>
      </c>
      <c r="BH345" s="2">
        <f t="shared" si="199"/>
        <v>1.247752513768517</v>
      </c>
      <c r="BI345" s="2">
        <f t="shared" si="200"/>
        <v>19.135497651572138</v>
      </c>
      <c r="BJ345" s="41">
        <f t="shared" si="218"/>
        <v>0</v>
      </c>
      <c r="BK345" s="58">
        <f t="shared" si="219"/>
        <v>0</v>
      </c>
      <c r="BL345" s="2"/>
      <c r="BM345" s="2">
        <f t="shared" si="201"/>
        <v>1.247752513768517</v>
      </c>
      <c r="BN345" s="2">
        <f t="shared" si="202"/>
        <v>19.135497651572138</v>
      </c>
      <c r="BO345" s="41">
        <f t="shared" si="203"/>
        <v>0</v>
      </c>
      <c r="BP345" s="2">
        <f t="shared" si="204"/>
        <v>0</v>
      </c>
      <c r="BQ345" s="2"/>
      <c r="BR345" s="2"/>
      <c r="BS345" s="2">
        <f t="shared" si="220"/>
        <v>5223.9681228606496</v>
      </c>
      <c r="BT345" s="2">
        <f t="shared" si="225"/>
        <v>34.43096793956191</v>
      </c>
      <c r="BU345" s="2">
        <f t="shared" si="226"/>
        <v>2431.2732372765499</v>
      </c>
      <c r="BV345" s="2">
        <f t="shared" si="227"/>
        <v>2827.1258535236652</v>
      </c>
      <c r="BW345" s="6">
        <f t="shared" si="228"/>
        <v>5258.3990908002115</v>
      </c>
    </row>
    <row r="346" spans="15:75" x14ac:dyDescent="0.35">
      <c r="O346">
        <f t="shared" si="194"/>
        <v>5.6699999999999671</v>
      </c>
      <c r="P346" s="46"/>
      <c r="S346" s="46"/>
      <c r="T346" s="46"/>
      <c r="U346" s="22">
        <f>IF(O346&lt;'User Interface'!$C$54,0,'User Interface'!$C$52)</f>
        <v>0.05</v>
      </c>
      <c r="V346" s="46">
        <f>'User Interface'!$C$52</f>
        <v>0.05</v>
      </c>
      <c r="W346" s="46"/>
      <c r="X346">
        <f t="shared" si="193"/>
        <v>5.6699999999999671</v>
      </c>
      <c r="Y346" s="46"/>
      <c r="Z346" s="46"/>
      <c r="AA346" s="46"/>
      <c r="AD346" s="22">
        <f>IF(X346&lt;'User Interface'!$C$54,0,'User Interface'!$C$52)</f>
        <v>0.05</v>
      </c>
      <c r="AE346" s="46">
        <f>'User Interface'!$C$52</f>
        <v>0.05</v>
      </c>
      <c r="AG346">
        <f t="shared" si="221"/>
        <v>111</v>
      </c>
      <c r="AH346">
        <f t="shared" si="118"/>
        <v>333</v>
      </c>
      <c r="AI346" s="1">
        <f t="shared" si="205"/>
        <v>65.00435284695358</v>
      </c>
      <c r="AJ346" s="1">
        <f t="shared" si="206"/>
        <v>6.3120204266006883E-8</v>
      </c>
      <c r="AK346" s="1">
        <f t="shared" si="197"/>
        <v>13.282266532544748</v>
      </c>
      <c r="AL346" s="1">
        <f t="shared" si="207"/>
        <v>101.21807089968144</v>
      </c>
      <c r="AM346" s="1">
        <f t="shared" si="222"/>
        <v>92.00005692493481</v>
      </c>
      <c r="AN346" s="1">
        <f t="shared" si="208"/>
        <v>3.8536584338865603E-5</v>
      </c>
      <c r="AO346" s="1">
        <f t="shared" si="209"/>
        <v>3804.9893104763587</v>
      </c>
      <c r="AP346" s="1">
        <f t="shared" si="210"/>
        <v>3.4118669989718427E-6</v>
      </c>
      <c r="AQ346" s="1">
        <f t="shared" si="198"/>
        <v>172.04216027303562</v>
      </c>
      <c r="AR346" s="1">
        <f t="shared" si="211"/>
        <v>751.16110436323834</v>
      </c>
      <c r="AS346" s="1">
        <f t="shared" si="212"/>
        <v>1.8640947064484394E-4</v>
      </c>
      <c r="AT346" s="1">
        <f t="shared" si="223"/>
        <v>0.30244926220569962</v>
      </c>
      <c r="AU346" s="1">
        <f t="shared" si="224"/>
        <v>4999.9999999999955</v>
      </c>
      <c r="AW346" s="2">
        <f t="shared" si="213"/>
        <v>7.3683341604682882E-7</v>
      </c>
      <c r="AX346" s="42">
        <f t="shared" si="214"/>
        <v>5.2403248372788625E-6</v>
      </c>
      <c r="AY346" s="2">
        <f t="shared" si="215"/>
        <v>2.0242354753928674E-8</v>
      </c>
      <c r="AZ346" s="2">
        <f t="shared" si="216"/>
        <v>1.1394476146684663E-6</v>
      </c>
      <c r="BA346" s="2"/>
      <c r="BB346" s="46">
        <f t="shared" si="195"/>
        <v>0.72721475457835161</v>
      </c>
      <c r="BC346" s="46">
        <f t="shared" si="196"/>
        <v>0.25</v>
      </c>
      <c r="BD346" s="2"/>
      <c r="BE346">
        <f>IF(AG346/Calculations!$H$11=INT(AG346/Calculations!$H$11),1,0)</f>
        <v>0</v>
      </c>
      <c r="BF346" s="56">
        <f t="shared" si="217"/>
        <v>1.4261848079986086</v>
      </c>
      <c r="BH346" s="2">
        <f t="shared" si="199"/>
        <v>1.2224098133798649</v>
      </c>
      <c r="BI346" s="2">
        <f t="shared" si="200"/>
        <v>19.141262421498848</v>
      </c>
      <c r="BJ346" s="41">
        <f t="shared" si="218"/>
        <v>0</v>
      </c>
      <c r="BK346" s="58">
        <f t="shared" si="219"/>
        <v>0</v>
      </c>
      <c r="BL346" s="2"/>
      <c r="BM346" s="2">
        <f t="shared" si="201"/>
        <v>1.2224098133798649</v>
      </c>
      <c r="BN346" s="2">
        <f t="shared" si="202"/>
        <v>19.141262421498848</v>
      </c>
      <c r="BO346" s="41">
        <f t="shared" si="203"/>
        <v>0</v>
      </c>
      <c r="BP346" s="2">
        <f t="shared" si="204"/>
        <v>0</v>
      </c>
      <c r="BQ346" s="2"/>
      <c r="BR346" s="2"/>
      <c r="BS346" s="2">
        <f t="shared" si="220"/>
        <v>5244.3317950955288</v>
      </c>
      <c r="BT346" s="2">
        <f t="shared" si="225"/>
        <v>34.43096793956191</v>
      </c>
      <c r="BU346" s="2">
        <f t="shared" si="226"/>
        <v>2432.4956470899297</v>
      </c>
      <c r="BV346" s="2">
        <f t="shared" si="227"/>
        <v>2846.2671159451643</v>
      </c>
      <c r="BW346" s="6">
        <f t="shared" si="228"/>
        <v>5278.7627630350908</v>
      </c>
    </row>
    <row r="347" spans="15:75" x14ac:dyDescent="0.35">
      <c r="O347">
        <f t="shared" si="194"/>
        <v>5.6899999999999666</v>
      </c>
      <c r="P347" s="46"/>
      <c r="S347" s="46"/>
      <c r="T347" s="46"/>
      <c r="U347" s="22">
        <f>IF(O347&lt;'User Interface'!$C$54,0,'User Interface'!$C$52)</f>
        <v>0.05</v>
      </c>
      <c r="V347" s="46">
        <f>'User Interface'!$C$52</f>
        <v>0.05</v>
      </c>
      <c r="W347" s="46"/>
      <c r="X347">
        <f t="shared" si="193"/>
        <v>5.6899999999999666</v>
      </c>
      <c r="Y347" s="46"/>
      <c r="Z347" s="46"/>
      <c r="AA347" s="46"/>
      <c r="AD347" s="22">
        <f>IF(X347&lt;'User Interface'!$C$54,0,'User Interface'!$C$52)</f>
        <v>0.05</v>
      </c>
      <c r="AE347" s="46">
        <f>'User Interface'!$C$52</f>
        <v>0.05</v>
      </c>
      <c r="AG347">
        <f t="shared" si="221"/>
        <v>111.33333333333333</v>
      </c>
      <c r="AH347">
        <f t="shared" si="118"/>
        <v>334</v>
      </c>
      <c r="AI347" s="1">
        <f t="shared" si="205"/>
        <v>63.806701472521333</v>
      </c>
      <c r="AJ347" s="1">
        <f t="shared" si="206"/>
        <v>6.1948165173759303E-8</v>
      </c>
      <c r="AK347" s="1">
        <f t="shared" si="197"/>
        <v>13.00411051564406</v>
      </c>
      <c r="AL347" s="1">
        <f t="shared" si="207"/>
        <v>99.251086042435659</v>
      </c>
      <c r="AM347" s="1">
        <f t="shared" si="222"/>
        <v>90.841321443827255</v>
      </c>
      <c r="AN347" s="1">
        <f t="shared" si="208"/>
        <v>3.7948366851887589E-5</v>
      </c>
      <c r="AO347" s="1">
        <f t="shared" si="209"/>
        <v>3808.3273801351197</v>
      </c>
      <c r="AP347" s="1">
        <f t="shared" si="210"/>
        <v>3.4150579596202672E-6</v>
      </c>
      <c r="AQ347" s="1">
        <f t="shared" si="198"/>
        <v>172.07352019504555</v>
      </c>
      <c r="AR347" s="1">
        <f t="shared" si="211"/>
        <v>752.3921065006831</v>
      </c>
      <c r="AS347" s="1">
        <f t="shared" si="212"/>
        <v>1.8722047333909813E-4</v>
      </c>
      <c r="AT347" s="1">
        <f t="shared" si="223"/>
        <v>0.30354504887194861</v>
      </c>
      <c r="AU347" s="1">
        <f t="shared" si="224"/>
        <v>4999.9999999999955</v>
      </c>
      <c r="AW347" s="2">
        <f t="shared" si="213"/>
        <v>7.2255068781333228E-7</v>
      </c>
      <c r="AX347" s="42">
        <f t="shared" si="214"/>
        <v>5.2493234238933223E-6</v>
      </c>
      <c r="AY347" s="2">
        <f t="shared" si="215"/>
        <v>1.9868028996421371E-8</v>
      </c>
      <c r="AZ347" s="2">
        <f t="shared" si="216"/>
        <v>1.1404799603057051E-6</v>
      </c>
      <c r="BA347" s="2"/>
      <c r="BB347" s="46">
        <f t="shared" si="195"/>
        <v>0.72687412549349084</v>
      </c>
      <c r="BC347" s="46">
        <f t="shared" si="196"/>
        <v>0.25</v>
      </c>
      <c r="BD347" s="2"/>
      <c r="BE347">
        <f>IF(AG347/Calculations!$H$11=INT(AG347/Calculations!$H$11),1,0)</f>
        <v>0</v>
      </c>
      <c r="BF347" s="56">
        <f t="shared" si="217"/>
        <v>1.4266759610278925</v>
      </c>
      <c r="BH347" s="2">
        <f t="shared" si="199"/>
        <v>1.1976513756042848</v>
      </c>
      <c r="BI347" s="2">
        <f t="shared" si="200"/>
        <v>19.147155507902809</v>
      </c>
      <c r="BJ347" s="41">
        <f t="shared" si="218"/>
        <v>0</v>
      </c>
      <c r="BK347" s="58">
        <f t="shared" si="219"/>
        <v>0</v>
      </c>
      <c r="BL347" s="2"/>
      <c r="BM347" s="2">
        <f t="shared" si="201"/>
        <v>1.1976513756042848</v>
      </c>
      <c r="BN347" s="2">
        <f t="shared" si="202"/>
        <v>19.147155507902809</v>
      </c>
      <c r="BO347" s="41">
        <f t="shared" si="203"/>
        <v>0</v>
      </c>
      <c r="BP347" s="2">
        <f t="shared" si="204"/>
        <v>0</v>
      </c>
      <c r="BQ347" s="2"/>
      <c r="BR347" s="2"/>
      <c r="BS347" s="2">
        <f t="shared" si="220"/>
        <v>5264.6766019790357</v>
      </c>
      <c r="BT347" s="2">
        <f t="shared" si="225"/>
        <v>34.43096793956191</v>
      </c>
      <c r="BU347" s="2">
        <f t="shared" si="226"/>
        <v>2433.6932984655341</v>
      </c>
      <c r="BV347" s="2">
        <f t="shared" si="227"/>
        <v>2865.4142714530672</v>
      </c>
      <c r="BW347" s="6">
        <f t="shared" si="228"/>
        <v>5299.1075699185976</v>
      </c>
    </row>
    <row r="348" spans="15:75" x14ac:dyDescent="0.35">
      <c r="O348">
        <f t="shared" si="194"/>
        <v>5.7099999999999662</v>
      </c>
      <c r="P348" s="46"/>
      <c r="S348" s="46"/>
      <c r="T348" s="46"/>
      <c r="U348" s="22">
        <f>IF(O348&lt;'User Interface'!$C$54,0,'User Interface'!$C$52)</f>
        <v>0.05</v>
      </c>
      <c r="V348" s="46">
        <f>'User Interface'!$C$52</f>
        <v>0.05</v>
      </c>
      <c r="W348" s="46"/>
      <c r="X348">
        <f t="shared" si="193"/>
        <v>5.7099999999999662</v>
      </c>
      <c r="Y348" s="46"/>
      <c r="Z348" s="46"/>
      <c r="AA348" s="46"/>
      <c r="AD348" s="22">
        <f>IF(X348&lt;'User Interface'!$C$54,0,'User Interface'!$C$52)</f>
        <v>0.05</v>
      </c>
      <c r="AE348" s="46">
        <f>'User Interface'!$C$52</f>
        <v>0.05</v>
      </c>
      <c r="AG348">
        <f t="shared" si="221"/>
        <v>111.66666666666667</v>
      </c>
      <c r="AH348">
        <f t="shared" si="118"/>
        <v>335</v>
      </c>
      <c r="AI348" s="1">
        <f t="shared" si="205"/>
        <v>62.633238882993055</v>
      </c>
      <c r="AJ348" s="1">
        <f t="shared" si="206"/>
        <v>6.0800082831605362E-8</v>
      </c>
      <c r="AK348" s="1">
        <f t="shared" si="197"/>
        <v>12.732671937915525</v>
      </c>
      <c r="AL348" s="1">
        <f t="shared" si="207"/>
        <v>97.320099221959097</v>
      </c>
      <c r="AM348" s="1">
        <f t="shared" si="222"/>
        <v>89.690117424061015</v>
      </c>
      <c r="AN348" s="1">
        <f t="shared" si="208"/>
        <v>3.7366132577995533E-5</v>
      </c>
      <c r="AO348" s="1">
        <f t="shared" si="209"/>
        <v>3811.6143030633152</v>
      </c>
      <c r="AP348" s="1">
        <f t="shared" si="210"/>
        <v>3.4182021109713884E-6</v>
      </c>
      <c r="AQ348" s="1">
        <f t="shared" si="198"/>
        <v>172.10743007907629</v>
      </c>
      <c r="AR348" s="1">
        <f t="shared" si="211"/>
        <v>753.59728349040131</v>
      </c>
      <c r="AS348" s="1">
        <f t="shared" si="212"/>
        <v>1.8802097080462449E-4</v>
      </c>
      <c r="AT348" s="1">
        <f t="shared" si="223"/>
        <v>0.30462703416749909</v>
      </c>
      <c r="AU348" s="1">
        <f t="shared" si="224"/>
        <v>4999.9999999999945</v>
      </c>
      <c r="AW348" s="2">
        <f t="shared" si="213"/>
        <v>7.0852650338303505E-7</v>
      </c>
      <c r="AX348" s="42">
        <f t="shared" si="214"/>
        <v>5.2581277831239457E-6</v>
      </c>
      <c r="AY348" s="2">
        <f t="shared" si="215"/>
        <v>1.950130604909915E-8</v>
      </c>
      <c r="AZ348" s="2">
        <f t="shared" si="216"/>
        <v>1.1414968045578767E-6</v>
      </c>
      <c r="BA348" s="2"/>
      <c r="BB348" s="46">
        <f t="shared" si="195"/>
        <v>0.7265336559600869</v>
      </c>
      <c r="BC348" s="46">
        <f t="shared" si="196"/>
        <v>0.25</v>
      </c>
      <c r="BD348" s="2"/>
      <c r="BE348">
        <f>IF(AG348/Calculations!$H$11=INT(AG348/Calculations!$H$11),1,0)</f>
        <v>0</v>
      </c>
      <c r="BF348" s="56">
        <f t="shared" si="217"/>
        <v>1.4271924005357408</v>
      </c>
      <c r="BH348" s="2">
        <f t="shared" si="199"/>
        <v>1.1734625906763614</v>
      </c>
      <c r="BI348" s="2">
        <f t="shared" si="200"/>
        <v>19.153189905702483</v>
      </c>
      <c r="BJ348" s="41">
        <f t="shared" si="218"/>
        <v>0</v>
      </c>
      <c r="BK348" s="58">
        <f t="shared" si="219"/>
        <v>0</v>
      </c>
      <c r="BL348" s="2"/>
      <c r="BM348" s="2">
        <f t="shared" si="201"/>
        <v>1.1734625906763614</v>
      </c>
      <c r="BN348" s="2">
        <f t="shared" si="202"/>
        <v>19.153189905702483</v>
      </c>
      <c r="BO348" s="41">
        <f t="shared" si="203"/>
        <v>0</v>
      </c>
      <c r="BP348" s="2">
        <f t="shared" si="204"/>
        <v>0</v>
      </c>
      <c r="BQ348" s="2"/>
      <c r="BR348" s="2"/>
      <c r="BS348" s="2">
        <f t="shared" si="220"/>
        <v>5285.0032544754149</v>
      </c>
      <c r="BT348" s="2">
        <f t="shared" si="225"/>
        <v>34.43096793956191</v>
      </c>
      <c r="BU348" s="2">
        <f t="shared" si="226"/>
        <v>2434.8667610562106</v>
      </c>
      <c r="BV348" s="2">
        <f t="shared" si="227"/>
        <v>2884.5674613587698</v>
      </c>
      <c r="BW348" s="6">
        <f t="shared" si="228"/>
        <v>5319.4342224149768</v>
      </c>
    </row>
    <row r="349" spans="15:75" x14ac:dyDescent="0.35">
      <c r="O349">
        <f t="shared" si="194"/>
        <v>5.7299999999999658</v>
      </c>
      <c r="P349" s="46"/>
      <c r="S349" s="46"/>
      <c r="T349" s="46"/>
      <c r="U349" s="22">
        <f>IF(O349&lt;'User Interface'!$C$54,0,'User Interface'!$C$52)</f>
        <v>0.05</v>
      </c>
      <c r="V349" s="46">
        <f>'User Interface'!$C$52</f>
        <v>0.05</v>
      </c>
      <c r="W349" s="46"/>
      <c r="X349">
        <f t="shared" si="193"/>
        <v>5.7299999999999658</v>
      </c>
      <c r="Y349" s="46"/>
      <c r="Z349" s="46"/>
      <c r="AA349" s="46"/>
      <c r="AD349" s="22">
        <f>IF(X349&lt;'User Interface'!$C$54,0,'User Interface'!$C$52)</f>
        <v>0.05</v>
      </c>
      <c r="AE349" s="46">
        <f>'User Interface'!$C$52</f>
        <v>0.05</v>
      </c>
      <c r="AG349">
        <f t="shared" si="221"/>
        <v>112</v>
      </c>
      <c r="AH349">
        <f t="shared" si="118"/>
        <v>336</v>
      </c>
      <c r="AI349" s="1">
        <f t="shared" si="205"/>
        <v>61.402576947875453</v>
      </c>
      <c r="AJ349" s="1">
        <f t="shared" si="206"/>
        <v>5.9675399187580106E-8</v>
      </c>
      <c r="AK349" s="1">
        <f t="shared" si="197"/>
        <v>12.548592547722761</v>
      </c>
      <c r="AL349" s="1">
        <f t="shared" si="207"/>
        <v>95.424632397107331</v>
      </c>
      <c r="AM349" s="1">
        <f t="shared" si="222"/>
        <v>88.546632782389722</v>
      </c>
      <c r="AN349" s="1">
        <f t="shared" si="208"/>
        <v>3.6789933296832141E-5</v>
      </c>
      <c r="AO349" s="1">
        <f t="shared" si="209"/>
        <v>3813.5034469413476</v>
      </c>
      <c r="AP349" s="1">
        <f t="shared" si="210"/>
        <v>3.4212996327797786E-6</v>
      </c>
      <c r="AQ349" s="1">
        <f t="shared" si="198"/>
        <v>173.49066044765709</v>
      </c>
      <c r="AR349" s="1">
        <f t="shared" si="211"/>
        <v>754.77753354616334</v>
      </c>
      <c r="AS349" s="1">
        <f t="shared" si="212"/>
        <v>1.8881102582173423E-4</v>
      </c>
      <c r="AT349" s="1">
        <f t="shared" si="223"/>
        <v>0.30569530779745763</v>
      </c>
      <c r="AU349" s="1">
        <f t="shared" si="224"/>
        <v>4999.9999999999945</v>
      </c>
      <c r="AW349" s="2">
        <f t="shared" si="213"/>
        <v>6.9475760924462573E-7</v>
      </c>
      <c r="AX349" s="42">
        <f t="shared" si="214"/>
        <v>5.2667447981722297E-6</v>
      </c>
      <c r="AY349" s="2">
        <f t="shared" si="215"/>
        <v>1.9142010633176524E-8</v>
      </c>
      <c r="AZ349" s="2">
        <f t="shared" si="216"/>
        <v>1.1424982254655192E-6</v>
      </c>
      <c r="BA349" s="2"/>
      <c r="BB349" s="46">
        <f t="shared" si="195"/>
        <v>0.72619334590340534</v>
      </c>
      <c r="BC349" s="46">
        <f t="shared" si="196"/>
        <v>0.25</v>
      </c>
      <c r="BD349" s="2"/>
      <c r="BE349">
        <f>IF(AG349/Calculations!$H$11=INT(AG349/Calculations!$H$11),1,0)</f>
        <v>1</v>
      </c>
      <c r="BF349" s="56">
        <f t="shared" si="217"/>
        <v>1.4277334965484954</v>
      </c>
      <c r="BH349" s="2">
        <f t="shared" si="199"/>
        <v>1.1498291574834973</v>
      </c>
      <c r="BI349" s="2">
        <f t="shared" si="200"/>
        <v>19.159377437355118</v>
      </c>
      <c r="BJ349" s="41">
        <f t="shared" si="218"/>
        <v>8.0832778758798643E-2</v>
      </c>
      <c r="BK349" s="58">
        <f t="shared" si="219"/>
        <v>1.3469007177896968</v>
      </c>
      <c r="BL349" s="2"/>
      <c r="BM349" s="2">
        <f t="shared" si="201"/>
        <v>1.1498291574834973</v>
      </c>
      <c r="BN349" s="2">
        <f t="shared" si="202"/>
        <v>19.159377437355118</v>
      </c>
      <c r="BO349" s="41">
        <f t="shared" si="203"/>
        <v>8.0832778758798643E-2</v>
      </c>
      <c r="BP349" s="2">
        <f t="shared" si="204"/>
        <v>1.3469007177896968</v>
      </c>
      <c r="BQ349" s="2"/>
      <c r="BR349" s="2"/>
      <c r="BS349" s="2">
        <f t="shared" si="220"/>
        <v>5305.3124610702534</v>
      </c>
      <c r="BT349" s="2">
        <f t="shared" si="225"/>
        <v>35.858701436110401</v>
      </c>
      <c r="BU349" s="2">
        <f t="shared" si="226"/>
        <v>2436.0974229924527</v>
      </c>
      <c r="BV349" s="2">
        <f t="shared" si="227"/>
        <v>2905.0737395139145</v>
      </c>
      <c r="BW349" s="6">
        <f t="shared" si="228"/>
        <v>5341.1711625063635</v>
      </c>
    </row>
    <row r="350" spans="15:75" x14ac:dyDescent="0.35">
      <c r="O350">
        <f t="shared" si="194"/>
        <v>5.7499999999999654</v>
      </c>
      <c r="P350" s="46"/>
      <c r="S350" s="46"/>
      <c r="T350" s="46"/>
      <c r="U350" s="22">
        <f>IF(O350&lt;'User Interface'!$C$54,0,'User Interface'!$C$52)</f>
        <v>0.05</v>
      </c>
      <c r="V350" s="46">
        <f>'User Interface'!$C$52</f>
        <v>0.05</v>
      </c>
      <c r="W350" s="46"/>
      <c r="X350">
        <f t="shared" si="193"/>
        <v>5.7499999999999654</v>
      </c>
      <c r="Y350" s="46"/>
      <c r="Z350" s="46"/>
      <c r="AA350" s="46"/>
      <c r="AD350" s="22">
        <f>IF(X350&lt;'User Interface'!$C$54,0,'User Interface'!$C$52)</f>
        <v>0.05</v>
      </c>
      <c r="AE350" s="46">
        <f>'User Interface'!$C$52</f>
        <v>0.05</v>
      </c>
      <c r="AG350">
        <f t="shared" si="221"/>
        <v>112.33333333333333</v>
      </c>
      <c r="AH350">
        <f t="shared" si="118"/>
        <v>337</v>
      </c>
      <c r="AI350" s="1">
        <f t="shared" si="205"/>
        <v>60.277321190351067</v>
      </c>
      <c r="AJ350" s="1">
        <f t="shared" si="206"/>
        <v>5.8573571311184391E-8</v>
      </c>
      <c r="AK350" s="1">
        <f t="shared" si="197"/>
        <v>12.279560245490895</v>
      </c>
      <c r="AL350" s="1">
        <f t="shared" si="207"/>
        <v>93.57318398090473</v>
      </c>
      <c r="AM350" s="1">
        <f t="shared" si="222"/>
        <v>87.411046081150033</v>
      </c>
      <c r="AN350" s="1">
        <f t="shared" si="208"/>
        <v>3.6219815722795809E-5</v>
      </c>
      <c r="AO350" s="1">
        <f t="shared" si="209"/>
        <v>3816.6956521042098</v>
      </c>
      <c r="AP350" s="1">
        <f t="shared" si="210"/>
        <v>3.4243507242070243E-6</v>
      </c>
      <c r="AQ350" s="1">
        <f t="shared" si="198"/>
        <v>173.37288247787572</v>
      </c>
      <c r="AR350" s="1">
        <f t="shared" si="211"/>
        <v>756.08337466486103</v>
      </c>
      <c r="AS350" s="1">
        <f t="shared" si="212"/>
        <v>1.8959070624411566E-4</v>
      </c>
      <c r="AT350" s="1">
        <f t="shared" si="223"/>
        <v>0.30674996170515423</v>
      </c>
      <c r="AU350" s="1">
        <f t="shared" si="224"/>
        <v>4999.9999999999955</v>
      </c>
      <c r="AW350" s="2">
        <f t="shared" si="213"/>
        <v>6.8124070136612076E-7</v>
      </c>
      <c r="AX350" s="42">
        <f t="shared" si="214"/>
        <v>5.2751810371846198E-6</v>
      </c>
      <c r="AY350" s="2">
        <f t="shared" si="215"/>
        <v>1.8789971852797651E-8</v>
      </c>
      <c r="AZ350" s="2">
        <f t="shared" si="216"/>
        <v>1.1434843023538387E-6</v>
      </c>
      <c r="BA350" s="2"/>
      <c r="BB350" s="46">
        <f t="shared" si="195"/>
        <v>0.72585319524874692</v>
      </c>
      <c r="BC350" s="46">
        <f t="shared" si="196"/>
        <v>0.25</v>
      </c>
      <c r="BD350" s="2"/>
      <c r="BE350">
        <f>IF(AG350/Calculations!$H$11=INT(AG350/Calculations!$H$11),1,0)</f>
        <v>0</v>
      </c>
      <c r="BF350" s="56">
        <f t="shared" si="217"/>
        <v>1.4282441367749401</v>
      </c>
      <c r="BH350" s="2">
        <f t="shared" si="199"/>
        <v>1.1252557586262195</v>
      </c>
      <c r="BI350" s="2">
        <f t="shared" si="200"/>
        <v>19.158962079958311</v>
      </c>
      <c r="BJ350" s="41">
        <f t="shared" si="218"/>
        <v>0</v>
      </c>
      <c r="BK350" s="58">
        <f t="shared" si="219"/>
        <v>0</v>
      </c>
      <c r="BL350" s="2"/>
      <c r="BM350" s="2">
        <f t="shared" si="201"/>
        <v>1.1252557586262195</v>
      </c>
      <c r="BN350" s="2">
        <f t="shared" si="202"/>
        <v>19.158962079958311</v>
      </c>
      <c r="BO350" s="41">
        <f t="shared" si="203"/>
        <v>0</v>
      </c>
      <c r="BP350" s="2">
        <f t="shared" si="204"/>
        <v>0</v>
      </c>
      <c r="BQ350" s="2"/>
      <c r="BR350" s="2"/>
      <c r="BS350" s="2">
        <f t="shared" si="220"/>
        <v>5325.5966789088379</v>
      </c>
      <c r="BT350" s="2">
        <f t="shared" si="225"/>
        <v>35.858701436110401</v>
      </c>
      <c r="BU350" s="2">
        <f t="shared" si="226"/>
        <v>2437.222678751079</v>
      </c>
      <c r="BV350" s="2">
        <f t="shared" si="227"/>
        <v>2924.2327015938727</v>
      </c>
      <c r="BW350" s="6">
        <f t="shared" si="228"/>
        <v>5361.455380344948</v>
      </c>
    </row>
    <row r="351" spans="15:75" x14ac:dyDescent="0.35">
      <c r="O351">
        <f t="shared" si="194"/>
        <v>5.7699999999999649</v>
      </c>
      <c r="P351" s="46"/>
      <c r="S351" s="46"/>
      <c r="T351" s="46"/>
      <c r="U351" s="22">
        <f>IF(O351&lt;'User Interface'!$C$54,0,'User Interface'!$C$52)</f>
        <v>0.05</v>
      </c>
      <c r="V351" s="46">
        <f>'User Interface'!$C$52</f>
        <v>0.05</v>
      </c>
      <c r="W351" s="46"/>
      <c r="X351">
        <f t="shared" si="193"/>
        <v>5.7699999999999649</v>
      </c>
      <c r="Y351" s="46"/>
      <c r="Z351" s="46"/>
      <c r="AA351" s="46"/>
      <c r="AD351" s="22">
        <f>IF(X351&lt;'User Interface'!$C$54,0,'User Interface'!$C$52)</f>
        <v>0.05</v>
      </c>
      <c r="AE351" s="46">
        <f>'User Interface'!$C$52</f>
        <v>0.05</v>
      </c>
      <c r="AG351">
        <f t="shared" si="221"/>
        <v>112.66666666666667</v>
      </c>
      <c r="AH351">
        <f t="shared" si="118"/>
        <v>338</v>
      </c>
      <c r="AI351" s="1">
        <f t="shared" si="205"/>
        <v>59.174397756478847</v>
      </c>
      <c r="AJ351" s="1">
        <f t="shared" si="206"/>
        <v>5.7469820809359986E-8</v>
      </c>
      <c r="AK351" s="1">
        <f t="shared" si="197"/>
        <v>12.018088097634539</v>
      </c>
      <c r="AL351" s="1">
        <f t="shared" si="207"/>
        <v>91.75481753586989</v>
      </c>
      <c r="AM351" s="1">
        <f t="shared" si="222"/>
        <v>86.283618347568321</v>
      </c>
      <c r="AN351" s="1">
        <f t="shared" si="208"/>
        <v>3.565582163507175E-5</v>
      </c>
      <c r="AO351" s="1">
        <f t="shared" si="209"/>
        <v>3819.8377489007989</v>
      </c>
      <c r="AP351" s="1">
        <f t="shared" si="210"/>
        <v>3.4269515283275988E-6</v>
      </c>
      <c r="AQ351" s="1">
        <f t="shared" si="198"/>
        <v>173.27827089235322</v>
      </c>
      <c r="AR351" s="1">
        <f t="shared" si="211"/>
        <v>757.34503787900292</v>
      </c>
      <c r="AS351" s="1">
        <f t="shared" si="212"/>
        <v>1.9036008459738952E-4</v>
      </c>
      <c r="AT351" s="1">
        <f t="shared" si="223"/>
        <v>0.3077910899607243</v>
      </c>
      <c r="AU351" s="1">
        <f t="shared" si="224"/>
        <v>4999.9999999999945</v>
      </c>
      <c r="AW351" s="2">
        <f t="shared" si="213"/>
        <v>6.6797243345947573E-7</v>
      </c>
      <c r="AX351" s="42">
        <f t="shared" si="214"/>
        <v>5.2834427876575707E-6</v>
      </c>
      <c r="AY351" s="2">
        <f t="shared" si="215"/>
        <v>1.8420773268570385E-8</v>
      </c>
      <c r="AZ351" s="2">
        <f t="shared" si="216"/>
        <v>1.1440510455229157E-6</v>
      </c>
      <c r="BA351" s="2"/>
      <c r="BB351" s="46">
        <f t="shared" si="195"/>
        <v>0.72551320392144736</v>
      </c>
      <c r="BC351" s="46">
        <f t="shared" si="196"/>
        <v>0.25</v>
      </c>
      <c r="BD351" s="2"/>
      <c r="BE351">
        <f>IF(AG351/Calculations!$H$11=INT(AG351/Calculations!$H$11),1,0)</f>
        <v>0</v>
      </c>
      <c r="BF351" s="56">
        <f t="shared" si="217"/>
        <v>1.4288336415741145</v>
      </c>
      <c r="BH351" s="2">
        <f t="shared" si="199"/>
        <v>1.1029234349759676</v>
      </c>
      <c r="BI351" s="2">
        <f t="shared" si="200"/>
        <v>19.169042023130377</v>
      </c>
      <c r="BJ351" s="41">
        <f t="shared" si="218"/>
        <v>0</v>
      </c>
      <c r="BK351" s="58">
        <f t="shared" si="219"/>
        <v>0</v>
      </c>
      <c r="BL351" s="2"/>
      <c r="BM351" s="2">
        <f t="shared" si="201"/>
        <v>1.1029234349759676</v>
      </c>
      <c r="BN351" s="2">
        <f t="shared" si="202"/>
        <v>19.169042023130377</v>
      </c>
      <c r="BO351" s="41">
        <f t="shared" si="203"/>
        <v>0</v>
      </c>
      <c r="BP351" s="2">
        <f t="shared" si="204"/>
        <v>0</v>
      </c>
      <c r="BQ351" s="2"/>
      <c r="BR351" s="2"/>
      <c r="BS351" s="2">
        <f t="shared" si="220"/>
        <v>5345.8686443669449</v>
      </c>
      <c r="BT351" s="2">
        <f t="shared" si="225"/>
        <v>35.858701436110401</v>
      </c>
      <c r="BU351" s="2">
        <f t="shared" si="226"/>
        <v>2438.3256021860548</v>
      </c>
      <c r="BV351" s="2">
        <f t="shared" si="227"/>
        <v>2943.4017436170029</v>
      </c>
      <c r="BW351" s="6">
        <f t="shared" si="228"/>
        <v>5381.727345803055</v>
      </c>
    </row>
    <row r="352" spans="15:75" x14ac:dyDescent="0.35">
      <c r="O352">
        <f t="shared" si="194"/>
        <v>5.7899999999999645</v>
      </c>
      <c r="P352" s="46"/>
      <c r="S352" s="46"/>
      <c r="T352" s="46"/>
      <c r="U352" s="22">
        <f>IF(O352&lt;'User Interface'!$C$54,0,'User Interface'!$C$52)</f>
        <v>0.05</v>
      </c>
      <c r="V352" s="46">
        <f>'User Interface'!$C$52</f>
        <v>0.05</v>
      </c>
      <c r="W352" s="46"/>
      <c r="X352">
        <f t="shared" si="193"/>
        <v>5.7899999999999645</v>
      </c>
      <c r="Y352" s="46"/>
      <c r="Z352" s="46"/>
      <c r="AA352" s="46"/>
      <c r="AD352" s="22">
        <f>IF(X352&lt;'User Interface'!$C$54,0,'User Interface'!$C$52)</f>
        <v>0.05</v>
      </c>
      <c r="AE352" s="46">
        <f>'User Interface'!$C$52</f>
        <v>0.05</v>
      </c>
      <c r="AG352">
        <f t="shared" si="221"/>
        <v>113</v>
      </c>
      <c r="AH352">
        <f t="shared" si="118"/>
        <v>339</v>
      </c>
      <c r="AI352" s="1">
        <f t="shared" si="205"/>
        <v>58.093332288218967</v>
      </c>
      <c r="AJ352" s="1">
        <f t="shared" si="206"/>
        <v>5.6396410410843963E-8</v>
      </c>
      <c r="AK352" s="1">
        <f t="shared" si="197"/>
        <v>11.763810445008435</v>
      </c>
      <c r="AL352" s="1">
        <f t="shared" si="207"/>
        <v>89.96924784173298</v>
      </c>
      <c r="AM352" s="1">
        <f t="shared" si="222"/>
        <v>85.164492794527547</v>
      </c>
      <c r="AN352" s="1">
        <f t="shared" si="208"/>
        <v>3.5098050880676241E-5</v>
      </c>
      <c r="AO352" s="1">
        <f t="shared" si="209"/>
        <v>3822.9299697388233</v>
      </c>
      <c r="AP352" s="1">
        <f t="shared" si="210"/>
        <v>3.4296430592997507E-6</v>
      </c>
      <c r="AQ352" s="1">
        <f t="shared" si="198"/>
        <v>173.20394931228901</v>
      </c>
      <c r="AR352" s="1">
        <f t="shared" si="211"/>
        <v>758.56614908527592</v>
      </c>
      <c r="AS352" s="1">
        <f t="shared" si="212"/>
        <v>1.9112028530636488E-4</v>
      </c>
      <c r="AT352" s="1">
        <f t="shared" si="223"/>
        <v>0.30881878974332472</v>
      </c>
      <c r="AU352" s="1">
        <f t="shared" si="224"/>
        <v>4999.9999999999955</v>
      </c>
      <c r="AW352" s="2">
        <f t="shared" si="213"/>
        <v>6.5501229441645603E-7</v>
      </c>
      <c r="AX352" s="42">
        <f t="shared" si="214"/>
        <v>5.2925836755798628E-6</v>
      </c>
      <c r="AY352" s="2">
        <f t="shared" si="215"/>
        <v>1.8083196537937301E-8</v>
      </c>
      <c r="AZ352" s="2">
        <f t="shared" si="216"/>
        <v>1.1450087070813511E-6</v>
      </c>
      <c r="BA352" s="2"/>
      <c r="BB352" s="46">
        <f t="shared" si="195"/>
        <v>0.72517337184687758</v>
      </c>
      <c r="BC352" s="46">
        <f t="shared" si="196"/>
        <v>0.25</v>
      </c>
      <c r="BD352" s="2"/>
      <c r="BE352">
        <f>IF(AG352/Calculations!$H$11=INT(AG352/Calculations!$H$11),1,0)</f>
        <v>0</v>
      </c>
      <c r="BF352" s="56">
        <f t="shared" si="217"/>
        <v>1.4294458027600496</v>
      </c>
      <c r="BH352" s="2">
        <f t="shared" si="199"/>
        <v>1.0810654693332891</v>
      </c>
      <c r="BI352" s="2">
        <f t="shared" si="200"/>
        <v>19.178819630197282</v>
      </c>
      <c r="BJ352" s="41">
        <f t="shared" si="218"/>
        <v>0</v>
      </c>
      <c r="BK352" s="58">
        <f t="shared" si="219"/>
        <v>0</v>
      </c>
      <c r="BL352" s="2"/>
      <c r="BM352" s="2">
        <f t="shared" si="201"/>
        <v>1.0810654693332891</v>
      </c>
      <c r="BN352" s="2">
        <f t="shared" si="202"/>
        <v>19.178819630197282</v>
      </c>
      <c r="BO352" s="41">
        <f t="shared" si="203"/>
        <v>0</v>
      </c>
      <c r="BP352" s="2">
        <f t="shared" si="204"/>
        <v>0</v>
      </c>
      <c r="BQ352" s="2"/>
      <c r="BR352" s="2"/>
      <c r="BS352" s="2">
        <f t="shared" si="220"/>
        <v>5366.1285294664758</v>
      </c>
      <c r="BT352" s="2">
        <f t="shared" si="225"/>
        <v>35.858701436110401</v>
      </c>
      <c r="BU352" s="2">
        <f t="shared" si="226"/>
        <v>2439.406667655388</v>
      </c>
      <c r="BV352" s="2">
        <f t="shared" si="227"/>
        <v>2962.5805632472002</v>
      </c>
      <c r="BW352" s="6">
        <f t="shared" si="228"/>
        <v>5401.9872309025859</v>
      </c>
    </row>
    <row r="353" spans="15:75" x14ac:dyDescent="0.35">
      <c r="O353">
        <f t="shared" si="194"/>
        <v>5.8099999999999641</v>
      </c>
      <c r="P353" s="46"/>
      <c r="S353" s="46"/>
      <c r="T353" s="46"/>
      <c r="U353" s="22">
        <f>IF(O353&lt;'User Interface'!$C$54,0,'User Interface'!$C$52)</f>
        <v>0.05</v>
      </c>
      <c r="V353" s="46">
        <f>'User Interface'!$C$52</f>
        <v>0.05</v>
      </c>
      <c r="W353" s="46"/>
      <c r="X353">
        <f t="shared" si="193"/>
        <v>5.8099999999999641</v>
      </c>
      <c r="Y353" s="46"/>
      <c r="Z353" s="46"/>
      <c r="AA353" s="46"/>
      <c r="AD353" s="22">
        <f>IF(X353&lt;'User Interface'!$C$54,0,'User Interface'!$C$52)</f>
        <v>0.05</v>
      </c>
      <c r="AE353" s="46">
        <f>'User Interface'!$C$52</f>
        <v>0.05</v>
      </c>
      <c r="AG353">
        <f t="shared" si="221"/>
        <v>113.33333333333333</v>
      </c>
      <c r="AH353">
        <f t="shared" si="118"/>
        <v>340</v>
      </c>
      <c r="AI353" s="1">
        <f t="shared" si="205"/>
        <v>57.033657182213567</v>
      </c>
      <c r="AJ353" s="1">
        <f t="shared" si="206"/>
        <v>5.5349926445029508E-8</v>
      </c>
      <c r="AK353" s="1">
        <f t="shared" si="197"/>
        <v>11.51639550261493</v>
      </c>
      <c r="AL353" s="1">
        <f t="shared" si="207"/>
        <v>88.216158750876502</v>
      </c>
      <c r="AM353" s="1">
        <f t="shared" si="222"/>
        <v>84.053806312964483</v>
      </c>
      <c r="AN353" s="1">
        <f t="shared" si="208"/>
        <v>3.4546523355405397E-5</v>
      </c>
      <c r="AO353" s="1">
        <f t="shared" si="209"/>
        <v>3825.9725571836789</v>
      </c>
      <c r="AP353" s="1">
        <f t="shared" si="210"/>
        <v>3.4323800423295879E-6</v>
      </c>
      <c r="AQ353" s="1">
        <f t="shared" si="198"/>
        <v>173.14743374920079</v>
      </c>
      <c r="AR353" s="1">
        <f t="shared" si="211"/>
        <v>759.74992825303696</v>
      </c>
      <c r="AS353" s="1">
        <f t="shared" si="212"/>
        <v>1.9187121764104717E-4</v>
      </c>
      <c r="AT353" s="1">
        <f t="shared" si="223"/>
        <v>0.30983315993788063</v>
      </c>
      <c r="AU353" s="1">
        <f t="shared" si="224"/>
        <v>4999.9999999999955</v>
      </c>
      <c r="AW353" s="2">
        <f t="shared" si="213"/>
        <v>6.422837291739265E-7</v>
      </c>
      <c r="AX353" s="42">
        <f t="shared" si="214"/>
        <v>5.3014153181671726E-6</v>
      </c>
      <c r="AY353" s="2">
        <f t="shared" si="215"/>
        <v>1.7752319504466865E-8</v>
      </c>
      <c r="AZ353" s="2">
        <f t="shared" si="216"/>
        <v>1.145951336129754E-6</v>
      </c>
      <c r="BA353" s="2"/>
      <c r="BB353" s="46">
        <f t="shared" si="195"/>
        <v>0.72483369895044292</v>
      </c>
      <c r="BC353" s="46">
        <f t="shared" si="196"/>
        <v>0.25</v>
      </c>
      <c r="BD353" s="2"/>
      <c r="BE353">
        <f>IF(AG353/Calculations!$H$11=INT(AG353/Calculations!$H$11),1,0)</f>
        <v>0</v>
      </c>
      <c r="BF353" s="56">
        <f t="shared" si="217"/>
        <v>1.430080090801026</v>
      </c>
      <c r="BH353" s="2">
        <f t="shared" si="199"/>
        <v>1.0596751070518773</v>
      </c>
      <c r="BI353" s="2">
        <f t="shared" si="200"/>
        <v>19.188367693832792</v>
      </c>
      <c r="BJ353" s="41">
        <f t="shared" si="218"/>
        <v>0</v>
      </c>
      <c r="BK353" s="58">
        <f t="shared" si="219"/>
        <v>0</v>
      </c>
      <c r="BL353" s="2"/>
      <c r="BM353" s="2">
        <f t="shared" si="201"/>
        <v>1.0596751070518773</v>
      </c>
      <c r="BN353" s="2">
        <f t="shared" si="202"/>
        <v>19.188367693832792</v>
      </c>
      <c r="BO353" s="41">
        <f t="shared" si="203"/>
        <v>0</v>
      </c>
      <c r="BP353" s="2">
        <f t="shared" si="204"/>
        <v>0</v>
      </c>
      <c r="BQ353" s="2"/>
      <c r="BR353" s="2"/>
      <c r="BS353" s="2">
        <f t="shared" si="220"/>
        <v>5386.3765722673606</v>
      </c>
      <c r="BT353" s="2">
        <f t="shared" si="225"/>
        <v>35.858701436110401</v>
      </c>
      <c r="BU353" s="2">
        <f t="shared" si="226"/>
        <v>2440.46634276244</v>
      </c>
      <c r="BV353" s="2">
        <f t="shared" si="227"/>
        <v>2981.768930941033</v>
      </c>
      <c r="BW353" s="6">
        <f t="shared" si="228"/>
        <v>5422.2352737034707</v>
      </c>
    </row>
    <row r="354" spans="15:75" x14ac:dyDescent="0.35">
      <c r="O354">
        <f t="shared" si="194"/>
        <v>5.8299999999999637</v>
      </c>
      <c r="P354" s="46"/>
      <c r="S354" s="46"/>
      <c r="T354" s="46"/>
      <c r="U354" s="22">
        <f>IF(O354&lt;'User Interface'!$C$54,0,'User Interface'!$C$52)</f>
        <v>0.05</v>
      </c>
      <c r="V354" s="46">
        <f>'User Interface'!$C$52</f>
        <v>0.05</v>
      </c>
      <c r="W354" s="46"/>
      <c r="X354">
        <f t="shared" si="193"/>
        <v>5.8299999999999637</v>
      </c>
      <c r="Y354" s="46"/>
      <c r="Z354" s="46"/>
      <c r="AA354" s="46"/>
      <c r="AD354" s="22">
        <f>IF(X354&lt;'User Interface'!$C$54,0,'User Interface'!$C$52)</f>
        <v>0.05</v>
      </c>
      <c r="AE354" s="46">
        <f>'User Interface'!$C$52</f>
        <v>0.05</v>
      </c>
      <c r="AG354">
        <f t="shared" si="221"/>
        <v>113.66666666666667</v>
      </c>
      <c r="AH354">
        <f t="shared" si="118"/>
        <v>341</v>
      </c>
      <c r="AI354" s="1">
        <f t="shared" si="205"/>
        <v>55.994912229059558</v>
      </c>
      <c r="AJ354" s="1">
        <f t="shared" si="206"/>
        <v>5.4327950824098709E-8</v>
      </c>
      <c r="AK354" s="1">
        <f t="shared" si="197"/>
        <v>11.275540956500366</v>
      </c>
      <c r="AL354" s="1">
        <f t="shared" si="207"/>
        <v>86.495208004005562</v>
      </c>
      <c r="AM354" s="1">
        <f t="shared" si="222"/>
        <v>82.951689306881519</v>
      </c>
      <c r="AN354" s="1">
        <f t="shared" si="208"/>
        <v>3.4001256281785665E-5</v>
      </c>
      <c r="AO354" s="1">
        <f t="shared" si="209"/>
        <v>3828.9657626504595</v>
      </c>
      <c r="AP354" s="1">
        <f t="shared" si="210"/>
        <v>3.435132363943497E-6</v>
      </c>
      <c r="AQ354" s="1">
        <f t="shared" si="198"/>
        <v>173.10657976153283</v>
      </c>
      <c r="AR354" s="1">
        <f t="shared" si="211"/>
        <v>760.89924268696041</v>
      </c>
      <c r="AS354" s="1">
        <f t="shared" si="212"/>
        <v>1.9261281841295689E-4</v>
      </c>
      <c r="AT354" s="1">
        <f t="shared" si="223"/>
        <v>0.31083430105978638</v>
      </c>
      <c r="AU354" s="1">
        <f t="shared" si="224"/>
        <v>4999.9999999999955</v>
      </c>
      <c r="AW354" s="2">
        <f t="shared" si="213"/>
        <v>6.2978474118997817E-7</v>
      </c>
      <c r="AX354" s="42">
        <f t="shared" si="214"/>
        <v>5.3099630966965617E-6</v>
      </c>
      <c r="AY354" s="2">
        <f t="shared" si="215"/>
        <v>1.7427999860745705E-8</v>
      </c>
      <c r="AZ354" s="2">
        <f t="shared" si="216"/>
        <v>1.146879002390438E-6</v>
      </c>
      <c r="BA354" s="2"/>
      <c r="BB354" s="46">
        <f t="shared" si="195"/>
        <v>0.72449418515758413</v>
      </c>
      <c r="BC354" s="46">
        <f t="shared" si="196"/>
        <v>0.25</v>
      </c>
      <c r="BD354" s="2"/>
      <c r="BE354">
        <f>IF(AG354/Calculations!$H$11=INT(AG354/Calculations!$H$11),1,0)</f>
        <v>0</v>
      </c>
      <c r="BF354" s="56">
        <f t="shared" si="217"/>
        <v>1.4307359849220236</v>
      </c>
      <c r="BH354" s="2">
        <f t="shared" si="199"/>
        <v>1.0387449541759843</v>
      </c>
      <c r="BI354" s="2">
        <f t="shared" si="200"/>
        <v>19.197749762243255</v>
      </c>
      <c r="BJ354" s="41">
        <f t="shared" si="218"/>
        <v>0</v>
      </c>
      <c r="BK354" s="58">
        <f t="shared" si="219"/>
        <v>0</v>
      </c>
      <c r="BL354" s="2"/>
      <c r="BM354" s="2">
        <f t="shared" si="201"/>
        <v>1.0387449541759843</v>
      </c>
      <c r="BN354" s="2">
        <f t="shared" si="202"/>
        <v>19.197749762243255</v>
      </c>
      <c r="BO354" s="41">
        <f t="shared" si="203"/>
        <v>0</v>
      </c>
      <c r="BP354" s="2">
        <f t="shared" si="204"/>
        <v>0</v>
      </c>
      <c r="BQ354" s="2"/>
      <c r="BR354" s="2"/>
      <c r="BS354" s="2">
        <f t="shared" si="220"/>
        <v>5406.6130669837794</v>
      </c>
      <c r="BT354" s="2">
        <f t="shared" si="225"/>
        <v>35.858701436110401</v>
      </c>
      <c r="BU354" s="2">
        <f t="shared" si="226"/>
        <v>2441.5050877166159</v>
      </c>
      <c r="BV354" s="2">
        <f t="shared" si="227"/>
        <v>3000.9666807032763</v>
      </c>
      <c r="BW354" s="6">
        <f t="shared" si="228"/>
        <v>5442.4717684198895</v>
      </c>
    </row>
    <row r="355" spans="15:75" x14ac:dyDescent="0.35">
      <c r="O355">
        <f t="shared" si="194"/>
        <v>5.8499999999999632</v>
      </c>
      <c r="P355" s="46"/>
      <c r="S355" s="46"/>
      <c r="T355" s="46"/>
      <c r="U355" s="22">
        <f>IF(O355&lt;'User Interface'!$C$54,0,'User Interface'!$C$52)</f>
        <v>0.05</v>
      </c>
      <c r="V355" s="46">
        <f>'User Interface'!$C$52</f>
        <v>0.05</v>
      </c>
      <c r="W355" s="46"/>
      <c r="X355">
        <f t="shared" si="193"/>
        <v>5.8499999999999632</v>
      </c>
      <c r="Y355" s="46"/>
      <c r="Z355" s="46"/>
      <c r="AA355" s="46"/>
      <c r="AD355" s="22">
        <f>IF(X355&lt;'User Interface'!$C$54,0,'User Interface'!$C$52)</f>
        <v>0.05</v>
      </c>
      <c r="AE355" s="46">
        <f>'User Interface'!$C$52</f>
        <v>0.05</v>
      </c>
      <c r="AG355">
        <f t="shared" si="221"/>
        <v>114</v>
      </c>
      <c r="AH355">
        <f t="shared" si="118"/>
        <v>342</v>
      </c>
      <c r="AI355" s="1">
        <f t="shared" si="205"/>
        <v>54.976645109311548</v>
      </c>
      <c r="AJ355" s="1">
        <f t="shared" si="206"/>
        <v>5.3328731208497535E-8</v>
      </c>
      <c r="AK355" s="1">
        <f t="shared" si="197"/>
        <v>11.040970193192001</v>
      </c>
      <c r="AL355" s="1">
        <f t="shared" si="207"/>
        <v>84.80603139286076</v>
      </c>
      <c r="AM355" s="1">
        <f t="shared" si="222"/>
        <v>81.858265581429023</v>
      </c>
      <c r="AN355" s="1">
        <f t="shared" si="208"/>
        <v>3.3462264083509935E-5</v>
      </c>
      <c r="AO355" s="1">
        <f t="shared" si="209"/>
        <v>3831.9098452697745</v>
      </c>
      <c r="AP355" s="1">
        <f t="shared" si="210"/>
        <v>3.4378800212620212E-6</v>
      </c>
      <c r="AQ355" s="1">
        <f t="shared" si="198"/>
        <v>173.07953668847244</v>
      </c>
      <c r="AR355" s="1">
        <f t="shared" si="211"/>
        <v>762.01665315125501</v>
      </c>
      <c r="AS355" s="1">
        <f t="shared" si="212"/>
        <v>1.9334504847788784E-4</v>
      </c>
      <c r="AT355" s="1">
        <f t="shared" si="223"/>
        <v>0.31182231517764153</v>
      </c>
      <c r="AU355" s="1">
        <f t="shared" si="224"/>
        <v>4999.9999999999945</v>
      </c>
      <c r="AW355" s="2">
        <f t="shared" si="213"/>
        <v>6.1751311743126667E-7</v>
      </c>
      <c r="AX355" s="42">
        <f t="shared" si="214"/>
        <v>5.3182495509537546E-6</v>
      </c>
      <c r="AY355" s="2">
        <f t="shared" si="215"/>
        <v>1.711009732576506E-8</v>
      </c>
      <c r="AZ355" s="2">
        <f t="shared" si="216"/>
        <v>1.1477917786330225E-6</v>
      </c>
      <c r="BA355" s="2"/>
      <c r="BB355" s="46">
        <f t="shared" si="195"/>
        <v>0.72415483039377682</v>
      </c>
      <c r="BC355" s="46">
        <f t="shared" si="196"/>
        <v>0.25</v>
      </c>
      <c r="BD355" s="2"/>
      <c r="BE355">
        <f>IF(AG355/Calculations!$H$11=INT(AG355/Calculations!$H$11),1,0)</f>
        <v>0</v>
      </c>
      <c r="BF355" s="56">
        <f t="shared" si="217"/>
        <v>1.4314129736696612</v>
      </c>
      <c r="BH355" s="2">
        <f t="shared" si="199"/>
        <v>1.01826712074723</v>
      </c>
      <c r="BI355" s="2">
        <f t="shared" si="200"/>
        <v>19.207021344887714</v>
      </c>
      <c r="BJ355" s="41">
        <f t="shared" si="218"/>
        <v>0</v>
      </c>
      <c r="BK355" s="58">
        <f t="shared" si="219"/>
        <v>0</v>
      </c>
      <c r="BL355" s="2"/>
      <c r="BM355" s="2">
        <f t="shared" si="201"/>
        <v>1.01826712074723</v>
      </c>
      <c r="BN355" s="2">
        <f t="shared" si="202"/>
        <v>19.207021344887714</v>
      </c>
      <c r="BO355" s="41">
        <f t="shared" si="203"/>
        <v>0</v>
      </c>
      <c r="BP355" s="2">
        <f t="shared" si="204"/>
        <v>0</v>
      </c>
      <c r="BQ355" s="2"/>
      <c r="BR355" s="2"/>
      <c r="BS355" s="2">
        <f t="shared" si="220"/>
        <v>5426.8383554494148</v>
      </c>
      <c r="BT355" s="2">
        <f t="shared" si="225"/>
        <v>35.858701436110401</v>
      </c>
      <c r="BU355" s="2">
        <f t="shared" si="226"/>
        <v>2442.5233548373631</v>
      </c>
      <c r="BV355" s="2">
        <f t="shared" si="227"/>
        <v>3020.1737020481642</v>
      </c>
      <c r="BW355" s="6">
        <f t="shared" si="228"/>
        <v>5462.6970568855249</v>
      </c>
    </row>
    <row r="356" spans="15:75" x14ac:dyDescent="0.35">
      <c r="O356">
        <f t="shared" si="194"/>
        <v>5.8699999999999628</v>
      </c>
      <c r="P356" s="46"/>
      <c r="S356" s="46"/>
      <c r="T356" s="46"/>
      <c r="U356" s="22">
        <f>IF(O356&lt;'User Interface'!$C$54,0,'User Interface'!$C$52)</f>
        <v>0.05</v>
      </c>
      <c r="V356" s="46">
        <f>'User Interface'!$C$52</f>
        <v>0.05</v>
      </c>
      <c r="W356" s="46"/>
      <c r="X356">
        <f t="shared" si="193"/>
        <v>5.8699999999999628</v>
      </c>
      <c r="Y356" s="46"/>
      <c r="Z356" s="46"/>
      <c r="AA356" s="46"/>
      <c r="AD356" s="22">
        <f>IF(X356&lt;'User Interface'!$C$54,0,'User Interface'!$C$52)</f>
        <v>0.05</v>
      </c>
      <c r="AE356" s="46">
        <f>'User Interface'!$C$52</f>
        <v>0.05</v>
      </c>
      <c r="AG356">
        <f t="shared" si="221"/>
        <v>114.33333333333333</v>
      </c>
      <c r="AH356">
        <f t="shared" si="118"/>
        <v>343</v>
      </c>
      <c r="AI356" s="1">
        <f t="shared" si="205"/>
        <v>53.97841176923928</v>
      </c>
      <c r="AJ356" s="1">
        <f t="shared" si="206"/>
        <v>5.2350961309034314E-8</v>
      </c>
      <c r="AK356" s="1">
        <f t="shared" si="197"/>
        <v>10.812429068331815</v>
      </c>
      <c r="AL356" s="1">
        <f t="shared" si="207"/>
        <v>83.148246362390879</v>
      </c>
      <c r="AM356" s="1">
        <f t="shared" si="222"/>
        <v>80.77365227613042</v>
      </c>
      <c r="AN356" s="1">
        <f t="shared" si="208"/>
        <v>3.2929558297854205E-5</v>
      </c>
      <c r="AO356" s="1">
        <f t="shared" si="209"/>
        <v>3834.8050709016875</v>
      </c>
      <c r="AP356" s="1">
        <f t="shared" si="210"/>
        <v>3.4406097544567174E-6</v>
      </c>
      <c r="AQ356" s="1">
        <f t="shared" si="198"/>
        <v>173.0647080154169</v>
      </c>
      <c r="AR356" s="1">
        <f t="shared" si="211"/>
        <v>763.10445381055433</v>
      </c>
      <c r="AS356" s="1">
        <f t="shared" si="212"/>
        <v>1.9406788969477171E-4</v>
      </c>
      <c r="AT356" s="1">
        <f t="shared" si="223"/>
        <v>0.3127973058346537</v>
      </c>
      <c r="AU356" s="1">
        <f t="shared" si="224"/>
        <v>4999.9999999999945</v>
      </c>
      <c r="AW356" s="2">
        <f t="shared" si="213"/>
        <v>6.0546646208270351E-7</v>
      </c>
      <c r="AX356" s="42">
        <f t="shared" si="214"/>
        <v>5.3262947520716706E-6</v>
      </c>
      <c r="AY356" s="2">
        <f t="shared" si="215"/>
        <v>1.6798473836702621E-8</v>
      </c>
      <c r="AZ356" s="2">
        <f t="shared" si="216"/>
        <v>1.1486897402820363E-6</v>
      </c>
      <c r="BA356" s="2"/>
      <c r="BB356" s="46">
        <f t="shared" si="195"/>
        <v>0.72381563458453113</v>
      </c>
      <c r="BC356" s="46">
        <f t="shared" si="196"/>
        <v>0.25</v>
      </c>
      <c r="BD356" s="2"/>
      <c r="BE356">
        <f>IF(AG356/Calculations!$H$11=INT(AG356/Calculations!$H$11),1,0)</f>
        <v>0</v>
      </c>
      <c r="BF356" s="56">
        <f t="shared" si="217"/>
        <v>1.4321105553378959</v>
      </c>
      <c r="BH356" s="2">
        <f t="shared" si="199"/>
        <v>0.99823334105003658</v>
      </c>
      <c r="BI356" s="2">
        <f t="shared" si="200"/>
        <v>19.216230958996974</v>
      </c>
      <c r="BJ356" s="41">
        <f t="shared" si="218"/>
        <v>0</v>
      </c>
      <c r="BK356" s="58">
        <f t="shared" si="219"/>
        <v>0</v>
      </c>
      <c r="BL356" s="2"/>
      <c r="BM356" s="2">
        <f t="shared" si="201"/>
        <v>0.99823334105003658</v>
      </c>
      <c r="BN356" s="2">
        <f t="shared" si="202"/>
        <v>19.216230958996974</v>
      </c>
      <c r="BO356" s="41">
        <f t="shared" si="203"/>
        <v>0</v>
      </c>
      <c r="BP356" s="2">
        <f t="shared" si="204"/>
        <v>0</v>
      </c>
      <c r="BQ356" s="2"/>
      <c r="BR356" s="2"/>
      <c r="BS356" s="2">
        <f t="shared" si="220"/>
        <v>5447.0528197494614</v>
      </c>
      <c r="BT356" s="2">
        <f t="shared" si="225"/>
        <v>35.858701436110401</v>
      </c>
      <c r="BU356" s="2">
        <f t="shared" si="226"/>
        <v>2443.5215881784129</v>
      </c>
      <c r="BV356" s="2">
        <f t="shared" si="227"/>
        <v>3039.3899330071613</v>
      </c>
      <c r="BW356" s="6">
        <f t="shared" si="228"/>
        <v>5482.9115211855715</v>
      </c>
    </row>
    <row r="357" spans="15:75" x14ac:dyDescent="0.35">
      <c r="O357">
        <f t="shared" si="194"/>
        <v>5.8899999999999624</v>
      </c>
      <c r="P357" s="46"/>
      <c r="S357" s="46"/>
      <c r="T357" s="46"/>
      <c r="U357" s="22">
        <f>IF(O357&lt;'User Interface'!$C$54,0,'User Interface'!$C$52)</f>
        <v>0.05</v>
      </c>
      <c r="V357" s="46">
        <f>'User Interface'!$C$52</f>
        <v>0.05</v>
      </c>
      <c r="W357" s="46"/>
      <c r="X357">
        <f t="shared" si="193"/>
        <v>5.8899999999999624</v>
      </c>
      <c r="Y357" s="46"/>
      <c r="Z357" s="46"/>
      <c r="AA357" s="46"/>
      <c r="AD357" s="22">
        <f>IF(X357&lt;'User Interface'!$C$54,0,'User Interface'!$C$52)</f>
        <v>0.05</v>
      </c>
      <c r="AE357" s="46">
        <f>'User Interface'!$C$52</f>
        <v>0.05</v>
      </c>
      <c r="AG357">
        <f t="shared" si="221"/>
        <v>114.66666666666667</v>
      </c>
      <c r="AH357">
        <f t="shared" si="118"/>
        <v>344</v>
      </c>
      <c r="AI357" s="1">
        <f t="shared" si="205"/>
        <v>52.999776695868583</v>
      </c>
      <c r="AJ357" s="1">
        <f t="shared" si="206"/>
        <v>5.1393634570412963E-8</v>
      </c>
      <c r="AK357" s="1">
        <f t="shared" si="197"/>
        <v>10.589683135067407</v>
      </c>
      <c r="AL357" s="1">
        <f t="shared" si="207"/>
        <v>81.52145513136179</v>
      </c>
      <c r="AM357" s="1">
        <f t="shared" si="222"/>
        <v>79.697959836454785</v>
      </c>
      <c r="AN357" s="1">
        <f t="shared" si="208"/>
        <v>3.2403147520212281E-5</v>
      </c>
      <c r="AO357" s="1">
        <f t="shared" si="209"/>
        <v>3837.6517112763963</v>
      </c>
      <c r="AP357" s="1">
        <f t="shared" si="210"/>
        <v>3.4433128013811414E-6</v>
      </c>
      <c r="AQ357" s="1">
        <f t="shared" si="198"/>
        <v>173.0607170516856</v>
      </c>
      <c r="AR357" s="1">
        <f t="shared" si="211"/>
        <v>764.16470681599458</v>
      </c>
      <c r="AS357" s="1">
        <f t="shared" si="212"/>
        <v>1.9478134227981993E-4</v>
      </c>
      <c r="AT357" s="1">
        <f t="shared" si="223"/>
        <v>0.31375937796924636</v>
      </c>
      <c r="AU357" s="1">
        <f t="shared" si="224"/>
        <v>4999.9999999999955</v>
      </c>
      <c r="AW357" s="2">
        <f t="shared" si="213"/>
        <v>5.9364222568644756E-7</v>
      </c>
      <c r="AX357" s="42">
        <f t="shared" si="214"/>
        <v>5.3341166253999503E-6</v>
      </c>
      <c r="AY357" s="2">
        <f t="shared" si="215"/>
        <v>1.6492993697723414E-8</v>
      </c>
      <c r="AZ357" s="2">
        <f t="shared" si="216"/>
        <v>1.1495729650766629E-6</v>
      </c>
      <c r="BA357" s="2"/>
      <c r="BB357" s="46">
        <f t="shared" si="195"/>
        <v>0.72347659765539263</v>
      </c>
      <c r="BC357" s="46">
        <f t="shared" si="196"/>
        <v>0.25</v>
      </c>
      <c r="BD357" s="2"/>
      <c r="BE357">
        <f>IF(AG357/Calculations!$H$11=INT(AG357/Calculations!$H$11),1,0)</f>
        <v>0</v>
      </c>
      <c r="BF357" s="56">
        <f t="shared" si="217"/>
        <v>1.4328282382771429</v>
      </c>
      <c r="BH357" s="2">
        <f t="shared" si="199"/>
        <v>0.97863507432801555</v>
      </c>
      <c r="BI357" s="2">
        <f t="shared" si="200"/>
        <v>19.2254210379817</v>
      </c>
      <c r="BJ357" s="41">
        <f t="shared" si="218"/>
        <v>0</v>
      </c>
      <c r="BK357" s="58">
        <f t="shared" si="219"/>
        <v>0</v>
      </c>
      <c r="BL357" s="2"/>
      <c r="BM357" s="2">
        <f t="shared" si="201"/>
        <v>0.97863507432801555</v>
      </c>
      <c r="BN357" s="2">
        <f t="shared" si="202"/>
        <v>19.2254210379817</v>
      </c>
      <c r="BO357" s="41">
        <f t="shared" si="203"/>
        <v>0</v>
      </c>
      <c r="BP357" s="2">
        <f t="shared" si="204"/>
        <v>0</v>
      </c>
      <c r="BQ357" s="2"/>
      <c r="BR357" s="2"/>
      <c r="BS357" s="2">
        <f t="shared" si="220"/>
        <v>5467.2568758617708</v>
      </c>
      <c r="BT357" s="2">
        <f t="shared" si="225"/>
        <v>35.858701436110401</v>
      </c>
      <c r="BU357" s="2">
        <f t="shared" si="226"/>
        <v>2444.5002232527409</v>
      </c>
      <c r="BV357" s="2">
        <f t="shared" si="227"/>
        <v>3058.6153540451428</v>
      </c>
      <c r="BW357" s="6">
        <f t="shared" si="228"/>
        <v>5503.1155772978809</v>
      </c>
    </row>
    <row r="358" spans="15:75" x14ac:dyDescent="0.35">
      <c r="O358">
        <f t="shared" si="194"/>
        <v>5.909999999999962</v>
      </c>
      <c r="P358" s="46"/>
      <c r="S358" s="46"/>
      <c r="T358" s="46"/>
      <c r="U358" s="22">
        <f>IF(O358&lt;'User Interface'!$C$54,0,'User Interface'!$C$52)</f>
        <v>0.05</v>
      </c>
      <c r="V358" s="46">
        <f>'User Interface'!$C$52</f>
        <v>0.05</v>
      </c>
      <c r="W358" s="46"/>
      <c r="X358">
        <f t="shared" si="193"/>
        <v>5.909999999999962</v>
      </c>
      <c r="Y358" s="46"/>
      <c r="Z358" s="46"/>
      <c r="AA358" s="46"/>
      <c r="AD358" s="22">
        <f>IF(X358&lt;'User Interface'!$C$54,0,'User Interface'!$C$52)</f>
        <v>0.05</v>
      </c>
      <c r="AE358" s="46">
        <f>'User Interface'!$C$52</f>
        <v>0.05</v>
      </c>
      <c r="AG358">
        <f t="shared" si="221"/>
        <v>115</v>
      </c>
      <c r="AH358">
        <f t="shared" si="118"/>
        <v>345</v>
      </c>
      <c r="AI358" s="1">
        <f t="shared" si="205"/>
        <v>52.040313107837086</v>
      </c>
      <c r="AJ358" s="1">
        <f t="shared" si="206"/>
        <v>5.0455946739649017E-8</v>
      </c>
      <c r="AK358" s="1">
        <f t="shared" si="197"/>
        <v>10.372515264584656</v>
      </c>
      <c r="AL358" s="1">
        <f t="shared" si="207"/>
        <v>79.925247398865736</v>
      </c>
      <c r="AM358" s="1">
        <f t="shared" si="222"/>
        <v>78.631292017909601</v>
      </c>
      <c r="AN358" s="1">
        <f t="shared" si="208"/>
        <v>3.1883037375732242E-5</v>
      </c>
      <c r="AO358" s="1">
        <f t="shared" si="209"/>
        <v>3840.4500432434074</v>
      </c>
      <c r="AP358" s="1">
        <f t="shared" si="210"/>
        <v>3.4459834003623502E-6</v>
      </c>
      <c r="AQ358" s="1">
        <f t="shared" si="198"/>
        <v>173.06637721042713</v>
      </c>
      <c r="AR358" s="1">
        <f t="shared" si="211"/>
        <v>765.1992722542285</v>
      </c>
      <c r="AS358" s="1">
        <f t="shared" si="212"/>
        <v>1.9548542250324874E-4</v>
      </c>
      <c r="AT358" s="1">
        <f t="shared" si="223"/>
        <v>0.31470863783532765</v>
      </c>
      <c r="AU358" s="1">
        <f t="shared" si="224"/>
        <v>4999.9999999999936</v>
      </c>
      <c r="AW358" s="2">
        <f t="shared" si="213"/>
        <v>5.8203773035711339E-7</v>
      </c>
      <c r="AX358" s="42">
        <f t="shared" si="214"/>
        <v>5.3417312300911924E-6</v>
      </c>
      <c r="AY358" s="2">
        <f t="shared" si="215"/>
        <v>1.6193523692707034E-8</v>
      </c>
      <c r="AZ358" s="2">
        <f t="shared" si="216"/>
        <v>1.1504415327749226E-6</v>
      </c>
      <c r="BA358" s="2"/>
      <c r="BB358" s="46">
        <f t="shared" si="195"/>
        <v>0.7231377195319415</v>
      </c>
      <c r="BC358" s="46">
        <f t="shared" si="196"/>
        <v>0.25</v>
      </c>
      <c r="BD358" s="2"/>
      <c r="BE358">
        <f>IF(AG358/Calculations!$H$11=INT(AG358/Calculations!$H$11),1,0)</f>
        <v>0</v>
      </c>
      <c r="BF358" s="56">
        <f t="shared" si="217"/>
        <v>1.4335655411060437</v>
      </c>
      <c r="BH358" s="2">
        <f t="shared" si="199"/>
        <v>0.95946358896918471</v>
      </c>
      <c r="BI358" s="2">
        <f t="shared" si="200"/>
        <v>19.234628720039961</v>
      </c>
      <c r="BJ358" s="41">
        <f t="shared" si="218"/>
        <v>0</v>
      </c>
      <c r="BK358" s="58">
        <f t="shared" si="219"/>
        <v>0</v>
      </c>
      <c r="BL358" s="2"/>
      <c r="BM358" s="2">
        <f t="shared" si="201"/>
        <v>0.95946358896918471</v>
      </c>
      <c r="BN358" s="2">
        <f t="shared" si="202"/>
        <v>19.234628720039961</v>
      </c>
      <c r="BO358" s="41">
        <f t="shared" si="203"/>
        <v>0</v>
      </c>
      <c r="BP358" s="2">
        <f t="shared" si="204"/>
        <v>0</v>
      </c>
      <c r="BQ358" s="2"/>
      <c r="BR358" s="2"/>
      <c r="BS358" s="2">
        <f t="shared" si="220"/>
        <v>5487.4509681707796</v>
      </c>
      <c r="BT358" s="2">
        <f t="shared" si="225"/>
        <v>35.858701436110401</v>
      </c>
      <c r="BU358" s="2">
        <f t="shared" si="226"/>
        <v>2445.4596868417102</v>
      </c>
      <c r="BV358" s="2">
        <f t="shared" si="227"/>
        <v>3077.8499827651826</v>
      </c>
      <c r="BW358" s="6">
        <f t="shared" si="228"/>
        <v>5523.3096696068897</v>
      </c>
    </row>
    <row r="359" spans="15:75" x14ac:dyDescent="0.35">
      <c r="O359">
        <f t="shared" si="194"/>
        <v>5.9299999999999615</v>
      </c>
      <c r="P359" s="46"/>
      <c r="S359" s="46"/>
      <c r="T359" s="46"/>
      <c r="U359" s="22">
        <f>IF(O359&lt;'User Interface'!$C$54,0,'User Interface'!$C$52)</f>
        <v>0.05</v>
      </c>
      <c r="V359" s="46">
        <f>'User Interface'!$C$52</f>
        <v>0.05</v>
      </c>
      <c r="W359" s="46"/>
      <c r="X359">
        <f t="shared" si="193"/>
        <v>5.9299999999999615</v>
      </c>
      <c r="Y359" s="46"/>
      <c r="Z359" s="46"/>
      <c r="AA359" s="46"/>
      <c r="AD359" s="22">
        <f>IF(X359&lt;'User Interface'!$C$54,0,'User Interface'!$C$52)</f>
        <v>0.05</v>
      </c>
      <c r="AE359" s="46">
        <f>'User Interface'!$C$52</f>
        <v>0.05</v>
      </c>
      <c r="AG359">
        <f t="shared" si="221"/>
        <v>115.33333333333333</v>
      </c>
      <c r="AH359">
        <f t="shared" si="118"/>
        <v>346</v>
      </c>
      <c r="AI359" s="1">
        <f t="shared" si="205"/>
        <v>51.099603076053242</v>
      </c>
      <c r="AJ359" s="1">
        <f t="shared" si="206"/>
        <v>4.9537230994192603E-8</v>
      </c>
      <c r="AK359" s="1">
        <f t="shared" si="197"/>
        <v>10.160723601222246</v>
      </c>
      <c r="AL359" s="1">
        <f t="shared" si="207"/>
        <v>78.359202694387108</v>
      </c>
      <c r="AM359" s="1">
        <f t="shared" si="222"/>
        <v>77.573745917653412</v>
      </c>
      <c r="AN359" s="1">
        <f t="shared" si="208"/>
        <v>3.1369230513761939E-5</v>
      </c>
      <c r="AO359" s="1">
        <f t="shared" si="209"/>
        <v>3843.2003481136317</v>
      </c>
      <c r="AP359" s="1">
        <f t="shared" si="210"/>
        <v>3.4486177918041089E-6</v>
      </c>
      <c r="AQ359" s="1">
        <f t="shared" si="198"/>
        <v>173.08066627544522</v>
      </c>
      <c r="AR359" s="1">
        <f t="shared" si="211"/>
        <v>766.20983408113341</v>
      </c>
      <c r="AS359" s="1">
        <f t="shared" si="212"/>
        <v>1.9618016068294629E-4</v>
      </c>
      <c r="AT359" s="1">
        <f t="shared" si="223"/>
        <v>0.31564519292260829</v>
      </c>
      <c r="AU359" s="1">
        <f t="shared" si="224"/>
        <v>4999.9999999999955</v>
      </c>
      <c r="AW359" s="2">
        <f t="shared" si="213"/>
        <v>5.7065019162603437E-7</v>
      </c>
      <c r="AX359" s="42">
        <f t="shared" si="214"/>
        <v>5.3491530012034917E-6</v>
      </c>
      <c r="AY359" s="2">
        <f t="shared" si="215"/>
        <v>1.589993316775992E-8</v>
      </c>
      <c r="AZ359" s="2">
        <f t="shared" si="216"/>
        <v>1.1512955248958752E-6</v>
      </c>
      <c r="BA359" s="2"/>
      <c r="BB359" s="46">
        <f t="shared" si="195"/>
        <v>0.72279900013979259</v>
      </c>
      <c r="BC359" s="46">
        <f t="shared" si="196"/>
        <v>0.25</v>
      </c>
      <c r="BD359" s="2"/>
      <c r="BE359">
        <f>IF(AG359/Calculations!$H$11=INT(AG359/Calculations!$H$11),1,0)</f>
        <v>0</v>
      </c>
      <c r="BF359" s="56">
        <f t="shared" si="217"/>
        <v>1.4343219928421154</v>
      </c>
      <c r="BH359" s="2">
        <f t="shared" si="199"/>
        <v>0.94071003270255316</v>
      </c>
      <c r="BI359" s="2">
        <f t="shared" si="200"/>
        <v>19.24388653284333</v>
      </c>
      <c r="BJ359" s="41">
        <f t="shared" si="218"/>
        <v>0</v>
      </c>
      <c r="BK359" s="58">
        <f t="shared" si="219"/>
        <v>0</v>
      </c>
      <c r="BL359" s="2"/>
      <c r="BM359" s="2">
        <f t="shared" si="201"/>
        <v>0.94071003270255316</v>
      </c>
      <c r="BN359" s="2">
        <f t="shared" si="202"/>
        <v>19.24388653284333</v>
      </c>
      <c r="BO359" s="41">
        <f t="shared" si="203"/>
        <v>0</v>
      </c>
      <c r="BP359" s="2">
        <f t="shared" si="204"/>
        <v>0</v>
      </c>
      <c r="BQ359" s="2"/>
      <c r="BR359" s="2"/>
      <c r="BS359" s="2">
        <f t="shared" si="220"/>
        <v>5507.6355647363253</v>
      </c>
      <c r="BT359" s="2">
        <f t="shared" si="225"/>
        <v>35.858701436110401</v>
      </c>
      <c r="BU359" s="2">
        <f t="shared" si="226"/>
        <v>2446.4003968744128</v>
      </c>
      <c r="BV359" s="2">
        <f t="shared" si="227"/>
        <v>3097.0938692980258</v>
      </c>
      <c r="BW359" s="6">
        <f t="shared" si="228"/>
        <v>5543.4942661724353</v>
      </c>
    </row>
    <row r="360" spans="15:75" x14ac:dyDescent="0.35">
      <c r="O360">
        <f t="shared" si="194"/>
        <v>5.9499999999999611</v>
      </c>
      <c r="P360" s="46"/>
      <c r="S360" s="46"/>
      <c r="T360" s="46"/>
      <c r="U360" s="22">
        <f>IF(O360&lt;'User Interface'!$C$54,0,'User Interface'!$C$52)</f>
        <v>0.05</v>
      </c>
      <c r="V360" s="46">
        <f>'User Interface'!$C$52</f>
        <v>0.05</v>
      </c>
      <c r="W360" s="46"/>
      <c r="X360">
        <f t="shared" si="193"/>
        <v>5.9499999999999611</v>
      </c>
      <c r="Y360" s="46"/>
      <c r="Z360" s="46"/>
      <c r="AA360" s="46"/>
      <c r="AD360" s="22">
        <f>IF(X360&lt;'User Interface'!$C$54,0,'User Interface'!$C$52)</f>
        <v>0.05</v>
      </c>
      <c r="AE360" s="46">
        <f>'User Interface'!$C$52</f>
        <v>0.05</v>
      </c>
      <c r="AG360">
        <f t="shared" si="221"/>
        <v>115.66666666666667</v>
      </c>
      <c r="AH360">
        <f t="shared" si="118"/>
        <v>347</v>
      </c>
      <c r="AI360" s="1">
        <f t="shared" si="205"/>
        <v>50.177237585991428</v>
      </c>
      <c r="AJ360" s="1">
        <f t="shared" si="206"/>
        <v>4.8636914751267151E-8</v>
      </c>
      <c r="AK360" s="1">
        <f t="shared" si="197"/>
        <v>9.9541198031596778</v>
      </c>
      <c r="AL360" s="1">
        <f t="shared" si="207"/>
        <v>76.822892420724628</v>
      </c>
      <c r="AM360" s="1">
        <f t="shared" si="222"/>
        <v>76.525412029335726</v>
      </c>
      <c r="AN360" s="1">
        <f t="shared" si="208"/>
        <v>3.0861726621428975E-5</v>
      </c>
      <c r="AO360" s="1">
        <f t="shared" si="209"/>
        <v>3845.9029110811202</v>
      </c>
      <c r="AP360" s="1">
        <f t="shared" si="210"/>
        <v>3.4512135523637796E-6</v>
      </c>
      <c r="AQ360" s="1">
        <f t="shared" si="198"/>
        <v>173.10270412180103</v>
      </c>
      <c r="AR360" s="1">
        <f t="shared" si="211"/>
        <v>767.19792257880852</v>
      </c>
      <c r="AS360" s="1">
        <f t="shared" si="212"/>
        <v>1.9686559943555301E-4</v>
      </c>
      <c r="AT360" s="1">
        <f t="shared" si="223"/>
        <v>0.31656915187729578</v>
      </c>
      <c r="AU360" s="1">
        <f t="shared" si="224"/>
        <v>4999.9999999999945</v>
      </c>
      <c r="AW360" s="2">
        <f t="shared" si="213"/>
        <v>5.5947673738682756E-7</v>
      </c>
      <c r="AX360" s="42">
        <f t="shared" si="214"/>
        <v>5.3563949593435491E-6</v>
      </c>
      <c r="AY360" s="2">
        <f t="shared" si="215"/>
        <v>1.561209408847208E-8</v>
      </c>
      <c r="AZ360" s="2">
        <f t="shared" si="216"/>
        <v>1.1521350244943735E-6</v>
      </c>
      <c r="BA360" s="2"/>
      <c r="BB360" s="46">
        <f t="shared" si="195"/>
        <v>0.72246043940459603</v>
      </c>
      <c r="BC360" s="46">
        <f t="shared" si="196"/>
        <v>0.25</v>
      </c>
      <c r="BD360" s="2"/>
      <c r="BE360">
        <f>IF(AG360/Calculations!$H$11=INT(AG360/Calculations!$H$11),1,0)</f>
        <v>0</v>
      </c>
      <c r="BF360" s="56">
        <f t="shared" si="217"/>
        <v>1.4350971329650037</v>
      </c>
      <c r="BH360" s="2">
        <f t="shared" si="199"/>
        <v>0.92236549096212739</v>
      </c>
      <c r="BI360" s="2">
        <f t="shared" si="200"/>
        <v>19.253222988071929</v>
      </c>
      <c r="BJ360" s="41">
        <f t="shared" si="218"/>
        <v>0</v>
      </c>
      <c r="BK360" s="58">
        <f t="shared" si="219"/>
        <v>0</v>
      </c>
      <c r="BL360" s="2"/>
      <c r="BM360" s="2">
        <f t="shared" si="201"/>
        <v>0.92236549096212739</v>
      </c>
      <c r="BN360" s="2">
        <f t="shared" si="202"/>
        <v>19.253222988071929</v>
      </c>
      <c r="BO360" s="41">
        <f t="shared" si="203"/>
        <v>0</v>
      </c>
      <c r="BP360" s="2">
        <f t="shared" si="204"/>
        <v>0</v>
      </c>
      <c r="BQ360" s="2"/>
      <c r="BR360" s="2"/>
      <c r="BS360" s="2">
        <f t="shared" si="220"/>
        <v>5527.8111532153589</v>
      </c>
      <c r="BT360" s="2">
        <f t="shared" si="225"/>
        <v>35.858701436110401</v>
      </c>
      <c r="BU360" s="2">
        <f t="shared" si="226"/>
        <v>2447.3227623653747</v>
      </c>
      <c r="BV360" s="2">
        <f t="shared" si="227"/>
        <v>3116.3470922860979</v>
      </c>
      <c r="BW360" s="6">
        <f t="shared" si="228"/>
        <v>5563.669854651469</v>
      </c>
    </row>
    <row r="361" spans="15:75" x14ac:dyDescent="0.35">
      <c r="O361">
        <f t="shared" si="194"/>
        <v>5.9699999999999607</v>
      </c>
      <c r="P361" s="46"/>
      <c r="S361" s="46"/>
      <c r="T361" s="46"/>
      <c r="U361" s="22">
        <f>IF(O361&lt;'User Interface'!$C$54,0,'User Interface'!$C$52)</f>
        <v>0.05</v>
      </c>
      <c r="V361" s="46">
        <f>'User Interface'!$C$52</f>
        <v>0.05</v>
      </c>
      <c r="W361" s="46"/>
      <c r="X361">
        <f t="shared" si="193"/>
        <v>5.9699999999999607</v>
      </c>
      <c r="Y361" s="46"/>
      <c r="Z361" s="46"/>
      <c r="AA361" s="46"/>
      <c r="AD361" s="22">
        <f>IF(X361&lt;'User Interface'!$C$54,0,'User Interface'!$C$52)</f>
        <v>0.05</v>
      </c>
      <c r="AE361" s="46">
        <f>'User Interface'!$C$52</f>
        <v>0.05</v>
      </c>
      <c r="AG361">
        <f t="shared" si="221"/>
        <v>116</v>
      </c>
      <c r="AH361">
        <f t="shared" si="118"/>
        <v>348</v>
      </c>
      <c r="AI361" s="1">
        <f t="shared" si="205"/>
        <v>49.272816551627379</v>
      </c>
      <c r="AJ361" s="1">
        <f t="shared" si="206"/>
        <v>4.7754490910292898E-8</v>
      </c>
      <c r="AK361" s="1">
        <f t="shared" si="197"/>
        <v>9.7525275269439646</v>
      </c>
      <c r="AL361" s="1">
        <f t="shared" si="207"/>
        <v>75.315881631947065</v>
      </c>
      <c r="AM361" s="1">
        <f t="shared" si="222"/>
        <v>75.486374317476674</v>
      </c>
      <c r="AN361" s="1">
        <f t="shared" si="208"/>
        <v>3.0360522453209216E-5</v>
      </c>
      <c r="AO361" s="1">
        <f t="shared" si="209"/>
        <v>3848.5580207131134</v>
      </c>
      <c r="AP361" s="1">
        <f t="shared" si="210"/>
        <v>3.4537691508728784E-6</v>
      </c>
      <c r="AQ361" s="1">
        <f t="shared" si="198"/>
        <v>173.13173342823129</v>
      </c>
      <c r="AR361" s="1">
        <f t="shared" si="211"/>
        <v>768.16493380239353</v>
      </c>
      <c r="AS361" s="1">
        <f t="shared" si="212"/>
        <v>1.9754179215071866E-4</v>
      </c>
      <c r="AT361" s="1">
        <f t="shared" si="223"/>
        <v>0.31748062442344188</v>
      </c>
      <c r="AU361" s="1">
        <f t="shared" si="224"/>
        <v>4999.9999999999945</v>
      </c>
      <c r="AW361" s="2">
        <f t="shared" si="213"/>
        <v>5.4851442434585397E-7</v>
      </c>
      <c r="AX361" s="42">
        <f t="shared" si="214"/>
        <v>5.3634688922026228E-6</v>
      </c>
      <c r="AY361" s="2">
        <f t="shared" si="215"/>
        <v>1.5329881076114798E-8</v>
      </c>
      <c r="AZ361" s="2">
        <f t="shared" si="216"/>
        <v>1.1529601159636917E-6</v>
      </c>
      <c r="BA361" s="2"/>
      <c r="BB361" s="46">
        <f t="shared" si="195"/>
        <v>0.72212203725203628</v>
      </c>
      <c r="BC361" s="46">
        <f t="shared" si="196"/>
        <v>0.25</v>
      </c>
      <c r="BD361" s="2"/>
      <c r="BE361">
        <f>IF(AG361/Calculations!$H$11=INT(AG361/Calculations!$H$11),1,0)</f>
        <v>0</v>
      </c>
      <c r="BF361" s="56">
        <f t="shared" si="217"/>
        <v>1.4358905114239662</v>
      </c>
      <c r="BH361" s="2">
        <f t="shared" si="199"/>
        <v>0.90442103524647277</v>
      </c>
      <c r="BI361" s="2">
        <f t="shared" si="200"/>
        <v>19.262663097741498</v>
      </c>
      <c r="BJ361" s="41">
        <f t="shared" si="218"/>
        <v>0</v>
      </c>
      <c r="BK361" s="58">
        <f t="shared" si="219"/>
        <v>0</v>
      </c>
      <c r="BL361" s="2"/>
      <c r="BM361" s="2">
        <f t="shared" si="201"/>
        <v>0.90442103524647277</v>
      </c>
      <c r="BN361" s="2">
        <f t="shared" si="202"/>
        <v>19.262663097741498</v>
      </c>
      <c r="BO361" s="41">
        <f t="shared" si="203"/>
        <v>0</v>
      </c>
      <c r="BP361" s="2">
        <f t="shared" si="204"/>
        <v>0</v>
      </c>
      <c r="BQ361" s="2"/>
      <c r="BR361" s="2"/>
      <c r="BS361" s="2">
        <f t="shared" si="220"/>
        <v>5547.9782373483467</v>
      </c>
      <c r="BT361" s="2">
        <f t="shared" si="225"/>
        <v>35.858701436110401</v>
      </c>
      <c r="BU361" s="2">
        <f t="shared" si="226"/>
        <v>2448.227183400621</v>
      </c>
      <c r="BV361" s="2">
        <f t="shared" si="227"/>
        <v>3135.6097553838395</v>
      </c>
      <c r="BW361" s="6">
        <f t="shared" si="228"/>
        <v>5583.8369387844568</v>
      </c>
    </row>
    <row r="362" spans="15:75" x14ac:dyDescent="0.35">
      <c r="O362">
        <f t="shared" si="194"/>
        <v>5.9899999999999602</v>
      </c>
      <c r="P362" s="46"/>
      <c r="S362" s="46"/>
      <c r="T362" s="46"/>
      <c r="U362" s="22">
        <f>IF(O362&lt;'User Interface'!$C$54,0,'User Interface'!$C$52)</f>
        <v>0.05</v>
      </c>
      <c r="V362" s="46">
        <f>'User Interface'!$C$52</f>
        <v>0.05</v>
      </c>
      <c r="W362" s="46"/>
      <c r="X362">
        <f t="shared" si="193"/>
        <v>5.9899999999999602</v>
      </c>
      <c r="Y362" s="46"/>
      <c r="Z362" s="46"/>
      <c r="AA362" s="46"/>
      <c r="AD362" s="22">
        <f>IF(X362&lt;'User Interface'!$C$54,0,'User Interface'!$C$52)</f>
        <v>0.05</v>
      </c>
      <c r="AE362" s="46">
        <f>'User Interface'!$C$52</f>
        <v>0.05</v>
      </c>
      <c r="AG362">
        <f t="shared" si="221"/>
        <v>116.33333333333333</v>
      </c>
      <c r="AH362">
        <f t="shared" si="118"/>
        <v>349</v>
      </c>
      <c r="AI362" s="1">
        <f t="shared" si="205"/>
        <v>48.385948789468628</v>
      </c>
      <c r="AJ362" s="1">
        <f t="shared" si="206"/>
        <v>4.6889498699857754E-8</v>
      </c>
      <c r="AK362" s="1">
        <f t="shared" si="197"/>
        <v>9.5557811203072571</v>
      </c>
      <c r="AL362" s="1">
        <f t="shared" si="207"/>
        <v>73.83773058248849</v>
      </c>
      <c r="AM362" s="1">
        <f t="shared" si="222"/>
        <v>74.456710308217225</v>
      </c>
      <c r="AN362" s="1">
        <f t="shared" si="208"/>
        <v>2.9865611873790079E-5</v>
      </c>
      <c r="AO362" s="1">
        <f t="shared" si="209"/>
        <v>3851.1659684987321</v>
      </c>
      <c r="AP362" s="1">
        <f t="shared" si="210"/>
        <v>3.4562836521106317E-6</v>
      </c>
      <c r="AQ362" s="1">
        <f t="shared" si="198"/>
        <v>173.16710298110721</v>
      </c>
      <c r="AR362" s="1">
        <f t="shared" si="211"/>
        <v>769.11214642080211</v>
      </c>
      <c r="AS362" s="1">
        <f t="shared" si="212"/>
        <v>1.9820880165888563E-4</v>
      </c>
      <c r="AT362" s="1">
        <f t="shared" si="223"/>
        <v>0.31837972128517605</v>
      </c>
      <c r="AU362" s="1">
        <f t="shared" si="224"/>
        <v>4999.9999999999945</v>
      </c>
      <c r="AW362" s="2">
        <f t="shared" si="213"/>
        <v>5.3776025232267485E-7</v>
      </c>
      <c r="AX362" s="42">
        <f t="shared" si="214"/>
        <v>5.3703855117555143E-6</v>
      </c>
      <c r="AY362" s="2">
        <f t="shared" si="215"/>
        <v>1.5053171426329156E-8</v>
      </c>
      <c r="AZ362" s="2">
        <f t="shared" si="216"/>
        <v>1.1537708848620459E-6</v>
      </c>
      <c r="BA362" s="2"/>
      <c r="BB362" s="46">
        <f t="shared" si="195"/>
        <v>0.72178379360783296</v>
      </c>
      <c r="BC362" s="46">
        <f t="shared" si="196"/>
        <v>0.25</v>
      </c>
      <c r="BD362" s="2"/>
      <c r="BE362">
        <f>IF(AG362/Calculations!$H$11=INT(AG362/Calculations!$H$11),1,0)</f>
        <v>0</v>
      </c>
      <c r="BF362" s="56">
        <f t="shared" si="217"/>
        <v>1.4367016885993533</v>
      </c>
      <c r="BH362" s="2">
        <f t="shared" si="199"/>
        <v>0.88686776302373416</v>
      </c>
      <c r="BI362" s="2">
        <f t="shared" si="200"/>
        <v>19.272228822679406</v>
      </c>
      <c r="BJ362" s="41">
        <f t="shared" si="218"/>
        <v>0</v>
      </c>
      <c r="BK362" s="58">
        <f t="shared" si="219"/>
        <v>0</v>
      </c>
      <c r="BL362" s="2"/>
      <c r="BM362" s="2">
        <f t="shared" si="201"/>
        <v>0.88686776302373416</v>
      </c>
      <c r="BN362" s="2">
        <f t="shared" si="202"/>
        <v>19.272228822679406</v>
      </c>
      <c r="BO362" s="41">
        <f t="shared" si="203"/>
        <v>0</v>
      </c>
      <c r="BP362" s="2">
        <f t="shared" si="204"/>
        <v>0</v>
      </c>
      <c r="BQ362" s="2"/>
      <c r="BR362" s="2"/>
      <c r="BS362" s="2">
        <f t="shared" si="220"/>
        <v>5568.1373339340498</v>
      </c>
      <c r="BT362" s="2">
        <f t="shared" si="225"/>
        <v>35.858701436110401</v>
      </c>
      <c r="BU362" s="2">
        <f t="shared" si="226"/>
        <v>2449.1140511636449</v>
      </c>
      <c r="BV362" s="2">
        <f t="shared" si="227"/>
        <v>3154.8819842065191</v>
      </c>
      <c r="BW362" s="6">
        <f t="shared" si="228"/>
        <v>5603.9960353701599</v>
      </c>
    </row>
    <row r="363" spans="15:75" x14ac:dyDescent="0.35">
      <c r="O363">
        <f t="shared" si="194"/>
        <v>6.0099999999999598</v>
      </c>
      <c r="P363" s="46"/>
      <c r="S363" s="46"/>
      <c r="T363" s="46"/>
      <c r="U363" s="22">
        <f>IF(O363&lt;'User Interface'!$C$54,0,'User Interface'!$C$52)</f>
        <v>0.05</v>
      </c>
      <c r="V363" s="46">
        <f>'User Interface'!$C$52</f>
        <v>0.05</v>
      </c>
      <c r="W363" s="46"/>
      <c r="X363">
        <f t="shared" si="193"/>
        <v>6.0099999999999598</v>
      </c>
      <c r="Y363" s="46"/>
      <c r="Z363" s="46"/>
      <c r="AA363" s="46"/>
      <c r="AD363" s="22">
        <f>IF(X363&lt;'User Interface'!$C$54,0,'User Interface'!$C$52)</f>
        <v>0.05</v>
      </c>
      <c r="AE363" s="46">
        <f>'User Interface'!$C$52</f>
        <v>0.05</v>
      </c>
      <c r="AG363">
        <f t="shared" si="221"/>
        <v>116.66666666666667</v>
      </c>
      <c r="AH363">
        <f t="shared" si="118"/>
        <v>350</v>
      </c>
      <c r="AI363" s="1">
        <f t="shared" si="205"/>
        <v>47.516251959820593</v>
      </c>
      <c r="AJ363" s="1">
        <f t="shared" si="206"/>
        <v>4.6041510913211849E-8</v>
      </c>
      <c r="AK363" s="1">
        <f t="shared" si="197"/>
        <v>9.3637244929913592</v>
      </c>
      <c r="AL363" s="1">
        <f t="shared" si="207"/>
        <v>72.387996078310721</v>
      </c>
      <c r="AM363" s="1">
        <f t="shared" si="222"/>
        <v>73.436491193714758</v>
      </c>
      <c r="AN363" s="1">
        <f t="shared" si="208"/>
        <v>2.9376985911921532E-5</v>
      </c>
      <c r="AO363" s="1">
        <f t="shared" si="209"/>
        <v>3853.7270484480769</v>
      </c>
      <c r="AP363" s="1">
        <f t="shared" si="210"/>
        <v>3.4587565191666971E-6</v>
      </c>
      <c r="AQ363" s="1">
        <f t="shared" si="198"/>
        <v>173.20825322311705</v>
      </c>
      <c r="AR363" s="1">
        <f t="shared" si="211"/>
        <v>770.04073630137043</v>
      </c>
      <c r="AS363" s="1">
        <f t="shared" si="212"/>
        <v>1.9886669906691952E-4</v>
      </c>
      <c r="AT363" s="1">
        <f t="shared" si="223"/>
        <v>0.31926655411001964</v>
      </c>
      <c r="AU363" s="1">
        <f t="shared" si="224"/>
        <v>4999.9999999999945</v>
      </c>
      <c r="AW363" s="2">
        <f t="shared" si="213"/>
        <v>5.2721117669574121E-7</v>
      </c>
      <c r="AX363" s="42">
        <f t="shared" si="214"/>
        <v>5.3771545903883E-6</v>
      </c>
      <c r="AY363" s="2">
        <f t="shared" si="215"/>
        <v>1.4781845113306677E-8</v>
      </c>
      <c r="AZ363" s="2">
        <f t="shared" si="216"/>
        <v>1.1545674177596092E-6</v>
      </c>
      <c r="BA363" s="2"/>
      <c r="BB363" s="46">
        <f t="shared" si="195"/>
        <v>0.72144570839774047</v>
      </c>
      <c r="BC363" s="46">
        <f t="shared" si="196"/>
        <v>0.25</v>
      </c>
      <c r="BD363" s="2"/>
      <c r="BE363">
        <f>IF(AG363/Calculations!$H$11=INT(AG363/Calculations!$H$11),1,0)</f>
        <v>0</v>
      </c>
      <c r="BF363" s="56">
        <f t="shared" si="217"/>
        <v>1.4375302352263863</v>
      </c>
      <c r="BH363" s="2">
        <f t="shared" si="199"/>
        <v>0.86969683049601931</v>
      </c>
      <c r="BI363" s="2">
        <f t="shared" si="200"/>
        <v>19.281939462132879</v>
      </c>
      <c r="BJ363" s="41">
        <f t="shared" si="218"/>
        <v>0</v>
      </c>
      <c r="BK363" s="58">
        <f t="shared" si="219"/>
        <v>0</v>
      </c>
      <c r="BL363" s="2"/>
      <c r="BM363" s="2">
        <f t="shared" si="201"/>
        <v>0.86969683049601931</v>
      </c>
      <c r="BN363" s="2">
        <f t="shared" si="202"/>
        <v>19.281939462132879</v>
      </c>
      <c r="BO363" s="41">
        <f t="shared" si="203"/>
        <v>0</v>
      </c>
      <c r="BP363" s="2">
        <f t="shared" si="204"/>
        <v>0</v>
      </c>
      <c r="BQ363" s="2"/>
      <c r="BR363" s="2"/>
      <c r="BS363" s="2">
        <f t="shared" si="220"/>
        <v>5588.2889702266784</v>
      </c>
      <c r="BT363" s="2">
        <f t="shared" si="225"/>
        <v>35.858701436110401</v>
      </c>
      <c r="BU363" s="2">
        <f t="shared" si="226"/>
        <v>2449.9837479941411</v>
      </c>
      <c r="BV363" s="2">
        <f t="shared" si="227"/>
        <v>3174.1639236686519</v>
      </c>
      <c r="BW363" s="6">
        <f t="shared" si="228"/>
        <v>5624.1476716627885</v>
      </c>
    </row>
    <row r="364" spans="15:75" x14ac:dyDescent="0.35">
      <c r="O364">
        <f t="shared" si="194"/>
        <v>6.0299999999999594</v>
      </c>
      <c r="P364" s="46"/>
      <c r="S364" s="46"/>
      <c r="T364" s="46"/>
      <c r="U364" s="22">
        <f>IF(O364&lt;'User Interface'!$C$54,0,'User Interface'!$C$52)</f>
        <v>0.05</v>
      </c>
      <c r="V364" s="46">
        <f>'User Interface'!$C$52</f>
        <v>0.05</v>
      </c>
      <c r="W364" s="46"/>
      <c r="X364">
        <f t="shared" si="193"/>
        <v>6.0299999999999594</v>
      </c>
      <c r="Y364" s="46"/>
      <c r="Z364" s="46"/>
      <c r="AA364" s="46"/>
      <c r="AD364" s="22">
        <f>IF(X364&lt;'User Interface'!$C$54,0,'User Interface'!$C$52)</f>
        <v>0.05</v>
      </c>
      <c r="AE364" s="46">
        <f>'User Interface'!$C$52</f>
        <v>0.05</v>
      </c>
      <c r="AG364">
        <f t="shared" si="221"/>
        <v>117</v>
      </c>
      <c r="AH364">
        <f t="shared" si="118"/>
        <v>351</v>
      </c>
      <c r="AI364" s="1">
        <f t="shared" si="205"/>
        <v>46.66335248131513</v>
      </c>
      <c r="AJ364" s="1">
        <f t="shared" si="206"/>
        <v>4.5210125390806347E-8</v>
      </c>
      <c r="AK364" s="1">
        <f t="shared" si="197"/>
        <v>9.1762101397736142</v>
      </c>
      <c r="AL364" s="1">
        <f t="shared" si="207"/>
        <v>70.966232656643683</v>
      </c>
      <c r="AM364" s="1">
        <f t="shared" si="222"/>
        <v>72.425781947839113</v>
      </c>
      <c r="AN364" s="1">
        <f t="shared" si="208"/>
        <v>2.8894632823279105E-5</v>
      </c>
      <c r="AO364" s="1">
        <f t="shared" si="209"/>
        <v>3856.2415567347048</v>
      </c>
      <c r="AP364" s="1">
        <f t="shared" si="210"/>
        <v>3.4611874815475837E-6</v>
      </c>
      <c r="AQ364" s="1">
        <f t="shared" si="198"/>
        <v>173.25470374618192</v>
      </c>
      <c r="AR364" s="1">
        <f t="shared" si="211"/>
        <v>770.95178914154997</v>
      </c>
      <c r="AS364" s="1">
        <f t="shared" si="212"/>
        <v>1.9951556273934776E-4</v>
      </c>
      <c r="AT364" s="1">
        <f t="shared" si="223"/>
        <v>0.32014123539344369</v>
      </c>
      <c r="AU364" s="1">
        <f t="shared" si="224"/>
        <v>4999.9999999999955</v>
      </c>
      <c r="AW364" s="2">
        <f t="shared" si="213"/>
        <v>5.1686411924606058E-7</v>
      </c>
      <c r="AX364" s="42">
        <f t="shared" si="214"/>
        <v>5.3837850787834651E-6</v>
      </c>
      <c r="AY364" s="2">
        <f t="shared" si="215"/>
        <v>1.4515784781998449E-8</v>
      </c>
      <c r="AZ364" s="2">
        <f t="shared" si="216"/>
        <v>1.1553498021031186E-6</v>
      </c>
      <c r="BA364" s="2"/>
      <c r="BB364" s="46">
        <f t="shared" si="195"/>
        <v>0.72110778154754784</v>
      </c>
      <c r="BC364" s="46">
        <f t="shared" si="196"/>
        <v>0.25</v>
      </c>
      <c r="BD364" s="2"/>
      <c r="BE364">
        <f>IF(AG364/Calculations!$H$11=INT(AG364/Calculations!$H$11),1,0)</f>
        <v>0</v>
      </c>
      <c r="BF364" s="56">
        <f t="shared" si="217"/>
        <v>1.4383757322881954</v>
      </c>
      <c r="BH364" s="2">
        <f t="shared" si="199"/>
        <v>0.8528994793368494</v>
      </c>
      <c r="BI364" s="2">
        <f t="shared" si="200"/>
        <v>19.29181199230009</v>
      </c>
      <c r="BJ364" s="41">
        <f t="shared" si="218"/>
        <v>0</v>
      </c>
      <c r="BK364" s="58">
        <f t="shared" si="219"/>
        <v>0</v>
      </c>
      <c r="BL364" s="2"/>
      <c r="BM364" s="2">
        <f t="shared" si="201"/>
        <v>0.8528994793368494</v>
      </c>
      <c r="BN364" s="2">
        <f t="shared" si="202"/>
        <v>19.29181199230009</v>
      </c>
      <c r="BO364" s="41">
        <f t="shared" si="203"/>
        <v>0</v>
      </c>
      <c r="BP364" s="2">
        <f t="shared" si="204"/>
        <v>0</v>
      </c>
      <c r="BQ364" s="2"/>
      <c r="BR364" s="2"/>
      <c r="BS364" s="2">
        <f t="shared" si="220"/>
        <v>5608.433681698315</v>
      </c>
      <c r="BT364" s="2">
        <f t="shared" si="225"/>
        <v>35.858701436110401</v>
      </c>
      <c r="BU364" s="2">
        <f t="shared" si="226"/>
        <v>2450.836647473478</v>
      </c>
      <c r="BV364" s="2">
        <f t="shared" si="227"/>
        <v>3193.4557356609521</v>
      </c>
      <c r="BW364" s="6">
        <f t="shared" si="228"/>
        <v>5644.2923831344251</v>
      </c>
    </row>
    <row r="365" spans="15:75" x14ac:dyDescent="0.35">
      <c r="O365">
        <f t="shared" si="194"/>
        <v>6.049999999999959</v>
      </c>
      <c r="P365" s="46"/>
      <c r="S365" s="46"/>
      <c r="T365" s="46"/>
      <c r="U365" s="22">
        <f>IF(O365&lt;'User Interface'!$C$54,0,'User Interface'!$C$52)</f>
        <v>0.05</v>
      </c>
      <c r="V365" s="46">
        <f>'User Interface'!$C$52</f>
        <v>0.05</v>
      </c>
      <c r="W365" s="46"/>
      <c r="X365">
        <f t="shared" si="193"/>
        <v>6.049999999999959</v>
      </c>
      <c r="Y365" s="46"/>
      <c r="Z365" s="46"/>
      <c r="AA365" s="46"/>
      <c r="AD365" s="22">
        <f>IF(X365&lt;'User Interface'!$C$54,0,'User Interface'!$C$52)</f>
        <v>0.05</v>
      </c>
      <c r="AE365" s="46">
        <f>'User Interface'!$C$52</f>
        <v>0.05</v>
      </c>
      <c r="AG365">
        <f t="shared" si="221"/>
        <v>117.33333333333333</v>
      </c>
      <c r="AH365">
        <f t="shared" si="118"/>
        <v>352</v>
      </c>
      <c r="AI365" s="1">
        <f t="shared" si="205"/>
        <v>45.826885423784709</v>
      </c>
      <c r="AJ365" s="1">
        <f t="shared" si="206"/>
        <v>4.4394959324365846E-8</v>
      </c>
      <c r="AK365" s="1">
        <f t="shared" si="197"/>
        <v>8.993098293699914</v>
      </c>
      <c r="AL365" s="1">
        <f t="shared" si="207"/>
        <v>69.571993617046189</v>
      </c>
      <c r="AM365" s="1">
        <f t="shared" si="222"/>
        <v>71.424641451150734</v>
      </c>
      <c r="AN365" s="1">
        <f t="shared" si="208"/>
        <v>2.8418538160646849E-5</v>
      </c>
      <c r="AO365" s="1">
        <f t="shared" si="209"/>
        <v>3858.7097913754938</v>
      </c>
      <c r="AP365" s="1">
        <f t="shared" si="210"/>
        <v>3.4635764471273285E-6</v>
      </c>
      <c r="AQ365" s="1">
        <f t="shared" si="198"/>
        <v>173.30604246825857</v>
      </c>
      <c r="AR365" s="1">
        <f t="shared" si="211"/>
        <v>771.84631141016871</v>
      </c>
      <c r="AS365" s="1">
        <f t="shared" si="212"/>
        <v>2.0015547740594717E-4</v>
      </c>
      <c r="AT365" s="1">
        <f t="shared" si="223"/>
        <v>0.3210038784048046</v>
      </c>
      <c r="AU365" s="1">
        <f t="shared" si="224"/>
        <v>4999.9999999999945</v>
      </c>
      <c r="AW365" s="2">
        <f t="shared" si="213"/>
        <v>5.0671597761533481E-7</v>
      </c>
      <c r="AX365" s="42">
        <f t="shared" si="214"/>
        <v>5.3902852080124442E-6</v>
      </c>
      <c r="AY365" s="2">
        <f t="shared" si="215"/>
        <v>1.4254875730494947E-8</v>
      </c>
      <c r="AZ365" s="2">
        <f t="shared" si="216"/>
        <v>1.1561181260956054E-6</v>
      </c>
      <c r="BA365" s="2"/>
      <c r="BB365" s="46">
        <f t="shared" si="195"/>
        <v>0.72077001298307897</v>
      </c>
      <c r="BC365" s="46">
        <f t="shared" si="196"/>
        <v>0.25</v>
      </c>
      <c r="BD365" s="2"/>
      <c r="BE365">
        <f>IF(AG365/Calculations!$H$11=INT(AG365/Calculations!$H$11),1,0)</f>
        <v>0</v>
      </c>
      <c r="BF365" s="56">
        <f t="shared" si="217"/>
        <v>1.4392377708840012</v>
      </c>
      <c r="BH365" s="2">
        <f t="shared" si="199"/>
        <v>0.83646705834559043</v>
      </c>
      <c r="BI365" s="2">
        <f t="shared" si="200"/>
        <v>19.301861360541324</v>
      </c>
      <c r="BJ365" s="41">
        <f t="shared" si="218"/>
        <v>0</v>
      </c>
      <c r="BK365" s="58">
        <f t="shared" si="219"/>
        <v>0</v>
      </c>
      <c r="BL365" s="2"/>
      <c r="BM365" s="2">
        <f t="shared" si="201"/>
        <v>0.83646705834559043</v>
      </c>
      <c r="BN365" s="2">
        <f t="shared" si="202"/>
        <v>19.301861360541324</v>
      </c>
      <c r="BO365" s="41">
        <f t="shared" si="203"/>
        <v>0</v>
      </c>
      <c r="BP365" s="2">
        <f t="shared" si="204"/>
        <v>0</v>
      </c>
      <c r="BQ365" s="2"/>
      <c r="BR365" s="2"/>
      <c r="BS365" s="2">
        <f t="shared" si="220"/>
        <v>5628.5720101172019</v>
      </c>
      <c r="BT365" s="2">
        <f t="shared" si="225"/>
        <v>35.858701436110401</v>
      </c>
      <c r="BU365" s="2">
        <f t="shared" si="226"/>
        <v>2451.6731145318236</v>
      </c>
      <c r="BV365" s="2">
        <f t="shared" si="227"/>
        <v>3212.7575970214934</v>
      </c>
      <c r="BW365" s="6">
        <f t="shared" si="228"/>
        <v>5664.430711553312</v>
      </c>
    </row>
    <row r="366" spans="15:75" x14ac:dyDescent="0.35">
      <c r="O366">
        <f t="shared" si="194"/>
        <v>6.0699999999999585</v>
      </c>
      <c r="P366" s="46"/>
      <c r="S366" s="46"/>
      <c r="T366" s="46"/>
      <c r="U366" s="22">
        <f>IF(O366&lt;'User Interface'!$C$54,0,'User Interface'!$C$52)</f>
        <v>0.05</v>
      </c>
      <c r="V366" s="46">
        <f>'User Interface'!$C$52</f>
        <v>0.05</v>
      </c>
      <c r="W366" s="46"/>
      <c r="X366">
        <f t="shared" si="193"/>
        <v>6.0699999999999585</v>
      </c>
      <c r="Y366" s="46"/>
      <c r="Z366" s="46"/>
      <c r="AA366" s="46"/>
      <c r="AD366" s="22">
        <f>IF(X366&lt;'User Interface'!$C$54,0,'User Interface'!$C$52)</f>
        <v>0.05</v>
      </c>
      <c r="AE366" s="46">
        <f>'User Interface'!$C$52</f>
        <v>0.05</v>
      </c>
      <c r="AG366">
        <f t="shared" si="221"/>
        <v>117.66666666666667</v>
      </c>
      <c r="AH366">
        <f t="shared" si="118"/>
        <v>353</v>
      </c>
      <c r="AI366" s="1">
        <f t="shared" si="205"/>
        <v>45.006494383765236</v>
      </c>
      <c r="AJ366" s="1">
        <f t="shared" si="206"/>
        <v>4.3595645433961844E-8</v>
      </c>
      <c r="AK366" s="1">
        <f t="shared" si="197"/>
        <v>8.814256190774266</v>
      </c>
      <c r="AL366" s="1">
        <f t="shared" si="207"/>
        <v>68.204831923311133</v>
      </c>
      <c r="AM366" s="1">
        <f t="shared" si="222"/>
        <v>70.433122623422733</v>
      </c>
      <c r="AN366" s="1">
        <f t="shared" si="208"/>
        <v>2.79486848499713E-5</v>
      </c>
      <c r="AO366" s="1">
        <f t="shared" si="209"/>
        <v>3861.1320519427868</v>
      </c>
      <c r="AP366" s="1">
        <f t="shared" si="210"/>
        <v>3.4659234433406899E-6</v>
      </c>
      <c r="AQ366" s="1">
        <f t="shared" si="198"/>
        <v>173.36191626847187</v>
      </c>
      <c r="AR366" s="1">
        <f t="shared" si="211"/>
        <v>772.72523982561017</v>
      </c>
      <c r="AS366" s="1">
        <f t="shared" si="212"/>
        <v>2.0078653337900112E-4</v>
      </c>
      <c r="AT366" s="1">
        <f t="shared" si="223"/>
        <v>0.32185459711476849</v>
      </c>
      <c r="AU366" s="1">
        <f t="shared" si="224"/>
        <v>4999.9999999999945</v>
      </c>
      <c r="AW366" s="2">
        <f t="shared" si="213"/>
        <v>4.9676363356414211E-7</v>
      </c>
      <c r="AX366" s="42">
        <f t="shared" si="214"/>
        <v>5.3966625779574746E-6</v>
      </c>
      <c r="AY366" s="2">
        <f t="shared" si="215"/>
        <v>1.3999005884384609E-8</v>
      </c>
      <c r="AZ366" s="2">
        <f t="shared" si="216"/>
        <v>1.1568724785891372E-6</v>
      </c>
      <c r="BA366" s="2"/>
      <c r="BB366" s="46">
        <f t="shared" si="195"/>
        <v>0.72043240263019237</v>
      </c>
      <c r="BC366" s="46">
        <f t="shared" si="196"/>
        <v>0.25</v>
      </c>
      <c r="BD366" s="2"/>
      <c r="BE366">
        <f>IF(AG366/Calculations!$H$11=INT(AG366/Calculations!$H$11),1,0)</f>
        <v>0</v>
      </c>
      <c r="BF366" s="56">
        <f t="shared" si="217"/>
        <v>1.4401159520773987</v>
      </c>
      <c r="BH366" s="2">
        <f t="shared" si="199"/>
        <v>0.82039104081878644</v>
      </c>
      <c r="BI366" s="2">
        <f t="shared" si="200"/>
        <v>19.312100741130937</v>
      </c>
      <c r="BJ366" s="41">
        <f t="shared" si="218"/>
        <v>0</v>
      </c>
      <c r="BK366" s="58">
        <f t="shared" si="219"/>
        <v>0</v>
      </c>
      <c r="BL366" s="2"/>
      <c r="BM366" s="2">
        <f t="shared" si="201"/>
        <v>0.82039104081878644</v>
      </c>
      <c r="BN366" s="2">
        <f t="shared" si="202"/>
        <v>19.312100741130937</v>
      </c>
      <c r="BO366" s="41">
        <f t="shared" si="203"/>
        <v>0</v>
      </c>
      <c r="BP366" s="2">
        <f t="shared" si="204"/>
        <v>0</v>
      </c>
      <c r="BQ366" s="2"/>
      <c r="BR366" s="2"/>
      <c r="BS366" s="2">
        <f t="shared" si="220"/>
        <v>5648.7045018991521</v>
      </c>
      <c r="BT366" s="2">
        <f t="shared" si="225"/>
        <v>35.858701436110401</v>
      </c>
      <c r="BU366" s="2">
        <f t="shared" si="226"/>
        <v>2452.4935055726423</v>
      </c>
      <c r="BV366" s="2">
        <f t="shared" si="227"/>
        <v>3232.0696977626244</v>
      </c>
      <c r="BW366" s="6">
        <f t="shared" si="228"/>
        <v>5684.5632033352622</v>
      </c>
    </row>
    <row r="367" spans="15:75" x14ac:dyDescent="0.35">
      <c r="O367">
        <f t="shared" si="194"/>
        <v>6.0899999999999581</v>
      </c>
      <c r="P367" s="46"/>
      <c r="S367" s="46"/>
      <c r="T367" s="46"/>
      <c r="U367" s="22">
        <f>IF(O367&lt;'User Interface'!$C$54,0,'User Interface'!$C$52)</f>
        <v>0.05</v>
      </c>
      <c r="V367" s="46">
        <f>'User Interface'!$C$52</f>
        <v>0.05</v>
      </c>
      <c r="W367" s="46"/>
      <c r="X367">
        <f t="shared" si="193"/>
        <v>6.0899999999999581</v>
      </c>
      <c r="Y367" s="46"/>
      <c r="Z367" s="46"/>
      <c r="AA367" s="46"/>
      <c r="AD367" s="22">
        <f>IF(X367&lt;'User Interface'!$C$54,0,'User Interface'!$C$52)</f>
        <v>0.05</v>
      </c>
      <c r="AE367" s="46">
        <f>'User Interface'!$C$52</f>
        <v>0.05</v>
      </c>
      <c r="AG367">
        <f t="shared" si="221"/>
        <v>118</v>
      </c>
      <c r="AH367">
        <f t="shared" si="118"/>
        <v>354</v>
      </c>
      <c r="AI367" s="1">
        <f t="shared" si="205"/>
        <v>44.201831346232872</v>
      </c>
      <c r="AJ367" s="1">
        <f t="shared" si="206"/>
        <v>4.2811829387257311E-8</v>
      </c>
      <c r="AK367" s="1">
        <f t="shared" si="197"/>
        <v>8.6395574301155342</v>
      </c>
      <c r="AL367" s="1">
        <f t="shared" si="207"/>
        <v>66.864300992992597</v>
      </c>
      <c r="AM367" s="1">
        <f t="shared" si="222"/>
        <v>69.451272562209212</v>
      </c>
      <c r="AN367" s="1">
        <f t="shared" si="208"/>
        <v>2.748505327104599E-5</v>
      </c>
      <c r="AO367" s="1">
        <f t="shared" si="209"/>
        <v>3863.5086393044567</v>
      </c>
      <c r="AP367" s="1">
        <f t="shared" si="210"/>
        <v>3.4682285778825727E-6</v>
      </c>
      <c r="AQ367" s="1">
        <f t="shared" si="198"/>
        <v>173.42202288516404</v>
      </c>
      <c r="AR367" s="1">
        <f t="shared" si="211"/>
        <v>773.58944956777941</v>
      </c>
      <c r="AS367" s="1">
        <f t="shared" si="212"/>
        <v>2.0140882586578248E-4</v>
      </c>
      <c r="AT367" s="1">
        <f t="shared" si="223"/>
        <v>0.32269350612431402</v>
      </c>
      <c r="AU367" s="1">
        <f t="shared" si="224"/>
        <v>4999.9999999999936</v>
      </c>
      <c r="AW367" s="2">
        <f t="shared" si="213"/>
        <v>4.8700396018936292E-7</v>
      </c>
      <c r="AX367" s="42">
        <f t="shared" si="214"/>
        <v>5.4029242339004228E-6</v>
      </c>
      <c r="AY367" s="2">
        <f t="shared" si="215"/>
        <v>1.3748065764616082E-8</v>
      </c>
      <c r="AZ367" s="2">
        <f t="shared" si="216"/>
        <v>1.1576129489887787E-6</v>
      </c>
      <c r="BA367" s="2"/>
      <c r="BB367" s="46">
        <f t="shared" si="195"/>
        <v>0.72009495041478144</v>
      </c>
      <c r="BC367" s="46">
        <f t="shared" si="196"/>
        <v>0.25</v>
      </c>
      <c r="BD367" s="2"/>
      <c r="BE367">
        <f>IF(AG367/Calculations!$H$11=INT(AG367/Calculations!$H$11),1,0)</f>
        <v>0</v>
      </c>
      <c r="BF367" s="56">
        <f t="shared" si="217"/>
        <v>1.4410098867289058</v>
      </c>
      <c r="BH367" s="2">
        <f t="shared" si="199"/>
        <v>0.80466303831618646</v>
      </c>
      <c r="BI367" s="2">
        <f t="shared" si="200"/>
        <v>19.322541757633509</v>
      </c>
      <c r="BJ367" s="41">
        <f t="shared" si="218"/>
        <v>0</v>
      </c>
      <c r="BK367" s="58">
        <f t="shared" si="219"/>
        <v>0</v>
      </c>
      <c r="BL367" s="2"/>
      <c r="BM367" s="2">
        <f t="shared" si="201"/>
        <v>0.80466303831618646</v>
      </c>
      <c r="BN367" s="2">
        <f t="shared" si="202"/>
        <v>19.322541757633509</v>
      </c>
      <c r="BO367" s="41">
        <f t="shared" si="203"/>
        <v>0</v>
      </c>
      <c r="BP367" s="2">
        <f t="shared" si="204"/>
        <v>0</v>
      </c>
      <c r="BQ367" s="2"/>
      <c r="BR367" s="2"/>
      <c r="BS367" s="2">
        <f t="shared" si="220"/>
        <v>5668.8317066951013</v>
      </c>
      <c r="BT367" s="2">
        <f t="shared" si="225"/>
        <v>35.858701436110401</v>
      </c>
      <c r="BU367" s="2">
        <f t="shared" si="226"/>
        <v>2453.2981686109583</v>
      </c>
      <c r="BV367" s="2">
        <f t="shared" si="227"/>
        <v>3251.392239520258</v>
      </c>
      <c r="BW367" s="6">
        <f t="shared" si="228"/>
        <v>5704.6904081312114</v>
      </c>
    </row>
    <row r="368" spans="15:75" x14ac:dyDescent="0.35">
      <c r="O368">
        <f t="shared" si="194"/>
        <v>6.1099999999999577</v>
      </c>
      <c r="P368" s="46"/>
      <c r="S368" s="46"/>
      <c r="T368" s="46"/>
      <c r="U368" s="22">
        <f>IF(O368&lt;'User Interface'!$C$54,0,'User Interface'!$C$52)</f>
        <v>0.05</v>
      </c>
      <c r="V368" s="46">
        <f>'User Interface'!$C$52</f>
        <v>0.05</v>
      </c>
      <c r="W368" s="46"/>
      <c r="X368">
        <f t="shared" si="193"/>
        <v>6.1099999999999577</v>
      </c>
      <c r="Y368" s="46"/>
      <c r="Z368" s="46"/>
      <c r="AA368" s="46"/>
      <c r="AD368" s="22">
        <f>IF(X368&lt;'User Interface'!$C$54,0,'User Interface'!$C$52)</f>
        <v>0.05</v>
      </c>
      <c r="AE368" s="46">
        <f>'User Interface'!$C$52</f>
        <v>0.05</v>
      </c>
      <c r="AG368">
        <f t="shared" si="221"/>
        <v>118.33333333333333</v>
      </c>
      <c r="AH368">
        <f t="shared" si="118"/>
        <v>355</v>
      </c>
      <c r="AI368" s="1">
        <f t="shared" si="205"/>
        <v>43.412556535605837</v>
      </c>
      <c r="AJ368" s="1">
        <f t="shared" si="206"/>
        <v>4.2043168041653946E-8</v>
      </c>
      <c r="AK368" s="1">
        <f t="shared" si="197"/>
        <v>8.4688814159428425</v>
      </c>
      <c r="AL368" s="1">
        <f t="shared" si="207"/>
        <v>65.549955388984557</v>
      </c>
      <c r="AM368" s="1">
        <f t="shared" si="222"/>
        <v>68.47913268616901</v>
      </c>
      <c r="AN368" s="1">
        <f t="shared" si="208"/>
        <v>2.7027621341764936E-5</v>
      </c>
      <c r="AO368" s="1">
        <f t="shared" si="209"/>
        <v>3865.8398553881857</v>
      </c>
      <c r="AP368" s="1">
        <f t="shared" si="210"/>
        <v>3.4704920124212823E-6</v>
      </c>
      <c r="AQ368" s="1">
        <f t="shared" si="198"/>
        <v>173.48610390757023</v>
      </c>
      <c r="AR368" s="1">
        <f t="shared" si="211"/>
        <v>774.43976139432925</v>
      </c>
      <c r="AS368" s="1">
        <f t="shared" si="212"/>
        <v>2.0202245436375292E-4</v>
      </c>
      <c r="AT368" s="1">
        <f t="shared" si="223"/>
        <v>0.32352072059538539</v>
      </c>
      <c r="AU368" s="1">
        <f t="shared" si="224"/>
        <v>4999.9999999999936</v>
      </c>
      <c r="AW368" s="2">
        <f t="shared" si="213"/>
        <v>4.7743382823751616E-7</v>
      </c>
      <c r="AX368" s="42">
        <f t="shared" si="214"/>
        <v>5.4090767328700387E-6</v>
      </c>
      <c r="AY368" s="2">
        <f t="shared" si="215"/>
        <v>1.3501948450149068E-8</v>
      </c>
      <c r="AZ368" s="2">
        <f t="shared" si="216"/>
        <v>1.1583396271662332E-6</v>
      </c>
      <c r="BA368" s="2"/>
      <c r="BB368" s="46">
        <f t="shared" si="195"/>
        <v>0.71975765626277421</v>
      </c>
      <c r="BC368" s="46">
        <f t="shared" si="196"/>
        <v>0.25</v>
      </c>
      <c r="BD368" s="2"/>
      <c r="BE368">
        <f>IF(AG368/Calculations!$H$11=INT(AG368/Calculations!$H$11),1,0)</f>
        <v>0</v>
      </c>
      <c r="BF368" s="56">
        <f t="shared" si="217"/>
        <v>1.4419191953162867</v>
      </c>
      <c r="BH368" s="2">
        <f t="shared" si="199"/>
        <v>0.78927481139570221</v>
      </c>
      <c r="BI368" s="2">
        <f t="shared" si="200"/>
        <v>19.333194676313312</v>
      </c>
      <c r="BJ368" s="41">
        <f t="shared" si="218"/>
        <v>0</v>
      </c>
      <c r="BK368" s="58">
        <f t="shared" si="219"/>
        <v>0</v>
      </c>
      <c r="BL368" s="2"/>
      <c r="BM368" s="2">
        <f t="shared" si="201"/>
        <v>0.78927481139570221</v>
      </c>
      <c r="BN368" s="2">
        <f t="shared" si="202"/>
        <v>19.333194676313312</v>
      </c>
      <c r="BO368" s="41">
        <f t="shared" si="203"/>
        <v>0</v>
      </c>
      <c r="BP368" s="2">
        <f t="shared" si="204"/>
        <v>0</v>
      </c>
      <c r="BQ368" s="2"/>
      <c r="BR368" s="2"/>
      <c r="BS368" s="2">
        <f t="shared" si="220"/>
        <v>5688.9541761828104</v>
      </c>
      <c r="BT368" s="2">
        <f t="shared" si="225"/>
        <v>35.858701436110401</v>
      </c>
      <c r="BU368" s="2">
        <f t="shared" si="226"/>
        <v>2454.0874434223542</v>
      </c>
      <c r="BV368" s="2">
        <f t="shared" si="227"/>
        <v>3270.7254341965713</v>
      </c>
      <c r="BW368" s="6">
        <f t="shared" si="228"/>
        <v>5724.8128776189205</v>
      </c>
    </row>
    <row r="369" spans="15:75" x14ac:dyDescent="0.35">
      <c r="O369">
        <f t="shared" si="194"/>
        <v>6.1299999999999573</v>
      </c>
      <c r="P369" s="46"/>
      <c r="S369" s="46"/>
      <c r="T369" s="46"/>
      <c r="U369" s="22">
        <f>IF(O369&lt;'User Interface'!$C$54,0,'User Interface'!$C$52)</f>
        <v>0.05</v>
      </c>
      <c r="V369" s="46">
        <f>'User Interface'!$C$52</f>
        <v>0.05</v>
      </c>
      <c r="W369" s="46"/>
      <c r="X369">
        <f t="shared" si="193"/>
        <v>6.1299999999999573</v>
      </c>
      <c r="Y369" s="46"/>
      <c r="Z369" s="46"/>
      <c r="AA369" s="46"/>
      <c r="AD369" s="22">
        <f>IF(X369&lt;'User Interface'!$C$54,0,'User Interface'!$C$52)</f>
        <v>0.05</v>
      </c>
      <c r="AE369" s="46">
        <f>'User Interface'!$C$52</f>
        <v>0.05</v>
      </c>
      <c r="AG369">
        <f t="shared" si="221"/>
        <v>118.66666666666667</v>
      </c>
      <c r="AH369">
        <f t="shared" si="118"/>
        <v>356</v>
      </c>
      <c r="AI369" s="1">
        <f t="shared" si="205"/>
        <v>42.638338258555976</v>
      </c>
      <c r="AJ369" s="1">
        <f t="shared" si="206"/>
        <v>4.1289328230911331E-8</v>
      </c>
      <c r="AK369" s="1">
        <f t="shared" si="197"/>
        <v>8.3021128697528965</v>
      </c>
      <c r="AL369" s="1">
        <f t="shared" si="207"/>
        <v>64.261351425574873</v>
      </c>
      <c r="AM369" s="1">
        <f t="shared" si="222"/>
        <v>67.516738882032271</v>
      </c>
      <c r="AN369" s="1">
        <f t="shared" si="208"/>
        <v>2.657636460503703E-5</v>
      </c>
      <c r="AO369" s="1">
        <f t="shared" si="209"/>
        <v>3868.1260029667897</v>
      </c>
      <c r="AP369" s="1">
        <f t="shared" si="210"/>
        <v>3.4727139449960527E-6</v>
      </c>
      <c r="AQ369" s="1">
        <f t="shared" si="198"/>
        <v>173.55393871446392</v>
      </c>
      <c r="AR369" s="1">
        <f t="shared" si="211"/>
        <v>775.27694780875061</v>
      </c>
      <c r="AS369" s="1">
        <f t="shared" si="212"/>
        <v>2.0262752212764641E-4</v>
      </c>
      <c r="AT369" s="1">
        <f t="shared" si="223"/>
        <v>0.32433635618325274</v>
      </c>
      <c r="AU369" s="1">
        <f t="shared" si="224"/>
        <v>4999.9999999999936</v>
      </c>
      <c r="AW369" s="2">
        <f t="shared" si="213"/>
        <v>4.6805011163144929E-7</v>
      </c>
      <c r="AX369" s="42">
        <f t="shared" si="214"/>
        <v>5.4151262011257172E-6</v>
      </c>
      <c r="AY369" s="2">
        <f t="shared" si="215"/>
        <v>1.3260549536475367E-8</v>
      </c>
      <c r="AZ369" s="2">
        <f t="shared" si="216"/>
        <v>1.159052603381864E-6</v>
      </c>
      <c r="BA369" s="2"/>
      <c r="BB369" s="46">
        <f t="shared" si="195"/>
        <v>0.71942052010013335</v>
      </c>
      <c r="BC369" s="46">
        <f t="shared" si="196"/>
        <v>0.25</v>
      </c>
      <c r="BD369" s="2"/>
      <c r="BE369">
        <f>IF(AG369/Calculations!$H$11=INT(AG369/Calculations!$H$11),1,0)</f>
        <v>0</v>
      </c>
      <c r="BF369" s="56">
        <f t="shared" si="217"/>
        <v>1.4428435077455803</v>
      </c>
      <c r="BH369" s="2">
        <f t="shared" si="199"/>
        <v>0.77421827780370378</v>
      </c>
      <c r="BI369" s="2">
        <f t="shared" si="200"/>
        <v>19.344068574401522</v>
      </c>
      <c r="BJ369" s="41">
        <f t="shared" si="218"/>
        <v>0</v>
      </c>
      <c r="BK369" s="58">
        <f t="shared" si="219"/>
        <v>0</v>
      </c>
      <c r="BL369" s="2"/>
      <c r="BM369" s="2">
        <f t="shared" si="201"/>
        <v>0.77421827780370378</v>
      </c>
      <c r="BN369" s="2">
        <f t="shared" si="202"/>
        <v>19.344068574401522</v>
      </c>
      <c r="BO369" s="41">
        <f t="shared" si="203"/>
        <v>0</v>
      </c>
      <c r="BP369" s="2">
        <f t="shared" si="204"/>
        <v>0</v>
      </c>
      <c r="BQ369" s="2"/>
      <c r="BR369" s="2"/>
      <c r="BS369" s="2">
        <f t="shared" si="220"/>
        <v>5709.072463035016</v>
      </c>
      <c r="BT369" s="2">
        <f t="shared" si="225"/>
        <v>35.858701436110401</v>
      </c>
      <c r="BU369" s="2">
        <f t="shared" si="226"/>
        <v>2454.861661700158</v>
      </c>
      <c r="BV369" s="2">
        <f t="shared" si="227"/>
        <v>3290.069502770973</v>
      </c>
      <c r="BW369" s="6">
        <f t="shared" si="228"/>
        <v>5744.9311644711261</v>
      </c>
    </row>
    <row r="370" spans="15:75" x14ac:dyDescent="0.35">
      <c r="O370">
        <f t="shared" si="194"/>
        <v>6.1499999999999568</v>
      </c>
      <c r="P370" s="46"/>
      <c r="S370" s="46"/>
      <c r="T370" s="46"/>
      <c r="U370" s="22">
        <f>IF(O370&lt;'User Interface'!$C$54,0,'User Interface'!$C$52)</f>
        <v>0.05</v>
      </c>
      <c r="V370" s="46">
        <f>'User Interface'!$C$52</f>
        <v>0.05</v>
      </c>
      <c r="W370" s="46"/>
      <c r="X370">
        <f t="shared" si="193"/>
        <v>6.1499999999999568</v>
      </c>
      <c r="Y370" s="46"/>
      <c r="Z370" s="46"/>
      <c r="AA370" s="46"/>
      <c r="AD370" s="22">
        <f>IF(X370&lt;'User Interface'!$C$54,0,'User Interface'!$C$52)</f>
        <v>0.05</v>
      </c>
      <c r="AE370" s="46">
        <f>'User Interface'!$C$52</f>
        <v>0.05</v>
      </c>
      <c r="AG370">
        <f t="shared" si="221"/>
        <v>119</v>
      </c>
      <c r="AH370">
        <f t="shared" si="118"/>
        <v>357</v>
      </c>
      <c r="AI370" s="1">
        <f t="shared" si="205"/>
        <v>41.824338668143866</v>
      </c>
      <c r="AJ370" s="1">
        <f t="shared" si="206"/>
        <v>4.054998591152699E-8</v>
      </c>
      <c r="AK370" s="1">
        <f t="shared" si="197"/>
        <v>8.1936554753762483</v>
      </c>
      <c r="AL370" s="1">
        <f t="shared" si="207"/>
        <v>62.998047699682708</v>
      </c>
      <c r="AM370" s="1">
        <f t="shared" si="222"/>
        <v>66.564121654250314</v>
      </c>
      <c r="AN370" s="1">
        <f t="shared" si="208"/>
        <v>2.6131256317585254E-5</v>
      </c>
      <c r="AO370" s="1">
        <f t="shared" si="209"/>
        <v>3868.9781170713486</v>
      </c>
      <c r="AP370" s="1">
        <f t="shared" si="210"/>
        <v>3.474894598211345E-6</v>
      </c>
      <c r="AQ370" s="1">
        <f t="shared" si="198"/>
        <v>175.01460762326533</v>
      </c>
      <c r="AR370" s="1">
        <f t="shared" si="211"/>
        <v>776.10173840811854</v>
      </c>
      <c r="AS370" s="1">
        <f t="shared" si="212"/>
        <v>2.0322413569905448E-4</v>
      </c>
      <c r="AT370" s="1">
        <f t="shared" si="223"/>
        <v>0.32514052897062301</v>
      </c>
      <c r="AU370" s="1">
        <f t="shared" si="224"/>
        <v>4999.9999999999918</v>
      </c>
      <c r="AW370" s="2">
        <f t="shared" si="213"/>
        <v>4.5884969231138874E-7</v>
      </c>
      <c r="AX370" s="42">
        <f t="shared" si="214"/>
        <v>5.4210783839710882E-6</v>
      </c>
      <c r="AY370" s="2">
        <f t="shared" si="215"/>
        <v>1.3023767090919433E-8</v>
      </c>
      <c r="AZ370" s="2">
        <f t="shared" si="216"/>
        <v>1.1597519682139763E-6</v>
      </c>
      <c r="BA370" s="2"/>
      <c r="BB370" s="46">
        <f t="shared" si="195"/>
        <v>0.71908354185285639</v>
      </c>
      <c r="BC370" s="46">
        <f t="shared" si="196"/>
        <v>0.25</v>
      </c>
      <c r="BD370" s="2"/>
      <c r="BE370">
        <f>IF(AG370/Calculations!$H$11=INT(AG370/Calculations!$H$11),1,0)</f>
        <v>1</v>
      </c>
      <c r="BF370" s="56">
        <f t="shared" si="217"/>
        <v>1.4437824631553067</v>
      </c>
      <c r="BH370" s="2">
        <f t="shared" si="199"/>
        <v>0.75948551853259982</v>
      </c>
      <c r="BI370" s="2">
        <f t="shared" si="200"/>
        <v>19.355171486538747</v>
      </c>
      <c r="BJ370" s="41">
        <f t="shared" si="218"/>
        <v>5.4514072618853146E-2</v>
      </c>
      <c r="BK370" s="58">
        <f t="shared" si="219"/>
        <v>1.3892683905364536</v>
      </c>
      <c r="BL370" s="2"/>
      <c r="BM370" s="2">
        <f t="shared" si="201"/>
        <v>0.75948551853259982</v>
      </c>
      <c r="BN370" s="2">
        <f t="shared" si="202"/>
        <v>19.355171486538747</v>
      </c>
      <c r="BO370" s="41">
        <f t="shared" si="203"/>
        <v>5.4514072618853146E-2</v>
      </c>
      <c r="BP370" s="2">
        <f t="shared" si="204"/>
        <v>1.3892683905364536</v>
      </c>
      <c r="BQ370" s="2"/>
      <c r="BR370" s="2"/>
      <c r="BS370" s="2">
        <f t="shared" si="220"/>
        <v>5729.1871200400874</v>
      </c>
      <c r="BT370" s="2">
        <f t="shared" si="225"/>
        <v>37.302483899265702</v>
      </c>
      <c r="BU370" s="2">
        <f t="shared" si="226"/>
        <v>2455.6756612913096</v>
      </c>
      <c r="BV370" s="2">
        <f t="shared" si="227"/>
        <v>3310.8139426480484</v>
      </c>
      <c r="BW370" s="6">
        <f t="shared" si="228"/>
        <v>5766.4896039393534</v>
      </c>
    </row>
    <row r="371" spans="15:75" x14ac:dyDescent="0.35">
      <c r="O371">
        <f t="shared" si="194"/>
        <v>6.1699999999999564</v>
      </c>
      <c r="P371" s="46"/>
      <c r="S371" s="46"/>
      <c r="T371" s="46"/>
      <c r="U371" s="22">
        <f>IF(O371&lt;'User Interface'!$C$54,0,'User Interface'!$C$52)</f>
        <v>0.05</v>
      </c>
      <c r="V371" s="46">
        <f>'User Interface'!$C$52</f>
        <v>0.05</v>
      </c>
      <c r="W371" s="46"/>
      <c r="X371">
        <f t="shared" si="193"/>
        <v>6.1699999999999564</v>
      </c>
      <c r="Y371" s="46"/>
      <c r="Z371" s="46"/>
      <c r="AA371" s="46"/>
      <c r="AD371" s="22">
        <f>IF(X371&lt;'User Interface'!$C$54,0,'User Interface'!$C$52)</f>
        <v>0.05</v>
      </c>
      <c r="AE371" s="46">
        <f>'User Interface'!$C$52</f>
        <v>0.05</v>
      </c>
      <c r="AG371">
        <f t="shared" si="221"/>
        <v>119.33333333333333</v>
      </c>
      <c r="AH371">
        <f t="shared" si="118"/>
        <v>358</v>
      </c>
      <c r="AI371" s="1">
        <f t="shared" si="205"/>
        <v>41.080239749390991</v>
      </c>
      <c r="AJ371" s="1">
        <f t="shared" si="206"/>
        <v>3.9824825546499816E-8</v>
      </c>
      <c r="AK371" s="1">
        <f t="shared" si="197"/>
        <v>8.0273482309235877</v>
      </c>
      <c r="AL371" s="1">
        <f t="shared" si="207"/>
        <v>61.765662675699488</v>
      </c>
      <c r="AM371" s="1">
        <f t="shared" si="222"/>
        <v>65.621306276501301</v>
      </c>
      <c r="AN371" s="1">
        <f t="shared" si="208"/>
        <v>2.5692267539967835E-5</v>
      </c>
      <c r="AO371" s="1">
        <f t="shared" si="209"/>
        <v>3871.1819899821116</v>
      </c>
      <c r="AP371" s="1">
        <f t="shared" si="210"/>
        <v>3.4770342113019796E-6</v>
      </c>
      <c r="AQ371" s="1">
        <f t="shared" si="198"/>
        <v>174.92809903279615</v>
      </c>
      <c r="AR371" s="1">
        <f t="shared" si="211"/>
        <v>777.06918767563491</v>
      </c>
      <c r="AS371" s="1">
        <f t="shared" si="212"/>
        <v>2.0381240449038858E-4</v>
      </c>
      <c r="AT371" s="1">
        <f t="shared" si="223"/>
        <v>0.32593335540353291</v>
      </c>
      <c r="AU371" s="1">
        <f t="shared" si="224"/>
        <v>4999.9999999999927</v>
      </c>
      <c r="AW371" s="2">
        <f t="shared" si="213"/>
        <v>4.498294644773187E-7</v>
      </c>
      <c r="AX371" s="42">
        <f t="shared" si="214"/>
        <v>5.4269386889306413E-6</v>
      </c>
      <c r="AY371" s="2">
        <f t="shared" si="215"/>
        <v>1.279150160548182E-8</v>
      </c>
      <c r="AZ371" s="2">
        <f t="shared" si="216"/>
        <v>1.160437812494416E-6</v>
      </c>
      <c r="BA371" s="2"/>
      <c r="BB371" s="46">
        <f t="shared" si="195"/>
        <v>0.71874672144697538</v>
      </c>
      <c r="BC371" s="46">
        <f t="shared" si="196"/>
        <v>0.25</v>
      </c>
      <c r="BD371" s="2"/>
      <c r="BE371">
        <f>IF(AG371/Calculations!$H$11=INT(AG371/Calculations!$H$11),1,0)</f>
        <v>0</v>
      </c>
      <c r="BF371" s="56">
        <f t="shared" si="217"/>
        <v>1.4446998174070385</v>
      </c>
      <c r="BH371" s="2">
        <f t="shared" si="199"/>
        <v>0.74409891947803397</v>
      </c>
      <c r="BI371" s="2">
        <f t="shared" si="200"/>
        <v>19.359558923226988</v>
      </c>
      <c r="BJ371" s="41">
        <f t="shared" si="218"/>
        <v>0</v>
      </c>
      <c r="BK371" s="58">
        <f t="shared" si="219"/>
        <v>0</v>
      </c>
      <c r="BL371" s="2"/>
      <c r="BM371" s="2">
        <f t="shared" si="201"/>
        <v>0.74409891947803397</v>
      </c>
      <c r="BN371" s="2">
        <f t="shared" si="202"/>
        <v>19.359558923226988</v>
      </c>
      <c r="BO371" s="41">
        <f t="shared" si="203"/>
        <v>0</v>
      </c>
      <c r="BP371" s="2">
        <f t="shared" si="204"/>
        <v>0</v>
      </c>
      <c r="BQ371" s="2"/>
      <c r="BR371" s="2"/>
      <c r="BS371" s="2">
        <f t="shared" si="220"/>
        <v>5749.290777882793</v>
      </c>
      <c r="BT371" s="2">
        <f t="shared" si="225"/>
        <v>37.302483899265702</v>
      </c>
      <c r="BU371" s="2">
        <f t="shared" si="226"/>
        <v>2456.4197602107874</v>
      </c>
      <c r="BV371" s="2">
        <f t="shared" si="227"/>
        <v>3330.1735015712752</v>
      </c>
      <c r="BW371" s="6">
        <f t="shared" si="228"/>
        <v>5786.593261782059</v>
      </c>
    </row>
    <row r="372" spans="15:75" x14ac:dyDescent="0.35">
      <c r="O372">
        <f t="shared" si="194"/>
        <v>6.189999999999956</v>
      </c>
      <c r="P372" s="46"/>
      <c r="S372" s="46"/>
      <c r="T372" s="46"/>
      <c r="U372" s="22">
        <f>IF(O372&lt;'User Interface'!$C$54,0,'User Interface'!$C$52)</f>
        <v>0.05</v>
      </c>
      <c r="V372" s="46">
        <f>'User Interface'!$C$52</f>
        <v>0.05</v>
      </c>
      <c r="W372" s="46"/>
      <c r="X372">
        <f t="shared" si="193"/>
        <v>6.189999999999956</v>
      </c>
      <c r="Y372" s="46"/>
      <c r="Z372" s="46"/>
      <c r="AA372" s="46"/>
      <c r="AD372" s="22">
        <f>IF(X372&lt;'User Interface'!$C$54,0,'User Interface'!$C$52)</f>
        <v>0.05</v>
      </c>
      <c r="AE372" s="46">
        <f>'User Interface'!$C$52</f>
        <v>0.05</v>
      </c>
      <c r="AG372">
        <f t="shared" ref="AG372:AG373" si="229">AH372/3</f>
        <v>119.66666666666667</v>
      </c>
      <c r="AH372">
        <f t="shared" si="118"/>
        <v>359</v>
      </c>
      <c r="AI372" s="1">
        <f t="shared" si="205"/>
        <v>40.350092755712097</v>
      </c>
      <c r="AJ372" s="1">
        <f t="shared" si="206"/>
        <v>3.9097185423582733E-8</v>
      </c>
      <c r="AK372" s="1">
        <f t="shared" si="197"/>
        <v>7.8655676441163882</v>
      </c>
      <c r="AL372" s="1">
        <f t="shared" si="207"/>
        <v>60.556716935801042</v>
      </c>
      <c r="AM372" s="1">
        <f t="shared" ref="AM372:AM373" si="230">MAX(0,AM371*(1-delta-rho)+(AL371+AN371)*sigma)</f>
        <v>64.688374751677117</v>
      </c>
      <c r="AN372" s="1">
        <f t="shared" si="208"/>
        <v>2.5259367227256162E-5</v>
      </c>
      <c r="AO372" s="1">
        <f t="shared" si="209"/>
        <v>3873.3418288172807</v>
      </c>
      <c r="AP372" s="1">
        <f t="shared" si="210"/>
        <v>3.4787162542629937E-6</v>
      </c>
      <c r="AQ372" s="1">
        <f t="shared" si="198"/>
        <v>174.86648060815438</v>
      </c>
      <c r="AR372" s="1">
        <f t="shared" si="211"/>
        <v>778.0039903654008</v>
      </c>
      <c r="AS372" s="1">
        <f t="shared" si="212"/>
        <v>2.0439244041618233E-4</v>
      </c>
      <c r="AT372" s="1">
        <f t="shared" ref="AT372:AT373" si="231">MAX(0,delta*AM371+AT371)</f>
        <v>0.3267149522290469</v>
      </c>
      <c r="AU372" s="1">
        <f t="shared" ref="AU372:AU373" si="232">SUM(AI372:AT372)</f>
        <v>4999.9999999999927</v>
      </c>
      <c r="AW372" s="2">
        <f t="shared" si="213"/>
        <v>4.4098633830764235E-7</v>
      </c>
      <c r="AX372" s="42">
        <f t="shared" si="214"/>
        <v>5.4327122231839523E-6</v>
      </c>
      <c r="AY372" s="2">
        <f t="shared" si="215"/>
        <v>1.2547301725916187E-8</v>
      </c>
      <c r="AZ372" s="2">
        <f t="shared" si="216"/>
        <v>1.16069344672834E-6</v>
      </c>
      <c r="BA372" s="2"/>
      <c r="BB372" s="46">
        <f t="shared" si="195"/>
        <v>0.71841005880855691</v>
      </c>
      <c r="BC372" s="46">
        <f t="shared" si="196"/>
        <v>0.25</v>
      </c>
      <c r="BD372" s="2"/>
      <c r="BE372">
        <f>IF(AG372/Calculations!$H$11=INT(AG372/Calculations!$H$11),1,0)</f>
        <v>0</v>
      </c>
      <c r="BF372" s="56">
        <f t="shared" si="217"/>
        <v>1.4456675987277303</v>
      </c>
      <c r="BH372" s="2">
        <f t="shared" si="199"/>
        <v>0.73014699440653275</v>
      </c>
      <c r="BI372" s="2">
        <f t="shared" si="200"/>
        <v>19.374837023446691</v>
      </c>
      <c r="BJ372" s="41">
        <f t="shared" si="218"/>
        <v>0</v>
      </c>
      <c r="BK372" s="58">
        <f t="shared" si="219"/>
        <v>0</v>
      </c>
      <c r="BL372" s="2"/>
      <c r="BM372" s="2">
        <f t="shared" si="201"/>
        <v>0.73014699440653275</v>
      </c>
      <c r="BN372" s="2">
        <f t="shared" si="202"/>
        <v>19.374837023446691</v>
      </c>
      <c r="BO372" s="41">
        <f t="shared" si="203"/>
        <v>0</v>
      </c>
      <c r="BP372" s="2">
        <f t="shared" si="204"/>
        <v>0</v>
      </c>
      <c r="BQ372" s="2"/>
      <c r="BR372" s="2"/>
      <c r="BS372" s="2">
        <f t="shared" si="220"/>
        <v>5769.3957619006469</v>
      </c>
      <c r="BT372" s="2">
        <f t="shared" ref="BT372:BT373" si="233">BT371+BO372+BP372</f>
        <v>37.302483899265702</v>
      </c>
      <c r="BU372" s="2">
        <f t="shared" ref="BU372:BU373" si="234">BU371+BM372+BO372</f>
        <v>2457.1499072051938</v>
      </c>
      <c r="BV372" s="2">
        <f t="shared" ref="BV372:BV373" si="235">BV371+BN372+BP372</f>
        <v>3349.5483385947218</v>
      </c>
      <c r="BW372" s="6">
        <f t="shared" ref="BW372:BW373" si="236">BS372+BT372</f>
        <v>5806.6982457999129</v>
      </c>
    </row>
    <row r="373" spans="15:75" x14ac:dyDescent="0.35">
      <c r="O373">
        <f t="shared" si="194"/>
        <v>6.2099999999999556</v>
      </c>
      <c r="P373" s="46"/>
      <c r="S373" s="46"/>
      <c r="T373" s="46"/>
      <c r="U373" s="22">
        <f>IF(O373&lt;'User Interface'!$C$54,0,'User Interface'!$C$52)</f>
        <v>0.05</v>
      </c>
      <c r="V373" s="46">
        <f>'User Interface'!$C$52</f>
        <v>0.05</v>
      </c>
      <c r="W373" s="46"/>
      <c r="X373">
        <f t="shared" si="193"/>
        <v>6.2099999999999556</v>
      </c>
      <c r="Y373" s="46"/>
      <c r="Z373" s="46"/>
      <c r="AA373" s="46"/>
      <c r="AD373" s="22">
        <f>IF(X373&lt;'User Interface'!$C$54,0,'User Interface'!$C$52)</f>
        <v>0.05</v>
      </c>
      <c r="AE373" s="46">
        <f>'User Interface'!$C$52</f>
        <v>0.05</v>
      </c>
      <c r="AG373">
        <f t="shared" si="229"/>
        <v>120</v>
      </c>
      <c r="AH373">
        <f t="shared" si="118"/>
        <v>360</v>
      </c>
      <c r="AI373" s="1">
        <f t="shared" si="205"/>
        <v>39.633623562532371</v>
      </c>
      <c r="AJ373" s="1">
        <f t="shared" si="206"/>
        <v>3.8388862330446521E-8</v>
      </c>
      <c r="AK373" s="1">
        <f t="shared" si="197"/>
        <v>7.708084877547063</v>
      </c>
      <c r="AL373" s="1">
        <f t="shared" si="207"/>
        <v>59.370916187170849</v>
      </c>
      <c r="AM373" s="1">
        <f t="shared" si="230"/>
        <v>63.765330808652791</v>
      </c>
      <c r="AN373" s="1">
        <f t="shared" si="208"/>
        <v>2.4832564719722708E-5</v>
      </c>
      <c r="AO373" s="1">
        <f t="shared" si="209"/>
        <v>3875.4579068777803</v>
      </c>
      <c r="AP373" s="1">
        <f t="shared" si="210"/>
        <v>3.4804987781168435E-6</v>
      </c>
      <c r="AQ373" s="1">
        <f t="shared" si="198"/>
        <v>174.8267295823795</v>
      </c>
      <c r="AR373" s="1">
        <f t="shared" si="211"/>
        <v>778.90968934986847</v>
      </c>
      <c r="AS373" s="1">
        <f t="shared" si="212"/>
        <v>2.0496543810773085E-4</v>
      </c>
      <c r="AT373" s="1">
        <f t="shared" si="231"/>
        <v>0.32748543717094258</v>
      </c>
      <c r="AU373" s="1">
        <f t="shared" si="232"/>
        <v>4999.9999999999927</v>
      </c>
      <c r="AW373" s="2">
        <f t="shared" si="213"/>
        <v>4.3235964305349279E-7</v>
      </c>
      <c r="AX373" s="42">
        <f t="shared" si="214"/>
        <v>5.4394843681242871E-6</v>
      </c>
      <c r="AY373" s="2">
        <f t="shared" si="215"/>
        <v>1.2324072048058029E-8</v>
      </c>
      <c r="AZ373" s="2">
        <f t="shared" si="216"/>
        <v>1.1613546086081806E-6</v>
      </c>
      <c r="BA373" s="2"/>
      <c r="BB373" s="46">
        <f t="shared" si="195"/>
        <v>0.71807355386370242</v>
      </c>
      <c r="BC373" s="46">
        <f t="shared" si="196"/>
        <v>0.25</v>
      </c>
      <c r="BD373" s="2"/>
      <c r="BE373">
        <f>IF(AG373/Calculations!$H$11=INT(AG373/Calculations!$H$11),1,0)</f>
        <v>0</v>
      </c>
      <c r="BF373" s="56">
        <f t="shared" si="217"/>
        <v>1.4466488572893621</v>
      </c>
      <c r="BH373" s="2">
        <f t="shared" si="199"/>
        <v>0.71646919388805119</v>
      </c>
      <c r="BI373" s="2">
        <f t="shared" si="200"/>
        <v>19.38985793068673</v>
      </c>
      <c r="BJ373" s="41">
        <f t="shared" si="218"/>
        <v>0</v>
      </c>
      <c r="BK373" s="58">
        <f t="shared" si="219"/>
        <v>0</v>
      </c>
      <c r="BL373" s="2"/>
      <c r="BM373" s="2">
        <f t="shared" si="201"/>
        <v>0.71646919388805119</v>
      </c>
      <c r="BN373" s="2">
        <f t="shared" si="202"/>
        <v>19.38985793068673</v>
      </c>
      <c r="BO373" s="41">
        <f t="shared" si="203"/>
        <v>0</v>
      </c>
      <c r="BP373" s="2">
        <f t="shared" si="204"/>
        <v>0</v>
      </c>
      <c r="BQ373" s="2"/>
      <c r="BR373" s="2"/>
      <c r="BS373" s="2">
        <f t="shared" si="220"/>
        <v>5789.5020890252217</v>
      </c>
      <c r="BT373" s="2">
        <f t="shared" si="233"/>
        <v>37.302483899265702</v>
      </c>
      <c r="BU373" s="2">
        <f t="shared" si="234"/>
        <v>2457.8663763990817</v>
      </c>
      <c r="BV373" s="2">
        <f t="shared" si="235"/>
        <v>3368.9381965254088</v>
      </c>
      <c r="BW373" s="6">
        <f t="shared" si="236"/>
        <v>5826.8045729244877</v>
      </c>
    </row>
    <row r="374" spans="15:75" x14ac:dyDescent="0.35">
      <c r="O374">
        <f t="shared" si="194"/>
        <v>6.2299999999999551</v>
      </c>
      <c r="P374" s="46"/>
      <c r="S374" s="46"/>
      <c r="T374" s="46"/>
      <c r="U374" s="22">
        <f>IF(O374&lt;'User Interface'!$C$54,0,'User Interface'!$C$52)</f>
        <v>0.05</v>
      </c>
      <c r="V374" s="46">
        <f>'User Interface'!$C$52</f>
        <v>0.05</v>
      </c>
      <c r="W374" s="46"/>
      <c r="X374">
        <f t="shared" si="193"/>
        <v>6.2299999999999551</v>
      </c>
      <c r="Y374" s="46"/>
      <c r="Z374" s="46"/>
      <c r="AA374" s="46"/>
      <c r="AD374" s="22">
        <f>IF(X374&lt;'User Interface'!$C$54,0,'User Interface'!$C$52)</f>
        <v>0.05</v>
      </c>
      <c r="AE374" s="46">
        <f>'User Interface'!$C$52</f>
        <v>0.05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2"/>
      <c r="AX374" s="2"/>
      <c r="AY374" s="2"/>
      <c r="AZ374" s="2"/>
      <c r="BA374" s="2"/>
      <c r="BB374" s="46"/>
      <c r="BC374" s="2"/>
      <c r="BD374" s="2"/>
      <c r="BH374" s="2"/>
      <c r="BI374" s="2"/>
      <c r="BJ374" s="2"/>
      <c r="BK374" s="58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</row>
    <row r="375" spans="15:75" x14ac:dyDescent="0.35">
      <c r="O375">
        <f t="shared" si="194"/>
        <v>6.2499999999999547</v>
      </c>
      <c r="P375" s="46"/>
      <c r="S375" s="46"/>
      <c r="T375" s="46"/>
      <c r="U375" s="22">
        <f>IF(O375&lt;'User Interface'!$C$54,0,'User Interface'!$C$52)</f>
        <v>0.05</v>
      </c>
      <c r="V375" s="46">
        <f>'User Interface'!$C$52</f>
        <v>0.05</v>
      </c>
      <c r="W375" s="46"/>
      <c r="X375">
        <f t="shared" si="193"/>
        <v>6.2499999999999547</v>
      </c>
      <c r="Y375" s="46"/>
      <c r="Z375" s="46"/>
      <c r="AA375" s="46"/>
      <c r="AD375" s="22">
        <f>IF(X375&lt;'User Interface'!$C$54,0,'User Interface'!$C$52)</f>
        <v>0.05</v>
      </c>
      <c r="AE375" s="46">
        <f>'User Interface'!$C$52</f>
        <v>0.05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2"/>
      <c r="AX375" s="2"/>
      <c r="AY375" s="2"/>
      <c r="AZ375" s="2"/>
      <c r="BA375" s="2"/>
      <c r="BB375" s="46"/>
      <c r="BC375" s="2"/>
      <c r="BD375" s="2"/>
      <c r="BR375" s="2"/>
      <c r="BS375" s="2"/>
      <c r="BT375" s="2"/>
      <c r="BU375" s="2"/>
      <c r="BV375" s="2"/>
    </row>
    <row r="376" spans="15:75" x14ac:dyDescent="0.35">
      <c r="O376">
        <f t="shared" si="194"/>
        <v>6.2699999999999543</v>
      </c>
      <c r="P376" s="46"/>
      <c r="S376" s="46"/>
      <c r="T376" s="46"/>
      <c r="U376" s="22">
        <f>IF(O376&lt;'User Interface'!$C$54,0,'User Interface'!$C$52)</f>
        <v>0.05</v>
      </c>
      <c r="V376" s="46">
        <f>'User Interface'!$C$52</f>
        <v>0.05</v>
      </c>
      <c r="W376" s="46"/>
      <c r="X376">
        <f t="shared" si="193"/>
        <v>6.2699999999999543</v>
      </c>
      <c r="Y376" s="46"/>
      <c r="Z376" s="46"/>
      <c r="AA376" s="46"/>
      <c r="AD376" s="22">
        <f>IF(X376&lt;'User Interface'!$C$54,0,'User Interface'!$C$52)</f>
        <v>0.05</v>
      </c>
      <c r="AE376" s="46">
        <f>'User Interface'!$C$52</f>
        <v>0.05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2"/>
      <c r="AX376" s="2"/>
      <c r="AY376" s="2"/>
      <c r="AZ376" s="2"/>
      <c r="BA376" s="2"/>
      <c r="BB376" s="46"/>
      <c r="BC376" s="2"/>
      <c r="BD376" s="2"/>
      <c r="BH376" s="2"/>
      <c r="BI376" s="2"/>
      <c r="BJ376" s="2"/>
      <c r="BK376" s="58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</row>
    <row r="377" spans="15:75" x14ac:dyDescent="0.35">
      <c r="O377">
        <f t="shared" si="194"/>
        <v>6.2899999999999539</v>
      </c>
      <c r="P377" s="46"/>
      <c r="S377" s="46"/>
      <c r="T377" s="46"/>
      <c r="U377" s="22">
        <f>IF(O377&lt;'User Interface'!$C$54,0,'User Interface'!$C$52)</f>
        <v>0.05</v>
      </c>
      <c r="V377" s="46">
        <f>'User Interface'!$C$52</f>
        <v>0.05</v>
      </c>
      <c r="W377" s="46"/>
      <c r="X377">
        <f t="shared" si="193"/>
        <v>6.2899999999999539</v>
      </c>
      <c r="Y377" s="46"/>
      <c r="Z377" s="46"/>
      <c r="AA377" s="46"/>
      <c r="AD377" s="22">
        <f>IF(X377&lt;'User Interface'!$C$54,0,'User Interface'!$C$52)</f>
        <v>0.05</v>
      </c>
      <c r="AE377" s="46">
        <f>'User Interface'!$C$52</f>
        <v>0.05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2"/>
      <c r="AX377" s="2"/>
      <c r="AY377" s="2"/>
      <c r="AZ377" s="2"/>
      <c r="BA377" s="2"/>
      <c r="BB377" s="46"/>
      <c r="BC377" s="2"/>
      <c r="BD377" s="2"/>
      <c r="BH377" s="2"/>
      <c r="BI377" s="2"/>
      <c r="BJ377" s="2"/>
      <c r="BK377" s="58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</row>
    <row r="378" spans="15:75" x14ac:dyDescent="0.35">
      <c r="O378">
        <f t="shared" si="194"/>
        <v>6.3099999999999534</v>
      </c>
      <c r="P378" s="46"/>
      <c r="S378" s="46"/>
      <c r="T378" s="46"/>
      <c r="U378" s="22">
        <f>IF(O378&lt;'User Interface'!$C$54,0,'User Interface'!$C$52)</f>
        <v>0.05</v>
      </c>
      <c r="V378" s="46">
        <f>'User Interface'!$C$52</f>
        <v>0.05</v>
      </c>
      <c r="W378" s="46"/>
      <c r="X378">
        <f t="shared" si="193"/>
        <v>6.3099999999999534</v>
      </c>
      <c r="Y378" s="46"/>
      <c r="Z378" s="46"/>
      <c r="AA378" s="46"/>
      <c r="AD378" s="22">
        <f>IF(X378&lt;'User Interface'!$C$54,0,'User Interface'!$C$52)</f>
        <v>0.05</v>
      </c>
      <c r="AE378" s="46">
        <f>'User Interface'!$C$52</f>
        <v>0.05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2"/>
      <c r="AX378" s="2"/>
      <c r="AY378" s="2"/>
      <c r="AZ378" s="2"/>
      <c r="BA378" s="2"/>
      <c r="BB378" s="46"/>
      <c r="BC378" s="2"/>
      <c r="BD378" s="2"/>
      <c r="BH378" s="2"/>
      <c r="BI378" s="2"/>
      <c r="BJ378" s="2"/>
      <c r="BK378" s="58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</row>
    <row r="379" spans="15:75" x14ac:dyDescent="0.35">
      <c r="O379">
        <f t="shared" si="194"/>
        <v>6.329999999999953</v>
      </c>
      <c r="P379" s="46"/>
      <c r="S379" s="46"/>
      <c r="T379" s="46"/>
      <c r="U379" s="22">
        <f>IF(O379&lt;'User Interface'!$C$54,0,'User Interface'!$C$52)</f>
        <v>0.05</v>
      </c>
      <c r="V379" s="46">
        <f>'User Interface'!$C$52</f>
        <v>0.05</v>
      </c>
      <c r="W379" s="46"/>
      <c r="X379">
        <f t="shared" si="193"/>
        <v>6.329999999999953</v>
      </c>
      <c r="Y379" s="46"/>
      <c r="Z379" s="46"/>
      <c r="AA379" s="46"/>
      <c r="AD379" s="22">
        <f>IF(X379&lt;'User Interface'!$C$54,0,'User Interface'!$C$52)</f>
        <v>0.05</v>
      </c>
      <c r="AE379" s="46">
        <f>'User Interface'!$C$52</f>
        <v>0.05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2"/>
      <c r="AX379" s="2"/>
      <c r="AY379" s="2"/>
      <c r="AZ379" s="2"/>
      <c r="BA379" s="2"/>
      <c r="BB379" s="46"/>
      <c r="BC379" s="2"/>
      <c r="BD379" s="2"/>
      <c r="BH379" s="2"/>
      <c r="BI379" s="2"/>
      <c r="BJ379" s="2"/>
      <c r="BK379" s="58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</row>
    <row r="380" spans="15:75" x14ac:dyDescent="0.35">
      <c r="O380">
        <f t="shared" si="194"/>
        <v>6.3499999999999526</v>
      </c>
      <c r="U380" s="22">
        <f>IF(O380&lt;'User Interface'!$C$54,0,'User Interface'!$C$52)</f>
        <v>0.05</v>
      </c>
      <c r="V380" s="46">
        <f>'User Interface'!$C$52</f>
        <v>0.05</v>
      </c>
      <c r="W380" s="46"/>
      <c r="X380">
        <f t="shared" si="193"/>
        <v>6.3499999999999526</v>
      </c>
      <c r="Y380" s="46"/>
      <c r="Z380" s="46"/>
      <c r="AD380" s="22">
        <f>IF(X380&lt;'User Interface'!$C$54,0,'User Interface'!$C$52)</f>
        <v>0.05</v>
      </c>
      <c r="AE380" s="46">
        <f>'User Interface'!$C$52</f>
        <v>0.05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2"/>
      <c r="AX380" s="2"/>
      <c r="AY380" s="2"/>
      <c r="AZ380" s="2"/>
      <c r="BA380" s="2"/>
      <c r="BB380" s="46"/>
      <c r="BC380" s="2"/>
      <c r="BD380" s="2"/>
      <c r="BH380" s="2"/>
      <c r="BI380" s="2"/>
      <c r="BJ380" s="2"/>
      <c r="BK380" s="58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</row>
    <row r="381" spans="15:75" x14ac:dyDescent="0.35">
      <c r="O381">
        <f t="shared" si="194"/>
        <v>6.3699999999999521</v>
      </c>
      <c r="U381" s="22">
        <f>IF(O381&lt;'User Interface'!$C$54,0,'User Interface'!$C$52)</f>
        <v>0.05</v>
      </c>
      <c r="V381" s="46">
        <f>'User Interface'!$C$52</f>
        <v>0.05</v>
      </c>
      <c r="W381" s="46"/>
      <c r="X381">
        <f t="shared" si="193"/>
        <v>6.3699999999999521</v>
      </c>
      <c r="Y381" s="46"/>
      <c r="Z381" s="46"/>
      <c r="AD381" s="22">
        <f>IF(X381&lt;'User Interface'!$C$54,0,'User Interface'!$C$52)</f>
        <v>0.05</v>
      </c>
      <c r="AE381" s="46">
        <f>'User Interface'!$C$52</f>
        <v>0.05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2"/>
      <c r="AX381" s="2"/>
      <c r="AY381" s="2"/>
      <c r="AZ381" s="2"/>
      <c r="BA381" s="2"/>
      <c r="BB381" s="46"/>
      <c r="BC381" s="2"/>
      <c r="BD381" s="2"/>
      <c r="BH381" s="2"/>
      <c r="BI381" s="2"/>
      <c r="BJ381" s="2"/>
      <c r="BK381" s="58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</row>
    <row r="382" spans="15:75" x14ac:dyDescent="0.35">
      <c r="O382">
        <f t="shared" si="194"/>
        <v>6.3899999999999517</v>
      </c>
      <c r="U382" s="22">
        <f>IF(O382&lt;'User Interface'!$C$54,0,'User Interface'!$C$52)</f>
        <v>0.05</v>
      </c>
      <c r="V382" s="46">
        <f>'User Interface'!$C$52</f>
        <v>0.05</v>
      </c>
      <c r="W382" s="46"/>
      <c r="X382">
        <f t="shared" si="193"/>
        <v>6.3899999999999517</v>
      </c>
      <c r="Y382" s="46"/>
      <c r="Z382" s="46"/>
      <c r="AD382" s="22">
        <f>IF(X382&lt;'User Interface'!$C$54,0,'User Interface'!$C$52)</f>
        <v>0.05</v>
      </c>
      <c r="AE382" s="46">
        <f>'User Interface'!$C$52</f>
        <v>0.05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2"/>
      <c r="AX382" s="2"/>
      <c r="AY382" s="2"/>
      <c r="AZ382" s="2"/>
      <c r="BA382" s="2"/>
      <c r="BB382" s="46"/>
      <c r="BC382" s="2"/>
      <c r="BD382" s="2"/>
      <c r="BH382" s="2"/>
      <c r="BI382" s="2"/>
      <c r="BJ382" s="2"/>
      <c r="BK382" s="58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</row>
    <row r="383" spans="15:75" x14ac:dyDescent="0.35">
      <c r="O383">
        <f t="shared" si="194"/>
        <v>6.4099999999999513</v>
      </c>
      <c r="U383" s="22">
        <f>IF(O383&lt;'User Interface'!$C$54,0,'User Interface'!$C$52)</f>
        <v>0.05</v>
      </c>
      <c r="V383" s="46">
        <f>'User Interface'!$C$52</f>
        <v>0.05</v>
      </c>
      <c r="W383" s="46"/>
      <c r="X383">
        <f t="shared" si="193"/>
        <v>6.4099999999999513</v>
      </c>
      <c r="Y383" s="46"/>
      <c r="Z383" s="46"/>
      <c r="AD383" s="22">
        <f>IF(X383&lt;'User Interface'!$C$54,0,'User Interface'!$C$52)</f>
        <v>0.05</v>
      </c>
      <c r="AE383" s="46">
        <f>'User Interface'!$C$52</f>
        <v>0.05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2"/>
      <c r="AX383" s="2"/>
      <c r="AY383" s="2"/>
      <c r="AZ383" s="2"/>
      <c r="BA383" s="2"/>
      <c r="BB383" s="46"/>
      <c r="BC383" s="2"/>
      <c r="BD383" s="2"/>
      <c r="BH383" s="2"/>
      <c r="BI383" s="2"/>
      <c r="BJ383" s="2"/>
      <c r="BK383" s="58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</row>
    <row r="384" spans="15:75" x14ac:dyDescent="0.35">
      <c r="O384">
        <f t="shared" si="194"/>
        <v>6.4299999999999509</v>
      </c>
      <c r="U384" s="22">
        <f>IF(O384&lt;'User Interface'!$C$54,0,'User Interface'!$C$52)</f>
        <v>0.05</v>
      </c>
      <c r="V384" s="46">
        <f>'User Interface'!$C$52</f>
        <v>0.05</v>
      </c>
      <c r="W384" s="46"/>
      <c r="X384">
        <f t="shared" si="193"/>
        <v>6.4299999999999509</v>
      </c>
      <c r="Y384" s="46"/>
      <c r="Z384" s="46"/>
      <c r="AD384" s="22">
        <f>IF(X384&lt;'User Interface'!$C$54,0,'User Interface'!$C$52)</f>
        <v>0.05</v>
      </c>
      <c r="AE384" s="46">
        <f>'User Interface'!$C$52</f>
        <v>0.05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2"/>
      <c r="AX384" s="2"/>
      <c r="AY384" s="2"/>
      <c r="AZ384" s="2"/>
      <c r="BA384" s="2"/>
      <c r="BB384" s="46"/>
      <c r="BC384" s="2"/>
      <c r="BD384" s="2"/>
      <c r="BH384" s="2"/>
      <c r="BI384" s="2"/>
      <c r="BJ384" s="2"/>
      <c r="BK384" s="58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</row>
    <row r="385" spans="15:74" x14ac:dyDescent="0.35">
      <c r="O385">
        <f t="shared" si="194"/>
        <v>6.4499999999999504</v>
      </c>
      <c r="U385" s="22">
        <f>IF(O385&lt;'User Interface'!$C$54,0,'User Interface'!$C$52)</f>
        <v>0.05</v>
      </c>
      <c r="V385" s="46">
        <f>'User Interface'!$C$52</f>
        <v>0.05</v>
      </c>
      <c r="W385" s="46"/>
      <c r="X385">
        <f t="shared" si="193"/>
        <v>6.4499999999999504</v>
      </c>
      <c r="Y385" s="46"/>
      <c r="Z385" s="46"/>
      <c r="AD385" s="22">
        <f>IF(X385&lt;'User Interface'!$C$54,0,'User Interface'!$C$52)</f>
        <v>0.05</v>
      </c>
      <c r="AE385" s="46">
        <f>'User Interface'!$C$52</f>
        <v>0.05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2"/>
      <c r="AX385" s="2"/>
      <c r="AY385" s="2"/>
      <c r="AZ385" s="2"/>
      <c r="BA385" s="2"/>
      <c r="BB385" s="46"/>
      <c r="BC385" s="2"/>
      <c r="BD385" s="2"/>
      <c r="BH385" s="2"/>
      <c r="BI385" s="2"/>
      <c r="BJ385" s="2"/>
      <c r="BK385" s="58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</row>
    <row r="386" spans="15:74" x14ac:dyDescent="0.35">
      <c r="O386">
        <f t="shared" si="194"/>
        <v>6.46999999999995</v>
      </c>
      <c r="U386" s="22">
        <f>IF(O386&lt;'User Interface'!$C$54,0,'User Interface'!$C$52)</f>
        <v>0.05</v>
      </c>
      <c r="V386" s="46">
        <f>'User Interface'!$C$52</f>
        <v>0.05</v>
      </c>
      <c r="W386" s="46"/>
      <c r="X386">
        <f t="shared" ref="X386:X449" si="237">X385+0.02</f>
        <v>6.46999999999995</v>
      </c>
      <c r="Y386" s="46"/>
      <c r="Z386" s="46"/>
      <c r="AD386" s="22">
        <f>IF(X386&lt;'User Interface'!$C$54,0,'User Interface'!$C$52)</f>
        <v>0.05</v>
      </c>
      <c r="AE386" s="46">
        <f>'User Interface'!$C$52</f>
        <v>0.05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2"/>
      <c r="AX386" s="2"/>
      <c r="AY386" s="2"/>
      <c r="AZ386" s="2"/>
      <c r="BA386" s="2"/>
      <c r="BB386" s="46"/>
      <c r="BC386" s="2"/>
      <c r="BD386" s="2"/>
      <c r="BH386" s="2"/>
      <c r="BI386" s="2"/>
      <c r="BJ386" s="2"/>
      <c r="BK386" s="58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</row>
    <row r="387" spans="15:74" x14ac:dyDescent="0.35">
      <c r="O387">
        <f t="shared" ref="O387:O450" si="238">O386+0.02</f>
        <v>6.4899999999999496</v>
      </c>
      <c r="U387" s="22">
        <f>IF(O387&lt;'User Interface'!$C$54,0,'User Interface'!$C$52)</f>
        <v>0.05</v>
      </c>
      <c r="V387" s="46">
        <f>'User Interface'!$C$52</f>
        <v>0.05</v>
      </c>
      <c r="W387" s="46"/>
      <c r="X387">
        <f t="shared" si="237"/>
        <v>6.4899999999999496</v>
      </c>
      <c r="Y387" s="46"/>
      <c r="Z387" s="46"/>
      <c r="AD387" s="22">
        <f>IF(X387&lt;'User Interface'!$C$54,0,'User Interface'!$C$52)</f>
        <v>0.05</v>
      </c>
      <c r="AE387" s="46">
        <f>'User Interface'!$C$52</f>
        <v>0.05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2"/>
      <c r="AX387" s="2"/>
      <c r="AY387" s="2"/>
      <c r="AZ387" s="2"/>
      <c r="BA387" s="2"/>
      <c r="BB387" s="46"/>
      <c r="BC387" s="2"/>
      <c r="BD387" s="2"/>
      <c r="BH387" s="2"/>
      <c r="BI387" s="2"/>
      <c r="BJ387" s="2"/>
      <c r="BK387" s="58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</row>
    <row r="388" spans="15:74" x14ac:dyDescent="0.35">
      <c r="O388">
        <f t="shared" si="238"/>
        <v>6.5099999999999492</v>
      </c>
      <c r="U388" s="22">
        <f>IF(O388&lt;'User Interface'!$C$54,0,'User Interface'!$C$52)</f>
        <v>0.05</v>
      </c>
      <c r="V388" s="46">
        <f>'User Interface'!$C$52</f>
        <v>0.05</v>
      </c>
      <c r="W388" s="46"/>
      <c r="X388">
        <f t="shared" si="237"/>
        <v>6.5099999999999492</v>
      </c>
      <c r="Y388" s="46"/>
      <c r="Z388" s="46"/>
      <c r="AD388" s="22">
        <f>IF(X388&lt;'User Interface'!$C$54,0,'User Interface'!$C$52)</f>
        <v>0.05</v>
      </c>
      <c r="AE388" s="46">
        <f>'User Interface'!$C$52</f>
        <v>0.05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2"/>
      <c r="AX388" s="2"/>
      <c r="AY388" s="2"/>
      <c r="AZ388" s="2"/>
      <c r="BA388" s="2"/>
      <c r="BB388" s="46"/>
      <c r="BC388" s="2"/>
      <c r="BD388" s="2"/>
      <c r="BH388" s="2"/>
      <c r="BI388" s="2"/>
      <c r="BJ388" s="2"/>
      <c r="BK388" s="58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</row>
    <row r="389" spans="15:74" x14ac:dyDescent="0.35">
      <c r="O389">
        <f t="shared" si="238"/>
        <v>6.5299999999999487</v>
      </c>
      <c r="U389" s="22">
        <f>IF(O389&lt;'User Interface'!$C$54,0,'User Interface'!$C$52)</f>
        <v>0.05</v>
      </c>
      <c r="V389" s="46">
        <f>'User Interface'!$C$52</f>
        <v>0.05</v>
      </c>
      <c r="W389" s="46"/>
      <c r="X389">
        <f t="shared" si="237"/>
        <v>6.5299999999999487</v>
      </c>
      <c r="Y389" s="46"/>
      <c r="Z389" s="46"/>
      <c r="AD389" s="22">
        <f>IF(X389&lt;'User Interface'!$C$54,0,'User Interface'!$C$52)</f>
        <v>0.05</v>
      </c>
      <c r="AE389" s="46">
        <f>'User Interface'!$C$52</f>
        <v>0.05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2"/>
      <c r="AX389" s="2"/>
      <c r="AY389" s="2"/>
      <c r="AZ389" s="2"/>
      <c r="BA389" s="2"/>
      <c r="BB389" s="46"/>
      <c r="BC389" s="2"/>
      <c r="BD389" s="2"/>
      <c r="BH389" s="2"/>
      <c r="BI389" s="2"/>
      <c r="BJ389" s="2"/>
      <c r="BK389" s="58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</row>
    <row r="390" spans="15:74" x14ac:dyDescent="0.35">
      <c r="O390">
        <f t="shared" si="238"/>
        <v>6.5499999999999483</v>
      </c>
      <c r="U390" s="22">
        <f>IF(O390&lt;'User Interface'!$C$54,0,'User Interface'!$C$52)</f>
        <v>0.05</v>
      </c>
      <c r="V390" s="46">
        <f>'User Interface'!$C$52</f>
        <v>0.05</v>
      </c>
      <c r="W390" s="46"/>
      <c r="X390">
        <f t="shared" si="237"/>
        <v>6.5499999999999483</v>
      </c>
      <c r="Y390" s="46"/>
      <c r="Z390" s="46"/>
      <c r="AD390" s="22">
        <f>IF(X390&lt;'User Interface'!$C$54,0,'User Interface'!$C$52)</f>
        <v>0.05</v>
      </c>
      <c r="AE390" s="46">
        <f>'User Interface'!$C$52</f>
        <v>0.05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2"/>
      <c r="AX390" s="2"/>
      <c r="AY390" s="2"/>
      <c r="AZ390" s="2"/>
      <c r="BA390" s="2"/>
      <c r="BB390" s="46"/>
      <c r="BC390" s="2"/>
      <c r="BD390" s="2"/>
      <c r="BH390" s="2"/>
      <c r="BI390" s="2"/>
      <c r="BJ390" s="2"/>
      <c r="BK390" s="58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</row>
    <row r="391" spans="15:74" x14ac:dyDescent="0.35">
      <c r="O391">
        <f t="shared" si="238"/>
        <v>6.5699999999999479</v>
      </c>
      <c r="U391" s="22">
        <f>IF(O391&lt;'User Interface'!$C$54,0,'User Interface'!$C$52)</f>
        <v>0.05</v>
      </c>
      <c r="V391" s="46">
        <f>'User Interface'!$C$52</f>
        <v>0.05</v>
      </c>
      <c r="W391" s="46"/>
      <c r="X391">
        <f t="shared" si="237"/>
        <v>6.5699999999999479</v>
      </c>
      <c r="Y391" s="46"/>
      <c r="Z391" s="46"/>
      <c r="AD391" s="22">
        <f>IF(X391&lt;'User Interface'!$C$54,0,'User Interface'!$C$52)</f>
        <v>0.05</v>
      </c>
      <c r="AE391" s="46">
        <f>'User Interface'!$C$52</f>
        <v>0.05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2"/>
      <c r="AX391" s="2"/>
      <c r="AY391" s="2"/>
      <c r="AZ391" s="2"/>
      <c r="BA391" s="2"/>
      <c r="BB391" s="46"/>
      <c r="BC391" s="2"/>
      <c r="BD391" s="2"/>
      <c r="BH391" s="2"/>
      <c r="BI391" s="2"/>
      <c r="BJ391" s="2"/>
      <c r="BK391" s="58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</row>
    <row r="392" spans="15:74" x14ac:dyDescent="0.35">
      <c r="O392">
        <f t="shared" si="238"/>
        <v>6.5899999999999475</v>
      </c>
      <c r="U392" s="22">
        <f>IF(O392&lt;'User Interface'!$C$54,0,'User Interface'!$C$52)</f>
        <v>0.05</v>
      </c>
      <c r="V392" s="46">
        <f>'User Interface'!$C$52</f>
        <v>0.05</v>
      </c>
      <c r="W392" s="46"/>
      <c r="X392">
        <f t="shared" si="237"/>
        <v>6.5899999999999475</v>
      </c>
      <c r="Y392" s="46"/>
      <c r="Z392" s="46"/>
      <c r="AD392" s="22">
        <f>IF(X392&lt;'User Interface'!$C$54,0,'User Interface'!$C$52)</f>
        <v>0.05</v>
      </c>
      <c r="AE392" s="46">
        <f>'User Interface'!$C$52</f>
        <v>0.05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2"/>
      <c r="AX392" s="2"/>
      <c r="AY392" s="2"/>
      <c r="AZ392" s="2"/>
      <c r="BA392" s="2"/>
      <c r="BB392" s="46"/>
      <c r="BC392" s="2"/>
      <c r="BD392" s="2"/>
      <c r="BH392" s="2"/>
      <c r="BI392" s="2"/>
      <c r="BJ392" s="2"/>
      <c r="BK392" s="58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</row>
    <row r="393" spans="15:74" x14ac:dyDescent="0.35">
      <c r="O393">
        <f t="shared" si="238"/>
        <v>6.609999999999947</v>
      </c>
      <c r="U393" s="22">
        <f>IF(O393&lt;'User Interface'!$C$54,0,'User Interface'!$C$52)</f>
        <v>0.05</v>
      </c>
      <c r="V393" s="46">
        <f>'User Interface'!$C$52</f>
        <v>0.05</v>
      </c>
      <c r="W393" s="46"/>
      <c r="X393">
        <f t="shared" si="237"/>
        <v>6.609999999999947</v>
      </c>
      <c r="Y393" s="46"/>
      <c r="Z393" s="46"/>
      <c r="AD393" s="22">
        <f>IF(X393&lt;'User Interface'!$C$54,0,'User Interface'!$C$52)</f>
        <v>0.05</v>
      </c>
      <c r="AE393" s="46">
        <f>'User Interface'!$C$52</f>
        <v>0.05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2"/>
      <c r="AX393" s="2"/>
      <c r="AY393" s="2"/>
      <c r="AZ393" s="2"/>
      <c r="BA393" s="2"/>
      <c r="BB393" s="46"/>
      <c r="BC393" s="2"/>
      <c r="BD393" s="2"/>
      <c r="BH393" s="2"/>
      <c r="BI393" s="2"/>
      <c r="BJ393" s="2"/>
      <c r="BK393" s="58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</row>
    <row r="394" spans="15:74" x14ac:dyDescent="0.35">
      <c r="O394">
        <f t="shared" si="238"/>
        <v>6.6299999999999466</v>
      </c>
      <c r="U394" s="22">
        <f>IF(O394&lt;'User Interface'!$C$54,0,'User Interface'!$C$52)</f>
        <v>0.05</v>
      </c>
      <c r="V394" s="46">
        <f>'User Interface'!$C$52</f>
        <v>0.05</v>
      </c>
      <c r="W394" s="46"/>
      <c r="X394">
        <f t="shared" si="237"/>
        <v>6.6299999999999466</v>
      </c>
      <c r="Y394" s="46"/>
      <c r="Z394" s="46"/>
      <c r="AD394" s="22">
        <f>IF(X394&lt;'User Interface'!$C$54,0,'User Interface'!$C$52)</f>
        <v>0.05</v>
      </c>
      <c r="AE394" s="46">
        <f>'User Interface'!$C$52</f>
        <v>0.05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2"/>
      <c r="AX394" s="2"/>
      <c r="AY394" s="2"/>
      <c r="AZ394" s="2"/>
      <c r="BA394" s="2"/>
      <c r="BB394" s="46"/>
      <c r="BC394" s="2"/>
      <c r="BD394" s="2"/>
      <c r="BH394" s="2"/>
      <c r="BI394" s="2"/>
      <c r="BJ394" s="2"/>
      <c r="BK394" s="58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</row>
    <row r="395" spans="15:74" x14ac:dyDescent="0.35">
      <c r="O395">
        <f t="shared" si="238"/>
        <v>6.6499999999999462</v>
      </c>
      <c r="U395" s="22">
        <f>IF(O395&lt;'User Interface'!$C$54,0,'User Interface'!$C$52)</f>
        <v>0.05</v>
      </c>
      <c r="V395" s="46">
        <f>'User Interface'!$C$52</f>
        <v>0.05</v>
      </c>
      <c r="W395" s="46"/>
      <c r="X395">
        <f t="shared" si="237"/>
        <v>6.6499999999999462</v>
      </c>
      <c r="Y395" s="46"/>
      <c r="Z395" s="46"/>
      <c r="AD395" s="22">
        <f>IF(X395&lt;'User Interface'!$C$54,0,'User Interface'!$C$52)</f>
        <v>0.05</v>
      </c>
      <c r="AE395" s="46">
        <f>'User Interface'!$C$52</f>
        <v>0.05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2"/>
      <c r="AX395" s="2"/>
      <c r="AY395" s="2"/>
      <c r="AZ395" s="2"/>
      <c r="BA395" s="2"/>
      <c r="BB395" s="46"/>
      <c r="BC395" s="2"/>
      <c r="BD395" s="2"/>
      <c r="BH395" s="2"/>
      <c r="BI395" s="2"/>
      <c r="BJ395" s="2"/>
      <c r="BK395" s="58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</row>
    <row r="396" spans="15:74" x14ac:dyDescent="0.35">
      <c r="O396">
        <f t="shared" si="238"/>
        <v>6.6699999999999458</v>
      </c>
      <c r="U396" s="22">
        <f>IF(O396&lt;'User Interface'!$C$54,0,'User Interface'!$C$52)</f>
        <v>0.05</v>
      </c>
      <c r="V396" s="46">
        <f>'User Interface'!$C$52</f>
        <v>0.05</v>
      </c>
      <c r="W396" s="46"/>
      <c r="X396">
        <f t="shared" si="237"/>
        <v>6.6699999999999458</v>
      </c>
      <c r="Y396" s="46"/>
      <c r="Z396" s="46"/>
      <c r="AD396" s="22">
        <f>IF(X396&lt;'User Interface'!$C$54,0,'User Interface'!$C$52)</f>
        <v>0.05</v>
      </c>
      <c r="AE396" s="46">
        <f>'User Interface'!$C$52</f>
        <v>0.05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2"/>
      <c r="AX396" s="2"/>
      <c r="AY396" s="2"/>
      <c r="AZ396" s="2"/>
      <c r="BA396" s="2"/>
      <c r="BB396" s="46"/>
      <c r="BC396" s="2"/>
      <c r="BD396" s="2"/>
      <c r="BH396" s="2"/>
      <c r="BI396" s="2"/>
      <c r="BJ396" s="2"/>
      <c r="BK396" s="58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</row>
    <row r="397" spans="15:74" x14ac:dyDescent="0.35">
      <c r="O397">
        <f t="shared" si="238"/>
        <v>6.6899999999999453</v>
      </c>
      <c r="U397" s="22">
        <f>IF(O397&lt;'User Interface'!$C$54,0,'User Interface'!$C$52)</f>
        <v>0.05</v>
      </c>
      <c r="V397" s="46">
        <f>'User Interface'!$C$52</f>
        <v>0.05</v>
      </c>
      <c r="W397" s="46"/>
      <c r="X397">
        <f t="shared" si="237"/>
        <v>6.6899999999999453</v>
      </c>
      <c r="Y397" s="46"/>
      <c r="Z397" s="46"/>
      <c r="AD397" s="22">
        <f>IF(X397&lt;'User Interface'!$C$54,0,'User Interface'!$C$52)</f>
        <v>0.05</v>
      </c>
      <c r="AE397" s="46">
        <f>'User Interface'!$C$52</f>
        <v>0.05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2"/>
      <c r="AX397" s="2"/>
      <c r="AY397" s="2"/>
      <c r="AZ397" s="2"/>
      <c r="BA397" s="2"/>
      <c r="BB397" s="46"/>
      <c r="BC397" s="2"/>
      <c r="BD397" s="2"/>
      <c r="BH397" s="2"/>
      <c r="BI397" s="2"/>
      <c r="BJ397" s="2"/>
      <c r="BK397" s="58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</row>
    <row r="398" spans="15:74" x14ac:dyDescent="0.35">
      <c r="O398">
        <f t="shared" si="238"/>
        <v>6.7099999999999449</v>
      </c>
      <c r="U398" s="22">
        <f>IF(O398&lt;'User Interface'!$C$54,0,'User Interface'!$C$52)</f>
        <v>0.05</v>
      </c>
      <c r="V398" s="46">
        <f>'User Interface'!$C$52</f>
        <v>0.05</v>
      </c>
      <c r="W398" s="46"/>
      <c r="X398">
        <f t="shared" si="237"/>
        <v>6.7099999999999449</v>
      </c>
      <c r="Y398" s="46"/>
      <c r="Z398" s="46"/>
      <c r="AD398" s="22">
        <f>IF(X398&lt;'User Interface'!$C$54,0,'User Interface'!$C$52)</f>
        <v>0.05</v>
      </c>
      <c r="AE398" s="46">
        <f>'User Interface'!$C$52</f>
        <v>0.05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2"/>
      <c r="AX398" s="2"/>
      <c r="AY398" s="2"/>
      <c r="AZ398" s="2"/>
      <c r="BA398" s="2"/>
      <c r="BB398" s="46"/>
      <c r="BC398" s="2"/>
      <c r="BD398" s="2"/>
      <c r="BH398" s="2"/>
      <c r="BI398" s="2"/>
      <c r="BJ398" s="2"/>
      <c r="BK398" s="58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</row>
    <row r="399" spans="15:74" x14ac:dyDescent="0.35">
      <c r="O399">
        <f t="shared" si="238"/>
        <v>6.7299999999999445</v>
      </c>
      <c r="U399" s="22">
        <f>IF(O399&lt;'User Interface'!$C$54,0,'User Interface'!$C$52)</f>
        <v>0.05</v>
      </c>
      <c r="V399" s="46">
        <f>'User Interface'!$C$52</f>
        <v>0.05</v>
      </c>
      <c r="W399" s="46"/>
      <c r="X399">
        <f t="shared" si="237"/>
        <v>6.7299999999999445</v>
      </c>
      <c r="Y399" s="46"/>
      <c r="Z399" s="46"/>
      <c r="AD399" s="22">
        <f>IF(X399&lt;'User Interface'!$C$54,0,'User Interface'!$C$52)</f>
        <v>0.05</v>
      </c>
      <c r="AE399" s="46">
        <f>'User Interface'!$C$52</f>
        <v>0.05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2"/>
      <c r="AX399" s="2"/>
      <c r="AY399" s="2"/>
      <c r="AZ399" s="2"/>
      <c r="BA399" s="2"/>
      <c r="BB399" s="46"/>
      <c r="BC399" s="2"/>
      <c r="BD399" s="2"/>
      <c r="BH399" s="2"/>
      <c r="BI399" s="2"/>
      <c r="BJ399" s="2"/>
      <c r="BK399" s="58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</row>
    <row r="400" spans="15:74" x14ac:dyDescent="0.35">
      <c r="O400">
        <f t="shared" si="238"/>
        <v>6.749999999999944</v>
      </c>
      <c r="U400" s="22">
        <f>IF(O400&lt;'User Interface'!$C$54,0,'User Interface'!$C$52)</f>
        <v>0.05</v>
      </c>
      <c r="V400" s="46">
        <f>'User Interface'!$C$52</f>
        <v>0.05</v>
      </c>
      <c r="W400" s="46"/>
      <c r="X400">
        <f t="shared" si="237"/>
        <v>6.749999999999944</v>
      </c>
      <c r="Y400" s="46"/>
      <c r="Z400" s="46"/>
      <c r="AD400" s="22">
        <f>IF(X400&lt;'User Interface'!$C$54,0,'User Interface'!$C$52)</f>
        <v>0.05</v>
      </c>
      <c r="AE400" s="46">
        <f>'User Interface'!$C$52</f>
        <v>0.05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2"/>
      <c r="AX400" s="2"/>
      <c r="AY400" s="2"/>
      <c r="AZ400" s="2"/>
      <c r="BA400" s="2"/>
      <c r="BB400" s="46"/>
      <c r="BC400" s="2"/>
      <c r="BD400" s="2"/>
      <c r="BH400" s="2"/>
      <c r="BI400" s="2"/>
      <c r="BJ400" s="2"/>
      <c r="BK400" s="58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</row>
    <row r="401" spans="15:74" x14ac:dyDescent="0.35">
      <c r="O401">
        <f t="shared" si="238"/>
        <v>6.7699999999999436</v>
      </c>
      <c r="U401" s="22">
        <f>IF(O401&lt;'User Interface'!$C$54,0,'User Interface'!$C$52)</f>
        <v>0.05</v>
      </c>
      <c r="V401" s="46">
        <f>'User Interface'!$C$52</f>
        <v>0.05</v>
      </c>
      <c r="W401" s="46"/>
      <c r="X401">
        <f t="shared" si="237"/>
        <v>6.7699999999999436</v>
      </c>
      <c r="Y401" s="46"/>
      <c r="Z401" s="46"/>
      <c r="AD401" s="22">
        <f>IF(X401&lt;'User Interface'!$C$54,0,'User Interface'!$C$52)</f>
        <v>0.05</v>
      </c>
      <c r="AE401" s="46">
        <f>'User Interface'!$C$52</f>
        <v>0.05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2"/>
      <c r="AX401" s="2"/>
      <c r="AY401" s="2"/>
      <c r="AZ401" s="2"/>
      <c r="BA401" s="2"/>
      <c r="BB401" s="46"/>
      <c r="BC401" s="2"/>
      <c r="BD401" s="2"/>
      <c r="BH401" s="2"/>
      <c r="BI401" s="2"/>
      <c r="BJ401" s="2"/>
      <c r="BK401" s="58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</row>
    <row r="402" spans="15:74" x14ac:dyDescent="0.35">
      <c r="O402">
        <f t="shared" si="238"/>
        <v>6.7899999999999432</v>
      </c>
      <c r="U402" s="22">
        <f>IF(O402&lt;'User Interface'!$C$54,0,'User Interface'!$C$52)</f>
        <v>0.05</v>
      </c>
      <c r="V402" s="46">
        <f>'User Interface'!$C$52</f>
        <v>0.05</v>
      </c>
      <c r="W402" s="46"/>
      <c r="X402">
        <f t="shared" si="237"/>
        <v>6.7899999999999432</v>
      </c>
      <c r="Y402" s="46"/>
      <c r="Z402" s="46"/>
      <c r="AD402" s="22">
        <f>IF(X402&lt;'User Interface'!$C$54,0,'User Interface'!$C$52)</f>
        <v>0.05</v>
      </c>
      <c r="AE402" s="46">
        <f>'User Interface'!$C$52</f>
        <v>0.05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2"/>
      <c r="AX402" s="2"/>
      <c r="AY402" s="2"/>
      <c r="AZ402" s="2"/>
      <c r="BA402" s="2"/>
      <c r="BB402" s="46"/>
      <c r="BC402" s="2"/>
      <c r="BD402" s="2"/>
      <c r="BH402" s="2"/>
      <c r="BI402" s="2"/>
      <c r="BJ402" s="2"/>
      <c r="BK402" s="58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</row>
    <row r="403" spans="15:74" x14ac:dyDescent="0.35">
      <c r="O403">
        <f t="shared" si="238"/>
        <v>6.8099999999999428</v>
      </c>
      <c r="U403" s="22">
        <f>IF(O403&lt;'User Interface'!$C$54,0,'User Interface'!$C$52)</f>
        <v>0.05</v>
      </c>
      <c r="V403" s="46">
        <f>'User Interface'!$C$52</f>
        <v>0.05</v>
      </c>
      <c r="W403" s="46"/>
      <c r="X403">
        <f t="shared" si="237"/>
        <v>6.8099999999999428</v>
      </c>
      <c r="Y403" s="46"/>
      <c r="Z403" s="46"/>
      <c r="AD403" s="22">
        <f>IF(X403&lt;'User Interface'!$C$54,0,'User Interface'!$C$52)</f>
        <v>0.05</v>
      </c>
      <c r="AE403" s="46">
        <f>'User Interface'!$C$52</f>
        <v>0.05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2"/>
      <c r="AX403" s="2"/>
      <c r="AY403" s="2"/>
      <c r="AZ403" s="2"/>
      <c r="BA403" s="2"/>
      <c r="BB403" s="46"/>
      <c r="BC403" s="2"/>
      <c r="BD403" s="2"/>
      <c r="BH403" s="2"/>
      <c r="BI403" s="2"/>
      <c r="BJ403" s="2"/>
      <c r="BK403" s="58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</row>
    <row r="404" spans="15:74" x14ac:dyDescent="0.35">
      <c r="O404">
        <f t="shared" si="238"/>
        <v>6.8299999999999423</v>
      </c>
      <c r="U404" s="22">
        <f>IF(O404&lt;'User Interface'!$C$54,0,'User Interface'!$C$52)</f>
        <v>0.05</v>
      </c>
      <c r="V404" s="46">
        <f>'User Interface'!$C$52</f>
        <v>0.05</v>
      </c>
      <c r="W404" s="46"/>
      <c r="X404">
        <f t="shared" si="237"/>
        <v>6.8299999999999423</v>
      </c>
      <c r="Y404" s="46"/>
      <c r="Z404" s="46"/>
      <c r="AD404" s="22">
        <f>IF(X404&lt;'User Interface'!$C$54,0,'User Interface'!$C$52)</f>
        <v>0.05</v>
      </c>
      <c r="AE404" s="46">
        <f>'User Interface'!$C$52</f>
        <v>0.05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2"/>
      <c r="AX404" s="2"/>
      <c r="AY404" s="2"/>
      <c r="AZ404" s="2"/>
      <c r="BA404" s="2"/>
      <c r="BB404" s="46"/>
      <c r="BC404" s="2"/>
      <c r="BD404" s="2"/>
      <c r="BH404" s="2"/>
      <c r="BI404" s="2"/>
      <c r="BJ404" s="2"/>
      <c r="BK404" s="58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</row>
    <row r="405" spans="15:74" x14ac:dyDescent="0.35">
      <c r="O405">
        <f t="shared" si="238"/>
        <v>6.8499999999999419</v>
      </c>
      <c r="U405" s="22">
        <f>IF(O405&lt;'User Interface'!$C$54,0,'User Interface'!$C$52)</f>
        <v>0.05</v>
      </c>
      <c r="V405" s="46">
        <f>'User Interface'!$C$52</f>
        <v>0.05</v>
      </c>
      <c r="W405" s="46"/>
      <c r="X405">
        <f t="shared" si="237"/>
        <v>6.8499999999999419</v>
      </c>
      <c r="Y405" s="46"/>
      <c r="Z405" s="46"/>
      <c r="AD405" s="22">
        <f>IF(X405&lt;'User Interface'!$C$54,0,'User Interface'!$C$52)</f>
        <v>0.05</v>
      </c>
      <c r="AE405" s="46">
        <f>'User Interface'!$C$52</f>
        <v>0.05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2"/>
      <c r="AX405" s="2"/>
      <c r="AY405" s="2"/>
      <c r="AZ405" s="2"/>
      <c r="BA405" s="2"/>
      <c r="BB405" s="46"/>
      <c r="BC405" s="2"/>
      <c r="BD405" s="2"/>
      <c r="BH405" s="2"/>
      <c r="BI405" s="2"/>
      <c r="BJ405" s="2"/>
      <c r="BK405" s="58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</row>
    <row r="406" spans="15:74" x14ac:dyDescent="0.35">
      <c r="O406">
        <f t="shared" si="238"/>
        <v>6.8699999999999415</v>
      </c>
      <c r="U406" s="22">
        <f>IF(O406&lt;'User Interface'!$C$54,0,'User Interface'!$C$52)</f>
        <v>0.05</v>
      </c>
      <c r="V406" s="46">
        <f>'User Interface'!$C$52</f>
        <v>0.05</v>
      </c>
      <c r="W406" s="46"/>
      <c r="X406">
        <f t="shared" si="237"/>
        <v>6.8699999999999415</v>
      </c>
      <c r="Y406" s="46"/>
      <c r="Z406" s="46"/>
      <c r="AD406" s="22">
        <f>IF(X406&lt;'User Interface'!$C$54,0,'User Interface'!$C$52)</f>
        <v>0.05</v>
      </c>
      <c r="AE406" s="46">
        <f>'User Interface'!$C$52</f>
        <v>0.05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2"/>
      <c r="AX406" s="2"/>
      <c r="AY406" s="2"/>
      <c r="AZ406" s="2"/>
      <c r="BA406" s="2"/>
      <c r="BB406" s="46"/>
      <c r="BC406" s="2"/>
      <c r="BD406" s="2"/>
      <c r="BH406" s="2"/>
      <c r="BI406" s="2"/>
      <c r="BJ406" s="2"/>
      <c r="BK406" s="58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</row>
    <row r="407" spans="15:74" x14ac:dyDescent="0.35">
      <c r="O407">
        <f t="shared" si="238"/>
        <v>6.8899999999999411</v>
      </c>
      <c r="U407" s="22">
        <f>IF(O407&lt;'User Interface'!$C$54,0,'User Interface'!$C$52)</f>
        <v>0.05</v>
      </c>
      <c r="V407" s="46">
        <f>'User Interface'!$C$52</f>
        <v>0.05</v>
      </c>
      <c r="W407" s="46"/>
      <c r="X407">
        <f t="shared" si="237"/>
        <v>6.8899999999999411</v>
      </c>
      <c r="Y407" s="46"/>
      <c r="Z407" s="46"/>
      <c r="AD407" s="22">
        <f>IF(X407&lt;'User Interface'!$C$54,0,'User Interface'!$C$52)</f>
        <v>0.05</v>
      </c>
      <c r="AE407" s="46">
        <f>'User Interface'!$C$52</f>
        <v>0.05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2"/>
      <c r="AX407" s="2"/>
      <c r="AY407" s="2"/>
      <c r="AZ407" s="2"/>
      <c r="BA407" s="2"/>
      <c r="BB407" s="46"/>
      <c r="BC407" s="2"/>
      <c r="BD407" s="2"/>
      <c r="BH407" s="2"/>
      <c r="BI407" s="2"/>
      <c r="BJ407" s="2"/>
      <c r="BK407" s="58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</row>
    <row r="408" spans="15:74" x14ac:dyDescent="0.35">
      <c r="O408">
        <f t="shared" si="238"/>
        <v>6.9099999999999406</v>
      </c>
      <c r="U408" s="22">
        <f>IF(O408&lt;'User Interface'!$C$54,0,'User Interface'!$C$52)</f>
        <v>0.05</v>
      </c>
      <c r="V408" s="46">
        <f>'User Interface'!$C$52</f>
        <v>0.05</v>
      </c>
      <c r="W408" s="46"/>
      <c r="X408">
        <f t="shared" si="237"/>
        <v>6.9099999999999406</v>
      </c>
      <c r="Y408" s="46"/>
      <c r="Z408" s="46"/>
      <c r="AD408" s="22">
        <f>IF(X408&lt;'User Interface'!$C$54,0,'User Interface'!$C$52)</f>
        <v>0.05</v>
      </c>
      <c r="AE408" s="46">
        <f>'User Interface'!$C$52</f>
        <v>0.05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2"/>
      <c r="AX408" s="2"/>
      <c r="AY408" s="2"/>
      <c r="AZ408" s="2"/>
      <c r="BA408" s="2"/>
      <c r="BB408" s="46"/>
      <c r="BC408" s="2"/>
      <c r="BD408" s="2"/>
      <c r="BH408" s="2"/>
      <c r="BI408" s="2"/>
      <c r="BJ408" s="2"/>
      <c r="BK408" s="58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</row>
    <row r="409" spans="15:74" x14ac:dyDescent="0.35">
      <c r="O409">
        <f t="shared" si="238"/>
        <v>6.9299999999999402</v>
      </c>
      <c r="U409" s="22">
        <f>IF(O409&lt;'User Interface'!$C$54,0,'User Interface'!$C$52)</f>
        <v>0.05</v>
      </c>
      <c r="V409" s="46">
        <f>'User Interface'!$C$52</f>
        <v>0.05</v>
      </c>
      <c r="W409" s="46"/>
      <c r="X409">
        <f t="shared" si="237"/>
        <v>6.9299999999999402</v>
      </c>
      <c r="Y409" s="46"/>
      <c r="Z409" s="46"/>
      <c r="AD409" s="22">
        <f>IF(X409&lt;'User Interface'!$C$54,0,'User Interface'!$C$52)</f>
        <v>0.05</v>
      </c>
      <c r="AE409" s="46">
        <f>'User Interface'!$C$52</f>
        <v>0.05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2"/>
      <c r="AX409" s="2"/>
      <c r="AY409" s="2"/>
      <c r="AZ409" s="2"/>
      <c r="BA409" s="2"/>
      <c r="BB409" s="46"/>
      <c r="BC409" s="2"/>
      <c r="BD409" s="2"/>
      <c r="BH409" s="2"/>
      <c r="BI409" s="2"/>
      <c r="BJ409" s="2"/>
      <c r="BK409" s="58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</row>
    <row r="410" spans="15:74" x14ac:dyDescent="0.35">
      <c r="O410">
        <f t="shared" si="238"/>
        <v>6.9499999999999398</v>
      </c>
      <c r="U410" s="22">
        <f>IF(O410&lt;'User Interface'!$C$54,0,'User Interface'!$C$52)</f>
        <v>0.05</v>
      </c>
      <c r="V410" s="46">
        <f>'User Interface'!$C$52</f>
        <v>0.05</v>
      </c>
      <c r="W410" s="46"/>
      <c r="X410">
        <f t="shared" si="237"/>
        <v>6.9499999999999398</v>
      </c>
      <c r="Y410" s="46"/>
      <c r="Z410" s="46"/>
      <c r="AD410" s="22">
        <f>IF(X410&lt;'User Interface'!$C$54,0,'User Interface'!$C$52)</f>
        <v>0.05</v>
      </c>
      <c r="AE410" s="46">
        <f>'User Interface'!$C$52</f>
        <v>0.05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2"/>
      <c r="AX410" s="2"/>
      <c r="AY410" s="2"/>
      <c r="AZ410" s="2"/>
      <c r="BA410" s="2"/>
      <c r="BB410" s="46"/>
      <c r="BC410" s="2"/>
      <c r="BD410" s="2"/>
      <c r="BH410" s="2"/>
      <c r="BI410" s="2"/>
      <c r="BJ410" s="2"/>
      <c r="BK410" s="58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</row>
    <row r="411" spans="15:74" x14ac:dyDescent="0.35">
      <c r="O411">
        <f t="shared" si="238"/>
        <v>6.9699999999999394</v>
      </c>
      <c r="U411" s="22">
        <f>IF(O411&lt;'User Interface'!$C$54,0,'User Interface'!$C$52)</f>
        <v>0.05</v>
      </c>
      <c r="V411" s="46">
        <f>'User Interface'!$C$52</f>
        <v>0.05</v>
      </c>
      <c r="W411" s="46"/>
      <c r="X411">
        <f t="shared" si="237"/>
        <v>6.9699999999999394</v>
      </c>
      <c r="Y411" s="46"/>
      <c r="Z411" s="46"/>
      <c r="AD411" s="22">
        <f>IF(X411&lt;'User Interface'!$C$54,0,'User Interface'!$C$52)</f>
        <v>0.05</v>
      </c>
      <c r="AE411" s="46">
        <f>'User Interface'!$C$52</f>
        <v>0.05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2"/>
      <c r="AX411" s="2"/>
      <c r="AY411" s="2"/>
      <c r="AZ411" s="2"/>
      <c r="BA411" s="2"/>
      <c r="BB411" s="46"/>
      <c r="BC411" s="2"/>
      <c r="BD411" s="2"/>
      <c r="BH411" s="2"/>
      <c r="BI411" s="2"/>
      <c r="BJ411" s="2"/>
      <c r="BK411" s="58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</row>
    <row r="412" spans="15:74" x14ac:dyDescent="0.35">
      <c r="O412">
        <f t="shared" si="238"/>
        <v>6.9899999999999389</v>
      </c>
      <c r="U412" s="22">
        <f>IF(O412&lt;'User Interface'!$C$54,0,'User Interface'!$C$52)</f>
        <v>0.05</v>
      </c>
      <c r="V412" s="46">
        <f>'User Interface'!$C$52</f>
        <v>0.05</v>
      </c>
      <c r="W412" s="46"/>
      <c r="X412">
        <f t="shared" si="237"/>
        <v>6.9899999999999389</v>
      </c>
      <c r="Y412" s="46"/>
      <c r="Z412" s="46"/>
      <c r="AD412" s="22">
        <f>IF(X412&lt;'User Interface'!$C$54,0,'User Interface'!$C$52)</f>
        <v>0.05</v>
      </c>
      <c r="AE412" s="46">
        <f>'User Interface'!$C$52</f>
        <v>0.05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2"/>
      <c r="AX412" s="2"/>
      <c r="AY412" s="2"/>
      <c r="AZ412" s="2"/>
      <c r="BA412" s="2"/>
      <c r="BB412" s="46"/>
      <c r="BC412" s="2"/>
      <c r="BD412" s="2"/>
      <c r="BH412" s="2"/>
      <c r="BI412" s="2"/>
      <c r="BJ412" s="2"/>
      <c r="BK412" s="58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</row>
    <row r="413" spans="15:74" x14ac:dyDescent="0.35">
      <c r="O413">
        <f t="shared" si="238"/>
        <v>7.0099999999999385</v>
      </c>
      <c r="U413" s="22">
        <f>IF(O413&lt;'User Interface'!$C$54,0,'User Interface'!$C$52)</f>
        <v>0.05</v>
      </c>
      <c r="V413" s="46">
        <f>'User Interface'!$C$52</f>
        <v>0.05</v>
      </c>
      <c r="W413" s="46"/>
      <c r="X413">
        <f t="shared" si="237"/>
        <v>7.0099999999999385</v>
      </c>
      <c r="Y413" s="46"/>
      <c r="Z413" s="46"/>
      <c r="AD413" s="22">
        <f>IF(X413&lt;'User Interface'!$C$54,0,'User Interface'!$C$52)</f>
        <v>0.05</v>
      </c>
      <c r="AE413" s="46">
        <f>'User Interface'!$C$52</f>
        <v>0.05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2"/>
      <c r="AX413" s="2"/>
      <c r="AY413" s="2"/>
      <c r="AZ413" s="2"/>
      <c r="BA413" s="2"/>
      <c r="BB413" s="46"/>
      <c r="BC413" s="2"/>
      <c r="BD413" s="2"/>
      <c r="BH413" s="2"/>
      <c r="BI413" s="2"/>
      <c r="BJ413" s="2"/>
      <c r="BK413" s="58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</row>
    <row r="414" spans="15:74" x14ac:dyDescent="0.35">
      <c r="O414">
        <f t="shared" si="238"/>
        <v>7.0299999999999381</v>
      </c>
      <c r="U414" s="22">
        <f>IF(O414&lt;'User Interface'!$C$54,0,'User Interface'!$C$52)</f>
        <v>0.05</v>
      </c>
      <c r="V414" s="46">
        <f>'User Interface'!$C$52</f>
        <v>0.05</v>
      </c>
      <c r="W414" s="46"/>
      <c r="X414">
        <f t="shared" si="237"/>
        <v>7.0299999999999381</v>
      </c>
      <c r="Y414" s="46"/>
      <c r="Z414" s="46"/>
      <c r="AD414" s="22">
        <f>IF(X414&lt;'User Interface'!$C$54,0,'User Interface'!$C$52)</f>
        <v>0.05</v>
      </c>
      <c r="AE414" s="46">
        <f>'User Interface'!$C$52</f>
        <v>0.05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2"/>
      <c r="AX414" s="2"/>
      <c r="AY414" s="2"/>
      <c r="AZ414" s="2"/>
      <c r="BA414" s="2"/>
      <c r="BB414" s="46"/>
      <c r="BC414" s="2"/>
      <c r="BD414" s="2"/>
      <c r="BH414" s="2"/>
      <c r="BI414" s="2"/>
      <c r="BJ414" s="2"/>
      <c r="BK414" s="58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</row>
    <row r="415" spans="15:74" x14ac:dyDescent="0.35">
      <c r="O415">
        <f t="shared" si="238"/>
        <v>7.0499999999999376</v>
      </c>
      <c r="U415" s="22">
        <f>IF(O415&lt;'User Interface'!$C$54,0,'User Interface'!$C$52)</f>
        <v>0.05</v>
      </c>
      <c r="V415" s="46">
        <f>'User Interface'!$C$52</f>
        <v>0.05</v>
      </c>
      <c r="W415" s="46"/>
      <c r="X415">
        <f t="shared" si="237"/>
        <v>7.0499999999999376</v>
      </c>
      <c r="Y415" s="46"/>
      <c r="Z415" s="46"/>
      <c r="AD415" s="22">
        <f>IF(X415&lt;'User Interface'!$C$54,0,'User Interface'!$C$52)</f>
        <v>0.05</v>
      </c>
      <c r="AE415" s="46">
        <f>'User Interface'!$C$52</f>
        <v>0.05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2"/>
      <c r="AX415" s="2"/>
      <c r="AY415" s="2"/>
      <c r="AZ415" s="2"/>
      <c r="BA415" s="2"/>
      <c r="BB415" s="46"/>
      <c r="BC415" s="2"/>
      <c r="BD415" s="2"/>
      <c r="BH415" s="2"/>
      <c r="BI415" s="2"/>
      <c r="BJ415" s="2"/>
      <c r="BK415" s="58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</row>
    <row r="416" spans="15:74" x14ac:dyDescent="0.35">
      <c r="O416">
        <f t="shared" si="238"/>
        <v>7.0699999999999372</v>
      </c>
      <c r="U416" s="22">
        <f>IF(O416&lt;'User Interface'!$C$54,0,'User Interface'!$C$52)</f>
        <v>0.05</v>
      </c>
      <c r="V416" s="46">
        <f>'User Interface'!$C$52</f>
        <v>0.05</v>
      </c>
      <c r="W416" s="46"/>
      <c r="X416">
        <f t="shared" si="237"/>
        <v>7.0699999999999372</v>
      </c>
      <c r="Y416" s="46"/>
      <c r="Z416" s="46"/>
      <c r="AD416" s="22">
        <f>IF(X416&lt;'User Interface'!$C$54,0,'User Interface'!$C$52)</f>
        <v>0.05</v>
      </c>
      <c r="AE416" s="46">
        <f>'User Interface'!$C$52</f>
        <v>0.05</v>
      </c>
      <c r="BB416" s="46"/>
      <c r="BR416" s="2"/>
      <c r="BS416" s="2"/>
      <c r="BT416" s="2"/>
      <c r="BU416" s="2"/>
      <c r="BV416" s="2"/>
    </row>
    <row r="417" spans="15:74" x14ac:dyDescent="0.35">
      <c r="O417">
        <f t="shared" si="238"/>
        <v>7.0899999999999368</v>
      </c>
      <c r="U417" s="22">
        <f>IF(O417&lt;'User Interface'!$C$54,0,'User Interface'!$C$52)</f>
        <v>0.05</v>
      </c>
      <c r="V417" s="46">
        <f>'User Interface'!$C$52</f>
        <v>0.05</v>
      </c>
      <c r="W417" s="46"/>
      <c r="X417">
        <f t="shared" si="237"/>
        <v>7.0899999999999368</v>
      </c>
      <c r="Y417" s="46"/>
      <c r="Z417" s="46"/>
      <c r="AD417" s="22">
        <f>IF(X417&lt;'User Interface'!$C$54,0,'User Interface'!$C$52)</f>
        <v>0.05</v>
      </c>
      <c r="AE417" s="46">
        <f>'User Interface'!$C$52</f>
        <v>0.05</v>
      </c>
      <c r="BB417" s="46"/>
      <c r="BR417" s="2"/>
      <c r="BS417" s="2"/>
      <c r="BT417" s="2"/>
      <c r="BU417" s="2"/>
      <c r="BV417" s="2"/>
    </row>
    <row r="418" spans="15:74" x14ac:dyDescent="0.35">
      <c r="O418">
        <f t="shared" si="238"/>
        <v>7.1099999999999364</v>
      </c>
      <c r="U418" s="22">
        <f>IF(O418&lt;'User Interface'!$C$54,0,'User Interface'!$C$52)</f>
        <v>0.05</v>
      </c>
      <c r="V418" s="46">
        <f>'User Interface'!$C$52</f>
        <v>0.05</v>
      </c>
      <c r="W418" s="46"/>
      <c r="X418">
        <f t="shared" si="237"/>
        <v>7.1099999999999364</v>
      </c>
      <c r="Y418" s="46"/>
      <c r="Z418" s="46"/>
      <c r="AD418" s="22">
        <f>IF(X418&lt;'User Interface'!$C$54,0,'User Interface'!$C$52)</f>
        <v>0.05</v>
      </c>
      <c r="AE418" s="46">
        <f>'User Interface'!$C$52</f>
        <v>0.05</v>
      </c>
      <c r="BB418" s="46"/>
      <c r="BR418" s="2"/>
      <c r="BS418" s="2"/>
      <c r="BT418" s="2"/>
      <c r="BU418" s="2"/>
      <c r="BV418" s="2"/>
    </row>
    <row r="419" spans="15:74" x14ac:dyDescent="0.35">
      <c r="O419">
        <f t="shared" si="238"/>
        <v>7.1299999999999359</v>
      </c>
      <c r="U419" s="22">
        <f>IF(O419&lt;'User Interface'!$C$54,0,'User Interface'!$C$52)</f>
        <v>0.05</v>
      </c>
      <c r="V419" s="46">
        <f>'User Interface'!$C$52</f>
        <v>0.05</v>
      </c>
      <c r="W419" s="46"/>
      <c r="X419">
        <f t="shared" si="237"/>
        <v>7.1299999999999359</v>
      </c>
      <c r="Y419" s="46"/>
      <c r="Z419" s="46"/>
      <c r="AD419" s="22">
        <f>IF(X419&lt;'User Interface'!$C$54,0,'User Interface'!$C$52)</f>
        <v>0.05</v>
      </c>
      <c r="AE419" s="46">
        <f>'User Interface'!$C$52</f>
        <v>0.05</v>
      </c>
      <c r="BB419" s="46"/>
      <c r="BR419" s="2"/>
      <c r="BS419" s="2"/>
      <c r="BT419" s="2"/>
      <c r="BU419" s="2"/>
      <c r="BV419" s="2"/>
    </row>
    <row r="420" spans="15:74" x14ac:dyDescent="0.35">
      <c r="O420">
        <f t="shared" si="238"/>
        <v>7.1499999999999355</v>
      </c>
      <c r="U420" s="22">
        <f>IF(O420&lt;'User Interface'!$C$54,0,'User Interface'!$C$52)</f>
        <v>0.05</v>
      </c>
      <c r="V420" s="46">
        <f>'User Interface'!$C$52</f>
        <v>0.05</v>
      </c>
      <c r="W420" s="46"/>
      <c r="X420">
        <f t="shared" si="237"/>
        <v>7.1499999999999355</v>
      </c>
      <c r="Y420" s="46"/>
      <c r="Z420" s="46"/>
      <c r="AD420" s="22">
        <f>IF(X420&lt;'User Interface'!$C$54,0,'User Interface'!$C$52)</f>
        <v>0.05</v>
      </c>
      <c r="AE420" s="46">
        <f>'User Interface'!$C$52</f>
        <v>0.05</v>
      </c>
      <c r="BB420" s="46"/>
      <c r="BR420" s="2"/>
      <c r="BS420" s="2"/>
      <c r="BT420" s="2"/>
      <c r="BU420" s="2"/>
      <c r="BV420" s="2"/>
    </row>
    <row r="421" spans="15:74" x14ac:dyDescent="0.35">
      <c r="O421">
        <f t="shared" si="238"/>
        <v>7.1699999999999351</v>
      </c>
      <c r="U421" s="22">
        <f>IF(O421&lt;'User Interface'!$C$54,0,'User Interface'!$C$52)</f>
        <v>0.05</v>
      </c>
      <c r="V421" s="46">
        <f>'User Interface'!$C$52</f>
        <v>0.05</v>
      </c>
      <c r="W421" s="46"/>
      <c r="X421">
        <f t="shared" si="237"/>
        <v>7.1699999999999351</v>
      </c>
      <c r="Y421" s="46"/>
      <c r="Z421" s="46"/>
      <c r="AD421" s="22">
        <f>IF(X421&lt;'User Interface'!$C$54,0,'User Interface'!$C$52)</f>
        <v>0.05</v>
      </c>
      <c r="AE421" s="46">
        <f>'User Interface'!$C$52</f>
        <v>0.05</v>
      </c>
      <c r="BB421" s="46"/>
      <c r="BR421" s="2"/>
      <c r="BS421" s="2"/>
      <c r="BT421" s="2"/>
      <c r="BU421" s="2"/>
      <c r="BV421" s="2"/>
    </row>
    <row r="422" spans="15:74" x14ac:dyDescent="0.35">
      <c r="O422">
        <f t="shared" si="238"/>
        <v>7.1899999999999347</v>
      </c>
      <c r="U422" s="22">
        <f>IF(O422&lt;'User Interface'!$C$54,0,'User Interface'!$C$52)</f>
        <v>0.05</v>
      </c>
      <c r="V422" s="46">
        <f>'User Interface'!$C$52</f>
        <v>0.05</v>
      </c>
      <c r="W422" s="46"/>
      <c r="X422">
        <f t="shared" si="237"/>
        <v>7.1899999999999347</v>
      </c>
      <c r="Y422" s="46"/>
      <c r="Z422" s="46"/>
      <c r="AD422" s="22">
        <f>IF(X422&lt;'User Interface'!$C$54,0,'User Interface'!$C$52)</f>
        <v>0.05</v>
      </c>
      <c r="AE422" s="46">
        <f>'User Interface'!$C$52</f>
        <v>0.05</v>
      </c>
      <c r="BB422" s="46"/>
      <c r="BR422" s="2"/>
      <c r="BS422" s="2"/>
      <c r="BT422" s="2"/>
      <c r="BU422" s="2"/>
      <c r="BV422" s="2"/>
    </row>
    <row r="423" spans="15:74" x14ac:dyDescent="0.35">
      <c r="O423">
        <f t="shared" si="238"/>
        <v>7.2099999999999342</v>
      </c>
      <c r="U423" s="22">
        <f>IF(O423&lt;'User Interface'!$C$54,0,'User Interface'!$C$52)</f>
        <v>0.05</v>
      </c>
      <c r="V423" s="46">
        <f>'User Interface'!$C$52</f>
        <v>0.05</v>
      </c>
      <c r="W423" s="46"/>
      <c r="X423">
        <f t="shared" si="237"/>
        <v>7.2099999999999342</v>
      </c>
      <c r="Y423" s="46"/>
      <c r="Z423" s="46"/>
      <c r="AD423" s="22">
        <f>IF(X423&lt;'User Interface'!$C$54,0,'User Interface'!$C$52)</f>
        <v>0.05</v>
      </c>
      <c r="AE423" s="46">
        <f>'User Interface'!$C$52</f>
        <v>0.05</v>
      </c>
      <c r="BB423" s="46"/>
      <c r="BR423" s="2"/>
      <c r="BS423" s="2"/>
      <c r="BT423" s="2"/>
      <c r="BU423" s="2"/>
      <c r="BV423" s="2"/>
    </row>
    <row r="424" spans="15:74" x14ac:dyDescent="0.35">
      <c r="O424">
        <f t="shared" si="238"/>
        <v>7.2299999999999338</v>
      </c>
      <c r="U424" s="22">
        <f>IF(O424&lt;'User Interface'!$C$54,0,'User Interface'!$C$52)</f>
        <v>0.05</v>
      </c>
      <c r="V424" s="46">
        <f>'User Interface'!$C$52</f>
        <v>0.05</v>
      </c>
      <c r="W424" s="46"/>
      <c r="X424">
        <f t="shared" si="237"/>
        <v>7.2299999999999338</v>
      </c>
      <c r="Y424" s="46"/>
      <c r="Z424" s="46"/>
      <c r="AD424" s="22">
        <f>IF(X424&lt;'User Interface'!$C$54,0,'User Interface'!$C$52)</f>
        <v>0.05</v>
      </c>
      <c r="AE424" s="46">
        <f>'User Interface'!$C$52</f>
        <v>0.05</v>
      </c>
      <c r="BB424" s="46"/>
      <c r="BR424" s="2"/>
      <c r="BS424" s="2"/>
      <c r="BT424" s="2"/>
      <c r="BU424" s="2"/>
      <c r="BV424" s="2"/>
    </row>
    <row r="425" spans="15:74" x14ac:dyDescent="0.35">
      <c r="O425">
        <f t="shared" si="238"/>
        <v>7.2499999999999334</v>
      </c>
      <c r="U425" s="22">
        <f>IF(O425&lt;'User Interface'!$C$54,0,'User Interface'!$C$52)</f>
        <v>0.05</v>
      </c>
      <c r="V425" s="46">
        <f>'User Interface'!$C$52</f>
        <v>0.05</v>
      </c>
      <c r="W425" s="46"/>
      <c r="X425">
        <f t="shared" si="237"/>
        <v>7.2499999999999334</v>
      </c>
      <c r="Y425" s="46"/>
      <c r="Z425" s="46"/>
      <c r="AD425" s="22">
        <f>IF(X425&lt;'User Interface'!$C$54,0,'User Interface'!$C$52)</f>
        <v>0.05</v>
      </c>
      <c r="AE425" s="46">
        <f>'User Interface'!$C$52</f>
        <v>0.05</v>
      </c>
      <c r="BB425" s="46"/>
      <c r="BR425" s="2"/>
      <c r="BS425" s="2"/>
      <c r="BT425" s="2"/>
      <c r="BU425" s="2"/>
      <c r="BV425" s="2"/>
    </row>
    <row r="426" spans="15:74" x14ac:dyDescent="0.35">
      <c r="O426">
        <f t="shared" si="238"/>
        <v>7.269999999999933</v>
      </c>
      <c r="U426" s="22">
        <f>IF(O426&lt;'User Interface'!$C$54,0,'User Interface'!$C$52)</f>
        <v>0.05</v>
      </c>
      <c r="V426" s="46">
        <f>'User Interface'!$C$52</f>
        <v>0.05</v>
      </c>
      <c r="W426" s="46"/>
      <c r="X426">
        <f t="shared" si="237"/>
        <v>7.269999999999933</v>
      </c>
      <c r="Y426" s="46"/>
      <c r="Z426" s="46"/>
      <c r="AD426" s="22">
        <f>IF(X426&lt;'User Interface'!$C$54,0,'User Interface'!$C$52)</f>
        <v>0.05</v>
      </c>
      <c r="AE426" s="46">
        <f>'User Interface'!$C$52</f>
        <v>0.05</v>
      </c>
      <c r="BB426" s="46"/>
      <c r="BR426" s="2"/>
      <c r="BS426" s="2"/>
      <c r="BT426" s="2"/>
      <c r="BU426" s="2"/>
      <c r="BV426" s="2"/>
    </row>
    <row r="427" spans="15:74" x14ac:dyDescent="0.35">
      <c r="O427">
        <f t="shared" si="238"/>
        <v>7.2899999999999325</v>
      </c>
      <c r="U427" s="22">
        <f>IF(O427&lt;'User Interface'!$C$54,0,'User Interface'!$C$52)</f>
        <v>0.05</v>
      </c>
      <c r="V427" s="46">
        <f>'User Interface'!$C$52</f>
        <v>0.05</v>
      </c>
      <c r="W427" s="46"/>
      <c r="X427">
        <f t="shared" si="237"/>
        <v>7.2899999999999325</v>
      </c>
      <c r="Y427" s="46"/>
      <c r="Z427" s="46"/>
      <c r="AD427" s="22">
        <f>IF(X427&lt;'User Interface'!$C$54,0,'User Interface'!$C$52)</f>
        <v>0.05</v>
      </c>
      <c r="AE427" s="46">
        <f>'User Interface'!$C$52</f>
        <v>0.05</v>
      </c>
      <c r="BB427" s="46"/>
      <c r="BR427" s="2"/>
      <c r="BS427" s="2"/>
      <c r="BT427" s="2"/>
      <c r="BU427" s="2"/>
      <c r="BV427" s="2"/>
    </row>
    <row r="428" spans="15:74" x14ac:dyDescent="0.35">
      <c r="O428">
        <f t="shared" si="238"/>
        <v>7.3099999999999321</v>
      </c>
      <c r="U428" s="22">
        <f>IF(O428&lt;'User Interface'!$C$54,0,'User Interface'!$C$52)</f>
        <v>0.05</v>
      </c>
      <c r="V428" s="46">
        <f>'User Interface'!$C$52</f>
        <v>0.05</v>
      </c>
      <c r="W428" s="46"/>
      <c r="X428">
        <f t="shared" si="237"/>
        <v>7.3099999999999321</v>
      </c>
      <c r="Y428" s="46"/>
      <c r="Z428" s="46"/>
      <c r="AD428" s="22">
        <f>IF(X428&lt;'User Interface'!$C$54,0,'User Interface'!$C$52)</f>
        <v>0.05</v>
      </c>
      <c r="AE428" s="46">
        <f>'User Interface'!$C$52</f>
        <v>0.05</v>
      </c>
      <c r="BB428" s="46"/>
      <c r="BR428" s="2"/>
      <c r="BS428" s="2"/>
      <c r="BT428" s="2"/>
      <c r="BU428" s="2"/>
      <c r="BV428" s="2"/>
    </row>
    <row r="429" spans="15:74" x14ac:dyDescent="0.35">
      <c r="O429">
        <f t="shared" si="238"/>
        <v>7.3299999999999317</v>
      </c>
      <c r="U429" s="22">
        <f>IF(O429&lt;'User Interface'!$C$54,0,'User Interface'!$C$52)</f>
        <v>0.05</v>
      </c>
      <c r="V429" s="46">
        <f>'User Interface'!$C$52</f>
        <v>0.05</v>
      </c>
      <c r="W429" s="46"/>
      <c r="X429">
        <f t="shared" si="237"/>
        <v>7.3299999999999317</v>
      </c>
      <c r="Y429" s="46"/>
      <c r="Z429" s="46"/>
      <c r="AD429" s="22">
        <f>IF(X429&lt;'User Interface'!$C$54,0,'User Interface'!$C$52)</f>
        <v>0.05</v>
      </c>
      <c r="AE429" s="46">
        <f>'User Interface'!$C$52</f>
        <v>0.05</v>
      </c>
      <c r="BB429" s="46"/>
      <c r="BR429" s="2"/>
      <c r="BS429" s="2"/>
      <c r="BT429" s="2"/>
      <c r="BU429" s="2"/>
      <c r="BV429" s="2"/>
    </row>
    <row r="430" spans="15:74" x14ac:dyDescent="0.35">
      <c r="O430">
        <f t="shared" si="238"/>
        <v>7.3499999999999313</v>
      </c>
      <c r="U430" s="22">
        <f>IF(O430&lt;'User Interface'!$C$54,0,'User Interface'!$C$52)</f>
        <v>0.05</v>
      </c>
      <c r="V430" s="46">
        <f>'User Interface'!$C$52</f>
        <v>0.05</v>
      </c>
      <c r="W430" s="46"/>
      <c r="X430">
        <f t="shared" si="237"/>
        <v>7.3499999999999313</v>
      </c>
      <c r="Y430" s="46"/>
      <c r="Z430" s="46"/>
      <c r="AD430" s="22">
        <f>IF(X430&lt;'User Interface'!$C$54,0,'User Interface'!$C$52)</f>
        <v>0.05</v>
      </c>
      <c r="AE430" s="46">
        <f>'User Interface'!$C$52</f>
        <v>0.05</v>
      </c>
      <c r="BB430" s="46"/>
      <c r="BR430" s="2"/>
      <c r="BS430" s="2"/>
      <c r="BT430" s="2"/>
      <c r="BU430" s="2"/>
      <c r="BV430" s="2"/>
    </row>
    <row r="431" spans="15:74" x14ac:dyDescent="0.35">
      <c r="O431">
        <f t="shared" si="238"/>
        <v>7.3699999999999308</v>
      </c>
      <c r="U431" s="22">
        <f>IF(O431&lt;'User Interface'!$C$54,0,'User Interface'!$C$52)</f>
        <v>0.05</v>
      </c>
      <c r="V431" s="46">
        <f>'User Interface'!$C$52</f>
        <v>0.05</v>
      </c>
      <c r="W431" s="46"/>
      <c r="X431">
        <f t="shared" si="237"/>
        <v>7.3699999999999308</v>
      </c>
      <c r="Y431" s="46"/>
      <c r="Z431" s="46"/>
      <c r="AD431" s="22">
        <f>IF(X431&lt;'User Interface'!$C$54,0,'User Interface'!$C$52)</f>
        <v>0.05</v>
      </c>
      <c r="AE431" s="46">
        <f>'User Interface'!$C$52</f>
        <v>0.05</v>
      </c>
      <c r="BB431" s="46"/>
      <c r="BR431" s="2"/>
      <c r="BS431" s="2"/>
      <c r="BT431" s="2"/>
      <c r="BU431" s="2"/>
      <c r="BV431" s="2"/>
    </row>
    <row r="432" spans="15:74" x14ac:dyDescent="0.35">
      <c r="O432">
        <f t="shared" si="238"/>
        <v>7.3899999999999304</v>
      </c>
      <c r="U432" s="22">
        <f>IF(O432&lt;'User Interface'!$C$54,0,'User Interface'!$C$52)</f>
        <v>0.05</v>
      </c>
      <c r="V432" s="46">
        <f>'User Interface'!$C$52</f>
        <v>0.05</v>
      </c>
      <c r="W432" s="46"/>
      <c r="X432">
        <f t="shared" si="237"/>
        <v>7.3899999999999304</v>
      </c>
      <c r="Y432" s="46"/>
      <c r="Z432" s="46"/>
      <c r="AD432" s="22">
        <f>IF(X432&lt;'User Interface'!$C$54,0,'User Interface'!$C$52)</f>
        <v>0.05</v>
      </c>
      <c r="AE432" s="46">
        <f>'User Interface'!$C$52</f>
        <v>0.05</v>
      </c>
      <c r="BB432" s="46"/>
    </row>
    <row r="433" spans="15:54" x14ac:dyDescent="0.35">
      <c r="O433">
        <f t="shared" si="238"/>
        <v>7.40999999999993</v>
      </c>
      <c r="U433" s="22">
        <f>IF(O433&lt;'User Interface'!$C$54,0,'User Interface'!$C$52)</f>
        <v>0.05</v>
      </c>
      <c r="V433" s="46">
        <f>'User Interface'!$C$52</f>
        <v>0.05</v>
      </c>
      <c r="W433" s="46"/>
      <c r="X433">
        <f t="shared" si="237"/>
        <v>7.40999999999993</v>
      </c>
      <c r="Y433" s="46"/>
      <c r="Z433" s="46"/>
      <c r="AD433" s="22">
        <f>IF(X433&lt;'User Interface'!$C$54,0,'User Interface'!$C$52)</f>
        <v>0.05</v>
      </c>
      <c r="AE433" s="46">
        <f>'User Interface'!$C$52</f>
        <v>0.05</v>
      </c>
      <c r="BB433" s="46"/>
    </row>
    <row r="434" spans="15:54" x14ac:dyDescent="0.35">
      <c r="O434">
        <f t="shared" si="238"/>
        <v>7.4299999999999295</v>
      </c>
      <c r="U434" s="22">
        <f>IF(O434&lt;'User Interface'!$C$54,0,'User Interface'!$C$52)</f>
        <v>0.05</v>
      </c>
      <c r="V434" s="46">
        <f>'User Interface'!$C$52</f>
        <v>0.05</v>
      </c>
      <c r="W434" s="46"/>
      <c r="X434">
        <f t="shared" si="237"/>
        <v>7.4299999999999295</v>
      </c>
      <c r="Y434" s="46"/>
      <c r="Z434" s="46"/>
      <c r="AD434" s="22">
        <f>IF(X434&lt;'User Interface'!$C$54,0,'User Interface'!$C$52)</f>
        <v>0.05</v>
      </c>
      <c r="AE434" s="46">
        <f>'User Interface'!$C$52</f>
        <v>0.05</v>
      </c>
      <c r="BB434" s="46"/>
    </row>
    <row r="435" spans="15:54" x14ac:dyDescent="0.35">
      <c r="O435">
        <f t="shared" si="238"/>
        <v>7.4499999999999291</v>
      </c>
      <c r="U435" s="22">
        <f>IF(O435&lt;'User Interface'!$C$54,0,'User Interface'!$C$52)</f>
        <v>0.05</v>
      </c>
      <c r="V435" s="46">
        <f>'User Interface'!$C$52</f>
        <v>0.05</v>
      </c>
      <c r="W435" s="46"/>
      <c r="X435">
        <f t="shared" si="237"/>
        <v>7.4499999999999291</v>
      </c>
      <c r="Y435" s="46"/>
      <c r="Z435" s="46"/>
      <c r="AD435" s="22">
        <f>IF(X435&lt;'User Interface'!$C$54,0,'User Interface'!$C$52)</f>
        <v>0.05</v>
      </c>
      <c r="AE435" s="46">
        <f>'User Interface'!$C$52</f>
        <v>0.05</v>
      </c>
      <c r="BB435" s="46"/>
    </row>
    <row r="436" spans="15:54" x14ac:dyDescent="0.35">
      <c r="O436">
        <f t="shared" si="238"/>
        <v>7.4699999999999287</v>
      </c>
      <c r="U436" s="22">
        <f>IF(O436&lt;'User Interface'!$C$54,0,'User Interface'!$C$52)</f>
        <v>0.05</v>
      </c>
      <c r="V436" s="46">
        <f>'User Interface'!$C$52</f>
        <v>0.05</v>
      </c>
      <c r="W436" s="46"/>
      <c r="X436">
        <f t="shared" si="237"/>
        <v>7.4699999999999287</v>
      </c>
      <c r="Y436" s="46"/>
      <c r="Z436" s="46"/>
      <c r="AD436" s="22">
        <f>IF(X436&lt;'User Interface'!$C$54,0,'User Interface'!$C$52)</f>
        <v>0.05</v>
      </c>
      <c r="AE436" s="46">
        <f>'User Interface'!$C$52</f>
        <v>0.05</v>
      </c>
      <c r="BB436" s="46"/>
    </row>
    <row r="437" spans="15:54" x14ac:dyDescent="0.35">
      <c r="O437">
        <f t="shared" si="238"/>
        <v>7.4899999999999283</v>
      </c>
      <c r="U437" s="22">
        <f>IF(O437&lt;'User Interface'!$C$54,0,'User Interface'!$C$52)</f>
        <v>0.05</v>
      </c>
      <c r="V437" s="46">
        <f>'User Interface'!$C$52</f>
        <v>0.05</v>
      </c>
      <c r="W437" s="46"/>
      <c r="X437">
        <f t="shared" si="237"/>
        <v>7.4899999999999283</v>
      </c>
      <c r="Y437" s="46"/>
      <c r="Z437" s="46"/>
      <c r="AD437" s="22">
        <f>IF(X437&lt;'User Interface'!$C$54,0,'User Interface'!$C$52)</f>
        <v>0.05</v>
      </c>
      <c r="AE437" s="46">
        <f>'User Interface'!$C$52</f>
        <v>0.05</v>
      </c>
      <c r="BB437" s="46"/>
    </row>
    <row r="438" spans="15:54" x14ac:dyDescent="0.35">
      <c r="O438">
        <f t="shared" si="238"/>
        <v>7.5099999999999278</v>
      </c>
      <c r="U438" s="22">
        <f>IF(O438&lt;'User Interface'!$C$54,0,'User Interface'!$C$52)</f>
        <v>0.05</v>
      </c>
      <c r="V438" s="46">
        <f>'User Interface'!$C$52</f>
        <v>0.05</v>
      </c>
      <c r="W438" s="46"/>
      <c r="X438">
        <f t="shared" si="237"/>
        <v>7.5099999999999278</v>
      </c>
      <c r="Y438" s="46"/>
      <c r="Z438" s="46"/>
      <c r="AD438" s="22">
        <f>IF(X438&lt;'User Interface'!$C$54,0,'User Interface'!$C$52)</f>
        <v>0.05</v>
      </c>
      <c r="AE438" s="46">
        <f>'User Interface'!$C$52</f>
        <v>0.05</v>
      </c>
      <c r="BB438" s="46"/>
    </row>
    <row r="439" spans="15:54" x14ac:dyDescent="0.35">
      <c r="O439">
        <f t="shared" si="238"/>
        <v>7.5299999999999274</v>
      </c>
      <c r="U439" s="22">
        <f>IF(O439&lt;'User Interface'!$C$54,0,'User Interface'!$C$52)</f>
        <v>0.05</v>
      </c>
      <c r="V439" s="46">
        <f>'User Interface'!$C$52</f>
        <v>0.05</v>
      </c>
      <c r="W439" s="46"/>
      <c r="X439">
        <f t="shared" si="237"/>
        <v>7.5299999999999274</v>
      </c>
      <c r="Y439" s="46"/>
      <c r="Z439" s="46"/>
      <c r="AD439" s="22">
        <f>IF(X439&lt;'User Interface'!$C$54,0,'User Interface'!$C$52)</f>
        <v>0.05</v>
      </c>
      <c r="AE439" s="46">
        <f>'User Interface'!$C$52</f>
        <v>0.05</v>
      </c>
      <c r="BB439" s="46"/>
    </row>
    <row r="440" spans="15:54" x14ac:dyDescent="0.35">
      <c r="O440">
        <f t="shared" si="238"/>
        <v>7.549999999999927</v>
      </c>
      <c r="U440" s="22">
        <f>IF(O440&lt;'User Interface'!$C$54,0,'User Interface'!$C$52)</f>
        <v>0.05</v>
      </c>
      <c r="V440" s="46">
        <f>'User Interface'!$C$52</f>
        <v>0.05</v>
      </c>
      <c r="W440" s="46"/>
      <c r="X440">
        <f t="shared" si="237"/>
        <v>7.549999999999927</v>
      </c>
      <c r="Y440" s="46"/>
      <c r="Z440" s="46"/>
      <c r="AD440" s="22">
        <f>IF(X440&lt;'User Interface'!$C$54,0,'User Interface'!$C$52)</f>
        <v>0.05</v>
      </c>
      <c r="AE440" s="46">
        <f>'User Interface'!$C$52</f>
        <v>0.05</v>
      </c>
      <c r="BB440" s="46"/>
    </row>
    <row r="441" spans="15:54" x14ac:dyDescent="0.35">
      <c r="O441">
        <f t="shared" si="238"/>
        <v>7.5699999999999266</v>
      </c>
      <c r="U441" s="22">
        <f>IF(O441&lt;'User Interface'!$C$54,0,'User Interface'!$C$52)</f>
        <v>0.05</v>
      </c>
      <c r="V441" s="46">
        <f>'User Interface'!$C$52</f>
        <v>0.05</v>
      </c>
      <c r="W441" s="46"/>
      <c r="X441">
        <f t="shared" si="237"/>
        <v>7.5699999999999266</v>
      </c>
      <c r="Y441" s="46"/>
      <c r="Z441" s="46"/>
      <c r="AD441" s="22">
        <f>IF(X441&lt;'User Interface'!$C$54,0,'User Interface'!$C$52)</f>
        <v>0.05</v>
      </c>
      <c r="AE441" s="46">
        <f>'User Interface'!$C$52</f>
        <v>0.05</v>
      </c>
      <c r="BB441" s="46"/>
    </row>
    <row r="442" spans="15:54" x14ac:dyDescent="0.35">
      <c r="O442">
        <f t="shared" si="238"/>
        <v>7.5899999999999261</v>
      </c>
      <c r="U442" s="22">
        <f>IF(O442&lt;'User Interface'!$C$54,0,'User Interface'!$C$52)</f>
        <v>0.05</v>
      </c>
      <c r="V442" s="46">
        <f>'User Interface'!$C$52</f>
        <v>0.05</v>
      </c>
      <c r="W442" s="46"/>
      <c r="X442">
        <f t="shared" si="237"/>
        <v>7.5899999999999261</v>
      </c>
      <c r="Y442" s="46"/>
      <c r="Z442" s="46"/>
      <c r="AD442" s="22">
        <f>IF(X442&lt;'User Interface'!$C$54,0,'User Interface'!$C$52)</f>
        <v>0.05</v>
      </c>
      <c r="AE442" s="46">
        <f>'User Interface'!$C$52</f>
        <v>0.05</v>
      </c>
      <c r="BB442" s="46"/>
    </row>
    <row r="443" spans="15:54" x14ac:dyDescent="0.35">
      <c r="O443">
        <f t="shared" si="238"/>
        <v>7.6099999999999257</v>
      </c>
      <c r="U443" s="22">
        <f>IF(O443&lt;'User Interface'!$C$54,0,'User Interface'!$C$52)</f>
        <v>0.05</v>
      </c>
      <c r="V443" s="46">
        <f>'User Interface'!$C$52</f>
        <v>0.05</v>
      </c>
      <c r="W443" s="46"/>
      <c r="X443">
        <f t="shared" si="237"/>
        <v>7.6099999999999257</v>
      </c>
      <c r="Y443" s="46"/>
      <c r="Z443" s="46"/>
      <c r="AD443" s="22">
        <f>IF(X443&lt;'User Interface'!$C$54,0,'User Interface'!$C$52)</f>
        <v>0.05</v>
      </c>
      <c r="AE443" s="46">
        <f>'User Interface'!$C$52</f>
        <v>0.05</v>
      </c>
      <c r="BB443" s="46"/>
    </row>
    <row r="444" spans="15:54" x14ac:dyDescent="0.35">
      <c r="O444">
        <f t="shared" si="238"/>
        <v>7.6299999999999253</v>
      </c>
      <c r="U444" s="22">
        <f>IF(O444&lt;'User Interface'!$C$54,0,'User Interface'!$C$52)</f>
        <v>0.05</v>
      </c>
      <c r="V444" s="46">
        <f>'User Interface'!$C$52</f>
        <v>0.05</v>
      </c>
      <c r="W444" s="46"/>
      <c r="X444">
        <f t="shared" si="237"/>
        <v>7.6299999999999253</v>
      </c>
      <c r="Y444" s="46"/>
      <c r="Z444" s="46"/>
      <c r="AD444" s="22">
        <f>IF(X444&lt;'User Interface'!$C$54,0,'User Interface'!$C$52)</f>
        <v>0.05</v>
      </c>
      <c r="AE444" s="46">
        <f>'User Interface'!$C$52</f>
        <v>0.05</v>
      </c>
      <c r="BB444" s="46"/>
    </row>
    <row r="445" spans="15:54" x14ac:dyDescent="0.35">
      <c r="O445">
        <f t="shared" si="238"/>
        <v>7.6499999999999249</v>
      </c>
      <c r="U445" s="22">
        <f>IF(O445&lt;'User Interface'!$C$54,0,'User Interface'!$C$52)</f>
        <v>0.05</v>
      </c>
      <c r="V445" s="46">
        <f>'User Interface'!$C$52</f>
        <v>0.05</v>
      </c>
      <c r="W445" s="46"/>
      <c r="X445">
        <f t="shared" si="237"/>
        <v>7.6499999999999249</v>
      </c>
      <c r="Y445" s="46"/>
      <c r="Z445" s="46"/>
      <c r="AD445" s="22">
        <f>IF(X445&lt;'User Interface'!$C$54,0,'User Interface'!$C$52)</f>
        <v>0.05</v>
      </c>
      <c r="AE445" s="46">
        <f>'User Interface'!$C$52</f>
        <v>0.05</v>
      </c>
      <c r="BB445" s="46"/>
    </row>
    <row r="446" spans="15:54" x14ac:dyDescent="0.35">
      <c r="O446">
        <f t="shared" si="238"/>
        <v>7.6699999999999244</v>
      </c>
      <c r="U446" s="22">
        <f>IF(O446&lt;'User Interface'!$C$54,0,'User Interface'!$C$52)</f>
        <v>0.05</v>
      </c>
      <c r="V446" s="46">
        <f>'User Interface'!$C$52</f>
        <v>0.05</v>
      </c>
      <c r="W446" s="46"/>
      <c r="X446">
        <f t="shared" si="237"/>
        <v>7.6699999999999244</v>
      </c>
      <c r="Y446" s="46"/>
      <c r="Z446" s="46"/>
      <c r="AD446" s="22">
        <f>IF(X446&lt;'User Interface'!$C$54,0,'User Interface'!$C$52)</f>
        <v>0.05</v>
      </c>
      <c r="AE446" s="46">
        <f>'User Interface'!$C$52</f>
        <v>0.05</v>
      </c>
      <c r="BB446" s="46"/>
    </row>
    <row r="447" spans="15:54" x14ac:dyDescent="0.35">
      <c r="O447">
        <f t="shared" si="238"/>
        <v>7.689999999999924</v>
      </c>
      <c r="U447" s="22">
        <f>IF(O447&lt;'User Interface'!$C$54,0,'User Interface'!$C$52)</f>
        <v>0.05</v>
      </c>
      <c r="V447" s="46">
        <f>'User Interface'!$C$52</f>
        <v>0.05</v>
      </c>
      <c r="W447" s="46"/>
      <c r="X447">
        <f t="shared" si="237"/>
        <v>7.689999999999924</v>
      </c>
      <c r="Y447" s="46"/>
      <c r="Z447" s="46"/>
      <c r="AD447" s="22">
        <f>IF(X447&lt;'User Interface'!$C$54,0,'User Interface'!$C$52)</f>
        <v>0.05</v>
      </c>
      <c r="AE447" s="46">
        <f>'User Interface'!$C$52</f>
        <v>0.05</v>
      </c>
      <c r="BB447" s="46"/>
    </row>
    <row r="448" spans="15:54" x14ac:dyDescent="0.35">
      <c r="O448">
        <f t="shared" si="238"/>
        <v>7.7099999999999236</v>
      </c>
      <c r="U448" s="22">
        <f>IF(O448&lt;'User Interface'!$C$54,0,'User Interface'!$C$52)</f>
        <v>0.05</v>
      </c>
      <c r="V448" s="46">
        <f>'User Interface'!$C$52</f>
        <v>0.05</v>
      </c>
      <c r="W448" s="46"/>
      <c r="X448">
        <f t="shared" si="237"/>
        <v>7.7099999999999236</v>
      </c>
      <c r="Y448" s="46"/>
      <c r="Z448" s="46"/>
      <c r="AD448" s="22">
        <f>IF(X448&lt;'User Interface'!$C$54,0,'User Interface'!$C$52)</f>
        <v>0.05</v>
      </c>
      <c r="AE448" s="46">
        <f>'User Interface'!$C$52</f>
        <v>0.05</v>
      </c>
      <c r="BB448" s="46"/>
    </row>
    <row r="449" spans="15:54" x14ac:dyDescent="0.35">
      <c r="O449">
        <f t="shared" si="238"/>
        <v>7.7299999999999232</v>
      </c>
      <c r="U449" s="22">
        <f>IF(O449&lt;'User Interface'!$C$54,0,'User Interface'!$C$52)</f>
        <v>0.05</v>
      </c>
      <c r="V449" s="46">
        <f>'User Interface'!$C$52</f>
        <v>0.05</v>
      </c>
      <c r="W449" s="46"/>
      <c r="X449">
        <f t="shared" si="237"/>
        <v>7.7299999999999232</v>
      </c>
      <c r="Y449" s="46"/>
      <c r="Z449" s="46"/>
      <c r="AD449" s="22">
        <f>IF(X449&lt;'User Interface'!$C$54,0,'User Interface'!$C$52)</f>
        <v>0.05</v>
      </c>
      <c r="AE449" s="46">
        <f>'User Interface'!$C$52</f>
        <v>0.05</v>
      </c>
      <c r="BB449" s="46"/>
    </row>
    <row r="450" spans="15:54" x14ac:dyDescent="0.35">
      <c r="O450">
        <f t="shared" si="238"/>
        <v>7.7499999999999227</v>
      </c>
      <c r="U450" s="22">
        <f>IF(O450&lt;'User Interface'!$C$54,0,'User Interface'!$C$52)</f>
        <v>0.05</v>
      </c>
      <c r="V450" s="46">
        <f>'User Interface'!$C$52</f>
        <v>0.05</v>
      </c>
      <c r="W450" s="46"/>
      <c r="X450">
        <f t="shared" ref="X450:X458" si="239">X449+0.02</f>
        <v>7.7499999999999227</v>
      </c>
      <c r="Y450" s="46"/>
      <c r="Z450" s="46"/>
      <c r="AD450" s="22">
        <f>IF(X450&lt;'User Interface'!$C$54,0,'User Interface'!$C$52)</f>
        <v>0.05</v>
      </c>
      <c r="AE450" s="46">
        <f>'User Interface'!$C$52</f>
        <v>0.05</v>
      </c>
      <c r="BB450" s="46"/>
    </row>
    <row r="451" spans="15:54" x14ac:dyDescent="0.35">
      <c r="O451">
        <f t="shared" ref="O451:O460" si="240">O450+0.02</f>
        <v>7.7699999999999223</v>
      </c>
      <c r="U451" s="22">
        <f>IF(O451&lt;'User Interface'!$C$54,0,'User Interface'!$C$52)</f>
        <v>0.05</v>
      </c>
      <c r="V451" s="46">
        <f>'User Interface'!$C$52</f>
        <v>0.05</v>
      </c>
      <c r="W451" s="46"/>
      <c r="X451">
        <f t="shared" si="239"/>
        <v>7.7699999999999223</v>
      </c>
      <c r="Y451" s="46"/>
      <c r="Z451" s="46"/>
      <c r="AD451" s="22">
        <f>IF(X451&lt;'User Interface'!$C$54,0,'User Interface'!$C$52)</f>
        <v>0.05</v>
      </c>
      <c r="AE451" s="46">
        <f>'User Interface'!$C$52</f>
        <v>0.05</v>
      </c>
      <c r="BB451" s="46"/>
    </row>
    <row r="452" spans="15:54" x14ac:dyDescent="0.35">
      <c r="O452">
        <f t="shared" si="240"/>
        <v>7.7899999999999219</v>
      </c>
      <c r="U452" s="22">
        <f>IF(O452&lt;'User Interface'!$C$54,0,'User Interface'!$C$52)</f>
        <v>0.05</v>
      </c>
      <c r="V452" s="46">
        <f>'User Interface'!$C$52</f>
        <v>0.05</v>
      </c>
      <c r="W452" s="46"/>
      <c r="X452">
        <f t="shared" si="239"/>
        <v>7.7899999999999219</v>
      </c>
      <c r="Y452" s="46"/>
      <c r="Z452" s="46"/>
      <c r="AD452" s="22">
        <f>IF(X452&lt;'User Interface'!$C$54,0,'User Interface'!$C$52)</f>
        <v>0.05</v>
      </c>
      <c r="AE452" s="46">
        <f>'User Interface'!$C$52</f>
        <v>0.05</v>
      </c>
      <c r="BB452" s="46"/>
    </row>
    <row r="453" spans="15:54" x14ac:dyDescent="0.35">
      <c r="O453">
        <f t="shared" si="240"/>
        <v>7.8099999999999214</v>
      </c>
      <c r="U453" s="22">
        <f>IF(O453&lt;'User Interface'!$C$54,0,'User Interface'!$C$52)</f>
        <v>0.05</v>
      </c>
      <c r="V453" s="46">
        <f>'User Interface'!$C$52</f>
        <v>0.05</v>
      </c>
      <c r="W453" s="46"/>
      <c r="X453">
        <f t="shared" si="239"/>
        <v>7.8099999999999214</v>
      </c>
      <c r="Y453" s="46"/>
      <c r="Z453" s="46"/>
      <c r="AD453" s="22">
        <f>IF(X453&lt;'User Interface'!$C$54,0,'User Interface'!$C$52)</f>
        <v>0.05</v>
      </c>
      <c r="AE453" s="46">
        <f>'User Interface'!$C$52</f>
        <v>0.05</v>
      </c>
      <c r="BB453" s="46"/>
    </row>
    <row r="454" spans="15:54" x14ac:dyDescent="0.35">
      <c r="O454">
        <f t="shared" si="240"/>
        <v>7.829999999999921</v>
      </c>
      <c r="U454" s="22">
        <f>IF(O454&lt;'User Interface'!$C$54,0,'User Interface'!$C$52)</f>
        <v>0.05</v>
      </c>
      <c r="V454" s="46">
        <f>'User Interface'!$C$52</f>
        <v>0.05</v>
      </c>
      <c r="W454" s="46"/>
      <c r="X454">
        <f t="shared" si="239"/>
        <v>7.829999999999921</v>
      </c>
      <c r="Y454" s="46"/>
      <c r="Z454" s="46"/>
      <c r="AD454" s="22">
        <f>IF(X454&lt;'User Interface'!$C$54,0,'User Interface'!$C$52)</f>
        <v>0.05</v>
      </c>
      <c r="AE454" s="46">
        <f>'User Interface'!$C$52</f>
        <v>0.05</v>
      </c>
      <c r="BB454" s="46"/>
    </row>
    <row r="455" spans="15:54" x14ac:dyDescent="0.35">
      <c r="O455">
        <f t="shared" si="240"/>
        <v>7.8499999999999206</v>
      </c>
      <c r="U455" s="22">
        <f>IF(O455&lt;'User Interface'!$C$54,0,'User Interface'!$C$52)</f>
        <v>0.05</v>
      </c>
      <c r="V455" s="46">
        <f>'User Interface'!$C$52</f>
        <v>0.05</v>
      </c>
      <c r="W455" s="46"/>
      <c r="X455">
        <f t="shared" si="239"/>
        <v>7.8499999999999206</v>
      </c>
      <c r="Y455" s="46"/>
      <c r="Z455" s="46"/>
      <c r="AD455" s="22">
        <f>IF(X455&lt;'User Interface'!$C$54,0,'User Interface'!$C$52)</f>
        <v>0.05</v>
      </c>
      <c r="AE455" s="46">
        <f>'User Interface'!$C$52</f>
        <v>0.05</v>
      </c>
      <c r="BB455" s="46"/>
    </row>
    <row r="456" spans="15:54" x14ac:dyDescent="0.35">
      <c r="O456">
        <f t="shared" si="240"/>
        <v>7.8699999999999202</v>
      </c>
      <c r="U456" s="22">
        <f>IF(O456&lt;'User Interface'!$C$54,0,'User Interface'!$C$52)</f>
        <v>0.05</v>
      </c>
      <c r="V456" s="46">
        <f>'User Interface'!$C$52</f>
        <v>0.05</v>
      </c>
      <c r="W456" s="46"/>
      <c r="X456">
        <f t="shared" si="239"/>
        <v>7.8699999999999202</v>
      </c>
      <c r="Y456" s="46"/>
      <c r="Z456" s="46"/>
      <c r="AD456" s="22">
        <f>IF(X456&lt;'User Interface'!$C$54,0,'User Interface'!$C$52)</f>
        <v>0.05</v>
      </c>
      <c r="AE456" s="46">
        <f>'User Interface'!$C$52</f>
        <v>0.05</v>
      </c>
      <c r="BB456" s="46"/>
    </row>
    <row r="457" spans="15:54" x14ac:dyDescent="0.35">
      <c r="O457">
        <f t="shared" si="240"/>
        <v>7.8899999999999197</v>
      </c>
      <c r="U457" s="22">
        <f>IF(O457&lt;'User Interface'!$C$54,0,'User Interface'!$C$52)</f>
        <v>0.05</v>
      </c>
      <c r="V457" s="46">
        <f>'User Interface'!$C$52</f>
        <v>0.05</v>
      </c>
      <c r="W457" s="46"/>
      <c r="X457">
        <f t="shared" si="239"/>
        <v>7.8899999999999197</v>
      </c>
      <c r="Y457" s="46"/>
      <c r="Z457" s="46"/>
      <c r="AD457" s="22">
        <f>IF(X457&lt;'User Interface'!$C$54,0,'User Interface'!$C$52)</f>
        <v>0.05</v>
      </c>
      <c r="AE457" s="46">
        <f>'User Interface'!$C$52</f>
        <v>0.05</v>
      </c>
      <c r="BB457" s="46"/>
    </row>
    <row r="458" spans="15:54" x14ac:dyDescent="0.35">
      <c r="O458">
        <f t="shared" si="240"/>
        <v>7.9099999999999193</v>
      </c>
      <c r="U458" s="22">
        <f>IF(O458&lt;'User Interface'!$C$54,0,'User Interface'!$C$52)</f>
        <v>0.05</v>
      </c>
      <c r="V458" s="46">
        <f>'User Interface'!$C$52</f>
        <v>0.05</v>
      </c>
      <c r="W458" s="46"/>
      <c r="X458">
        <f t="shared" si="239"/>
        <v>7.9099999999999193</v>
      </c>
      <c r="Y458" s="46"/>
      <c r="Z458" s="46"/>
      <c r="AD458" s="22">
        <f>IF(X458&lt;'User Interface'!$C$54,0,'User Interface'!$C$52)</f>
        <v>0.05</v>
      </c>
      <c r="AE458" s="46">
        <f>'User Interface'!$C$52</f>
        <v>0.05</v>
      </c>
      <c r="BB458" s="46"/>
    </row>
    <row r="459" spans="15:54" x14ac:dyDescent="0.35">
      <c r="O459">
        <f t="shared" si="240"/>
        <v>7.9299999999999189</v>
      </c>
      <c r="U459" s="22">
        <f>IF(O459&lt;'User Interface'!$C$54,0,'User Interface'!$C$52)</f>
        <v>0.05</v>
      </c>
      <c r="V459" s="46">
        <f>'User Interface'!$C$52</f>
        <v>0.05</v>
      </c>
      <c r="W459" s="46"/>
      <c r="X459">
        <f>X458+0.02</f>
        <v>7.9299999999999189</v>
      </c>
      <c r="Y459" s="46"/>
      <c r="Z459" s="46"/>
      <c r="AD459" s="22">
        <f>IF(X459&lt;'User Interface'!$C$54,0,'User Interface'!$C$52)</f>
        <v>0.05</v>
      </c>
      <c r="AE459" s="46">
        <f>'User Interface'!$C$52</f>
        <v>0.05</v>
      </c>
      <c r="BB459" s="46"/>
    </row>
    <row r="460" spans="15:54" x14ac:dyDescent="0.35">
      <c r="O460">
        <f t="shared" si="240"/>
        <v>7.9499999999999185</v>
      </c>
      <c r="U460" s="22">
        <f>IF(O460&lt;'User Interface'!$C$54,0,'User Interface'!$C$52)</f>
        <v>0.05</v>
      </c>
      <c r="V460" s="46">
        <f>'User Interface'!$C$52</f>
        <v>0.05</v>
      </c>
      <c r="W460" s="46"/>
      <c r="X460">
        <f>X459+0.02</f>
        <v>7.9499999999999185</v>
      </c>
      <c r="Y460" s="46"/>
      <c r="Z460" s="46"/>
      <c r="AD460" s="22">
        <f>IF(X460&lt;'User Interface'!$C$54,0,'User Interface'!$C$52)</f>
        <v>0.05</v>
      </c>
      <c r="AE460" s="46">
        <f>'User Interface'!$C$52</f>
        <v>0.05</v>
      </c>
      <c r="BB460" s="46"/>
    </row>
    <row r="461" spans="15:54" x14ac:dyDescent="0.35">
      <c r="BB461" s="46"/>
    </row>
    <row r="462" spans="15:54" x14ac:dyDescent="0.35">
      <c r="BB462" s="46"/>
    </row>
    <row r="463" spans="15:54" x14ac:dyDescent="0.35">
      <c r="BB463" s="46"/>
    </row>
    <row r="464" spans="15:54" x14ac:dyDescent="0.35">
      <c r="BB464" s="46"/>
    </row>
    <row r="465" spans="54:54" x14ac:dyDescent="0.35">
      <c r="BB465" s="46"/>
    </row>
    <row r="466" spans="54:54" x14ac:dyDescent="0.35">
      <c r="BB466" s="46"/>
    </row>
    <row r="467" spans="54:54" x14ac:dyDescent="0.35">
      <c r="BB467" s="46"/>
    </row>
    <row r="468" spans="54:54" x14ac:dyDescent="0.35">
      <c r="BB468" s="46"/>
    </row>
    <row r="469" spans="54:54" x14ac:dyDescent="0.35">
      <c r="BB469" s="46"/>
    </row>
    <row r="470" spans="54:54" x14ac:dyDescent="0.35">
      <c r="BB470" s="46"/>
    </row>
    <row r="471" spans="54:54" x14ac:dyDescent="0.35">
      <c r="BB471" s="46"/>
    </row>
    <row r="472" spans="54:54" x14ac:dyDescent="0.35">
      <c r="BB472" s="46"/>
    </row>
    <row r="473" spans="54:54" x14ac:dyDescent="0.35">
      <c r="BB473" s="46"/>
    </row>
    <row r="474" spans="54:54" x14ac:dyDescent="0.35">
      <c r="BB474" s="46"/>
    </row>
    <row r="475" spans="54:54" x14ac:dyDescent="0.35">
      <c r="BB475" s="46"/>
    </row>
    <row r="476" spans="54:54" x14ac:dyDescent="0.35">
      <c r="BB476" s="46"/>
    </row>
    <row r="477" spans="54:54" x14ac:dyDescent="0.35">
      <c r="BB477" s="46"/>
    </row>
    <row r="478" spans="54:54" x14ac:dyDescent="0.35">
      <c r="BB478" s="46"/>
    </row>
    <row r="479" spans="54:54" x14ac:dyDescent="0.35">
      <c r="BB479" s="46"/>
    </row>
    <row r="480" spans="54:54" x14ac:dyDescent="0.35">
      <c r="BB480" s="46"/>
    </row>
    <row r="481" spans="54:54" x14ac:dyDescent="0.35">
      <c r="BB481" s="46"/>
    </row>
    <row r="482" spans="54:54" x14ac:dyDescent="0.35">
      <c r="BB482" s="46"/>
    </row>
    <row r="483" spans="54:54" x14ac:dyDescent="0.35">
      <c r="BB483" s="46"/>
    </row>
    <row r="484" spans="54:54" x14ac:dyDescent="0.35">
      <c r="BB484" s="46"/>
    </row>
    <row r="485" spans="54:54" x14ac:dyDescent="0.35">
      <c r="BB485" s="46"/>
    </row>
    <row r="486" spans="54:54" x14ac:dyDescent="0.35">
      <c r="BB486" s="46"/>
    </row>
    <row r="487" spans="54:54" x14ac:dyDescent="0.35">
      <c r="BB487" s="46"/>
    </row>
    <row r="488" spans="54:54" x14ac:dyDescent="0.35">
      <c r="BB488" s="46"/>
    </row>
    <row r="489" spans="54:54" x14ac:dyDescent="0.35">
      <c r="BB489" s="46"/>
    </row>
    <row r="490" spans="54:54" x14ac:dyDescent="0.35">
      <c r="BB490" s="46"/>
    </row>
    <row r="491" spans="54:54" x14ac:dyDescent="0.35">
      <c r="BB491" s="46"/>
    </row>
    <row r="492" spans="54:54" x14ac:dyDescent="0.35">
      <c r="BB492" s="46"/>
    </row>
    <row r="493" spans="54:54" x14ac:dyDescent="0.35">
      <c r="BB493" s="46"/>
    </row>
    <row r="494" spans="54:54" x14ac:dyDescent="0.35">
      <c r="BB494" s="46"/>
    </row>
    <row r="495" spans="54:54" x14ac:dyDescent="0.35">
      <c r="BB495" s="46"/>
    </row>
    <row r="496" spans="54:54" x14ac:dyDescent="0.35">
      <c r="BB496" s="46"/>
    </row>
    <row r="497" spans="54:54" x14ac:dyDescent="0.35">
      <c r="BB497" s="46"/>
    </row>
    <row r="498" spans="54:54" x14ac:dyDescent="0.35">
      <c r="BB498" s="46"/>
    </row>
    <row r="499" spans="54:54" x14ac:dyDescent="0.35">
      <c r="BB499" s="46"/>
    </row>
    <row r="500" spans="54:54" x14ac:dyDescent="0.35">
      <c r="BB500" s="46"/>
    </row>
    <row r="501" spans="54:54" x14ac:dyDescent="0.35">
      <c r="BB501" s="46"/>
    </row>
    <row r="502" spans="54:54" x14ac:dyDescent="0.35">
      <c r="BB502" s="46"/>
    </row>
    <row r="503" spans="54:54" x14ac:dyDescent="0.35">
      <c r="BB503" s="46"/>
    </row>
    <row r="504" spans="54:54" x14ac:dyDescent="0.35">
      <c r="BB504" s="46"/>
    </row>
    <row r="505" spans="54:54" x14ac:dyDescent="0.35">
      <c r="BB505" s="46"/>
    </row>
    <row r="506" spans="54:54" x14ac:dyDescent="0.35">
      <c r="BB506" s="46"/>
    </row>
    <row r="507" spans="54:54" x14ac:dyDescent="0.35">
      <c r="BB507" s="46"/>
    </row>
    <row r="508" spans="54:54" x14ac:dyDescent="0.35">
      <c r="BB508" s="46"/>
    </row>
    <row r="509" spans="54:54" x14ac:dyDescent="0.35">
      <c r="BB509" s="46"/>
    </row>
    <row r="510" spans="54:54" x14ac:dyDescent="0.35">
      <c r="BB510" s="46"/>
    </row>
    <row r="511" spans="54:54" x14ac:dyDescent="0.35">
      <c r="BB511" s="46"/>
    </row>
    <row r="512" spans="54:54" x14ac:dyDescent="0.35">
      <c r="BB512" s="46"/>
    </row>
    <row r="513" spans="54:54" x14ac:dyDescent="0.35">
      <c r="BB513" s="46"/>
    </row>
    <row r="514" spans="54:54" x14ac:dyDescent="0.35">
      <c r="BB514" s="46"/>
    </row>
    <row r="515" spans="54:54" x14ac:dyDescent="0.35">
      <c r="BB515" s="46"/>
    </row>
    <row r="516" spans="54:54" x14ac:dyDescent="0.35">
      <c r="BB516" s="46"/>
    </row>
    <row r="517" spans="54:54" x14ac:dyDescent="0.35">
      <c r="BB517" s="46"/>
    </row>
    <row r="518" spans="54:54" x14ac:dyDescent="0.35">
      <c r="BB518" s="46"/>
    </row>
    <row r="519" spans="54:54" x14ac:dyDescent="0.35">
      <c r="BB519" s="46"/>
    </row>
    <row r="520" spans="54:54" x14ac:dyDescent="0.35">
      <c r="BB520" s="46"/>
    </row>
    <row r="521" spans="54:54" x14ac:dyDescent="0.35">
      <c r="BB521" s="46"/>
    </row>
    <row r="522" spans="54:54" x14ac:dyDescent="0.35">
      <c r="BB522" s="46"/>
    </row>
    <row r="523" spans="54:54" x14ac:dyDescent="0.35">
      <c r="BB523" s="46"/>
    </row>
    <row r="524" spans="54:54" x14ac:dyDescent="0.35">
      <c r="BB524" s="46"/>
    </row>
    <row r="525" spans="54:54" x14ac:dyDescent="0.35">
      <c r="BB525" s="46"/>
    </row>
    <row r="526" spans="54:54" x14ac:dyDescent="0.35">
      <c r="BB526" s="46"/>
    </row>
    <row r="527" spans="54:54" x14ac:dyDescent="0.35">
      <c r="BB527" s="46"/>
    </row>
    <row r="528" spans="54:54" x14ac:dyDescent="0.35">
      <c r="BB528" s="46"/>
    </row>
    <row r="529" spans="54:54" x14ac:dyDescent="0.35">
      <c r="BB529" s="46"/>
    </row>
    <row r="530" spans="54:54" x14ac:dyDescent="0.35">
      <c r="BB530" s="46"/>
    </row>
    <row r="531" spans="54:54" x14ac:dyDescent="0.35">
      <c r="BB531" s="46"/>
    </row>
    <row r="532" spans="54:54" x14ac:dyDescent="0.35">
      <c r="BB532" s="46"/>
    </row>
    <row r="533" spans="54:54" x14ac:dyDescent="0.35">
      <c r="BB533" s="46"/>
    </row>
    <row r="534" spans="54:54" x14ac:dyDescent="0.35">
      <c r="BB534" s="46"/>
    </row>
    <row r="535" spans="54:54" x14ac:dyDescent="0.35">
      <c r="BB535" s="46"/>
    </row>
    <row r="536" spans="54:54" x14ac:dyDescent="0.35">
      <c r="BB536" s="46"/>
    </row>
    <row r="537" spans="54:54" x14ac:dyDescent="0.35">
      <c r="BB537" s="46"/>
    </row>
    <row r="538" spans="54:54" x14ac:dyDescent="0.35">
      <c r="BB538" s="46"/>
    </row>
    <row r="539" spans="54:54" x14ac:dyDescent="0.35">
      <c r="BB539" s="46"/>
    </row>
    <row r="540" spans="54:54" x14ac:dyDescent="0.35">
      <c r="BB540" s="46"/>
    </row>
    <row r="541" spans="54:54" x14ac:dyDescent="0.35">
      <c r="BB541" s="46"/>
    </row>
    <row r="542" spans="54:54" x14ac:dyDescent="0.35">
      <c r="BB542" s="46"/>
    </row>
    <row r="543" spans="54:54" x14ac:dyDescent="0.35">
      <c r="BB543" s="46"/>
    </row>
    <row r="544" spans="54:54" x14ac:dyDescent="0.35">
      <c r="BB544" s="46"/>
    </row>
    <row r="545" spans="54:54" x14ac:dyDescent="0.35">
      <c r="BB545" s="46"/>
    </row>
    <row r="546" spans="54:54" x14ac:dyDescent="0.35">
      <c r="BB546" s="46"/>
    </row>
    <row r="547" spans="54:54" x14ac:dyDescent="0.35">
      <c r="BB547" s="46"/>
    </row>
    <row r="548" spans="54:54" x14ac:dyDescent="0.35">
      <c r="BB548" s="46"/>
    </row>
    <row r="549" spans="54:54" x14ac:dyDescent="0.35">
      <c r="BB549" s="46"/>
    </row>
    <row r="550" spans="54:54" x14ac:dyDescent="0.35">
      <c r="BB550" s="46"/>
    </row>
    <row r="551" spans="54:54" x14ac:dyDescent="0.35">
      <c r="BB551" s="46"/>
    </row>
    <row r="552" spans="54:54" x14ac:dyDescent="0.35">
      <c r="BB552" s="46"/>
    </row>
    <row r="553" spans="54:54" x14ac:dyDescent="0.35">
      <c r="BB553" s="46"/>
    </row>
    <row r="554" spans="54:54" x14ac:dyDescent="0.35">
      <c r="BB554" s="46"/>
    </row>
    <row r="555" spans="54:54" x14ac:dyDescent="0.35">
      <c r="BB555" s="46"/>
    </row>
    <row r="556" spans="54:54" x14ac:dyDescent="0.35">
      <c r="BB556" s="46"/>
    </row>
    <row r="557" spans="54:54" x14ac:dyDescent="0.35">
      <c r="BB557" s="46"/>
    </row>
    <row r="558" spans="54:54" x14ac:dyDescent="0.35">
      <c r="BB558" s="46"/>
    </row>
    <row r="559" spans="54:54" x14ac:dyDescent="0.35">
      <c r="BB559" s="46"/>
    </row>
    <row r="560" spans="54:54" x14ac:dyDescent="0.35">
      <c r="BB560" s="46"/>
    </row>
    <row r="561" spans="54:54" x14ac:dyDescent="0.35">
      <c r="BB561" s="46"/>
    </row>
    <row r="562" spans="54:54" x14ac:dyDescent="0.35">
      <c r="BB562" s="46"/>
    </row>
    <row r="563" spans="54:54" x14ac:dyDescent="0.35">
      <c r="BB563" s="46"/>
    </row>
    <row r="564" spans="54:54" x14ac:dyDescent="0.35">
      <c r="BB564" s="46"/>
    </row>
    <row r="565" spans="54:54" x14ac:dyDescent="0.35">
      <c r="BB565" s="46"/>
    </row>
    <row r="566" spans="54:54" x14ac:dyDescent="0.35">
      <c r="BB566" s="46"/>
    </row>
    <row r="567" spans="54:54" x14ac:dyDescent="0.35">
      <c r="BB567" s="46"/>
    </row>
    <row r="568" spans="54:54" x14ac:dyDescent="0.35">
      <c r="BB568" s="46"/>
    </row>
    <row r="569" spans="54:54" x14ac:dyDescent="0.35">
      <c r="BB569" s="46"/>
    </row>
    <row r="570" spans="54:54" x14ac:dyDescent="0.35">
      <c r="BB570" s="46"/>
    </row>
    <row r="571" spans="54:54" x14ac:dyDescent="0.35">
      <c r="BB571" s="46"/>
    </row>
    <row r="572" spans="54:54" x14ac:dyDescent="0.35">
      <c r="BB572" s="46"/>
    </row>
    <row r="573" spans="54:54" x14ac:dyDescent="0.35">
      <c r="BB573" s="46"/>
    </row>
    <row r="574" spans="54:54" x14ac:dyDescent="0.35">
      <c r="BB574" s="46"/>
    </row>
    <row r="575" spans="54:54" x14ac:dyDescent="0.35">
      <c r="BB575" s="46"/>
    </row>
    <row r="576" spans="54:54" x14ac:dyDescent="0.35">
      <c r="BB576" s="46"/>
    </row>
    <row r="577" spans="54:54" x14ac:dyDescent="0.35">
      <c r="BB577" s="46"/>
    </row>
    <row r="578" spans="54:54" x14ac:dyDescent="0.35">
      <c r="BB578" s="46"/>
    </row>
    <row r="579" spans="54:54" x14ac:dyDescent="0.35">
      <c r="BB579" s="46"/>
    </row>
    <row r="580" spans="54:54" x14ac:dyDescent="0.35">
      <c r="BB580" s="46"/>
    </row>
    <row r="581" spans="54:54" x14ac:dyDescent="0.35">
      <c r="BB581" s="46"/>
    </row>
    <row r="582" spans="54:54" x14ac:dyDescent="0.35">
      <c r="BB582" s="46"/>
    </row>
    <row r="583" spans="54:54" x14ac:dyDescent="0.35">
      <c r="BB583" s="46"/>
    </row>
    <row r="584" spans="54:54" x14ac:dyDescent="0.35">
      <c r="BB584" s="46"/>
    </row>
    <row r="585" spans="54:54" x14ac:dyDescent="0.35">
      <c r="BB585" s="46"/>
    </row>
    <row r="586" spans="54:54" x14ac:dyDescent="0.35">
      <c r="BB586" s="46"/>
    </row>
    <row r="587" spans="54:54" x14ac:dyDescent="0.35">
      <c r="BB587" s="46"/>
    </row>
    <row r="588" spans="54:54" x14ac:dyDescent="0.35">
      <c r="BB588" s="46"/>
    </row>
    <row r="589" spans="54:54" x14ac:dyDescent="0.35">
      <c r="BB589" s="46"/>
    </row>
    <row r="590" spans="54:54" x14ac:dyDescent="0.35">
      <c r="BB590" s="46"/>
    </row>
    <row r="591" spans="54:54" x14ac:dyDescent="0.35">
      <c r="BB591" s="46"/>
    </row>
    <row r="592" spans="54:54" x14ac:dyDescent="0.35">
      <c r="BB592" s="46"/>
    </row>
    <row r="593" spans="54:54" x14ac:dyDescent="0.35">
      <c r="BB593" s="46"/>
    </row>
    <row r="594" spans="54:54" x14ac:dyDescent="0.35">
      <c r="BB594" s="46"/>
    </row>
    <row r="595" spans="54:54" x14ac:dyDescent="0.35">
      <c r="BB595" s="46"/>
    </row>
    <row r="596" spans="54:54" x14ac:dyDescent="0.35">
      <c r="BB596" s="46"/>
    </row>
    <row r="597" spans="54:54" x14ac:dyDescent="0.35">
      <c r="BB597" s="46"/>
    </row>
    <row r="598" spans="54:54" x14ac:dyDescent="0.35">
      <c r="BB598" s="46"/>
    </row>
    <row r="599" spans="54:54" x14ac:dyDescent="0.35">
      <c r="BB599" s="46"/>
    </row>
    <row r="600" spans="54:54" x14ac:dyDescent="0.35">
      <c r="BB600" s="46"/>
    </row>
    <row r="601" spans="54:54" x14ac:dyDescent="0.35">
      <c r="BB601" s="46"/>
    </row>
    <row r="602" spans="54:54" x14ac:dyDescent="0.35">
      <c r="BB602" s="46"/>
    </row>
    <row r="603" spans="54:54" x14ac:dyDescent="0.35">
      <c r="BB603" s="46"/>
    </row>
    <row r="604" spans="54:54" x14ac:dyDescent="0.35">
      <c r="BB604" s="46"/>
    </row>
    <row r="605" spans="54:54" x14ac:dyDescent="0.35">
      <c r="BB605" s="46"/>
    </row>
    <row r="606" spans="54:54" x14ac:dyDescent="0.35">
      <c r="BB606" s="46"/>
    </row>
    <row r="607" spans="54:54" x14ac:dyDescent="0.35">
      <c r="BB607" s="46"/>
    </row>
    <row r="608" spans="54:54" x14ac:dyDescent="0.35">
      <c r="BB608" s="46"/>
    </row>
    <row r="609" spans="54:54" x14ac:dyDescent="0.35">
      <c r="BB609" s="46"/>
    </row>
    <row r="610" spans="54:54" x14ac:dyDescent="0.35">
      <c r="BB610" s="46"/>
    </row>
    <row r="611" spans="54:54" x14ac:dyDescent="0.35">
      <c r="BB611" s="46"/>
    </row>
    <row r="612" spans="54:54" x14ac:dyDescent="0.35">
      <c r="BB612" s="46"/>
    </row>
    <row r="613" spans="54:54" x14ac:dyDescent="0.35">
      <c r="BB613" s="46"/>
    </row>
    <row r="614" spans="54:54" x14ac:dyDescent="0.35">
      <c r="BB614" s="46"/>
    </row>
    <row r="615" spans="54:54" x14ac:dyDescent="0.35">
      <c r="BB615" s="46"/>
    </row>
    <row r="616" spans="54:54" x14ac:dyDescent="0.35">
      <c r="BB616" s="46"/>
    </row>
    <row r="617" spans="54:54" x14ac:dyDescent="0.35">
      <c r="BB617" s="46"/>
    </row>
    <row r="618" spans="54:54" x14ac:dyDescent="0.35">
      <c r="BB618" s="46"/>
    </row>
    <row r="619" spans="54:54" x14ac:dyDescent="0.35">
      <c r="BB619" s="46"/>
    </row>
    <row r="620" spans="54:54" x14ac:dyDescent="0.35">
      <c r="BB620" s="46"/>
    </row>
    <row r="621" spans="54:54" x14ac:dyDescent="0.35">
      <c r="BB621" s="46"/>
    </row>
    <row r="622" spans="54:54" x14ac:dyDescent="0.35">
      <c r="BB622" s="46"/>
    </row>
    <row r="623" spans="54:54" x14ac:dyDescent="0.35">
      <c r="BB623" s="46"/>
    </row>
    <row r="624" spans="54:54" x14ac:dyDescent="0.35">
      <c r="BB624" s="46"/>
    </row>
    <row r="625" spans="54:54" x14ac:dyDescent="0.35">
      <c r="BB625" s="46"/>
    </row>
    <row r="626" spans="54:54" x14ac:dyDescent="0.35">
      <c r="BB626" s="46"/>
    </row>
    <row r="627" spans="54:54" x14ac:dyDescent="0.35">
      <c r="BB627" s="46"/>
    </row>
    <row r="628" spans="54:54" x14ac:dyDescent="0.35">
      <c r="BB628" s="46"/>
    </row>
    <row r="629" spans="54:54" x14ac:dyDescent="0.35">
      <c r="BB629" s="46"/>
    </row>
    <row r="630" spans="54:54" x14ac:dyDescent="0.35">
      <c r="BB630" s="46"/>
    </row>
    <row r="631" spans="54:54" x14ac:dyDescent="0.35">
      <c r="BB631" s="46"/>
    </row>
    <row r="632" spans="54:54" x14ac:dyDescent="0.35">
      <c r="BB632" s="46"/>
    </row>
    <row r="633" spans="54:54" x14ac:dyDescent="0.35">
      <c r="BB633" s="46"/>
    </row>
    <row r="634" spans="54:54" x14ac:dyDescent="0.35">
      <c r="BB634" s="46"/>
    </row>
    <row r="635" spans="54:54" x14ac:dyDescent="0.35">
      <c r="BB635" s="46"/>
    </row>
    <row r="636" spans="54:54" x14ac:dyDescent="0.35">
      <c r="BB636" s="46"/>
    </row>
    <row r="637" spans="54:54" x14ac:dyDescent="0.35">
      <c r="BB637" s="46"/>
    </row>
    <row r="638" spans="54:54" x14ac:dyDescent="0.35">
      <c r="BB638" s="46"/>
    </row>
    <row r="639" spans="54:54" x14ac:dyDescent="0.35">
      <c r="BB639" s="46"/>
    </row>
    <row r="640" spans="54:54" x14ac:dyDescent="0.35">
      <c r="BB640" s="46"/>
    </row>
    <row r="641" spans="54:54" x14ac:dyDescent="0.35">
      <c r="BB641" s="46"/>
    </row>
    <row r="642" spans="54:54" x14ac:dyDescent="0.35">
      <c r="BB642" s="46"/>
    </row>
    <row r="643" spans="54:54" x14ac:dyDescent="0.35">
      <c r="BB643" s="46"/>
    </row>
    <row r="644" spans="54:54" x14ac:dyDescent="0.35">
      <c r="BB644" s="46"/>
    </row>
    <row r="645" spans="54:54" x14ac:dyDescent="0.35">
      <c r="BB645" s="46"/>
    </row>
  </sheetData>
  <mergeCells count="7">
    <mergeCell ref="BB7:BC7"/>
    <mergeCell ref="BS11:BW11"/>
    <mergeCell ref="BH11:BK11"/>
    <mergeCell ref="BM11:BP11"/>
    <mergeCell ref="AW11:AZ11"/>
    <mergeCell ref="AW10:AZ10"/>
    <mergeCell ref="BB11:BC11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User Interface</vt:lpstr>
      <vt:lpstr>Sensitivity Analyses</vt:lpstr>
      <vt:lpstr>Calculations</vt:lpstr>
      <vt:lpstr>beta</vt:lpstr>
      <vt:lpstr>cost</vt:lpstr>
      <vt:lpstr>delta</vt:lpstr>
      <vt:lpstr>mu</vt:lpstr>
      <vt:lpstr>rho</vt:lpstr>
      <vt:lpstr>sensitivity</vt:lpstr>
      <vt:lpstr>shocks</vt:lpstr>
      <vt:lpstr>sigma</vt:lpstr>
      <vt:lpstr>specificity</vt:lpstr>
      <vt:lpstr>theta</vt:lpstr>
      <vt:lpstr>Calculations!Unvaxfrequency</vt:lpstr>
      <vt:lpstr>Vaxfrequency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Paltiel, A</dc:creator>
  <cp:lastModifiedBy>Zagreb Mukerjee</cp:lastModifiedBy>
  <cp:lastPrinted>2021-06-16T21:13:56Z</cp:lastPrinted>
  <dcterms:created xsi:type="dcterms:W3CDTF">2020-05-14T15:26:31Z</dcterms:created>
  <dcterms:modified xsi:type="dcterms:W3CDTF">2022-08-11T15:30:53Z</dcterms:modified>
</cp:coreProperties>
</file>