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 tabRatio="787"/>
  </bookViews>
  <sheets>
    <sheet name="network structures-v1.1" sheetId="6" r:id="rId1"/>
    <sheet name="σ-calc" sheetId="7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8" i="6" l="1"/>
  <c r="S19" i="6" s="1"/>
  <c r="S20" i="6" s="1"/>
  <c r="Q17" i="6"/>
  <c r="M12" i="6"/>
  <c r="R10" i="6"/>
  <c r="M10" i="6"/>
  <c r="R9" i="6"/>
  <c r="Q19" i="6" s="1"/>
  <c r="Q20" i="6" s="1"/>
  <c r="R8" i="6"/>
  <c r="R7" i="6"/>
  <c r="R6" i="6"/>
  <c r="R5" i="6"/>
  <c r="R4" i="6"/>
  <c r="L54" i="6" l="1"/>
  <c r="L52" i="6"/>
  <c r="R62" i="6"/>
  <c r="R61" i="6"/>
  <c r="Q46" i="6"/>
  <c r="Q47" i="6"/>
  <c r="Q48" i="6"/>
  <c r="Q49" i="6"/>
  <c r="Q50" i="6"/>
  <c r="Q51" i="6"/>
  <c r="P61" i="6" s="1"/>
  <c r="P62" i="6" s="1"/>
  <c r="Q52" i="6"/>
  <c r="R60" i="6"/>
  <c r="P59" i="6"/>
</calcChain>
</file>

<file path=xl/sharedStrings.xml><?xml version="1.0" encoding="utf-8"?>
<sst xmlns="http://schemas.openxmlformats.org/spreadsheetml/2006/main" count="179" uniqueCount="101">
  <si>
    <t>network "Nexus supplier with high out-degree centrality"</t>
  </si>
  <si>
    <t>S21_i (Nexus in-degree)</t>
  </si>
  <si>
    <t>S21_o (Nexus out-degree)</t>
  </si>
  <si>
    <t>S21_i-o (Nexus in-out-degree)</t>
  </si>
  <si>
    <t>2°</t>
  </si>
  <si>
    <t>In-degree centrality</t>
  </si>
  <si>
    <t>Out-degree centrality</t>
  </si>
  <si>
    <t>Betweenness centrality</t>
  </si>
  <si>
    <t>Supply level</t>
  </si>
  <si>
    <t>B</t>
  </si>
  <si>
    <t>S1</t>
  </si>
  <si>
    <t>RM</t>
  </si>
  <si>
    <t>µ= 3.6 ;  σ=0.08</t>
  </si>
  <si>
    <t>µ=3.6 ; σ=0.3</t>
  </si>
  <si>
    <t>Low price variability</t>
  </si>
  <si>
    <t>Agent</t>
  </si>
  <si>
    <t>High price variability</t>
  </si>
  <si>
    <t>µ=93.312 ; σ=0.5</t>
  </si>
  <si>
    <t>µ=93.312 ; σ=1.5</t>
  </si>
  <si>
    <t>S21_o</t>
  </si>
  <si>
    <t>µ=25.92 ; σ=0.27</t>
  </si>
  <si>
    <t>µ=25.92 ; σ=0.6</t>
  </si>
  <si>
    <t>µ=186.624 ; σ=0.7</t>
  </si>
  <si>
    <t>µ=186.624 ; σ=2.2</t>
  </si>
  <si>
    <t>S21_i-o</t>
  </si>
  <si>
    <t>µ=51.84 ; σ=0.3</t>
  </si>
  <si>
    <t>µ=51.84 ; σ=1.1</t>
  </si>
  <si>
    <t>µ=3.6 ; σ=0.08</t>
  </si>
  <si>
    <t xml:space="preserve">B </t>
  </si>
  <si>
    <t>RM1</t>
  </si>
  <si>
    <t>RM2</t>
  </si>
  <si>
    <t>RM3</t>
  </si>
  <si>
    <t>RM4</t>
  </si>
  <si>
    <t>Price (mean)</t>
  </si>
  <si>
    <t>Fixed cost</t>
  </si>
  <si>
    <t>Variable cost</t>
  </si>
  <si>
    <t>Profit margin</t>
  </si>
  <si>
    <t>S11</t>
  </si>
  <si>
    <t>S12</t>
  </si>
  <si>
    <t>S13</t>
  </si>
  <si>
    <t>S14</t>
  </si>
  <si>
    <t>S15</t>
  </si>
  <si>
    <t>network "Nexus supplier with high in_out-degree centrality"</t>
  </si>
  <si>
    <t>µ=2,687.385 ; σ=2.8</t>
  </si>
  <si>
    <t>µ=2,687.385 ; σ=8.5</t>
  </si>
  <si>
    <t>high variability = high variability coeff = 2.7%</t>
  </si>
  <si>
    <t>Low variability = low variability coefficient = 0.3%</t>
  </si>
  <si>
    <t>FC/VC</t>
  </si>
  <si>
    <t>Q</t>
  </si>
  <si>
    <t>Q* (FC/VC)</t>
  </si>
  <si>
    <t>Price mean=</t>
  </si>
  <si>
    <t>VC(S15)</t>
  </si>
  <si>
    <t xml:space="preserve">100*1.7 * 25.92 </t>
  </si>
  <si>
    <t>FC-value</t>
  </si>
  <si>
    <t>(FC-value/Q +VC)/(1-target profit)</t>
  </si>
  <si>
    <t>(4406.4/100+25.92)/(1-0.25)</t>
  </si>
  <si>
    <t>FC-value(S15)</t>
  </si>
  <si>
    <t>VC(B)</t>
  </si>
  <si>
    <t>FC-value(B)</t>
  </si>
  <si>
    <t>Price mean</t>
  </si>
  <si>
    <t>σ</t>
  </si>
  <si>
    <t>σ=(1679.616/2.7)/100</t>
  </si>
  <si>
    <t>µ=1679.616 ; σ=6.2</t>
  </si>
  <si>
    <t>µ=1679.616 ; σ=2.4</t>
  </si>
  <si>
    <t>σ=1679.616*.3/100/2</t>
  </si>
  <si>
    <t>Y</t>
  </si>
  <si>
    <t>Percentile</t>
  </si>
  <si>
    <t>Standard Residuals</t>
  </si>
  <si>
    <t>Residuals</t>
  </si>
  <si>
    <t>Predicted Y</t>
  </si>
  <si>
    <t>Observation</t>
  </si>
  <si>
    <t>PROBABILITY OUTPUT</t>
  </si>
  <si>
    <t>RESIDUAL OUTPUT</t>
  </si>
  <si>
    <t xml:space="preserve">σ=Intercept+X Variable 1 * µ </t>
  </si>
  <si>
    <t>X Variable 1</t>
  </si>
  <si>
    <t>Eqn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</si>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</sst>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rgb="FF000000"/>
      </right>
      <top style="thick">
        <color indexed="64"/>
      </top>
      <bottom style="thick">
        <color rgb="FF000000"/>
      </bottom>
      <diagonal/>
    </border>
    <border>
      <left/>
      <right style="medium">
        <color indexed="64"/>
      </right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justify" vertical="center" wrapText="1"/>
    </xf>
    <xf numFmtId="4" fontId="1" fillId="0" borderId="13" xfId="0" applyNumberFormat="1" applyFont="1" applyBorder="1" applyAlignment="1">
      <alignment horizontal="center" vertical="center" wrapText="1"/>
    </xf>
    <xf numFmtId="4" fontId="1" fillId="0" borderId="18" xfId="0" applyNumberFormat="1" applyFont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20" xfId="0" applyFill="1" applyBorder="1" applyAlignment="1"/>
    <xf numFmtId="0" fontId="0" fillId="0" borderId="0" xfId="0" applyFill="1" applyBorder="1" applyAlignment="1"/>
    <xf numFmtId="0" fontId="7" fillId="0" borderId="21" xfId="0" applyFont="1" applyFill="1" applyBorder="1" applyAlignment="1">
      <alignment horizontal="center"/>
    </xf>
    <xf numFmtId="0" fontId="6" fillId="0" borderId="0" xfId="0" applyFont="1"/>
    <xf numFmtId="0" fontId="7" fillId="0" borderId="2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'σ-calc'!$A$2:$A$16</c:f>
              <c:numCache>
                <c:formatCode>General</c:formatCode>
                <c:ptCount val="15"/>
                <c:pt idx="0">
                  <c:v>1000.2</c:v>
                </c:pt>
                <c:pt idx="1">
                  <c:v>272.23</c:v>
                </c:pt>
                <c:pt idx="2">
                  <c:v>12.96</c:v>
                </c:pt>
                <c:pt idx="3">
                  <c:v>59.6</c:v>
                </c:pt>
                <c:pt idx="4">
                  <c:v>3.6</c:v>
                </c:pt>
                <c:pt idx="5">
                  <c:v>2015.539</c:v>
                </c:pt>
                <c:pt idx="6">
                  <c:v>279.93599999999998</c:v>
                </c:pt>
                <c:pt idx="7">
                  <c:v>77.760000000000005</c:v>
                </c:pt>
                <c:pt idx="8">
                  <c:v>3.6</c:v>
                </c:pt>
                <c:pt idx="9">
                  <c:v>2015.539</c:v>
                </c:pt>
                <c:pt idx="10">
                  <c:v>93.311999999999998</c:v>
                </c:pt>
                <c:pt idx="11">
                  <c:v>25.92</c:v>
                </c:pt>
                <c:pt idx="12">
                  <c:v>2687.3850000000002</c:v>
                </c:pt>
                <c:pt idx="13">
                  <c:v>186.624</c:v>
                </c:pt>
                <c:pt idx="14">
                  <c:v>51.84</c:v>
                </c:pt>
              </c:numCache>
            </c:numRef>
          </c:xVal>
          <c:yVal>
            <c:numRef>
              <c:f>'σ-calc'!$F$25:$F$39</c:f>
              <c:numCache>
                <c:formatCode>General</c:formatCode>
                <c:ptCount val="15"/>
                <c:pt idx="0">
                  <c:v>0.48213168440105658</c:v>
                </c:pt>
                <c:pt idx="1">
                  <c:v>0.19146985165471087</c:v>
                </c:pt>
                <c:pt idx="2">
                  <c:v>-0.42166378486347666</c:v>
                </c:pt>
                <c:pt idx="3">
                  <c:v>-6.3212931285321572E-2</c:v>
                </c:pt>
                <c:pt idx="4">
                  <c:v>-0.69325683781140834</c:v>
                </c:pt>
                <c:pt idx="5">
                  <c:v>0.2006486488348127</c:v>
                </c:pt>
                <c:pt idx="6">
                  <c:v>0.86808267922060445</c:v>
                </c:pt>
                <c:pt idx="7">
                  <c:v>0.18167273554528074</c:v>
                </c:pt>
                <c:pt idx="8">
                  <c:v>-0.69325683781140834</c:v>
                </c:pt>
                <c:pt idx="9">
                  <c:v>0.2006486488348127</c:v>
                </c:pt>
                <c:pt idx="10">
                  <c:v>0.23447350044338267</c:v>
                </c:pt>
                <c:pt idx="11">
                  <c:v>-0.46099648078172517</c:v>
                </c:pt>
                <c:pt idx="12">
                  <c:v>-0.63835709359509352</c:v>
                </c:pt>
                <c:pt idx="13">
                  <c:v>0.65127808983199365</c:v>
                </c:pt>
                <c:pt idx="14">
                  <c:v>-3.9661872618222072E-2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0048"/>
        <c:axId val="190691968"/>
      </c:scatterChart>
      <c:valAx>
        <c:axId val="1906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691968"/>
        <c:crosses val="autoZero"/>
        <c:crossBetween val="midCat"/>
      </c:valAx>
      <c:valAx>
        <c:axId val="190691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690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'σ-calc'!$I$25:$I$39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'σ-calc'!$J$25:$J$39</c:f>
              <c:numCache>
                <c:formatCode>General</c:formatCode>
                <c:ptCount val="15"/>
                <c:pt idx="0">
                  <c:v>0.3</c:v>
                </c:pt>
                <c:pt idx="1">
                  <c:v>0.3</c:v>
                </c:pt>
                <c:pt idx="2">
                  <c:v>0.6</c:v>
                </c:pt>
                <c:pt idx="3">
                  <c:v>0.6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1.4</c:v>
                </c:pt>
                <c:pt idx="7">
                  <c:v>1.5</c:v>
                </c:pt>
                <c:pt idx="8">
                  <c:v>2</c:v>
                </c:pt>
                <c:pt idx="9">
                  <c:v>2.2000000000000002</c:v>
                </c:pt>
                <c:pt idx="10">
                  <c:v>2.7</c:v>
                </c:pt>
                <c:pt idx="11">
                  <c:v>4.5</c:v>
                </c:pt>
                <c:pt idx="12">
                  <c:v>7.3</c:v>
                </c:pt>
                <c:pt idx="13">
                  <c:v>7.3</c:v>
                </c:pt>
                <c:pt idx="14">
                  <c:v>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77984"/>
        <c:axId val="190808832"/>
      </c:scatterChart>
      <c:valAx>
        <c:axId val="19077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808832"/>
        <c:crosses val="autoZero"/>
        <c:crossBetween val="midCat"/>
      </c:valAx>
      <c:valAx>
        <c:axId val="19080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777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61</xdr:row>
      <xdr:rowOff>152400</xdr:rowOff>
    </xdr:from>
    <xdr:to>
      <xdr:col>6</xdr:col>
      <xdr:colOff>0</xdr:colOff>
      <xdr:row>76</xdr:row>
      <xdr:rowOff>66675</xdr:rowOff>
    </xdr:to>
    <xdr:pic>
      <xdr:nvPicPr>
        <xdr:cNvPr id="4" name="Immagine 5">
          <a:extLst>
            <a:ext uri="{FF2B5EF4-FFF2-40B4-BE49-F238E27FC236}">
              <a16:creationId xmlns="" xmlns:a16="http://schemas.microsoft.com/office/drawing/2014/main" id="{6C4B6191-4E4A-47E7-AE0F-14AD0128C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3401675"/>
          <a:ext cx="45624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42</xdr:row>
      <xdr:rowOff>9525</xdr:rowOff>
    </xdr:from>
    <xdr:to>
      <xdr:col>7</xdr:col>
      <xdr:colOff>285750</xdr:colOff>
      <xdr:row>56</xdr:row>
      <xdr:rowOff>85725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096375"/>
          <a:ext cx="5915025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19050</xdr:colOff>
      <xdr:row>15</xdr:row>
      <xdr:rowOff>190500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915025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180975</xdr:rowOff>
    </xdr:from>
    <xdr:to>
      <xdr:col>18</xdr:col>
      <xdr:colOff>238125</xdr:colOff>
      <xdr:row>10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12</xdr:row>
      <xdr:rowOff>0</xdr:rowOff>
    </xdr:from>
    <xdr:to>
      <xdr:col>18</xdr:col>
      <xdr:colOff>238125</xdr:colOff>
      <xdr:row>21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4"/>
  <sheetViews>
    <sheetView tabSelected="1" workbookViewId="0">
      <selection activeCell="M15" sqref="M15"/>
    </sheetView>
  </sheetViews>
  <sheetFormatPr defaultRowHeight="15" x14ac:dyDescent="0.25"/>
  <cols>
    <col min="3" max="3" width="15.7109375" customWidth="1"/>
    <col min="4" max="4" width="16.5703125" customWidth="1"/>
    <col min="5" max="5" width="14.5703125" customWidth="1"/>
    <col min="6" max="6" width="14.140625" customWidth="1"/>
    <col min="11" max="11" width="8" customWidth="1"/>
    <col min="12" max="12" width="16.5703125" customWidth="1"/>
    <col min="13" max="13" width="16.28515625" customWidth="1"/>
    <col min="14" max="14" width="13.28515625" bestFit="1" customWidth="1"/>
    <col min="15" max="15" width="9.7109375" customWidth="1"/>
    <col min="16" max="17" width="11.28515625" bestFit="1" customWidth="1"/>
  </cols>
  <sheetData>
    <row r="1" spans="2:19" x14ac:dyDescent="0.25">
      <c r="B1" t="s">
        <v>0</v>
      </c>
    </row>
    <row r="2" spans="2:19" ht="15.75" thickBot="1" x14ac:dyDescent="0.3"/>
    <row r="3" spans="2:19" ht="30" thickTop="1" thickBot="1" x14ac:dyDescent="0.3">
      <c r="K3" s="15" t="s">
        <v>15</v>
      </c>
      <c r="L3" s="12" t="s">
        <v>14</v>
      </c>
      <c r="M3" s="12" t="s">
        <v>16</v>
      </c>
      <c r="O3" s="16" t="s">
        <v>15</v>
      </c>
      <c r="P3" s="17" t="s">
        <v>33</v>
      </c>
      <c r="Q3" s="17" t="s">
        <v>34</v>
      </c>
      <c r="R3" s="17" t="s">
        <v>35</v>
      </c>
      <c r="S3" s="18" t="s">
        <v>36</v>
      </c>
    </row>
    <row r="4" spans="2:19" ht="16.5" thickBot="1" x14ac:dyDescent="0.3">
      <c r="K4" s="13" t="s">
        <v>9</v>
      </c>
      <c r="L4" s="14" t="s">
        <v>63</v>
      </c>
      <c r="M4" s="14" t="s">
        <v>62</v>
      </c>
      <c r="O4" s="19" t="s">
        <v>28</v>
      </c>
      <c r="P4" s="23">
        <v>1679.616</v>
      </c>
      <c r="Q4" s="23">
        <v>79315.199999999997</v>
      </c>
      <c r="R4" s="20">
        <f>SUM(P5:P9)</f>
        <v>466.56</v>
      </c>
      <c r="S4" s="21">
        <v>0.25</v>
      </c>
    </row>
    <row r="5" spans="2:19" ht="16.5" thickBot="1" x14ac:dyDescent="0.3">
      <c r="K5" s="13" t="s">
        <v>10</v>
      </c>
      <c r="L5" s="14" t="s">
        <v>17</v>
      </c>
      <c r="M5" s="14" t="s">
        <v>18</v>
      </c>
      <c r="O5" s="19" t="s">
        <v>37</v>
      </c>
      <c r="P5" s="20">
        <v>93.311999999999998</v>
      </c>
      <c r="Q5" s="23">
        <v>4406.3999999999996</v>
      </c>
      <c r="R5" s="20">
        <f>P10</f>
        <v>25.92</v>
      </c>
      <c r="S5" s="21">
        <v>0.25</v>
      </c>
    </row>
    <row r="6" spans="2:19" ht="16.5" thickBot="1" x14ac:dyDescent="0.3">
      <c r="K6" s="13" t="s">
        <v>19</v>
      </c>
      <c r="L6" s="14" t="s">
        <v>20</v>
      </c>
      <c r="M6" s="14" t="s">
        <v>21</v>
      </c>
      <c r="O6" s="19" t="s">
        <v>38</v>
      </c>
      <c r="P6" s="20">
        <v>93.311999999999998</v>
      </c>
      <c r="Q6" s="23">
        <v>4406.3999999999996</v>
      </c>
      <c r="R6" s="20">
        <f>P10</f>
        <v>25.92</v>
      </c>
      <c r="S6" s="21">
        <v>0.25</v>
      </c>
    </row>
    <row r="7" spans="2:19" ht="16.5" thickBot="1" x14ac:dyDescent="0.3">
      <c r="K7" s="13" t="s">
        <v>11</v>
      </c>
      <c r="L7" s="14" t="s">
        <v>12</v>
      </c>
      <c r="M7" s="14" t="s">
        <v>13</v>
      </c>
      <c r="O7" s="19" t="s">
        <v>39</v>
      </c>
      <c r="P7" s="20">
        <v>93.311999999999998</v>
      </c>
      <c r="Q7" s="23">
        <v>4406.3999999999996</v>
      </c>
      <c r="R7" s="20">
        <f>P10</f>
        <v>25.92</v>
      </c>
      <c r="S7" s="21">
        <v>0.25</v>
      </c>
    </row>
    <row r="8" spans="2:19" ht="16.5" thickBot="1" x14ac:dyDescent="0.3">
      <c r="O8" s="19" t="s">
        <v>40</v>
      </c>
      <c r="P8" s="20">
        <v>93.311999999999998</v>
      </c>
      <c r="Q8" s="23">
        <v>4406.3999999999996</v>
      </c>
      <c r="R8" s="20">
        <f>P10</f>
        <v>25.92</v>
      </c>
      <c r="S8" s="21">
        <v>0.25</v>
      </c>
    </row>
    <row r="9" spans="2:19" ht="16.5" thickBot="1" x14ac:dyDescent="0.3">
      <c r="K9" t="s">
        <v>45</v>
      </c>
      <c r="O9" s="19" t="s">
        <v>41</v>
      </c>
      <c r="P9" s="20">
        <v>93.311999999999998</v>
      </c>
      <c r="Q9" s="23">
        <v>4406.3999999999996</v>
      </c>
      <c r="R9" s="20">
        <f>P10</f>
        <v>25.92</v>
      </c>
      <c r="S9" s="21">
        <v>0.25</v>
      </c>
    </row>
    <row r="10" spans="2:19" ht="16.5" thickBot="1" x14ac:dyDescent="0.3">
      <c r="K10" s="28" t="s">
        <v>60</v>
      </c>
      <c r="L10" s="28" t="s">
        <v>61</v>
      </c>
      <c r="M10">
        <f>(P4/2.7)/100</f>
        <v>6.2207999999999997</v>
      </c>
      <c r="O10" s="19" t="s">
        <v>19</v>
      </c>
      <c r="P10" s="20">
        <v>25.92</v>
      </c>
      <c r="Q10" s="26">
        <v>1224</v>
      </c>
      <c r="R10" s="20">
        <f>SUM(P11:P12)</f>
        <v>7.2</v>
      </c>
      <c r="S10" s="21">
        <v>0.25</v>
      </c>
    </row>
    <row r="11" spans="2:19" ht="16.5" thickBot="1" x14ac:dyDescent="0.3">
      <c r="K11" t="s">
        <v>46</v>
      </c>
      <c r="O11" s="19" t="s">
        <v>29</v>
      </c>
      <c r="P11" s="20">
        <v>3.6</v>
      </c>
      <c r="Q11" s="20">
        <v>170</v>
      </c>
      <c r="R11" s="20">
        <v>1</v>
      </c>
      <c r="S11" s="21">
        <v>0.25</v>
      </c>
    </row>
    <row r="12" spans="2:19" ht="16.5" thickBot="1" x14ac:dyDescent="0.3">
      <c r="K12" s="28" t="s">
        <v>60</v>
      </c>
      <c r="L12" s="28" t="s">
        <v>64</v>
      </c>
      <c r="M12">
        <f>P4*0.3/100/2</f>
        <v>2.5194239999999999</v>
      </c>
      <c r="O12" s="22" t="s">
        <v>30</v>
      </c>
      <c r="P12" s="3">
        <v>3.6</v>
      </c>
      <c r="Q12" s="3">
        <v>170</v>
      </c>
      <c r="R12" s="3">
        <v>1</v>
      </c>
      <c r="S12" s="4">
        <v>0.25</v>
      </c>
    </row>
    <row r="13" spans="2:19" ht="15.75" thickTop="1" x14ac:dyDescent="0.25"/>
    <row r="14" spans="2:19" ht="15.75" x14ac:dyDescent="0.25">
      <c r="P14" t="s">
        <v>47</v>
      </c>
      <c r="Q14" s="27">
        <v>1.7</v>
      </c>
    </row>
    <row r="15" spans="2:19" ht="15.75" x14ac:dyDescent="0.25">
      <c r="P15" t="s">
        <v>48</v>
      </c>
      <c r="Q15" s="27">
        <v>100</v>
      </c>
    </row>
    <row r="16" spans="2:19" ht="15.75" x14ac:dyDescent="0.25">
      <c r="O16" t="s">
        <v>53</v>
      </c>
      <c r="P16" t="s">
        <v>49</v>
      </c>
      <c r="Q16" s="27">
        <v>170</v>
      </c>
    </row>
    <row r="17" spans="15:19" ht="15.75" x14ac:dyDescent="0.25">
      <c r="O17" t="s">
        <v>50</v>
      </c>
      <c r="P17" t="s">
        <v>54</v>
      </c>
      <c r="Q17" s="27">
        <f>(1.7+1)/(1-0.25)</f>
        <v>3.6</v>
      </c>
    </row>
    <row r="18" spans="15:19" ht="15.75" x14ac:dyDescent="0.25">
      <c r="O18" t="s">
        <v>51</v>
      </c>
      <c r="Q18" s="27">
        <v>25.92</v>
      </c>
      <c r="R18" t="s">
        <v>57</v>
      </c>
      <c r="S18">
        <f>SUM(P5:P9)</f>
        <v>466.56</v>
      </c>
    </row>
    <row r="19" spans="15:19" x14ac:dyDescent="0.25">
      <c r="O19" t="s">
        <v>56</v>
      </c>
      <c r="P19" t="s">
        <v>52</v>
      </c>
      <c r="Q19">
        <f>Q15*Q14*R9</f>
        <v>4406.4000000000005</v>
      </c>
      <c r="R19" t="s">
        <v>58</v>
      </c>
      <c r="S19">
        <f>100*1.7*S18</f>
        <v>79315.199999999997</v>
      </c>
    </row>
    <row r="20" spans="15:19" x14ac:dyDescent="0.25">
      <c r="O20" t="s">
        <v>50</v>
      </c>
      <c r="P20" t="s">
        <v>55</v>
      </c>
      <c r="Q20">
        <f>(Q19/100+Q18)/0.75</f>
        <v>93.312000000000012</v>
      </c>
      <c r="R20" t="s">
        <v>59</v>
      </c>
      <c r="S20">
        <f>(S19/100+S18)/0.75</f>
        <v>1679.616</v>
      </c>
    </row>
    <row r="41" spans="2:18" x14ac:dyDescent="0.25">
      <c r="B41" t="s">
        <v>0</v>
      </c>
    </row>
    <row r="44" spans="2:18" ht="15.75" thickBot="1" x14ac:dyDescent="0.3"/>
    <row r="45" spans="2:18" ht="52.5" thickTop="1" thickBot="1" x14ac:dyDescent="0.3">
      <c r="J45" s="15" t="s">
        <v>15</v>
      </c>
      <c r="K45" s="12" t="s">
        <v>14</v>
      </c>
      <c r="L45" s="12" t="s">
        <v>16</v>
      </c>
      <c r="N45" s="16" t="s">
        <v>15</v>
      </c>
      <c r="O45" s="17" t="s">
        <v>33</v>
      </c>
      <c r="P45" s="17" t="s">
        <v>34</v>
      </c>
      <c r="Q45" s="17" t="s">
        <v>35</v>
      </c>
      <c r="R45" s="18" t="s">
        <v>36</v>
      </c>
    </row>
    <row r="46" spans="2:18" ht="39" thickBot="1" x14ac:dyDescent="0.3">
      <c r="J46" s="13" t="s">
        <v>9</v>
      </c>
      <c r="K46" s="14" t="s">
        <v>63</v>
      </c>
      <c r="L46" s="14" t="s">
        <v>62</v>
      </c>
      <c r="N46" s="19" t="s">
        <v>28</v>
      </c>
      <c r="O46" s="23">
        <v>1679.616</v>
      </c>
      <c r="P46" s="23">
        <v>79315.199999999997</v>
      </c>
      <c r="Q46" s="20">
        <f>SUM(O47:O51)</f>
        <v>466.56</v>
      </c>
      <c r="R46" s="21">
        <v>0.25</v>
      </c>
    </row>
    <row r="47" spans="2:18" ht="26.25" thickBot="1" x14ac:dyDescent="0.3">
      <c r="J47" s="13" t="s">
        <v>10</v>
      </c>
      <c r="K47" s="14" t="s">
        <v>17</v>
      </c>
      <c r="L47" s="14" t="s">
        <v>18</v>
      </c>
      <c r="N47" s="19" t="s">
        <v>37</v>
      </c>
      <c r="O47" s="20">
        <v>93.311999999999998</v>
      </c>
      <c r="P47" s="23">
        <v>4406.3999999999996</v>
      </c>
      <c r="Q47" s="20">
        <f>O52</f>
        <v>25.92</v>
      </c>
      <c r="R47" s="21">
        <v>0.25</v>
      </c>
    </row>
    <row r="48" spans="2:18" ht="26.25" thickBot="1" x14ac:dyDescent="0.3">
      <c r="J48" s="13" t="s">
        <v>19</v>
      </c>
      <c r="K48" s="14" t="s">
        <v>20</v>
      </c>
      <c r="L48" s="14" t="s">
        <v>21</v>
      </c>
      <c r="N48" s="19" t="s">
        <v>38</v>
      </c>
      <c r="O48" s="20">
        <v>93.311999999999998</v>
      </c>
      <c r="P48" s="23">
        <v>4406.3999999999996</v>
      </c>
      <c r="Q48" s="20">
        <f>O52</f>
        <v>25.92</v>
      </c>
      <c r="R48" s="21">
        <v>0.25</v>
      </c>
    </row>
    <row r="49" spans="2:18" ht="26.25" thickBot="1" x14ac:dyDescent="0.3">
      <c r="J49" s="13" t="s">
        <v>11</v>
      </c>
      <c r="K49" s="14" t="s">
        <v>12</v>
      </c>
      <c r="L49" s="14" t="s">
        <v>13</v>
      </c>
      <c r="N49" s="19" t="s">
        <v>39</v>
      </c>
      <c r="O49" s="20">
        <v>93.311999999999998</v>
      </c>
      <c r="P49" s="23">
        <v>4406.3999999999996</v>
      </c>
      <c r="Q49" s="20">
        <f>O52</f>
        <v>25.92</v>
      </c>
      <c r="R49" s="21">
        <v>0.25</v>
      </c>
    </row>
    <row r="50" spans="2:18" ht="16.5" thickBot="1" x14ac:dyDescent="0.3">
      <c r="N50" s="19" t="s">
        <v>40</v>
      </c>
      <c r="O50" s="20">
        <v>93.311999999999998</v>
      </c>
      <c r="P50" s="23">
        <v>4406.3999999999996</v>
      </c>
      <c r="Q50" s="20">
        <f>O52</f>
        <v>25.92</v>
      </c>
      <c r="R50" s="21">
        <v>0.25</v>
      </c>
    </row>
    <row r="51" spans="2:18" ht="16.5" thickBot="1" x14ac:dyDescent="0.3">
      <c r="J51" t="s">
        <v>45</v>
      </c>
      <c r="N51" s="19" t="s">
        <v>41</v>
      </c>
      <c r="O51" s="20">
        <v>93.311999999999998</v>
      </c>
      <c r="P51" s="23">
        <v>4406.3999999999996</v>
      </c>
      <c r="Q51" s="20">
        <f>O52</f>
        <v>25.92</v>
      </c>
      <c r="R51" s="21">
        <v>0.25</v>
      </c>
    </row>
    <row r="52" spans="2:18" ht="39" thickBot="1" x14ac:dyDescent="0.3">
      <c r="J52" s="28" t="s">
        <v>60</v>
      </c>
      <c r="K52" s="28" t="s">
        <v>61</v>
      </c>
      <c r="L52">
        <f>(O46/2.7)/100</f>
        <v>6.2207999999999997</v>
      </c>
      <c r="N52" s="19" t="s">
        <v>19</v>
      </c>
      <c r="O52" s="20">
        <v>25.92</v>
      </c>
      <c r="P52" s="26">
        <v>1224</v>
      </c>
      <c r="Q52" s="20">
        <f>SUM(O53:O54)</f>
        <v>7.2</v>
      </c>
      <c r="R52" s="21">
        <v>0.25</v>
      </c>
    </row>
    <row r="53" spans="2:18" ht="16.5" thickBot="1" x14ac:dyDescent="0.3">
      <c r="J53" t="s">
        <v>46</v>
      </c>
      <c r="N53" s="19" t="s">
        <v>29</v>
      </c>
      <c r="O53" s="20">
        <v>3.6</v>
      </c>
      <c r="P53" s="20">
        <v>170</v>
      </c>
      <c r="Q53" s="20">
        <v>1</v>
      </c>
      <c r="R53" s="21">
        <v>0.25</v>
      </c>
    </row>
    <row r="54" spans="2:18" ht="39" thickBot="1" x14ac:dyDescent="0.3">
      <c r="J54" s="28" t="s">
        <v>60</v>
      </c>
      <c r="K54" s="28" t="s">
        <v>64</v>
      </c>
      <c r="L54">
        <f>O46*0.3/100/2</f>
        <v>2.5194239999999999</v>
      </c>
      <c r="N54" s="22" t="s">
        <v>30</v>
      </c>
      <c r="O54" s="3">
        <v>3.6</v>
      </c>
      <c r="P54" s="3">
        <v>170</v>
      </c>
      <c r="Q54" s="3">
        <v>1</v>
      </c>
      <c r="R54" s="4">
        <v>0.25</v>
      </c>
    </row>
    <row r="55" spans="2:18" ht="15.75" thickTop="1" x14ac:dyDescent="0.25"/>
    <row r="56" spans="2:18" ht="15.75" x14ac:dyDescent="0.25">
      <c r="O56" t="s">
        <v>47</v>
      </c>
      <c r="P56" s="27">
        <v>1.7</v>
      </c>
    </row>
    <row r="57" spans="2:18" ht="15.75" x14ac:dyDescent="0.25">
      <c r="O57" t="s">
        <v>48</v>
      </c>
      <c r="P57" s="27">
        <v>100</v>
      </c>
    </row>
    <row r="58" spans="2:18" ht="15.75" x14ac:dyDescent="0.25">
      <c r="N58" t="s">
        <v>53</v>
      </c>
      <c r="O58" t="s">
        <v>49</v>
      </c>
      <c r="P58" s="27">
        <v>170</v>
      </c>
    </row>
    <row r="59" spans="2:18" ht="15.75" x14ac:dyDescent="0.25">
      <c r="N59" t="s">
        <v>50</v>
      </c>
      <c r="O59" t="s">
        <v>54</v>
      </c>
      <c r="P59" s="27">
        <f>(1.7+1)/(1-0.25)</f>
        <v>3.6</v>
      </c>
    </row>
    <row r="60" spans="2:18" ht="15.75" x14ac:dyDescent="0.25">
      <c r="N60" t="s">
        <v>51</v>
      </c>
      <c r="P60" s="27">
        <v>25.92</v>
      </c>
      <c r="Q60" t="s">
        <v>57</v>
      </c>
      <c r="R60">
        <f>SUM(O47:O51)</f>
        <v>466.56</v>
      </c>
    </row>
    <row r="61" spans="2:18" x14ac:dyDescent="0.25">
      <c r="B61" t="s">
        <v>42</v>
      </c>
      <c r="N61" t="s">
        <v>56</v>
      </c>
      <c r="O61" t="s">
        <v>52</v>
      </c>
      <c r="P61">
        <f>P57*P56*Q51</f>
        <v>4406.4000000000005</v>
      </c>
      <c r="Q61" t="s">
        <v>58</v>
      </c>
      <c r="R61">
        <f>100*1.7*R60</f>
        <v>79315.199999999997</v>
      </c>
    </row>
    <row r="62" spans="2:18" x14ac:dyDescent="0.25">
      <c r="N62" t="s">
        <v>50</v>
      </c>
      <c r="O62" t="s">
        <v>55</v>
      </c>
      <c r="P62">
        <f>(P61/100+P60)/0.75</f>
        <v>93.312000000000012</v>
      </c>
      <c r="Q62" t="s">
        <v>59</v>
      </c>
      <c r="R62">
        <f>(R61/100+R60)/0.75</f>
        <v>1679.616</v>
      </c>
    </row>
    <row r="63" spans="2:18" ht="15.75" thickBot="1" x14ac:dyDescent="0.3"/>
    <row r="64" spans="2:18" ht="52.5" thickTop="1" thickBot="1" x14ac:dyDescent="0.3">
      <c r="J64" s="15" t="s">
        <v>15</v>
      </c>
      <c r="K64" s="12" t="s">
        <v>14</v>
      </c>
      <c r="L64" s="12" t="s">
        <v>16</v>
      </c>
      <c r="N64" s="16" t="s">
        <v>15</v>
      </c>
      <c r="O64" s="17" t="s">
        <v>33</v>
      </c>
      <c r="P64" s="17" t="s">
        <v>34</v>
      </c>
      <c r="Q64" s="17" t="s">
        <v>35</v>
      </c>
      <c r="R64" s="18" t="s">
        <v>36</v>
      </c>
    </row>
    <row r="65" spans="3:18" ht="39" thickBot="1" x14ac:dyDescent="0.3">
      <c r="J65" s="13" t="s">
        <v>9</v>
      </c>
      <c r="K65" s="14" t="s">
        <v>43</v>
      </c>
      <c r="L65" s="14" t="s">
        <v>44</v>
      </c>
      <c r="N65" s="19" t="s">
        <v>28</v>
      </c>
      <c r="O65" s="23">
        <v>2687.3850000000002</v>
      </c>
      <c r="P65" s="23">
        <v>126904.32000000001</v>
      </c>
      <c r="Q65" s="20">
        <v>746.49599999999998</v>
      </c>
      <c r="R65" s="24">
        <v>0.25</v>
      </c>
    </row>
    <row r="66" spans="3:18" ht="26.25" thickBot="1" x14ac:dyDescent="0.3">
      <c r="J66" s="13" t="s">
        <v>10</v>
      </c>
      <c r="K66" s="14" t="s">
        <v>22</v>
      </c>
      <c r="L66" s="14" t="s">
        <v>23</v>
      </c>
      <c r="N66" s="19" t="s">
        <v>37</v>
      </c>
      <c r="O66" s="20">
        <v>186.624</v>
      </c>
      <c r="P66" s="23">
        <v>8812.7999999999993</v>
      </c>
      <c r="Q66" s="20">
        <v>51.84</v>
      </c>
      <c r="R66" s="24">
        <v>0.25</v>
      </c>
    </row>
    <row r="67" spans="3:18" ht="26.25" thickBot="1" x14ac:dyDescent="0.3">
      <c r="J67" s="13" t="s">
        <v>24</v>
      </c>
      <c r="K67" s="14" t="s">
        <v>25</v>
      </c>
      <c r="L67" s="14" t="s">
        <v>26</v>
      </c>
      <c r="N67" s="19" t="s">
        <v>38</v>
      </c>
      <c r="O67" s="20">
        <v>186.624</v>
      </c>
      <c r="P67" s="23">
        <v>8812.7999999999993</v>
      </c>
      <c r="Q67" s="20">
        <v>51.84</v>
      </c>
      <c r="R67" s="24">
        <v>0.25</v>
      </c>
    </row>
    <row r="68" spans="3:18" ht="26.25" thickBot="1" x14ac:dyDescent="0.3">
      <c r="J68" s="13" t="s">
        <v>11</v>
      </c>
      <c r="K68" s="14" t="s">
        <v>27</v>
      </c>
      <c r="L68" s="14" t="s">
        <v>13</v>
      </c>
      <c r="N68" s="19" t="s">
        <v>39</v>
      </c>
      <c r="O68" s="20">
        <v>186.624</v>
      </c>
      <c r="P68" s="23">
        <v>8812.7999999999993</v>
      </c>
      <c r="Q68" s="20">
        <v>51.84</v>
      </c>
      <c r="R68" s="24">
        <v>0.25</v>
      </c>
    </row>
    <row r="69" spans="3:18" ht="16.5" thickBot="1" x14ac:dyDescent="0.3">
      <c r="N69" s="19" t="s">
        <v>40</v>
      </c>
      <c r="O69" s="20">
        <v>186.624</v>
      </c>
      <c r="P69" s="23">
        <v>8812.7999999999993</v>
      </c>
      <c r="Q69" s="20">
        <v>51.84</v>
      </c>
      <c r="R69" s="24">
        <v>0.25</v>
      </c>
    </row>
    <row r="70" spans="3:18" ht="16.5" thickBot="1" x14ac:dyDescent="0.3">
      <c r="N70" s="19" t="s">
        <v>24</v>
      </c>
      <c r="O70" s="20">
        <v>51.84</v>
      </c>
      <c r="P70" s="26">
        <v>2448</v>
      </c>
      <c r="Q70" s="20">
        <v>14.4</v>
      </c>
      <c r="R70" s="24">
        <v>0.25</v>
      </c>
    </row>
    <row r="71" spans="3:18" ht="16.5" thickBot="1" x14ac:dyDescent="0.3">
      <c r="N71" s="19" t="s">
        <v>29</v>
      </c>
      <c r="O71" s="20">
        <v>3.6</v>
      </c>
      <c r="P71" s="20">
        <v>170</v>
      </c>
      <c r="Q71" s="20">
        <v>1</v>
      </c>
      <c r="R71" s="24">
        <v>0.25</v>
      </c>
    </row>
    <row r="72" spans="3:18" ht="16.5" thickBot="1" x14ac:dyDescent="0.3">
      <c r="N72" s="19" t="s">
        <v>30</v>
      </c>
      <c r="O72" s="20">
        <v>3.6</v>
      </c>
      <c r="P72" s="20">
        <v>170</v>
      </c>
      <c r="Q72" s="20">
        <v>1</v>
      </c>
      <c r="R72" s="24">
        <v>0.25</v>
      </c>
    </row>
    <row r="73" spans="3:18" ht="16.5" thickBot="1" x14ac:dyDescent="0.3">
      <c r="N73" s="19" t="s">
        <v>31</v>
      </c>
      <c r="O73" s="20">
        <v>3.6</v>
      </c>
      <c r="P73" s="20">
        <v>170</v>
      </c>
      <c r="Q73" s="20">
        <v>1</v>
      </c>
      <c r="R73" s="24">
        <v>0.25</v>
      </c>
    </row>
    <row r="74" spans="3:18" ht="16.5" thickBot="1" x14ac:dyDescent="0.3">
      <c r="N74" s="22" t="s">
        <v>32</v>
      </c>
      <c r="O74" s="3">
        <v>3.6</v>
      </c>
      <c r="P74" s="3">
        <v>170</v>
      </c>
      <c r="Q74" s="3">
        <v>1</v>
      </c>
      <c r="R74" s="25">
        <v>0.25</v>
      </c>
    </row>
    <row r="75" spans="3:18" ht="15.75" thickTop="1" x14ac:dyDescent="0.25"/>
    <row r="78" spans="3:18" ht="15.75" thickBot="1" x14ac:dyDescent="0.3"/>
    <row r="79" spans="3:18" ht="27" thickTop="1" thickBot="1" x14ac:dyDescent="0.3">
      <c r="C79" s="5"/>
      <c r="D79" s="1" t="s">
        <v>1</v>
      </c>
      <c r="E79" s="1" t="s">
        <v>2</v>
      </c>
      <c r="F79" s="2" t="s">
        <v>3</v>
      </c>
    </row>
    <row r="80" spans="3:18" ht="16.5" thickTop="1" thickBot="1" x14ac:dyDescent="0.3">
      <c r="C80" s="6" t="s">
        <v>8</v>
      </c>
      <c r="D80" s="7" t="s">
        <v>4</v>
      </c>
      <c r="E80" s="7" t="s">
        <v>4</v>
      </c>
      <c r="F80" s="8" t="s">
        <v>4</v>
      </c>
    </row>
    <row r="81" spans="3:6" ht="27" thickTop="1" thickBot="1" x14ac:dyDescent="0.3">
      <c r="C81" s="6" t="s">
        <v>5</v>
      </c>
      <c r="D81" s="7">
        <v>0.66600000000000004</v>
      </c>
      <c r="E81" s="7">
        <v>0.222</v>
      </c>
      <c r="F81" s="8">
        <v>0.44400000000000001</v>
      </c>
    </row>
    <row r="82" spans="3:6" ht="27" thickTop="1" thickBot="1" x14ac:dyDescent="0.3">
      <c r="C82" s="6" t="s">
        <v>6</v>
      </c>
      <c r="D82" s="7">
        <v>0.222</v>
      </c>
      <c r="E82" s="7">
        <v>0.66600000000000004</v>
      </c>
      <c r="F82" s="8">
        <v>0.44400000000000001</v>
      </c>
    </row>
    <row r="83" spans="3:6" ht="27" thickTop="1" thickBot="1" x14ac:dyDescent="0.3">
      <c r="C83" s="9" t="s">
        <v>7</v>
      </c>
      <c r="D83" s="10">
        <v>0.5</v>
      </c>
      <c r="E83" s="10">
        <v>0.39</v>
      </c>
      <c r="F83" s="11">
        <v>0.55000000000000004</v>
      </c>
    </row>
    <row r="84" spans="3:6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4" workbookViewId="0">
      <selection activeCell="B26" sqref="B26"/>
    </sheetView>
  </sheetViews>
  <sheetFormatPr defaultRowHeight="15" x14ac:dyDescent="0.25"/>
  <cols>
    <col min="4" max="4" width="18" bestFit="1" customWidth="1"/>
    <col min="6" max="6" width="12" bestFit="1" customWidth="1"/>
  </cols>
  <sheetData>
    <row r="1" spans="1:12" x14ac:dyDescent="0.25">
      <c r="A1" t="s">
        <v>100</v>
      </c>
      <c r="B1" t="s">
        <v>60</v>
      </c>
      <c r="D1" t="s">
        <v>99</v>
      </c>
    </row>
    <row r="2" spans="1:12" ht="15.75" thickBot="1" x14ac:dyDescent="0.3">
      <c r="A2">
        <v>1000.2</v>
      </c>
      <c r="B2">
        <v>4.5</v>
      </c>
    </row>
    <row r="3" spans="1:12" x14ac:dyDescent="0.25">
      <c r="A3">
        <v>272.23</v>
      </c>
      <c r="B3">
        <v>2</v>
      </c>
      <c r="D3" s="33" t="s">
        <v>98</v>
      </c>
      <c r="E3" s="33"/>
    </row>
    <row r="4" spans="1:12" x14ac:dyDescent="0.25">
      <c r="A4">
        <v>12.96</v>
      </c>
      <c r="B4">
        <v>0.6</v>
      </c>
      <c r="D4" s="30" t="s">
        <v>97</v>
      </c>
      <c r="E4" s="30">
        <v>0.98429750088311585</v>
      </c>
    </row>
    <row r="5" spans="1:12" x14ac:dyDescent="0.25">
      <c r="A5">
        <v>59.6</v>
      </c>
      <c r="B5">
        <v>1.1000000000000001</v>
      </c>
      <c r="D5" s="30" t="s">
        <v>96</v>
      </c>
      <c r="E5" s="30">
        <v>0.96884157024474749</v>
      </c>
    </row>
    <row r="6" spans="1:12" x14ac:dyDescent="0.25">
      <c r="A6">
        <v>3.6</v>
      </c>
      <c r="B6">
        <v>0.3</v>
      </c>
      <c r="D6" s="30" t="s">
        <v>95</v>
      </c>
      <c r="E6" s="30">
        <v>0.96644476795588186</v>
      </c>
    </row>
    <row r="7" spans="1:12" x14ac:dyDescent="0.25">
      <c r="A7">
        <v>2015.539</v>
      </c>
      <c r="B7">
        <v>7.3</v>
      </c>
      <c r="D7" s="30" t="s">
        <v>83</v>
      </c>
      <c r="E7" s="30">
        <v>0.5098975633271674</v>
      </c>
    </row>
    <row r="8" spans="1:12" ht="15.75" thickBot="1" x14ac:dyDescent="0.3">
      <c r="A8">
        <v>279.93599999999998</v>
      </c>
      <c r="B8">
        <v>2.7</v>
      </c>
      <c r="D8" s="29" t="s">
        <v>94</v>
      </c>
      <c r="E8" s="29">
        <v>15</v>
      </c>
    </row>
    <row r="9" spans="1:12" x14ac:dyDescent="0.25">
      <c r="A9">
        <v>77.760000000000005</v>
      </c>
      <c r="B9">
        <v>1.4</v>
      </c>
    </row>
    <row r="10" spans="1:12" ht="15.75" thickBot="1" x14ac:dyDescent="0.3">
      <c r="A10">
        <v>3.6</v>
      </c>
      <c r="B10">
        <v>0.3</v>
      </c>
      <c r="D10" t="s">
        <v>93</v>
      </c>
    </row>
    <row r="11" spans="1:12" x14ac:dyDescent="0.25">
      <c r="A11">
        <v>2015.539</v>
      </c>
      <c r="B11">
        <v>7.3</v>
      </c>
      <c r="D11" s="31"/>
      <c r="E11" s="31" t="s">
        <v>92</v>
      </c>
      <c r="F11" s="31" t="s">
        <v>91</v>
      </c>
      <c r="G11" s="31" t="s">
        <v>90</v>
      </c>
      <c r="H11" s="31" t="s">
        <v>89</v>
      </c>
      <c r="I11" s="31" t="s">
        <v>88</v>
      </c>
    </row>
    <row r="12" spans="1:12" x14ac:dyDescent="0.25">
      <c r="A12">
        <v>93.311999999999998</v>
      </c>
      <c r="B12">
        <v>1.5</v>
      </c>
      <c r="D12" s="30" t="s">
        <v>87</v>
      </c>
      <c r="E12" s="30">
        <v>1</v>
      </c>
      <c r="F12" s="30">
        <v>105.0960581738692</v>
      </c>
      <c r="G12" s="30">
        <v>105.0960581738692</v>
      </c>
      <c r="H12" s="30">
        <v>404.22256551803667</v>
      </c>
      <c r="I12" s="30">
        <v>3.5547792378943983E-11</v>
      </c>
    </row>
    <row r="13" spans="1:12" x14ac:dyDescent="0.25">
      <c r="A13">
        <v>25.92</v>
      </c>
      <c r="B13">
        <v>0.6</v>
      </c>
      <c r="D13" s="30" t="s">
        <v>86</v>
      </c>
      <c r="E13" s="30">
        <v>13</v>
      </c>
      <c r="F13" s="30">
        <v>3.3799418261307745</v>
      </c>
      <c r="G13" s="30">
        <v>0.25999552508698265</v>
      </c>
      <c r="H13" s="30"/>
      <c r="I13" s="30"/>
    </row>
    <row r="14" spans="1:12" ht="15.75" thickBot="1" x14ac:dyDescent="0.3">
      <c r="A14">
        <v>2687.3850000000002</v>
      </c>
      <c r="B14">
        <v>8.5</v>
      </c>
      <c r="D14" s="29" t="s">
        <v>85</v>
      </c>
      <c r="E14" s="29">
        <v>14</v>
      </c>
      <c r="F14" s="29">
        <v>108.47599999999997</v>
      </c>
      <c r="G14" s="29"/>
      <c r="H14" s="29"/>
      <c r="I14" s="29"/>
    </row>
    <row r="15" spans="1:12" ht="15.75" thickBot="1" x14ac:dyDescent="0.3">
      <c r="A15">
        <v>186.624</v>
      </c>
      <c r="B15">
        <v>2.2000000000000002</v>
      </c>
    </row>
    <row r="16" spans="1:12" x14ac:dyDescent="0.25">
      <c r="A16">
        <v>51.84</v>
      </c>
      <c r="B16">
        <v>1.1000000000000001</v>
      </c>
      <c r="D16" s="31"/>
      <c r="E16" s="31" t="s">
        <v>84</v>
      </c>
      <c r="F16" s="31" t="s">
        <v>83</v>
      </c>
      <c r="G16" s="31" t="s">
        <v>82</v>
      </c>
      <c r="H16" s="31" t="s">
        <v>81</v>
      </c>
      <c r="I16" s="31" t="s">
        <v>80</v>
      </c>
      <c r="J16" s="31" t="s">
        <v>79</v>
      </c>
      <c r="K16" s="31" t="s">
        <v>78</v>
      </c>
      <c r="L16" s="31" t="s">
        <v>77</v>
      </c>
    </row>
    <row r="17" spans="1:12" x14ac:dyDescent="0.25">
      <c r="D17" s="30" t="s">
        <v>76</v>
      </c>
      <c r="E17" s="30">
        <v>0.98233108894522814</v>
      </c>
      <c r="F17" s="30">
        <v>0.15858995745309448</v>
      </c>
      <c r="G17" s="30">
        <v>6.1941569612676659</v>
      </c>
      <c r="H17" s="30">
        <v>3.2491422419049092E-5</v>
      </c>
      <c r="I17" s="30">
        <v>0.63971831563379489</v>
      </c>
      <c r="J17" s="30">
        <v>1.3249438622566614</v>
      </c>
      <c r="K17" s="30">
        <v>0.63971831563379489</v>
      </c>
      <c r="L17" s="30">
        <v>1.3249438622566614</v>
      </c>
    </row>
    <row r="18" spans="1:12" ht="15.75" thickBot="1" x14ac:dyDescent="0.3">
      <c r="A18" s="32" t="s">
        <v>75</v>
      </c>
      <c r="D18" s="29" t="s">
        <v>74</v>
      </c>
      <c r="E18" s="29">
        <v>3.0349302406055944E-3</v>
      </c>
      <c r="F18" s="29">
        <v>1.5095184863482287E-4</v>
      </c>
      <c r="G18" s="29">
        <v>20.105287004120004</v>
      </c>
      <c r="H18" s="29">
        <v>3.5547792378943983E-11</v>
      </c>
      <c r="I18" s="29">
        <v>2.7088185981798073E-3</v>
      </c>
      <c r="J18" s="29">
        <v>3.3610418830313815E-3</v>
      </c>
      <c r="K18" s="29">
        <v>2.7088185981798073E-3</v>
      </c>
      <c r="L18" s="29">
        <v>3.3610418830313815E-3</v>
      </c>
    </row>
    <row r="19" spans="1:12" x14ac:dyDescent="0.25">
      <c r="A19" t="s">
        <v>73</v>
      </c>
    </row>
    <row r="22" spans="1:12" x14ac:dyDescent="0.25">
      <c r="D22" t="s">
        <v>72</v>
      </c>
      <c r="I22" t="s">
        <v>71</v>
      </c>
    </row>
    <row r="23" spans="1:12" ht="15.75" thickBot="1" x14ac:dyDescent="0.3"/>
    <row r="24" spans="1:12" x14ac:dyDescent="0.25">
      <c r="D24" s="31" t="s">
        <v>70</v>
      </c>
      <c r="E24" s="31" t="s">
        <v>69</v>
      </c>
      <c r="F24" s="31" t="s">
        <v>68</v>
      </c>
      <c r="G24" s="31" t="s">
        <v>67</v>
      </c>
      <c r="I24" s="31" t="s">
        <v>66</v>
      </c>
      <c r="J24" s="31" t="s">
        <v>65</v>
      </c>
    </row>
    <row r="25" spans="1:12" x14ac:dyDescent="0.25">
      <c r="D25" s="30">
        <v>1</v>
      </c>
      <c r="E25" s="30">
        <v>4.0178683155989434</v>
      </c>
      <c r="F25" s="30">
        <v>0.48213168440105658</v>
      </c>
      <c r="G25" s="30">
        <v>0.98123962581695778</v>
      </c>
      <c r="I25" s="30">
        <v>3.3333333333333335</v>
      </c>
      <c r="J25" s="30">
        <v>0.3</v>
      </c>
    </row>
    <row r="26" spans="1:12" x14ac:dyDescent="0.25">
      <c r="D26" s="30">
        <v>2</v>
      </c>
      <c r="E26" s="30">
        <v>1.8085301483452891</v>
      </c>
      <c r="F26" s="30">
        <v>0.19146985165471087</v>
      </c>
      <c r="G26" s="30">
        <v>0.38968151580059313</v>
      </c>
      <c r="I26" s="30">
        <v>10</v>
      </c>
      <c r="J26" s="30">
        <v>0.3</v>
      </c>
    </row>
    <row r="27" spans="1:12" x14ac:dyDescent="0.25">
      <c r="D27" s="30">
        <v>3</v>
      </c>
      <c r="E27" s="30">
        <v>1.0216637848634766</v>
      </c>
      <c r="F27" s="30">
        <v>-0.42166378486347666</v>
      </c>
      <c r="G27" s="30">
        <v>-0.85817470178090061</v>
      </c>
      <c r="I27" s="30">
        <v>16.666666666666668</v>
      </c>
      <c r="J27" s="30">
        <v>0.6</v>
      </c>
    </row>
    <row r="28" spans="1:12" x14ac:dyDescent="0.25">
      <c r="D28" s="30">
        <v>4</v>
      </c>
      <c r="E28" s="30">
        <v>1.1632129312853217</v>
      </c>
      <c r="F28" s="30">
        <v>-6.3212931285321572E-2</v>
      </c>
      <c r="G28" s="30">
        <v>-0.12865164237910864</v>
      </c>
      <c r="I28" s="30">
        <v>23.333333333333332</v>
      </c>
      <c r="J28" s="30">
        <v>0.6</v>
      </c>
    </row>
    <row r="29" spans="1:12" x14ac:dyDescent="0.25">
      <c r="D29" s="30">
        <v>5</v>
      </c>
      <c r="E29" s="30">
        <v>0.99325683781140828</v>
      </c>
      <c r="F29" s="30">
        <v>-0.69325683781140834</v>
      </c>
      <c r="G29" s="30">
        <v>-1.4109238246272433</v>
      </c>
      <c r="I29" s="30">
        <v>30</v>
      </c>
      <c r="J29" s="30">
        <v>1.1000000000000001</v>
      </c>
    </row>
    <row r="30" spans="1:12" x14ac:dyDescent="0.25">
      <c r="D30" s="30">
        <v>6</v>
      </c>
      <c r="E30" s="30">
        <v>7.0993513511651871</v>
      </c>
      <c r="F30" s="30">
        <v>0.2006486488348127</v>
      </c>
      <c r="G30" s="30">
        <v>0.40836230323243677</v>
      </c>
      <c r="I30" s="30">
        <v>36.666666666666671</v>
      </c>
      <c r="J30" s="30">
        <v>1.1000000000000001</v>
      </c>
    </row>
    <row r="31" spans="1:12" x14ac:dyDescent="0.25">
      <c r="D31" s="30">
        <v>7</v>
      </c>
      <c r="E31" s="30">
        <v>1.8319173207793957</v>
      </c>
      <c r="F31" s="30">
        <v>0.86808267922060445</v>
      </c>
      <c r="G31" s="30">
        <v>1.7667312705133249</v>
      </c>
      <c r="I31" s="30">
        <v>43.333333333333336</v>
      </c>
      <c r="J31" s="30">
        <v>1.4</v>
      </c>
    </row>
    <row r="32" spans="1:12" x14ac:dyDescent="0.25">
      <c r="D32" s="30">
        <v>8</v>
      </c>
      <c r="E32" s="30">
        <v>1.2183272644547192</v>
      </c>
      <c r="F32" s="30">
        <v>0.18167273554528074</v>
      </c>
      <c r="G32" s="30">
        <v>0.3697423189870816</v>
      </c>
      <c r="I32" s="30">
        <v>50.000000000000007</v>
      </c>
      <c r="J32" s="30">
        <v>1.5</v>
      </c>
    </row>
    <row r="33" spans="4:10" x14ac:dyDescent="0.25">
      <c r="D33" s="30">
        <v>9</v>
      </c>
      <c r="E33" s="30">
        <v>0.99325683781140828</v>
      </c>
      <c r="F33" s="30">
        <v>-0.69325683781140834</v>
      </c>
      <c r="G33" s="30">
        <v>-1.4109238246272433</v>
      </c>
      <c r="I33" s="30">
        <v>56.666666666666671</v>
      </c>
      <c r="J33" s="30">
        <v>2</v>
      </c>
    </row>
    <row r="34" spans="4:10" x14ac:dyDescent="0.25">
      <c r="D34" s="30">
        <v>10</v>
      </c>
      <c r="E34" s="30">
        <v>7.0993513511651871</v>
      </c>
      <c r="F34" s="30">
        <v>0.2006486488348127</v>
      </c>
      <c r="G34" s="30">
        <v>0.40836230323243677</v>
      </c>
      <c r="I34" s="30">
        <v>63.333333333333336</v>
      </c>
      <c r="J34" s="30">
        <v>2.2000000000000002</v>
      </c>
    </row>
    <row r="35" spans="4:10" x14ac:dyDescent="0.25">
      <c r="D35" s="30">
        <v>11</v>
      </c>
      <c r="E35" s="30">
        <v>1.2655264995566173</v>
      </c>
      <c r="F35" s="30">
        <v>0.23447350044338267</v>
      </c>
      <c r="G35" s="30">
        <v>0.47720300756602357</v>
      </c>
      <c r="I35" s="30">
        <v>70</v>
      </c>
      <c r="J35" s="30">
        <v>2.7</v>
      </c>
    </row>
    <row r="36" spans="4:10" x14ac:dyDescent="0.25">
      <c r="D36" s="30">
        <v>12</v>
      </c>
      <c r="E36" s="30">
        <v>1.0609964807817251</v>
      </c>
      <c r="F36" s="30">
        <v>-0.46099648078172517</v>
      </c>
      <c r="G36" s="30">
        <v>-0.93822503050621553</v>
      </c>
      <c r="I36" s="30">
        <v>76.666666666666671</v>
      </c>
      <c r="J36" s="30">
        <v>4.5</v>
      </c>
    </row>
    <row r="37" spans="4:10" x14ac:dyDescent="0.25">
      <c r="D37" s="30">
        <v>13</v>
      </c>
      <c r="E37" s="30">
        <v>9.1383570935950935</v>
      </c>
      <c r="F37" s="30">
        <v>-0.63835709359509352</v>
      </c>
      <c r="G37" s="30">
        <v>-1.2991912706068931</v>
      </c>
      <c r="I37" s="30">
        <v>83.333333333333329</v>
      </c>
      <c r="J37" s="30">
        <v>7.3</v>
      </c>
    </row>
    <row r="38" spans="4:10" x14ac:dyDescent="0.25">
      <c r="D38" s="30">
        <v>14</v>
      </c>
      <c r="E38" s="30">
        <v>1.5487219101680065</v>
      </c>
      <c r="F38" s="30">
        <v>0.65127808983199365</v>
      </c>
      <c r="G38" s="30">
        <v>1.3254882220889941</v>
      </c>
      <c r="I38" s="30">
        <v>90</v>
      </c>
      <c r="J38" s="30">
        <v>7.3</v>
      </c>
    </row>
    <row r="39" spans="4:10" ht="15.75" thickBot="1" x14ac:dyDescent="0.3">
      <c r="D39" s="29">
        <v>15</v>
      </c>
      <c r="E39" s="29">
        <v>1.1396618726182222</v>
      </c>
      <c r="F39" s="29">
        <v>-3.9661872618222072E-2</v>
      </c>
      <c r="G39" s="29">
        <v>-8.0720272710247093E-2</v>
      </c>
      <c r="I39" s="29">
        <v>96.666666666666671</v>
      </c>
      <c r="J39" s="29">
        <v>8.5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structures-v1.1</vt:lpstr>
      <vt:lpstr>σ-calc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Zahangir Alam</cp:lastModifiedBy>
  <dcterms:created xsi:type="dcterms:W3CDTF">2018-11-20T15:48:08Z</dcterms:created>
  <dcterms:modified xsi:type="dcterms:W3CDTF">2020-06-11T21:46:50Z</dcterms:modified>
</cp:coreProperties>
</file>