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ere\Desktop\MEAL\"/>
    </mc:Choice>
  </mc:AlternateContent>
  <xr:revisionPtr revIDLastSave="0" documentId="13_ncr:1_{6D62F7AF-F60B-4FE6-8C4F-F92A333E32F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4" i="1" l="1"/>
  <c r="C8" i="1"/>
  <c r="C7" i="1"/>
  <c r="C5" i="1"/>
  <c r="C3" i="1"/>
  <c r="U28" i="1"/>
  <c r="U33" i="1" s="1"/>
  <c r="O28" i="1"/>
  <c r="O33" i="1" s="1"/>
  <c r="P28" i="1"/>
  <c r="P33" i="1" s="1"/>
  <c r="Q28" i="1"/>
  <c r="Q33" i="1" s="1"/>
  <c r="R28" i="1"/>
  <c r="R33" i="1" s="1"/>
  <c r="S28" i="1"/>
  <c r="S33" i="1" s="1"/>
  <c r="T28" i="1"/>
  <c r="T33" i="1" s="1"/>
  <c r="N28" i="1"/>
  <c r="N33" i="1" s="1"/>
  <c r="L28" i="1"/>
  <c r="K28" i="1"/>
  <c r="J28" i="1"/>
  <c r="I28" i="1"/>
  <c r="H28" i="1"/>
  <c r="G28" i="1"/>
  <c r="F28" i="1"/>
  <c r="E28" i="1"/>
  <c r="D28" i="1"/>
  <c r="J33" i="1" l="1"/>
  <c r="E35" i="1" s="1"/>
  <c r="F31" i="1"/>
  <c r="F32" i="1" s="1"/>
  <c r="C28" i="1"/>
  <c r="C31" i="1" s="1"/>
  <c r="V33" i="1"/>
  <c r="C32" i="1"/>
  <c r="J34" i="1" l="1"/>
  <c r="J35" i="1" s="1"/>
  <c r="I37" i="1" s="1"/>
  <c r="R35" i="1"/>
  <c r="T35" i="1"/>
  <c r="O35" i="1"/>
  <c r="N35" i="1"/>
  <c r="Q35" i="1"/>
  <c r="S35" i="1"/>
  <c r="P35" i="1"/>
  <c r="U35" i="1"/>
  <c r="C33" i="1"/>
  <c r="F29" i="1" s="1"/>
  <c r="V35" i="1" l="1"/>
  <c r="H29" i="1"/>
  <c r="Q34" i="1" s="1"/>
  <c r="Q36" i="1" s="1"/>
  <c r="Q37" i="1" s="1"/>
  <c r="K29" i="1"/>
  <c r="T34" i="1" s="1"/>
  <c r="T36" i="1" s="1"/>
  <c r="T37" i="1" s="1"/>
  <c r="G29" i="1"/>
  <c r="P34" i="1" s="1"/>
  <c r="P36" i="1" s="1"/>
  <c r="P37" i="1" s="1"/>
  <c r="I29" i="1"/>
  <c r="R34" i="1" s="1"/>
  <c r="R36" i="1" s="1"/>
  <c r="R37" i="1" s="1"/>
  <c r="O34" i="1"/>
  <c r="O36" i="1" s="1"/>
  <c r="O37" i="1" s="1"/>
  <c r="E29" i="1"/>
  <c r="N34" i="1" s="1"/>
  <c r="L29" i="1"/>
  <c r="U34" i="1" s="1"/>
  <c r="U36" i="1" s="1"/>
  <c r="U37" i="1" s="1"/>
  <c r="J29" i="1"/>
  <c r="S34" i="1" s="1"/>
  <c r="V34" i="1" l="1"/>
  <c r="N36" i="1"/>
  <c r="S36" i="1"/>
  <c r="S37" i="1" s="1"/>
  <c r="N37" i="1" l="1"/>
  <c r="M40" i="1" s="1"/>
  <c r="V36" i="1"/>
  <c r="E36" i="1" s="1"/>
  <c r="V37" i="1" l="1"/>
  <c r="N40" i="1"/>
  <c r="O40" i="1" s="1"/>
</calcChain>
</file>

<file path=xl/sharedStrings.xml><?xml version="1.0" encoding="utf-8"?>
<sst xmlns="http://schemas.openxmlformats.org/spreadsheetml/2006/main" count="78" uniqueCount="50">
  <si>
    <t>Meal Calculation</t>
  </si>
  <si>
    <t>Date</t>
  </si>
  <si>
    <t>Name</t>
  </si>
  <si>
    <t>Daily Cost</t>
  </si>
  <si>
    <t>Siddique</t>
  </si>
  <si>
    <t>Forhad</t>
  </si>
  <si>
    <t>Mahfuz</t>
  </si>
  <si>
    <t>Zahedur</t>
  </si>
  <si>
    <t>Sufian</t>
  </si>
  <si>
    <t>Nawaj</t>
  </si>
  <si>
    <t>Biplob</t>
  </si>
  <si>
    <t>Rased</t>
  </si>
  <si>
    <t>Biplop</t>
  </si>
  <si>
    <t xml:space="preserve">Total Cost   =  </t>
  </si>
  <si>
    <t>total deposit  =</t>
  </si>
  <si>
    <t>total cost    =</t>
  </si>
  <si>
    <t>rest Amt.  =</t>
  </si>
  <si>
    <t>Deposit, May 2021</t>
  </si>
  <si>
    <t>total meal  =</t>
  </si>
  <si>
    <t xml:space="preserve"> </t>
  </si>
  <si>
    <t>cost/meal =</t>
  </si>
  <si>
    <t>cost/person =</t>
  </si>
  <si>
    <t>siddique</t>
  </si>
  <si>
    <t>forhad</t>
  </si>
  <si>
    <t>mahfuz</t>
  </si>
  <si>
    <t>zahedur</t>
  </si>
  <si>
    <t>sufian</t>
  </si>
  <si>
    <t>rased</t>
  </si>
  <si>
    <t>nawaj</t>
  </si>
  <si>
    <t>biblop</t>
  </si>
  <si>
    <t>expense</t>
  </si>
  <si>
    <t xml:space="preserve">extra </t>
  </si>
  <si>
    <t>due(+/-)</t>
  </si>
  <si>
    <t>deposit</t>
  </si>
  <si>
    <t>total exp.</t>
  </si>
  <si>
    <t>Individual payment and due</t>
  </si>
  <si>
    <t xml:space="preserve">date </t>
  </si>
  <si>
    <t>total =</t>
  </si>
  <si>
    <t>total cost,meal</t>
  </si>
  <si>
    <t>extra/person =</t>
  </si>
  <si>
    <t xml:space="preserve"> total extra =</t>
  </si>
  <si>
    <t>expense + rest amt.+extra =</t>
  </si>
  <si>
    <t>total</t>
  </si>
  <si>
    <t>Extra</t>
  </si>
  <si>
    <t>(Checking)   total deposit =</t>
  </si>
  <si>
    <t>receiver</t>
  </si>
  <si>
    <t>giver</t>
  </si>
  <si>
    <t>cash</t>
  </si>
  <si>
    <t xml:space="preserve">Zahedur </t>
  </si>
  <si>
    <t>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</si>
</sst>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rgb="FFFA7D00"/>
      <name val="Arial"/>
      <family val="2"/>
      <scheme val="minor"/>
    </font>
    <font>
      <sz val="16"/>
      <color rgb="FF000000"/>
      <name val="Arial"/>
      <family val="2"/>
    </font>
    <font>
      <sz val="10"/>
      <color theme="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4A853"/>
      </left>
      <right/>
      <top style="thin">
        <color rgb="FF34A853"/>
      </top>
      <bottom style="thin">
        <color rgb="FF34A853"/>
      </bottom>
      <diagonal/>
    </border>
    <border>
      <left/>
      <right/>
      <top style="thin">
        <color rgb="FF34A853"/>
      </top>
      <bottom style="thin">
        <color rgb="FF34A85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34A853"/>
      </top>
      <bottom style="thin">
        <color rgb="FF34A853"/>
      </bottom>
      <diagonal/>
    </border>
    <border>
      <left style="thin">
        <color rgb="FF000000"/>
      </left>
      <right/>
      <top style="thin">
        <color rgb="FF34A853"/>
      </top>
      <bottom style="thin">
        <color rgb="FF34A8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8" applyNumberFormat="0" applyAlignment="0" applyProtection="0"/>
  </cellStyleXfs>
  <cellXfs count="57">
    <xf numFmtId="0" fontId="0" fillId="0" borderId="0" xfId="0" applyFont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8" xfId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15" xfId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2" fontId="0" fillId="7" borderId="12" xfId="0" applyNumberFormat="1" applyFont="1" applyFill="1" applyBorder="1" applyAlignment="1">
      <alignment horizontal="center" vertical="center"/>
    </xf>
    <xf numFmtId="2" fontId="5" fillId="7" borderId="12" xfId="0" applyNumberFormat="1" applyFont="1" applyFill="1" applyBorder="1" applyAlignment="1">
      <alignment horizontal="center" vertical="center"/>
    </xf>
    <xf numFmtId="2" fontId="3" fillId="4" borderId="8" xfId="1" applyNumberFormat="1" applyAlignment="1">
      <alignment horizontal="center" vertical="center"/>
    </xf>
    <xf numFmtId="2" fontId="0" fillId="10" borderId="12" xfId="0" applyNumberFormat="1" applyFont="1" applyFill="1" applyBorder="1" applyAlignment="1">
      <alignment horizontal="center" vertical="center"/>
    </xf>
    <xf numFmtId="2" fontId="0" fillId="11" borderId="12" xfId="0" applyNumberFormat="1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2" borderId="6" xfId="0" quotePrefix="1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/>
    </xf>
    <xf numFmtId="2" fontId="3" fillId="4" borderId="16" xfId="1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3" fillId="4" borderId="8" xfId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Calculation" xfId="1" builtinId="22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66"/>
        </patternFill>
      </fill>
    </dxf>
    <dxf>
      <font>
        <color theme="3"/>
      </font>
    </dxf>
    <dxf>
      <font>
        <color theme="3"/>
      </font>
    </dxf>
    <dxf>
      <font>
        <color theme="3"/>
      </font>
    </dxf>
  </dxfs>
  <tableStyles count="0" defaultTableStyle="TableStyleMedium2" defaultPivotStyle="PivotStyleLight16"/>
  <colors>
    <mruColors>
      <color rgb="FFFF0066"/>
      <color rgb="FFFF0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1"/>
  <sheetViews>
    <sheetView tabSelected="1" workbookViewId="0">
      <pane xSplit="20" ySplit="2" topLeftCell="U28" activePane="bottomRight" state="frozen"/>
      <selection pane="topRight" activeCell="U1" sqref="U1"/>
      <selection pane="bottomLeft" activeCell="A3" sqref="A3"/>
      <selection pane="bottomRight" activeCell="I45" sqref="I45"/>
    </sheetView>
  </sheetViews>
  <sheetFormatPr defaultColWidth="14.42578125" defaultRowHeight="15" customHeight="1" x14ac:dyDescent="0.2"/>
  <cols>
    <col min="1" max="1" width="6.42578125" style="5" customWidth="1"/>
    <col min="2" max="3" width="8.85546875" style="5" customWidth="1"/>
    <col min="4" max="4" width="9" style="5" customWidth="1"/>
    <col min="5" max="5" width="7.28515625" style="5" customWidth="1"/>
    <col min="6" max="6" width="7.7109375" style="5" customWidth="1"/>
    <col min="7" max="7" width="8" style="5" customWidth="1"/>
    <col min="8" max="9" width="7" style="5" customWidth="1"/>
    <col min="10" max="10" width="7.28515625" style="5" customWidth="1"/>
    <col min="11" max="11" width="7.5703125" style="5" customWidth="1"/>
    <col min="12" max="12" width="8" style="5" customWidth="1"/>
    <col min="13" max="13" width="8.42578125" style="5" customWidth="1"/>
    <col min="14" max="14" width="7.7109375" style="5" customWidth="1"/>
    <col min="15" max="15" width="8" style="5" customWidth="1"/>
    <col min="16" max="16" width="9" style="5" customWidth="1"/>
    <col min="17" max="17" width="8.140625" style="5" customWidth="1"/>
    <col min="18" max="18" width="8.28515625" style="5" customWidth="1"/>
    <col min="19" max="19" width="8.140625" style="5" customWidth="1"/>
    <col min="20" max="20" width="8" style="5" customWidth="1"/>
    <col min="21" max="21" width="10" style="5" customWidth="1"/>
    <col min="22" max="16384" width="14.42578125" style="5"/>
  </cols>
  <sheetData>
    <row r="1" spans="1:21" ht="15" customHeight="1" x14ac:dyDescent="0.2">
      <c r="A1" s="45">
        <v>44323</v>
      </c>
      <c r="B1" s="46"/>
      <c r="C1" s="46"/>
      <c r="D1" s="47"/>
      <c r="E1" s="48" t="s">
        <v>0</v>
      </c>
      <c r="F1" s="49"/>
      <c r="G1" s="49"/>
      <c r="H1" s="49"/>
      <c r="I1" s="49"/>
      <c r="J1" s="49"/>
      <c r="K1" s="49"/>
      <c r="L1" s="50"/>
      <c r="M1" s="43" t="s">
        <v>17</v>
      </c>
      <c r="N1" s="44"/>
      <c r="O1" s="44"/>
      <c r="P1" s="44"/>
      <c r="Q1" s="44"/>
      <c r="R1" s="44"/>
      <c r="S1" s="44"/>
      <c r="T1" s="44"/>
      <c r="U1" s="44"/>
    </row>
    <row r="2" spans="1:21" ht="15" customHeight="1" x14ac:dyDescent="0.2">
      <c r="A2" s="31" t="s">
        <v>1</v>
      </c>
      <c r="B2" s="29" t="s">
        <v>2</v>
      </c>
      <c r="C2" s="29" t="s">
        <v>3</v>
      </c>
      <c r="D2" s="30" t="s">
        <v>43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11</v>
      </c>
      <c r="K2" s="6" t="s">
        <v>9</v>
      </c>
      <c r="L2" s="7" t="s">
        <v>10</v>
      </c>
      <c r="M2" s="16" t="s">
        <v>36</v>
      </c>
      <c r="N2" s="8" t="s">
        <v>4</v>
      </c>
      <c r="O2" s="8" t="s">
        <v>5</v>
      </c>
      <c r="P2" s="8" t="s">
        <v>6</v>
      </c>
      <c r="Q2" s="8" t="s">
        <v>7</v>
      </c>
      <c r="R2" s="8" t="s">
        <v>8</v>
      </c>
      <c r="S2" s="8" t="s">
        <v>11</v>
      </c>
      <c r="T2" s="8" t="s">
        <v>9</v>
      </c>
      <c r="U2" s="8" t="s">
        <v>12</v>
      </c>
    </row>
    <row r="3" spans="1:21" ht="15" customHeight="1" x14ac:dyDescent="0.2">
      <c r="A3" s="31">
        <v>7</v>
      </c>
      <c r="B3" s="29" t="s">
        <v>4</v>
      </c>
      <c r="C3" s="29">
        <f>415+20</f>
        <v>435</v>
      </c>
      <c r="D3" s="30">
        <v>0</v>
      </c>
      <c r="E3" s="6">
        <v>2.5</v>
      </c>
      <c r="F3" s="6">
        <v>2.5</v>
      </c>
      <c r="G3" s="6">
        <v>2.5</v>
      </c>
      <c r="H3" s="6">
        <v>2.5</v>
      </c>
      <c r="I3" s="6">
        <v>2.5</v>
      </c>
      <c r="J3" s="6">
        <v>0</v>
      </c>
      <c r="K3" s="6">
        <v>1.5</v>
      </c>
      <c r="L3" s="7">
        <v>0</v>
      </c>
      <c r="M3" s="19">
        <v>7</v>
      </c>
      <c r="N3" s="17">
        <v>500</v>
      </c>
      <c r="O3" s="8">
        <v>530</v>
      </c>
      <c r="P3" s="8">
        <v>527</v>
      </c>
      <c r="Q3" s="8">
        <v>100</v>
      </c>
      <c r="R3" s="8"/>
      <c r="S3" s="8"/>
      <c r="T3" s="8"/>
      <c r="U3" s="8"/>
    </row>
    <row r="4" spans="1:21" ht="15" customHeight="1" x14ac:dyDescent="0.2">
      <c r="A4" s="31">
        <v>8</v>
      </c>
      <c r="B4" s="29" t="s">
        <v>4</v>
      </c>
      <c r="C4" s="29">
        <f>210+115</f>
        <v>325</v>
      </c>
      <c r="D4" s="30">
        <v>0</v>
      </c>
      <c r="E4" s="6">
        <v>2.5</v>
      </c>
      <c r="F4" s="6">
        <v>2.5</v>
      </c>
      <c r="G4" s="6">
        <v>2.5</v>
      </c>
      <c r="H4" s="6">
        <v>2.5</v>
      </c>
      <c r="I4" s="6">
        <v>1</v>
      </c>
      <c r="J4" s="6">
        <v>0</v>
      </c>
      <c r="K4" s="6">
        <v>0</v>
      </c>
      <c r="L4" s="6">
        <v>0</v>
      </c>
      <c r="M4" s="19">
        <v>8</v>
      </c>
      <c r="N4" s="17"/>
      <c r="O4" s="8"/>
      <c r="P4" s="8"/>
      <c r="Q4" s="8"/>
      <c r="R4" s="8"/>
      <c r="S4" s="8"/>
      <c r="T4" s="8"/>
      <c r="U4" s="8"/>
    </row>
    <row r="5" spans="1:21" ht="15" customHeight="1" x14ac:dyDescent="0.2">
      <c r="A5" s="31">
        <v>9</v>
      </c>
      <c r="B5" s="29" t="s">
        <v>5</v>
      </c>
      <c r="C5" s="29">
        <f>263+20</f>
        <v>283</v>
      </c>
      <c r="D5" s="30">
        <v>20</v>
      </c>
      <c r="E5" s="6">
        <v>2.5</v>
      </c>
      <c r="F5" s="6">
        <v>2.5</v>
      </c>
      <c r="G5" s="6">
        <v>2.5</v>
      </c>
      <c r="H5" s="6">
        <v>2.5</v>
      </c>
      <c r="I5" s="6">
        <v>2.5</v>
      </c>
      <c r="J5" s="6">
        <v>0</v>
      </c>
      <c r="K5" s="6">
        <v>0</v>
      </c>
      <c r="L5" s="6">
        <v>0</v>
      </c>
      <c r="M5" s="19">
        <v>9</v>
      </c>
      <c r="N5" s="17"/>
      <c r="O5" s="8"/>
      <c r="P5" s="8"/>
      <c r="Q5" s="8">
        <v>40</v>
      </c>
      <c r="R5" s="8"/>
      <c r="S5" s="8"/>
      <c r="T5" s="8"/>
      <c r="U5" s="8"/>
    </row>
    <row r="6" spans="1:21" ht="15" customHeight="1" x14ac:dyDescent="0.2">
      <c r="A6" s="31">
        <v>10</v>
      </c>
      <c r="B6" s="29" t="s">
        <v>5</v>
      </c>
      <c r="C6" s="29">
        <v>243</v>
      </c>
      <c r="D6" s="30">
        <v>0</v>
      </c>
      <c r="E6" s="6">
        <v>2.5</v>
      </c>
      <c r="F6" s="6">
        <v>2.5</v>
      </c>
      <c r="G6" s="6">
        <v>2.5</v>
      </c>
      <c r="H6" s="6">
        <v>2.5</v>
      </c>
      <c r="I6" s="6">
        <v>2.5</v>
      </c>
      <c r="J6" s="6">
        <v>0</v>
      </c>
      <c r="K6" s="6">
        <v>0</v>
      </c>
      <c r="L6" s="6">
        <v>0</v>
      </c>
      <c r="M6" s="19">
        <v>10</v>
      </c>
      <c r="N6" s="17"/>
      <c r="O6" s="8"/>
      <c r="P6" s="8"/>
      <c r="Q6" s="8">
        <v>400</v>
      </c>
      <c r="R6" s="8">
        <v>1100</v>
      </c>
      <c r="S6" s="8"/>
      <c r="T6" s="8"/>
      <c r="U6" s="8"/>
    </row>
    <row r="7" spans="1:21" ht="15" customHeight="1" x14ac:dyDescent="0.2">
      <c r="A7" s="31">
        <v>11</v>
      </c>
      <c r="B7" s="29" t="s">
        <v>8</v>
      </c>
      <c r="C7" s="29">
        <f>393+1290+55</f>
        <v>1738</v>
      </c>
      <c r="D7" s="30">
        <v>0</v>
      </c>
      <c r="E7" s="6">
        <v>2.5</v>
      </c>
      <c r="F7" s="6">
        <v>2.5</v>
      </c>
      <c r="G7" s="6">
        <v>2.5</v>
      </c>
      <c r="H7" s="6">
        <v>2.5</v>
      </c>
      <c r="I7" s="6">
        <v>2.5</v>
      </c>
      <c r="J7" s="6">
        <v>0</v>
      </c>
      <c r="K7" s="6">
        <v>0</v>
      </c>
      <c r="L7" s="6">
        <v>0</v>
      </c>
      <c r="M7" s="19">
        <v>11</v>
      </c>
      <c r="N7" s="17"/>
      <c r="O7" s="8">
        <v>1020</v>
      </c>
      <c r="P7" s="8"/>
      <c r="Q7" s="8"/>
      <c r="R7" s="8"/>
      <c r="S7" s="8"/>
      <c r="T7" s="8"/>
      <c r="U7" s="8"/>
    </row>
    <row r="8" spans="1:21" ht="15" customHeight="1" x14ac:dyDescent="0.2">
      <c r="A8" s="31">
        <v>12</v>
      </c>
      <c r="B8" s="29" t="s">
        <v>8</v>
      </c>
      <c r="C8" s="29">
        <f>215+20+13</f>
        <v>248</v>
      </c>
      <c r="D8" s="30">
        <v>0</v>
      </c>
      <c r="E8" s="6">
        <v>2.5</v>
      </c>
      <c r="F8" s="6">
        <v>2.5</v>
      </c>
      <c r="G8" s="6">
        <v>2.5</v>
      </c>
      <c r="H8" s="6">
        <v>2.5</v>
      </c>
      <c r="I8" s="6">
        <v>2.5</v>
      </c>
      <c r="J8" s="6">
        <v>0</v>
      </c>
      <c r="K8" s="6">
        <v>0</v>
      </c>
      <c r="L8" s="6">
        <v>0</v>
      </c>
      <c r="M8" s="19">
        <v>12</v>
      </c>
      <c r="N8" s="17"/>
      <c r="O8" s="8"/>
      <c r="P8" s="8"/>
      <c r="Q8" s="8"/>
      <c r="R8" s="8"/>
      <c r="S8" s="8"/>
      <c r="T8" s="8"/>
      <c r="U8" s="8"/>
    </row>
    <row r="9" spans="1:21" ht="15" customHeight="1" x14ac:dyDescent="0.2">
      <c r="A9" s="31">
        <v>13</v>
      </c>
      <c r="B9" s="29" t="s">
        <v>48</v>
      </c>
      <c r="C9" s="29">
        <v>90</v>
      </c>
      <c r="D9" s="30">
        <v>0</v>
      </c>
      <c r="E9" s="6">
        <v>1.5</v>
      </c>
      <c r="F9" s="6">
        <v>1.5</v>
      </c>
      <c r="G9" s="6">
        <v>1.5</v>
      </c>
      <c r="H9" s="6">
        <v>1.5</v>
      </c>
      <c r="I9" s="6">
        <v>0</v>
      </c>
      <c r="J9" s="6">
        <v>0</v>
      </c>
      <c r="K9" s="6">
        <v>0</v>
      </c>
      <c r="L9" s="6">
        <v>0</v>
      </c>
      <c r="M9" s="19">
        <v>13</v>
      </c>
      <c r="N9" s="17"/>
      <c r="O9" s="8"/>
      <c r="P9" s="8"/>
      <c r="Q9" s="8"/>
      <c r="R9" s="8"/>
      <c r="S9" s="8"/>
      <c r="T9" s="8"/>
      <c r="U9" s="8"/>
    </row>
    <row r="10" spans="1:21" ht="15" customHeight="1" x14ac:dyDescent="0.2">
      <c r="A10" s="31">
        <v>14</v>
      </c>
      <c r="B10" s="32" t="s">
        <v>49</v>
      </c>
      <c r="C10" s="29">
        <v>0</v>
      </c>
      <c r="D10" s="30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9">
        <v>14</v>
      </c>
      <c r="N10" s="17"/>
      <c r="O10" s="8"/>
      <c r="P10" s="8"/>
      <c r="Q10" s="8"/>
      <c r="R10" s="8"/>
      <c r="S10" s="8"/>
      <c r="T10" s="8"/>
      <c r="U10" s="8"/>
    </row>
    <row r="11" spans="1:21" ht="15" customHeight="1" x14ac:dyDescent="0.2">
      <c r="A11" s="31">
        <v>15</v>
      </c>
      <c r="B11" s="29" t="s">
        <v>6</v>
      </c>
      <c r="C11" s="29">
        <v>210</v>
      </c>
      <c r="D11" s="30">
        <v>0</v>
      </c>
      <c r="E11" s="6">
        <v>0</v>
      </c>
      <c r="F11" s="6">
        <v>2</v>
      </c>
      <c r="G11" s="6">
        <v>2</v>
      </c>
      <c r="H11" s="6">
        <v>2</v>
      </c>
      <c r="I11" s="6">
        <v>0</v>
      </c>
      <c r="J11" s="6">
        <v>0</v>
      </c>
      <c r="K11" s="6">
        <v>0</v>
      </c>
      <c r="L11" s="6">
        <v>0</v>
      </c>
      <c r="M11" s="19">
        <v>15</v>
      </c>
      <c r="N11" s="17"/>
      <c r="O11" s="8"/>
      <c r="P11" s="8"/>
      <c r="Q11" s="8"/>
      <c r="R11" s="8"/>
      <c r="S11" s="8"/>
      <c r="T11" s="8"/>
      <c r="U11" s="8"/>
    </row>
    <row r="12" spans="1:21" ht="15" customHeight="1" x14ac:dyDescent="0.2">
      <c r="A12" s="31">
        <v>16</v>
      </c>
      <c r="B12" s="29" t="s">
        <v>6</v>
      </c>
      <c r="C12" s="29">
        <v>260</v>
      </c>
      <c r="D12" s="30">
        <v>0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0</v>
      </c>
      <c r="K12" s="6">
        <v>0</v>
      </c>
      <c r="L12" s="6">
        <v>0</v>
      </c>
      <c r="M12" s="19">
        <v>16</v>
      </c>
      <c r="N12" s="17"/>
      <c r="O12" s="8"/>
      <c r="P12" s="8"/>
      <c r="Q12" s="8"/>
      <c r="R12" s="8"/>
      <c r="S12" s="8"/>
      <c r="T12" s="8"/>
      <c r="U12" s="8"/>
    </row>
    <row r="13" spans="1:21" ht="15" customHeight="1" x14ac:dyDescent="0.2">
      <c r="A13" s="31">
        <v>17</v>
      </c>
      <c r="B13" s="29" t="s">
        <v>48</v>
      </c>
      <c r="C13" s="29">
        <v>70</v>
      </c>
      <c r="D13" s="30">
        <v>100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 s="6">
        <v>0</v>
      </c>
      <c r="K13" s="6">
        <v>0</v>
      </c>
      <c r="L13" s="7">
        <v>0</v>
      </c>
      <c r="M13" s="19">
        <v>17</v>
      </c>
      <c r="N13" s="17">
        <v>400</v>
      </c>
      <c r="O13" s="8"/>
      <c r="P13" s="8"/>
      <c r="Q13" s="8"/>
      <c r="R13" s="8"/>
      <c r="S13" s="8"/>
      <c r="T13" s="8"/>
      <c r="U13" s="8"/>
    </row>
    <row r="14" spans="1:21" ht="15" customHeight="1" x14ac:dyDescent="0.2">
      <c r="A14" s="31">
        <v>18</v>
      </c>
      <c r="B14" s="29" t="s">
        <v>6</v>
      </c>
      <c r="C14" s="29">
        <v>253</v>
      </c>
      <c r="D14" s="30">
        <v>0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0</v>
      </c>
      <c r="K14" s="6">
        <v>0</v>
      </c>
      <c r="L14" s="7">
        <v>0</v>
      </c>
      <c r="M14" s="19">
        <v>18</v>
      </c>
      <c r="N14" s="17"/>
      <c r="O14" s="8"/>
      <c r="P14" s="8"/>
      <c r="Q14" s="8"/>
      <c r="R14" s="8"/>
      <c r="S14" s="8"/>
      <c r="T14" s="8"/>
      <c r="U14" s="8"/>
    </row>
    <row r="15" spans="1:21" ht="15" customHeight="1" x14ac:dyDescent="0.2">
      <c r="A15" s="31">
        <v>19</v>
      </c>
      <c r="B15" s="29" t="s">
        <v>4</v>
      </c>
      <c r="C15" s="29">
        <v>180</v>
      </c>
      <c r="D15" s="30">
        <v>0</v>
      </c>
      <c r="E15" s="6">
        <v>2.5</v>
      </c>
      <c r="F15" s="6">
        <v>2</v>
      </c>
      <c r="G15" s="6">
        <v>2.5</v>
      </c>
      <c r="H15" s="6">
        <v>2.5</v>
      </c>
      <c r="I15" s="6">
        <v>2.5</v>
      </c>
      <c r="J15" s="6">
        <v>0</v>
      </c>
      <c r="K15" s="6">
        <v>0</v>
      </c>
      <c r="L15" s="7">
        <v>0</v>
      </c>
      <c r="M15" s="19">
        <v>19</v>
      </c>
      <c r="N15" s="17"/>
      <c r="O15" s="8"/>
      <c r="P15" s="8"/>
      <c r="Q15" s="8"/>
      <c r="R15" s="8"/>
      <c r="S15" s="8"/>
      <c r="T15" s="8"/>
      <c r="U15" s="8"/>
    </row>
    <row r="16" spans="1:21" ht="15" customHeight="1" x14ac:dyDescent="0.2">
      <c r="A16" s="31">
        <v>20</v>
      </c>
      <c r="B16" s="29"/>
      <c r="C16" s="29"/>
      <c r="D16" s="30"/>
      <c r="E16" s="6"/>
      <c r="F16" s="6"/>
      <c r="G16" s="6"/>
      <c r="H16" s="6"/>
      <c r="I16" s="6"/>
      <c r="J16" s="6"/>
      <c r="K16" s="6"/>
      <c r="L16" s="7"/>
      <c r="M16" s="19">
        <v>20</v>
      </c>
      <c r="N16" s="17"/>
      <c r="O16" s="8"/>
      <c r="P16" s="8"/>
      <c r="Q16" s="8"/>
      <c r="R16" s="8"/>
      <c r="S16" s="8"/>
      <c r="T16" s="8"/>
      <c r="U16" s="8"/>
    </row>
    <row r="17" spans="1:22" ht="15" customHeight="1" x14ac:dyDescent="0.2">
      <c r="A17" s="31">
        <v>21</v>
      </c>
      <c r="B17" s="29"/>
      <c r="C17" s="29"/>
      <c r="D17" s="30"/>
      <c r="E17" s="6"/>
      <c r="F17" s="6"/>
      <c r="G17" s="6"/>
      <c r="H17" s="6"/>
      <c r="I17" s="6"/>
      <c r="J17" s="6"/>
      <c r="K17" s="6"/>
      <c r="L17" s="7"/>
      <c r="M17" s="19">
        <v>21</v>
      </c>
      <c r="N17" s="17"/>
      <c r="O17" s="8"/>
      <c r="P17" s="8"/>
      <c r="Q17" s="8"/>
      <c r="R17" s="8"/>
      <c r="S17" s="8"/>
      <c r="T17" s="8"/>
      <c r="U17" s="8"/>
    </row>
    <row r="18" spans="1:22" ht="15" customHeight="1" x14ac:dyDescent="0.2">
      <c r="A18" s="31">
        <v>22</v>
      </c>
      <c r="B18" s="29"/>
      <c r="C18" s="29"/>
      <c r="D18" s="30"/>
      <c r="E18" s="6"/>
      <c r="F18" s="6"/>
      <c r="G18" s="6"/>
      <c r="H18" s="6"/>
      <c r="I18" s="6"/>
      <c r="J18" s="6"/>
      <c r="K18" s="6"/>
      <c r="L18" s="7"/>
      <c r="M18" s="19">
        <v>22</v>
      </c>
      <c r="N18" s="17"/>
      <c r="O18" s="8"/>
      <c r="P18" s="8"/>
      <c r="Q18" s="8"/>
      <c r="R18" s="8"/>
      <c r="S18" s="8"/>
      <c r="T18" s="8"/>
      <c r="U18" s="8"/>
    </row>
    <row r="19" spans="1:22" ht="15" customHeight="1" x14ac:dyDescent="0.2">
      <c r="A19" s="31">
        <v>23</v>
      </c>
      <c r="B19" s="29"/>
      <c r="C19" s="29"/>
      <c r="D19" s="30"/>
      <c r="E19" s="6"/>
      <c r="F19" s="6"/>
      <c r="G19" s="6"/>
      <c r="H19" s="6"/>
      <c r="I19" s="6"/>
      <c r="J19" s="6"/>
      <c r="K19" s="6"/>
      <c r="L19" s="7"/>
      <c r="M19" s="19">
        <v>23</v>
      </c>
      <c r="N19" s="17"/>
      <c r="O19" s="8"/>
      <c r="P19" s="8"/>
      <c r="Q19" s="8"/>
      <c r="R19" s="8"/>
      <c r="S19" s="8"/>
      <c r="T19" s="8"/>
      <c r="U19" s="8"/>
    </row>
    <row r="20" spans="1:22" ht="15" customHeight="1" x14ac:dyDescent="0.2">
      <c r="A20" s="31">
        <v>24</v>
      </c>
      <c r="B20" s="29"/>
      <c r="C20" s="29"/>
      <c r="D20" s="30"/>
      <c r="E20" s="6"/>
      <c r="F20" s="6"/>
      <c r="G20" s="6"/>
      <c r="H20" s="6"/>
      <c r="I20" s="6"/>
      <c r="J20" s="6"/>
      <c r="K20" s="6"/>
      <c r="L20" s="7"/>
      <c r="M20" s="19">
        <v>24</v>
      </c>
      <c r="N20" s="17"/>
      <c r="O20" s="8"/>
      <c r="P20" s="8"/>
      <c r="Q20" s="8"/>
      <c r="R20" s="8"/>
      <c r="S20" s="8"/>
      <c r="T20" s="8"/>
      <c r="U20" s="8"/>
    </row>
    <row r="21" spans="1:22" ht="15" customHeight="1" x14ac:dyDescent="0.2">
      <c r="A21" s="31">
        <v>25</v>
      </c>
      <c r="B21" s="29"/>
      <c r="C21" s="29"/>
      <c r="D21" s="30"/>
      <c r="E21" s="6"/>
      <c r="F21" s="6"/>
      <c r="G21" s="6"/>
      <c r="H21" s="6"/>
      <c r="I21" s="6"/>
      <c r="J21" s="6"/>
      <c r="K21" s="6"/>
      <c r="L21" s="7"/>
      <c r="M21" s="19">
        <v>25</v>
      </c>
      <c r="N21" s="17"/>
      <c r="O21" s="8"/>
      <c r="P21" s="8"/>
      <c r="Q21" s="8"/>
      <c r="R21" s="8"/>
      <c r="S21" s="8"/>
      <c r="T21" s="8"/>
      <c r="U21" s="8"/>
    </row>
    <row r="22" spans="1:22" ht="15" customHeight="1" x14ac:dyDescent="0.2">
      <c r="A22" s="31">
        <v>26</v>
      </c>
      <c r="B22" s="29"/>
      <c r="C22" s="29"/>
      <c r="D22" s="30"/>
      <c r="E22" s="6"/>
      <c r="F22" s="6"/>
      <c r="G22" s="6"/>
      <c r="H22" s="6"/>
      <c r="I22" s="6"/>
      <c r="J22" s="6"/>
      <c r="K22" s="6"/>
      <c r="L22" s="7"/>
      <c r="M22" s="19">
        <v>26</v>
      </c>
      <c r="N22" s="17"/>
      <c r="O22" s="8"/>
      <c r="P22" s="8"/>
      <c r="Q22" s="8"/>
      <c r="R22" s="8"/>
      <c r="S22" s="8"/>
      <c r="T22" s="8"/>
      <c r="U22" s="8"/>
    </row>
    <row r="23" spans="1:22" ht="15" customHeight="1" x14ac:dyDescent="0.2">
      <c r="A23" s="31">
        <v>27</v>
      </c>
      <c r="B23" s="29"/>
      <c r="C23" s="29"/>
      <c r="D23" s="30"/>
      <c r="E23" s="6"/>
      <c r="F23" s="6"/>
      <c r="G23" s="6"/>
      <c r="H23" s="6"/>
      <c r="I23" s="6"/>
      <c r="J23" s="6"/>
      <c r="K23" s="6"/>
      <c r="L23" s="7"/>
      <c r="M23" s="19">
        <v>27</v>
      </c>
      <c r="N23" s="17"/>
      <c r="O23" s="8"/>
      <c r="P23" s="8"/>
      <c r="Q23" s="8"/>
      <c r="R23" s="8"/>
      <c r="S23" s="8"/>
      <c r="T23" s="8"/>
      <c r="U23" s="8"/>
    </row>
    <row r="24" spans="1:22" ht="15" customHeight="1" x14ac:dyDescent="0.2">
      <c r="A24" s="31">
        <v>28</v>
      </c>
      <c r="B24" s="29"/>
      <c r="C24" s="29"/>
      <c r="D24" s="30"/>
      <c r="E24" s="6"/>
      <c r="F24" s="6"/>
      <c r="G24" s="6"/>
      <c r="H24" s="6"/>
      <c r="I24" s="6"/>
      <c r="J24" s="6"/>
      <c r="K24" s="6"/>
      <c r="L24" s="7"/>
      <c r="M24" s="19">
        <v>28</v>
      </c>
      <c r="N24" s="17"/>
      <c r="O24" s="8"/>
      <c r="P24" s="8"/>
      <c r="Q24" s="8"/>
      <c r="R24" s="8"/>
      <c r="S24" s="8"/>
      <c r="T24" s="8"/>
      <c r="U24" s="8"/>
    </row>
    <row r="25" spans="1:22" ht="15" customHeight="1" x14ac:dyDescent="0.2">
      <c r="A25" s="31">
        <v>29</v>
      </c>
      <c r="B25" s="29"/>
      <c r="C25" s="29"/>
      <c r="D25" s="30"/>
      <c r="E25" s="6"/>
      <c r="F25" s="6"/>
      <c r="G25" s="6"/>
      <c r="H25" s="6"/>
      <c r="I25" s="6"/>
      <c r="J25" s="6"/>
      <c r="K25" s="6"/>
      <c r="L25" s="7"/>
      <c r="M25" s="19">
        <v>29</v>
      </c>
      <c r="N25" s="17"/>
      <c r="O25" s="8"/>
      <c r="P25" s="8"/>
      <c r="Q25" s="8"/>
      <c r="R25" s="8"/>
      <c r="S25" s="8"/>
      <c r="T25" s="8"/>
      <c r="U25" s="8"/>
    </row>
    <row r="26" spans="1:22" ht="15" customHeight="1" x14ac:dyDescent="0.2">
      <c r="A26" s="31">
        <v>30</v>
      </c>
      <c r="B26" s="29"/>
      <c r="C26" s="29"/>
      <c r="D26" s="30"/>
      <c r="E26" s="6"/>
      <c r="F26" s="6"/>
      <c r="G26" s="6"/>
      <c r="H26" s="6"/>
      <c r="I26" s="6"/>
      <c r="J26" s="6"/>
      <c r="K26" s="6"/>
      <c r="L26" s="7"/>
      <c r="M26" s="19">
        <v>30</v>
      </c>
      <c r="N26" s="17"/>
      <c r="O26" s="8"/>
      <c r="P26" s="8"/>
      <c r="Q26" s="8"/>
      <c r="R26" s="8"/>
      <c r="S26" s="8"/>
      <c r="T26" s="8"/>
      <c r="U26" s="8"/>
    </row>
    <row r="27" spans="1:22" ht="15" customHeight="1" x14ac:dyDescent="0.2">
      <c r="A27" s="31">
        <v>31</v>
      </c>
      <c r="B27" s="29"/>
      <c r="C27" s="29"/>
      <c r="D27" s="30"/>
      <c r="E27" s="6"/>
      <c r="F27" s="6"/>
      <c r="G27" s="6"/>
      <c r="H27" s="6"/>
      <c r="I27" s="6"/>
      <c r="J27" s="6"/>
      <c r="K27" s="6"/>
      <c r="L27" s="7"/>
      <c r="M27" s="19">
        <v>31</v>
      </c>
      <c r="N27" s="17"/>
      <c r="O27" s="8"/>
      <c r="P27" s="8"/>
      <c r="Q27" s="8"/>
      <c r="R27" s="8"/>
      <c r="S27" s="8"/>
      <c r="T27" s="8"/>
      <c r="U27" s="8"/>
    </row>
    <row r="28" spans="1:22" ht="15" customHeight="1" x14ac:dyDescent="0.2">
      <c r="A28" s="39" t="s">
        <v>38</v>
      </c>
      <c r="B28" s="39"/>
      <c r="C28" s="9">
        <f t="shared" ref="C28:L28" si="0">SUM(C3:C27)</f>
        <v>4335</v>
      </c>
      <c r="D28" s="9">
        <f t="shared" si="0"/>
        <v>120</v>
      </c>
      <c r="E28" s="9">
        <f t="shared" si="0"/>
        <v>25</v>
      </c>
      <c r="F28" s="9">
        <f t="shared" si="0"/>
        <v>26.5</v>
      </c>
      <c r="G28" s="9">
        <f t="shared" si="0"/>
        <v>27</v>
      </c>
      <c r="H28" s="9">
        <f t="shared" si="0"/>
        <v>27</v>
      </c>
      <c r="I28" s="9">
        <f t="shared" si="0"/>
        <v>22</v>
      </c>
      <c r="J28" s="9">
        <f t="shared" si="0"/>
        <v>0</v>
      </c>
      <c r="K28" s="9">
        <f t="shared" si="0"/>
        <v>1.5</v>
      </c>
      <c r="L28" s="9">
        <f t="shared" si="0"/>
        <v>0</v>
      </c>
      <c r="M28" s="18" t="s">
        <v>37</v>
      </c>
      <c r="N28" s="9">
        <f>SUM(N3:N27)</f>
        <v>900</v>
      </c>
      <c r="O28" s="9">
        <f t="shared" ref="O28:T28" si="1">SUM(O3:O27)</f>
        <v>1550</v>
      </c>
      <c r="P28" s="9">
        <f t="shared" si="1"/>
        <v>527</v>
      </c>
      <c r="Q28" s="9">
        <f t="shared" si="1"/>
        <v>540</v>
      </c>
      <c r="R28" s="9">
        <f t="shared" si="1"/>
        <v>1100</v>
      </c>
      <c r="S28" s="9">
        <f t="shared" si="1"/>
        <v>0</v>
      </c>
      <c r="T28" s="9">
        <f t="shared" si="1"/>
        <v>0</v>
      </c>
      <c r="U28" s="9">
        <f>SUM(U3:U27)</f>
        <v>0</v>
      </c>
    </row>
    <row r="29" spans="1:22" ht="27.75" customHeight="1" x14ac:dyDescent="0.2">
      <c r="A29" s="4"/>
      <c r="C29" s="39" t="s">
        <v>21</v>
      </c>
      <c r="D29" s="39"/>
      <c r="E29" s="26">
        <f>E28*C33</f>
        <v>840.11627906976742</v>
      </c>
      <c r="F29" s="26">
        <f>F28*C33</f>
        <v>890.52325581395337</v>
      </c>
      <c r="G29" s="26">
        <f>G28*C33</f>
        <v>907.32558139534876</v>
      </c>
      <c r="H29" s="26">
        <f>H28*C33</f>
        <v>907.32558139534876</v>
      </c>
      <c r="I29" s="26">
        <f>I28*C33</f>
        <v>739.30232558139528</v>
      </c>
      <c r="J29" s="26">
        <f>J28*C33</f>
        <v>0</v>
      </c>
      <c r="K29" s="26">
        <f>K28*C33</f>
        <v>50.406976744186039</v>
      </c>
      <c r="L29" s="34">
        <f>L28*C33</f>
        <v>0</v>
      </c>
      <c r="M29" s="4"/>
      <c r="N29" s="4"/>
      <c r="O29" s="4"/>
      <c r="P29" s="4"/>
      <c r="Q29" s="4"/>
      <c r="R29" s="4"/>
      <c r="S29" s="4"/>
      <c r="T29" s="4"/>
    </row>
    <row r="30" spans="1:22" ht="15" customHeight="1" x14ac:dyDescent="0.2">
      <c r="A30" s="4"/>
      <c r="C30" s="4"/>
      <c r="D30" s="4"/>
      <c r="E30" s="4"/>
      <c r="F30" s="4"/>
      <c r="G30" s="4"/>
      <c r="H30" s="4"/>
      <c r="I30" s="4"/>
      <c r="J30" s="4"/>
      <c r="K30" s="4"/>
      <c r="L30" s="14" t="s">
        <v>19</v>
      </c>
      <c r="M30" s="4"/>
      <c r="N30" s="4"/>
      <c r="O30" s="4"/>
      <c r="P30" s="4"/>
      <c r="Q30" s="4"/>
      <c r="R30" s="4"/>
      <c r="S30" s="4"/>
      <c r="T30" s="4"/>
    </row>
    <row r="31" spans="1:22" ht="18" customHeight="1" x14ac:dyDescent="0.2">
      <c r="A31" s="40" t="s">
        <v>13</v>
      </c>
      <c r="B31" s="38"/>
      <c r="C31" s="21">
        <f>SUM(C28)</f>
        <v>4335</v>
      </c>
      <c r="D31" s="41" t="s">
        <v>40</v>
      </c>
      <c r="E31" s="42"/>
      <c r="F31" s="20">
        <f>D28</f>
        <v>120</v>
      </c>
      <c r="L31" s="14"/>
      <c r="M31" s="51" t="s">
        <v>35</v>
      </c>
      <c r="N31" s="52"/>
      <c r="O31" s="52"/>
      <c r="P31" s="52"/>
      <c r="Q31" s="52"/>
      <c r="R31" s="52"/>
      <c r="S31" s="52"/>
      <c r="T31" s="52"/>
      <c r="U31" s="52"/>
      <c r="V31" s="53"/>
    </row>
    <row r="32" spans="1:22" ht="18" customHeight="1" x14ac:dyDescent="0.2">
      <c r="A32" s="38" t="s">
        <v>18</v>
      </c>
      <c r="B32" s="38"/>
      <c r="C32" s="22">
        <f>SUM(E28:L28)</f>
        <v>129</v>
      </c>
      <c r="D32" s="41" t="s">
        <v>39</v>
      </c>
      <c r="E32" s="42"/>
      <c r="F32" s="20">
        <f>F31/8</f>
        <v>15</v>
      </c>
      <c r="H32" s="10"/>
      <c r="I32" s="10"/>
      <c r="L32" s="14"/>
      <c r="M32" s="11"/>
      <c r="N32" s="11" t="s">
        <v>22</v>
      </c>
      <c r="O32" s="11" t="s">
        <v>23</v>
      </c>
      <c r="P32" s="11" t="s">
        <v>24</v>
      </c>
      <c r="Q32" s="11" t="s">
        <v>25</v>
      </c>
      <c r="R32" s="11" t="s">
        <v>26</v>
      </c>
      <c r="S32" s="11" t="s">
        <v>27</v>
      </c>
      <c r="T32" s="11" t="s">
        <v>28</v>
      </c>
      <c r="U32" s="11" t="s">
        <v>29</v>
      </c>
      <c r="V32" s="20" t="s">
        <v>42</v>
      </c>
    </row>
    <row r="33" spans="1:22" ht="18" customHeight="1" x14ac:dyDescent="0.2">
      <c r="A33" s="38" t="s">
        <v>20</v>
      </c>
      <c r="B33" s="38"/>
      <c r="C33" s="28">
        <f>C31/C32</f>
        <v>33.604651162790695</v>
      </c>
      <c r="H33" s="36" t="s">
        <v>14</v>
      </c>
      <c r="I33" s="37"/>
      <c r="J33" s="23">
        <f>SUM(N28:U28)</f>
        <v>4617</v>
      </c>
      <c r="M33" s="11" t="s">
        <v>33</v>
      </c>
      <c r="N33" s="24">
        <f>N28</f>
        <v>900</v>
      </c>
      <c r="O33" s="24">
        <f t="shared" ref="O33:U33" si="2">O28</f>
        <v>1550</v>
      </c>
      <c r="P33" s="24">
        <f t="shared" si="2"/>
        <v>527</v>
      </c>
      <c r="Q33" s="24">
        <f t="shared" si="2"/>
        <v>540</v>
      </c>
      <c r="R33" s="24">
        <f t="shared" si="2"/>
        <v>1100</v>
      </c>
      <c r="S33" s="24">
        <f t="shared" si="2"/>
        <v>0</v>
      </c>
      <c r="T33" s="24">
        <f t="shared" si="2"/>
        <v>0</v>
      </c>
      <c r="U33" s="24">
        <f t="shared" si="2"/>
        <v>0</v>
      </c>
      <c r="V33" s="27">
        <f>SUM(N33:U33)</f>
        <v>4617</v>
      </c>
    </row>
    <row r="34" spans="1:22" ht="18" customHeight="1" x14ac:dyDescent="0.2">
      <c r="H34" s="36" t="s">
        <v>15</v>
      </c>
      <c r="I34" s="37"/>
      <c r="J34" s="23">
        <f>C31+F31</f>
        <v>4455</v>
      </c>
      <c r="M34" s="11" t="s">
        <v>30</v>
      </c>
      <c r="N34" s="24">
        <f t="shared" ref="N34:U34" si="3">E29</f>
        <v>840.11627906976742</v>
      </c>
      <c r="O34" s="24">
        <f t="shared" si="3"/>
        <v>890.52325581395337</v>
      </c>
      <c r="P34" s="24">
        <f t="shared" si="3"/>
        <v>907.32558139534876</v>
      </c>
      <c r="Q34" s="24">
        <f t="shared" si="3"/>
        <v>907.32558139534876</v>
      </c>
      <c r="R34" s="24">
        <f t="shared" si="3"/>
        <v>739.30232558139528</v>
      </c>
      <c r="S34" s="24">
        <f t="shared" si="3"/>
        <v>0</v>
      </c>
      <c r="T34" s="24">
        <f t="shared" si="3"/>
        <v>50.406976744186039</v>
      </c>
      <c r="U34" s="24">
        <f t="shared" si="3"/>
        <v>0</v>
      </c>
      <c r="V34" s="27">
        <f t="shared" ref="V34:V35" si="4">SUM(N34:U34)</f>
        <v>4335</v>
      </c>
    </row>
    <row r="35" spans="1:22" ht="18" customHeight="1" x14ac:dyDescent="0.2">
      <c r="B35" s="38" t="s">
        <v>44</v>
      </c>
      <c r="C35" s="38"/>
      <c r="D35" s="38"/>
      <c r="E35" s="22">
        <f>J33</f>
        <v>4617</v>
      </c>
      <c r="F35" s="15"/>
      <c r="H35" s="36" t="s">
        <v>16</v>
      </c>
      <c r="I35" s="37"/>
      <c r="J35" s="23">
        <f>SUM(J33-J34)</f>
        <v>162</v>
      </c>
      <c r="M35" s="11" t="s">
        <v>31</v>
      </c>
      <c r="N35" s="24">
        <f>F32</f>
        <v>15</v>
      </c>
      <c r="O35" s="24">
        <f>F32</f>
        <v>15</v>
      </c>
      <c r="P35" s="24">
        <f>F32</f>
        <v>15</v>
      </c>
      <c r="Q35" s="24">
        <f>F32</f>
        <v>15</v>
      </c>
      <c r="R35" s="24">
        <f>F32</f>
        <v>15</v>
      </c>
      <c r="S35" s="24">
        <f>F32</f>
        <v>15</v>
      </c>
      <c r="T35" s="24">
        <f>F32</f>
        <v>15</v>
      </c>
      <c r="U35" s="24">
        <f>F32</f>
        <v>15</v>
      </c>
      <c r="V35" s="27">
        <f t="shared" si="4"/>
        <v>120</v>
      </c>
    </row>
    <row r="36" spans="1:22" ht="18" customHeight="1" x14ac:dyDescent="0.2">
      <c r="B36" s="38" t="s">
        <v>41</v>
      </c>
      <c r="C36" s="38"/>
      <c r="D36" s="38"/>
      <c r="E36" s="28">
        <f>V36+J35</f>
        <v>4617</v>
      </c>
      <c r="H36" s="12"/>
      <c r="I36" s="13"/>
      <c r="J36" s="12"/>
      <c r="M36" s="11" t="s">
        <v>34</v>
      </c>
      <c r="N36" s="24">
        <f>SUM(N34:N35)</f>
        <v>855.11627906976742</v>
      </c>
      <c r="O36" s="24">
        <f t="shared" ref="O36:Q36" si="5">SUM(O34:O35)</f>
        <v>905.52325581395337</v>
      </c>
      <c r="P36" s="24">
        <f t="shared" si="5"/>
        <v>922.32558139534876</v>
      </c>
      <c r="Q36" s="24">
        <f t="shared" si="5"/>
        <v>922.32558139534876</v>
      </c>
      <c r="R36" s="24">
        <f>SUM(R34:R35)</f>
        <v>754.30232558139528</v>
      </c>
      <c r="S36" s="24">
        <f t="shared" ref="S36" si="6">SUM(S34:S35)</f>
        <v>15</v>
      </c>
      <c r="T36" s="24">
        <f t="shared" ref="T36" si="7">SUM(T34:T35)</f>
        <v>65.406976744186039</v>
      </c>
      <c r="U36" s="24">
        <f t="shared" ref="U36" si="8">SUM(U34:U35)</f>
        <v>15</v>
      </c>
      <c r="V36" s="27">
        <f>SUM(N36:U36)</f>
        <v>4455</v>
      </c>
    </row>
    <row r="37" spans="1:22" ht="18" customHeight="1" x14ac:dyDescent="0.2">
      <c r="I37" s="5">
        <f>J35+320</f>
        <v>482</v>
      </c>
      <c r="M37" s="11" t="s">
        <v>32</v>
      </c>
      <c r="N37" s="25">
        <f>N33-N36</f>
        <v>44.883720930232585</v>
      </c>
      <c r="O37" s="25">
        <f t="shared" ref="O37:U37" si="9">O33-O36</f>
        <v>644.47674418604663</v>
      </c>
      <c r="P37" s="25">
        <f t="shared" si="9"/>
        <v>-395.32558139534876</v>
      </c>
      <c r="Q37" s="25">
        <f t="shared" si="9"/>
        <v>-382.32558139534876</v>
      </c>
      <c r="R37" s="25">
        <f t="shared" si="9"/>
        <v>345.69767441860472</v>
      </c>
      <c r="S37" s="25">
        <f t="shared" si="9"/>
        <v>-15</v>
      </c>
      <c r="T37" s="25">
        <f t="shared" si="9"/>
        <v>-65.406976744186039</v>
      </c>
      <c r="U37" s="25">
        <f t="shared" si="9"/>
        <v>-15</v>
      </c>
      <c r="V37" s="27">
        <f>SUM(N37:U37)</f>
        <v>162.00000000000037</v>
      </c>
    </row>
    <row r="38" spans="1:22" ht="15" customHeight="1" x14ac:dyDescent="0.2">
      <c r="F38" s="15"/>
    </row>
    <row r="39" spans="1:22" ht="15" customHeight="1" x14ac:dyDescent="0.2">
      <c r="F39" s="15"/>
      <c r="M39" s="33" t="s">
        <v>45</v>
      </c>
      <c r="N39" s="33" t="s">
        <v>46</v>
      </c>
      <c r="O39" s="33" t="s">
        <v>47</v>
      </c>
    </row>
    <row r="40" spans="1:22" ht="15" customHeight="1" x14ac:dyDescent="0.2">
      <c r="I40" s="3"/>
      <c r="J40" s="3"/>
      <c r="K40" s="3"/>
      <c r="L40" s="3"/>
      <c r="M40" s="33">
        <f>SUMIF(N37:U37,"&gt;0")</f>
        <v>1035.058139534884</v>
      </c>
      <c r="N40" s="33">
        <f>SUMIF(N37:U37,"&lt;0")</f>
        <v>-873.05813953488359</v>
      </c>
      <c r="O40" s="33">
        <f>M40+N40</f>
        <v>162.00000000000045</v>
      </c>
    </row>
    <row r="41" spans="1:22" ht="15" customHeight="1" x14ac:dyDescent="0.2">
      <c r="I41" s="35"/>
      <c r="J41" s="35"/>
      <c r="K41" s="35"/>
      <c r="L41" s="35"/>
    </row>
  </sheetData>
  <mergeCells count="17">
    <mergeCell ref="M1:U1"/>
    <mergeCell ref="A1:D1"/>
    <mergeCell ref="E1:L1"/>
    <mergeCell ref="A28:B28"/>
    <mergeCell ref="M31:V31"/>
    <mergeCell ref="I41:L41"/>
    <mergeCell ref="H33:I33"/>
    <mergeCell ref="A32:B32"/>
    <mergeCell ref="A33:B33"/>
    <mergeCell ref="C29:D29"/>
    <mergeCell ref="H34:I34"/>
    <mergeCell ref="H35:I35"/>
    <mergeCell ref="A31:B31"/>
    <mergeCell ref="B35:D35"/>
    <mergeCell ref="D31:E31"/>
    <mergeCell ref="D32:E32"/>
    <mergeCell ref="B36:D36"/>
  </mergeCells>
  <conditionalFormatting sqref="N37:U37">
    <cfRule type="cellIs" dxfId="9" priority="1" operator="greaterThan">
      <formula>0</formula>
    </cfRule>
    <cfRule type="cellIs" dxfId="8" priority="2" operator="lessThan">
      <formula>0</formula>
    </cfRule>
    <cfRule type="cellIs" dxfId="7" priority="3" operator="greaterThan">
      <formula>0</formula>
    </cfRule>
    <cfRule type="cellIs" dxfId="6" priority="4" operator="lessThan">
      <formula>0</formula>
    </cfRule>
    <cfRule type="cellIs" dxfId="5" priority="5" operator="lessThan">
      <formula>0</formula>
    </cfRule>
    <cfRule type="cellIs" dxfId="4" priority="6" operator="greaterThan">
      <formula>0</formula>
    </cfRule>
    <cfRule type="cellIs" dxfId="3" priority="7" operator="greaterThan">
      <formula>0</formula>
    </cfRule>
    <cfRule type="cellIs" dxfId="2" priority="8" operator="greaterThan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K27"/>
  <sheetViews>
    <sheetView workbookViewId="0"/>
  </sheetViews>
  <sheetFormatPr defaultColWidth="14.42578125" defaultRowHeight="15.75" customHeight="1" x14ac:dyDescent="0.2"/>
  <cols>
    <col min="3" max="3" width="9.42578125" customWidth="1"/>
    <col min="4" max="4" width="9.7109375" customWidth="1"/>
    <col min="5" max="5" width="11.42578125" customWidth="1"/>
    <col min="6" max="6" width="10.140625" customWidth="1"/>
    <col min="7" max="7" width="9.5703125" customWidth="1"/>
    <col min="8" max="8" width="8.85546875" customWidth="1"/>
    <col min="9" max="9" width="10.42578125" customWidth="1"/>
    <col min="10" max="10" width="9.5703125" customWidth="1"/>
    <col min="11" max="11" width="8.7109375" customWidth="1"/>
  </cols>
  <sheetData>
    <row r="1" spans="3:11" x14ac:dyDescent="0.2">
      <c r="C1" s="54" t="s">
        <v>17</v>
      </c>
      <c r="D1" s="55"/>
      <c r="E1" s="55"/>
      <c r="F1" s="55"/>
      <c r="G1" s="55"/>
      <c r="H1" s="55"/>
      <c r="I1" s="55"/>
      <c r="J1" s="55"/>
      <c r="K1" s="56"/>
    </row>
    <row r="2" spans="3:11" x14ac:dyDescent="0.2">
      <c r="C2" s="1" t="s">
        <v>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11</v>
      </c>
      <c r="J2" s="1" t="s">
        <v>9</v>
      </c>
      <c r="K2" s="1" t="s">
        <v>10</v>
      </c>
    </row>
    <row r="3" spans="3:11" x14ac:dyDescent="0.2">
      <c r="C3" s="1">
        <v>7</v>
      </c>
      <c r="D3" s="1">
        <v>500</v>
      </c>
      <c r="E3" s="2"/>
      <c r="F3" s="1">
        <v>500</v>
      </c>
      <c r="G3" s="2"/>
      <c r="H3" s="2"/>
      <c r="I3" s="2"/>
      <c r="J3" s="2"/>
      <c r="K3" s="2"/>
    </row>
    <row r="4" spans="3:11" x14ac:dyDescent="0.2">
      <c r="C4" s="1">
        <v>8</v>
      </c>
      <c r="D4" s="2"/>
      <c r="E4" s="2"/>
      <c r="F4" s="2"/>
      <c r="G4" s="2"/>
      <c r="H4" s="2"/>
      <c r="I4" s="2"/>
      <c r="J4" s="2"/>
      <c r="K4" s="2"/>
    </row>
    <row r="5" spans="3:11" x14ac:dyDescent="0.2">
      <c r="C5" s="1">
        <v>9</v>
      </c>
      <c r="D5" s="2"/>
      <c r="E5" s="2"/>
      <c r="F5" s="2"/>
      <c r="G5" s="2"/>
      <c r="H5" s="2"/>
      <c r="I5" s="2"/>
      <c r="J5" s="2"/>
      <c r="K5" s="2"/>
    </row>
    <row r="6" spans="3:11" x14ac:dyDescent="0.2">
      <c r="C6" s="1">
        <v>10</v>
      </c>
      <c r="D6" s="2"/>
      <c r="E6" s="2"/>
      <c r="F6" s="2"/>
      <c r="G6" s="2"/>
      <c r="H6" s="2"/>
      <c r="I6" s="2"/>
      <c r="J6" s="2"/>
      <c r="K6" s="2"/>
    </row>
    <row r="7" spans="3:11" x14ac:dyDescent="0.2">
      <c r="C7" s="1">
        <v>11</v>
      </c>
      <c r="D7" s="2"/>
      <c r="E7" s="2"/>
      <c r="F7" s="2"/>
      <c r="G7" s="2"/>
      <c r="H7" s="2"/>
      <c r="I7" s="2"/>
      <c r="J7" s="2"/>
      <c r="K7" s="2"/>
    </row>
    <row r="8" spans="3:11" x14ac:dyDescent="0.2">
      <c r="C8" s="1">
        <v>12</v>
      </c>
      <c r="D8" s="2"/>
      <c r="E8" s="2"/>
      <c r="F8" s="2"/>
      <c r="G8" s="2"/>
      <c r="H8" s="2"/>
      <c r="I8" s="2"/>
      <c r="J8" s="2"/>
      <c r="K8" s="2"/>
    </row>
    <row r="9" spans="3:11" x14ac:dyDescent="0.2">
      <c r="C9" s="1">
        <v>13</v>
      </c>
      <c r="D9" s="2"/>
      <c r="E9" s="2"/>
      <c r="F9" s="2"/>
      <c r="G9" s="2"/>
      <c r="H9" s="2"/>
      <c r="I9" s="2"/>
      <c r="J9" s="2"/>
      <c r="K9" s="2"/>
    </row>
    <row r="10" spans="3:11" x14ac:dyDescent="0.2">
      <c r="C10" s="1">
        <v>14</v>
      </c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1">
        <v>15</v>
      </c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1">
        <v>16</v>
      </c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1">
        <v>17</v>
      </c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1">
        <v>18</v>
      </c>
      <c r="D14" s="2"/>
      <c r="E14" s="2"/>
      <c r="F14" s="2"/>
      <c r="G14" s="2"/>
      <c r="H14" s="2"/>
      <c r="I14" s="2"/>
      <c r="J14" s="2"/>
      <c r="K14" s="2"/>
    </row>
    <row r="15" spans="3:11" x14ac:dyDescent="0.2">
      <c r="C15" s="1">
        <v>19</v>
      </c>
      <c r="D15" s="2"/>
      <c r="E15" s="2"/>
      <c r="F15" s="2"/>
      <c r="G15" s="2"/>
      <c r="H15" s="2"/>
      <c r="I15" s="2"/>
      <c r="J15" s="2"/>
      <c r="K15" s="2"/>
    </row>
    <row r="16" spans="3:11" x14ac:dyDescent="0.2">
      <c r="C16" s="1">
        <v>20</v>
      </c>
      <c r="D16" s="2"/>
      <c r="E16" s="2"/>
      <c r="F16" s="2"/>
      <c r="G16" s="2"/>
      <c r="H16" s="2"/>
      <c r="I16" s="2"/>
      <c r="J16" s="2"/>
      <c r="K16" s="2"/>
    </row>
    <row r="17" spans="3:11" x14ac:dyDescent="0.2">
      <c r="C17" s="1">
        <v>21</v>
      </c>
      <c r="D17" s="2"/>
      <c r="E17" s="2"/>
      <c r="F17" s="2"/>
      <c r="G17" s="2"/>
      <c r="H17" s="2"/>
      <c r="I17" s="2"/>
      <c r="J17" s="2"/>
      <c r="K17" s="2"/>
    </row>
    <row r="18" spans="3:11" x14ac:dyDescent="0.2">
      <c r="C18" s="1">
        <v>22</v>
      </c>
      <c r="D18" s="2"/>
      <c r="E18" s="2"/>
      <c r="F18" s="2"/>
      <c r="G18" s="2"/>
      <c r="H18" s="2"/>
      <c r="I18" s="2"/>
      <c r="J18" s="2"/>
      <c r="K18" s="2"/>
    </row>
    <row r="19" spans="3:11" x14ac:dyDescent="0.2">
      <c r="C19" s="1">
        <v>23</v>
      </c>
      <c r="D19" s="2"/>
      <c r="E19" s="2"/>
      <c r="F19" s="2"/>
      <c r="G19" s="2"/>
      <c r="H19" s="2"/>
      <c r="I19" s="2"/>
      <c r="J19" s="2"/>
      <c r="K19" s="2"/>
    </row>
    <row r="20" spans="3:11" x14ac:dyDescent="0.2">
      <c r="C20" s="1">
        <v>24</v>
      </c>
      <c r="D20" s="2"/>
      <c r="E20" s="2"/>
      <c r="F20" s="2"/>
      <c r="G20" s="2"/>
      <c r="H20" s="2"/>
      <c r="I20" s="2"/>
      <c r="J20" s="2"/>
      <c r="K20" s="2"/>
    </row>
    <row r="21" spans="3:11" x14ac:dyDescent="0.2">
      <c r="C21" s="1">
        <v>25</v>
      </c>
      <c r="D21" s="2"/>
      <c r="E21" s="2"/>
      <c r="F21" s="2"/>
      <c r="G21" s="2"/>
      <c r="H21" s="2"/>
      <c r="I21" s="2"/>
      <c r="J21" s="2"/>
      <c r="K21" s="2"/>
    </row>
    <row r="22" spans="3:11" x14ac:dyDescent="0.2">
      <c r="C22" s="1">
        <v>26</v>
      </c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1">
        <v>27</v>
      </c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1">
        <v>28</v>
      </c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1">
        <v>29</v>
      </c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1">
        <v>30</v>
      </c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1">
        <v>31</v>
      </c>
      <c r="D27" s="2"/>
      <c r="E27" s="2"/>
      <c r="F27" s="2"/>
      <c r="G27" s="2"/>
      <c r="H27" s="2"/>
      <c r="I27" s="2"/>
      <c r="J27" s="2"/>
      <c r="K27" s="2"/>
    </row>
  </sheetData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</cp:lastModifiedBy>
  <cp:lastPrinted>2021-05-07T09:45:26Z</cp:lastPrinted>
  <dcterms:modified xsi:type="dcterms:W3CDTF">2021-05-19T07:41:57Z</dcterms:modified>
</cp:coreProperties>
</file>