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I44" i="3"/>
  <c r="I38" i="3"/>
  <c r="I33" i="3"/>
  <c r="I26" i="3"/>
  <c r="I41" i="2"/>
  <c r="I40" i="2"/>
  <c r="I39" i="2"/>
  <c r="I35" i="2"/>
  <c r="I33" i="2"/>
  <c r="I28" i="2"/>
  <c r="I27" i="2"/>
  <c r="I15" i="2"/>
  <c r="I14" i="2"/>
  <c r="I7" i="2"/>
  <c r="I52" i="1"/>
  <c r="I51" i="1"/>
  <c r="I42" i="1"/>
  <c r="I49" i="1" s="1"/>
  <c r="I31" i="1"/>
  <c r="I40" i="1" s="1"/>
  <c r="I19" i="1"/>
  <c r="I15" i="1"/>
  <c r="I10" i="1"/>
  <c r="I7" i="1"/>
  <c r="I27" i="3" l="1"/>
  <c r="I43" i="3" s="1"/>
  <c r="I50" i="1"/>
  <c r="I26" i="1"/>
  <c r="H26" i="3"/>
  <c r="H38" i="3"/>
  <c r="H44" i="3"/>
  <c r="H33" i="3"/>
  <c r="H18" i="3"/>
  <c r="H41" i="2"/>
  <c r="H36" i="2"/>
  <c r="I36" i="2"/>
  <c r="H33" i="2"/>
  <c r="H27" i="2"/>
  <c r="H14" i="2"/>
  <c r="H7" i="2"/>
  <c r="H52" i="1"/>
  <c r="H42" i="1"/>
  <c r="H51" i="1" s="1"/>
  <c r="H31" i="1"/>
  <c r="H40" i="1" s="1"/>
  <c r="H19" i="1"/>
  <c r="H15" i="1"/>
  <c r="H10" i="1"/>
  <c r="H7" i="1"/>
  <c r="I40" i="3" l="1"/>
  <c r="I42" i="3" s="1"/>
  <c r="H27" i="3"/>
  <c r="H40" i="3"/>
  <c r="H42" i="3" s="1"/>
  <c r="H43" i="3"/>
  <c r="H15" i="2"/>
  <c r="H28" i="2" s="1"/>
  <c r="H35" i="2" s="1"/>
  <c r="H39" i="2" s="1"/>
  <c r="H40" i="2" s="1"/>
  <c r="H49" i="1"/>
  <c r="H50" i="1" s="1"/>
  <c r="H26" i="1"/>
  <c r="G31" i="1"/>
  <c r="G40" i="1"/>
  <c r="G50" i="1" s="1"/>
  <c r="G42" i="1"/>
  <c r="G51" i="1" s="1"/>
  <c r="G19" i="1"/>
  <c r="G15" i="1"/>
  <c r="G10" i="1"/>
  <c r="G7" i="1"/>
  <c r="G26" i="1" l="1"/>
  <c r="G49" i="1"/>
  <c r="B44" i="3"/>
  <c r="C44" i="3"/>
  <c r="D44" i="3"/>
  <c r="E44" i="3"/>
  <c r="F44" i="3"/>
  <c r="G44" i="3"/>
  <c r="G38" i="3"/>
  <c r="G33" i="3"/>
  <c r="G26" i="3"/>
  <c r="G18" i="3"/>
  <c r="B41" i="2"/>
  <c r="C41" i="2"/>
  <c r="D41" i="2"/>
  <c r="E41" i="2"/>
  <c r="F41" i="2"/>
  <c r="G41" i="2"/>
  <c r="B52" i="1"/>
  <c r="C52" i="1"/>
  <c r="D52" i="1"/>
  <c r="E52" i="1"/>
  <c r="F52" i="1"/>
  <c r="G52" i="1"/>
  <c r="G36" i="2"/>
  <c r="G33" i="2"/>
  <c r="G27" i="2"/>
  <c r="G14" i="2"/>
  <c r="G7" i="2"/>
  <c r="G27" i="3" l="1"/>
  <c r="G15" i="2"/>
  <c r="G28" i="2" s="1"/>
  <c r="G35" i="2" s="1"/>
  <c r="G39" i="2" s="1"/>
  <c r="G40" i="2" s="1"/>
  <c r="F39" i="2"/>
  <c r="E39" i="2"/>
  <c r="G43" i="3" l="1"/>
  <c r="G40" i="3"/>
  <c r="G42" i="3" s="1"/>
  <c r="C42" i="1"/>
  <c r="D42" i="1"/>
  <c r="E42" i="1"/>
  <c r="F42" i="1"/>
  <c r="B42" i="1"/>
  <c r="B51" i="1" s="1"/>
  <c r="F51" i="1" l="1"/>
  <c r="F49" i="1"/>
  <c r="E49" i="1"/>
  <c r="E51" i="1"/>
  <c r="B49" i="1"/>
  <c r="D49" i="1"/>
  <c r="D51" i="1"/>
  <c r="C51" i="1"/>
  <c r="C49" i="1"/>
  <c r="F18" i="3"/>
  <c r="B18" i="3"/>
  <c r="B14" i="2"/>
  <c r="D36" i="2"/>
  <c r="C36" i="2"/>
  <c r="C27" i="2"/>
  <c r="D27" i="2"/>
  <c r="D33" i="2"/>
  <c r="E36" i="2"/>
  <c r="E33" i="2"/>
  <c r="F33" i="2"/>
  <c r="E27" i="2"/>
  <c r="F7" i="1" l="1"/>
  <c r="B38" i="3" l="1"/>
  <c r="C38" i="3"/>
  <c r="D38" i="3"/>
  <c r="E38" i="3"/>
  <c r="F38" i="3"/>
  <c r="B33" i="3"/>
  <c r="C33" i="3"/>
  <c r="D33" i="3"/>
  <c r="E33" i="3"/>
  <c r="F33" i="3"/>
  <c r="B26" i="3"/>
  <c r="C26" i="3"/>
  <c r="D26" i="3"/>
  <c r="E26" i="3"/>
  <c r="F26" i="3"/>
  <c r="C18" i="3"/>
  <c r="D18" i="3"/>
  <c r="E18" i="3"/>
  <c r="B31" i="1"/>
  <c r="B40" i="1" s="1"/>
  <c r="B50" i="1" s="1"/>
  <c r="C31" i="1"/>
  <c r="C40" i="1" s="1"/>
  <c r="C50" i="1" s="1"/>
  <c r="D31" i="1"/>
  <c r="D40" i="1" s="1"/>
  <c r="D50" i="1" s="1"/>
  <c r="E31" i="1"/>
  <c r="E40" i="1" s="1"/>
  <c r="E50" i="1" s="1"/>
  <c r="F31" i="1"/>
  <c r="F40" i="1" s="1"/>
  <c r="F50" i="1" s="1"/>
  <c r="B19" i="1"/>
  <c r="C19" i="1"/>
  <c r="D19" i="1"/>
  <c r="E19" i="1"/>
  <c r="F19" i="1"/>
  <c r="B15" i="1"/>
  <c r="C15" i="1"/>
  <c r="D15" i="1"/>
  <c r="E15" i="1"/>
  <c r="F15" i="1"/>
  <c r="B10" i="1"/>
  <c r="C10" i="1"/>
  <c r="D10" i="1"/>
  <c r="E10" i="1"/>
  <c r="F10" i="1"/>
  <c r="B7" i="1"/>
  <c r="C7" i="1"/>
  <c r="D7" i="1"/>
  <c r="E7" i="1"/>
  <c r="B36" i="2"/>
  <c r="F36" i="2"/>
  <c r="B33" i="2"/>
  <c r="C33" i="2"/>
  <c r="B27" i="2"/>
  <c r="F27" i="2"/>
  <c r="C14" i="2"/>
  <c r="D14" i="2"/>
  <c r="E14" i="2"/>
  <c r="F14" i="2"/>
  <c r="B7" i="2"/>
  <c r="B6" i="4" s="1"/>
  <c r="C7" i="2"/>
  <c r="C6" i="4" s="1"/>
  <c r="D7" i="2"/>
  <c r="D6" i="4" s="1"/>
  <c r="E7" i="2"/>
  <c r="E6" i="4" s="1"/>
  <c r="F7" i="2"/>
  <c r="F6" i="4" s="1"/>
  <c r="B26" i="1" l="1"/>
  <c r="F13" i="4"/>
  <c r="C27" i="3"/>
  <c r="C43" i="3" s="1"/>
  <c r="E27" i="3"/>
  <c r="E43" i="3" s="1"/>
  <c r="B27" i="3"/>
  <c r="B43" i="3" s="1"/>
  <c r="F27" i="3"/>
  <c r="F40" i="3" s="1"/>
  <c r="F42" i="3" s="1"/>
  <c r="D27" i="3"/>
  <c r="D43" i="3" s="1"/>
  <c r="E15" i="2"/>
  <c r="C15" i="2"/>
  <c r="C28" i="2" s="1"/>
  <c r="C7" i="4" s="1"/>
  <c r="B15" i="2"/>
  <c r="B28" i="2" s="1"/>
  <c r="F15" i="2"/>
  <c r="F28" i="2" s="1"/>
  <c r="F7" i="4" s="1"/>
  <c r="D15" i="2"/>
  <c r="B13" i="4"/>
  <c r="C13" i="4"/>
  <c r="D13" i="4"/>
  <c r="E13" i="4"/>
  <c r="E26" i="1"/>
  <c r="F26" i="1"/>
  <c r="C26" i="1"/>
  <c r="D26" i="1"/>
  <c r="B7" i="4" l="1"/>
  <c r="B35" i="2"/>
  <c r="B39" i="2" s="1"/>
  <c r="E40" i="3"/>
  <c r="E42" i="3" s="1"/>
  <c r="C40" i="3"/>
  <c r="C42" i="3" s="1"/>
  <c r="B40" i="3"/>
  <c r="B42" i="3" s="1"/>
  <c r="D40" i="3"/>
  <c r="D42" i="3" s="1"/>
  <c r="F43" i="3"/>
  <c r="D28" i="2"/>
  <c r="D35" i="2" s="1"/>
  <c r="E28" i="2"/>
  <c r="E35" i="2" s="1"/>
  <c r="B8" i="4"/>
  <c r="C35" i="2"/>
  <c r="C39" i="2" s="1"/>
  <c r="E7" i="4"/>
  <c r="F35" i="2"/>
  <c r="F40" i="2" s="1"/>
  <c r="D7" i="4"/>
  <c r="D39" i="2" l="1"/>
  <c r="D40" i="2" s="1"/>
  <c r="C8" i="4"/>
  <c r="E8" i="4"/>
  <c r="E40" i="2"/>
  <c r="B40" i="2"/>
  <c r="C40" i="2"/>
  <c r="F8" i="4"/>
  <c r="D8" i="4"/>
</calcChain>
</file>

<file path=xl/sharedStrings.xml><?xml version="1.0" encoding="utf-8"?>
<sst xmlns="http://schemas.openxmlformats.org/spreadsheetml/2006/main" count="151" uniqueCount="119">
  <si>
    <t>Cash</t>
  </si>
  <si>
    <t>In hand (including foreign currencies)</t>
  </si>
  <si>
    <t>Balance with Bangladesh Bank and its agent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</si>
  <si>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</si>
  <si>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</si>
  <si>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</si>
  <si>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</si>
  <si>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</si>
  <si>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</si>
  <si>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credits, overdrafts, etc./Investments</t>
  </si>
  <si>
    <t>Bills purchased and discounted</t>
  </si>
  <si>
    <t>Other assets</t>
  </si>
  <si>
    <t>AB Bank Subordinated Bond</t>
  </si>
  <si>
    <t>Current account and other accounts</t>
  </si>
  <si>
    <t>Bills payable</t>
  </si>
  <si>
    <t>Savings bank deposits</t>
  </si>
  <si>
    <t>Fixed deposits</t>
  </si>
  <si>
    <t>Other deposits</t>
  </si>
  <si>
    <t>Other liabilities</t>
  </si>
  <si>
    <t>Paid-up capital</t>
  </si>
  <si>
    <t>Statutory reserve</t>
  </si>
  <si>
    <t>Other reserve</t>
  </si>
  <si>
    <t>Retained earnings</t>
  </si>
  <si>
    <t>Interest income/profit on investments</t>
  </si>
  <si>
    <t>Interest/profit paid on deposits and borrowings, etc.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</si>
  <si>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</si>
  <si>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</si>
  <si>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</si>
  <si>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</si>
  <si>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</si>
  <si>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</si>
  <si>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</si>
  <si>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</si>
  <si>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</si>
  <si>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</si>
  <si>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fees</t>
  </si>
  <si>
    <t>Depreciation and repairs of Bank's assets</t>
  </si>
  <si>
    <t>Other expenses</t>
  </si>
  <si>
    <t>Provision against loans and advances</t>
  </si>
  <si>
    <t>Provision for diminution in value of investments</t>
  </si>
  <si>
    <t>Other provisions</t>
  </si>
  <si>
    <t>Current tax</t>
  </si>
  <si>
    <t>Deferred tax</t>
  </si>
  <si>
    <t>Interest receipts</t>
  </si>
  <si>
    <t>Interest payments</t>
  </si>
  <si>
    <t>Dividend receipts</t>
  </si>
  <si>
    <t>Fee and commission receipts</t>
  </si>
  <si>
    <t>Recoveries on loans previously written off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</si>
  <si>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</si>
  <si>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</si>
  <si>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</si>
  <si>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</si>
  <si>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</si>
  <si>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</si>
  <si>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</si>
  <si>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</si>
  <si>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Trading liabilities (short-term borrowings)</t>
  </si>
  <si>
    <t>Purchase of government securities</t>
  </si>
  <si>
    <t>Sale of trading securities, shares, bonds, etc.</t>
  </si>
  <si>
    <t>Purchase of property, plant and equipment</t>
  </si>
  <si>
    <t>Dividend paid</t>
  </si>
  <si>
    <t>Special notice deposits</t>
  </si>
  <si>
    <t>Bearer certificates of deposit</t>
  </si>
  <si>
    <t>Loss on Disposal of AB Exchange (UK) Ltd.</t>
  </si>
  <si>
    <t>Increase/decrease of long-term borrowings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</si>
  <si>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</si>
  <si>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</si>
  <si>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</si>
  <si>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</si>
  <si>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</si>
  <si>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</si>
  <si>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</si>
  <si>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Non-controlling interest</t>
  </si>
  <si>
    <t>AB Bank Limited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</si>
  <si>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</si>
  <si>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</si>
  <si>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</si>
  <si>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</si>
  <si>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</si>
  <si>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</si>
  <si>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</si>
  <si>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</si>
  <si>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</si>
  <si>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</si>
  <si>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</si>
  <si>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Liabilities</t>
  </si>
  <si>
    <t>Net assets value per share</t>
  </si>
  <si>
    <t>Shares to calculate NAVPS</t>
  </si>
  <si>
    <t>As at Quarter end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</si>
  <si>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</si>
  <si>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</si>
  <si>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</si>
  <si>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</si>
  <si>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</si>
  <si>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</si>
  <si>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</si>
  <si>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</si>
  <si>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</si>
  <si>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</si>
  <si>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</si>
  <si>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</si>
  <si>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</si>
  <si>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</si>
  <si>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</si>
  <si>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</si>
  <si>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</si>
  <si>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</si>
  <si>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</si>
  <si>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</si>
  <si>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</si>
  <si>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</si>
  <si>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</si>
  <si>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</si>
  <si>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</si>
  <si>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</si>
  <si>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</si>
  <si>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</si>
  <si>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 xml:space="preserve"> </t>
  </si>
  <si>
    <t xml:space="preserve">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</si>
</sst>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0" fontId="3" fillId="0" borderId="0" xfId="0" applyFont="1"/>
    <xf numFmtId="3" fontId="0" fillId="0" borderId="1" xfId="0" applyNumberFormat="1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2" applyNumberFormat="1" applyFont="1"/>
    <xf numFmtId="15" fontId="2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1" fillId="0" borderId="2" xfId="0" applyFont="1" applyBorder="1"/>
    <xf numFmtId="164" fontId="1" fillId="0" borderId="0" xfId="2" applyNumberFormat="1" applyFont="1"/>
    <xf numFmtId="0" fontId="1" fillId="0" borderId="3" xfId="0" applyFont="1" applyBorder="1"/>
    <xf numFmtId="0" fontId="6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xSplit="1" ySplit="5" topLeftCell="F48" activePane="bottomRight" state="frozen"/>
      <selection pane="topRight" activeCell="B1" sqref="B1"/>
      <selection pane="bottomLeft" activeCell="A6" sqref="A6"/>
      <selection pane="bottomRight" activeCell="F51" sqref="F51:I51"/>
    </sheetView>
  </sheetViews>
  <sheetFormatPr defaultRowHeight="15" x14ac:dyDescent="0.25"/>
  <cols>
    <col min="1" max="1" width="50.5703125" customWidth="1"/>
    <col min="2" max="4" width="14.85546875" bestFit="1" customWidth="1"/>
    <col min="5" max="5" width="16.85546875" bestFit="1" customWidth="1"/>
    <col min="6" max="6" width="14.85546875" bestFit="1" customWidth="1"/>
    <col min="7" max="7" width="15" customWidth="1"/>
    <col min="8" max="8" width="15.140625" customWidth="1"/>
    <col min="9" max="9" width="14.85546875" bestFit="1" customWidth="1"/>
    <col min="10" max="10" width="13.42578125" customWidth="1"/>
  </cols>
  <sheetData>
    <row r="1" spans="1:9" x14ac:dyDescent="0.25">
      <c r="A1" s="1" t="s">
        <v>73</v>
      </c>
    </row>
    <row r="2" spans="1:9" x14ac:dyDescent="0.25">
      <c r="A2" s="1" t="s">
        <v>114</v>
      </c>
    </row>
    <row r="3" spans="1:9" x14ac:dyDescent="0.25">
      <c r="A3" t="s">
        <v>88</v>
      </c>
    </row>
    <row r="4" spans="1:9" ht="18.75" x14ac:dyDescent="0.3">
      <c r="A4" s="5"/>
      <c r="B4" s="13" t="s">
        <v>70</v>
      </c>
      <c r="C4" s="13" t="s">
        <v>69</v>
      </c>
      <c r="D4" s="13" t="s">
        <v>71</v>
      </c>
      <c r="E4" s="13" t="s">
        <v>70</v>
      </c>
      <c r="F4" s="13" t="s">
        <v>69</v>
      </c>
      <c r="G4" s="13" t="s">
        <v>71</v>
      </c>
      <c r="H4" s="24" t="s">
        <v>70</v>
      </c>
      <c r="I4" s="26" t="s">
        <v>69</v>
      </c>
    </row>
    <row r="5" spans="1:9" ht="15.75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15">
        <v>43555</v>
      </c>
      <c r="H5" s="25">
        <v>43646</v>
      </c>
      <c r="I5" s="27">
        <v>43738</v>
      </c>
    </row>
    <row r="6" spans="1:9" x14ac:dyDescent="0.25">
      <c r="A6" s="16" t="s">
        <v>74</v>
      </c>
      <c r="F6" s="12"/>
    </row>
    <row r="7" spans="1:9" x14ac:dyDescent="0.25">
      <c r="A7" s="17" t="s">
        <v>0</v>
      </c>
      <c r="B7" s="3">
        <f t="shared" ref="B7:E7" si="0">SUM(B8:B9)</f>
        <v>18797502540</v>
      </c>
      <c r="C7" s="3">
        <f t="shared" si="0"/>
        <v>17858065616</v>
      </c>
      <c r="D7" s="3">
        <f t="shared" si="0"/>
        <v>18720230400</v>
      </c>
      <c r="E7" s="3">
        <f t="shared" si="0"/>
        <v>15708360070</v>
      </c>
      <c r="F7" s="3">
        <f>F8+F9</f>
        <v>15969257686</v>
      </c>
      <c r="G7" s="3">
        <f>G8+G9</f>
        <v>15755913887</v>
      </c>
      <c r="H7" s="3">
        <f>H8+H9</f>
        <v>18527870650</v>
      </c>
      <c r="I7" s="3">
        <f>I8+I9</f>
        <v>17515272306</v>
      </c>
    </row>
    <row r="8" spans="1:9" x14ac:dyDescent="0.25">
      <c r="A8" t="s">
        <v>1</v>
      </c>
      <c r="B8" s="2">
        <v>1791329851</v>
      </c>
      <c r="C8" s="2">
        <v>1759012303</v>
      </c>
      <c r="D8" s="2">
        <v>1810566986</v>
      </c>
      <c r="E8" s="2">
        <v>1674103275</v>
      </c>
      <c r="F8" s="2">
        <v>1893860732</v>
      </c>
      <c r="G8" s="2">
        <v>1824452985</v>
      </c>
      <c r="H8" s="2">
        <v>1700092352</v>
      </c>
      <c r="I8" s="2">
        <v>1521691697</v>
      </c>
    </row>
    <row r="9" spans="1:9" x14ac:dyDescent="0.25">
      <c r="A9" t="s">
        <v>2</v>
      </c>
      <c r="B9" s="2">
        <v>17006172689</v>
      </c>
      <c r="C9" s="2">
        <v>16099053313</v>
      </c>
      <c r="D9" s="2">
        <v>16909663414</v>
      </c>
      <c r="E9" s="2">
        <v>14034256795</v>
      </c>
      <c r="F9" s="2">
        <v>14075396954</v>
      </c>
      <c r="G9" s="2">
        <v>13931460902</v>
      </c>
      <c r="H9" s="2">
        <v>16827778298</v>
      </c>
      <c r="I9" s="2">
        <v>15993580609</v>
      </c>
    </row>
    <row r="10" spans="1:9" x14ac:dyDescent="0.25">
      <c r="A10" s="18" t="s">
        <v>75</v>
      </c>
      <c r="B10" s="3">
        <f t="shared" ref="B10:I10" si="1">SUM(B11:B12)</f>
        <v>6054084746</v>
      </c>
      <c r="C10" s="3">
        <f t="shared" si="1"/>
        <v>5340119858</v>
      </c>
      <c r="D10" s="3">
        <f t="shared" si="1"/>
        <v>4026709382</v>
      </c>
      <c r="E10" s="3">
        <f t="shared" si="1"/>
        <v>3843373001</v>
      </c>
      <c r="F10" s="3">
        <f t="shared" si="1"/>
        <v>4124892878</v>
      </c>
      <c r="G10" s="3">
        <f t="shared" si="1"/>
        <v>3551688680</v>
      </c>
      <c r="H10" s="3">
        <f t="shared" si="1"/>
        <v>3419308446</v>
      </c>
      <c r="I10" s="3">
        <f t="shared" si="1"/>
        <v>4208334987</v>
      </c>
    </row>
    <row r="11" spans="1:9" x14ac:dyDescent="0.25">
      <c r="A11" t="s">
        <v>3</v>
      </c>
      <c r="B11" s="2">
        <v>1952215639</v>
      </c>
      <c r="C11" s="2">
        <v>1896671339</v>
      </c>
      <c r="D11" s="2">
        <v>2401790401</v>
      </c>
      <c r="E11" s="2">
        <v>2166222930</v>
      </c>
      <c r="F11" s="2">
        <v>1640251846</v>
      </c>
      <c r="G11" s="2">
        <v>1292032985</v>
      </c>
      <c r="H11" s="2">
        <v>1241756006</v>
      </c>
      <c r="I11" s="2">
        <v>960709277</v>
      </c>
    </row>
    <row r="12" spans="1:9" x14ac:dyDescent="0.25">
      <c r="A12" t="s">
        <v>4</v>
      </c>
      <c r="B12" s="2">
        <v>4101869107</v>
      </c>
      <c r="C12" s="2">
        <v>3443448519</v>
      </c>
      <c r="D12" s="2">
        <v>1624918981</v>
      </c>
      <c r="E12" s="2">
        <v>1677150071</v>
      </c>
      <c r="F12" s="2">
        <v>2484641032</v>
      </c>
      <c r="G12" s="2">
        <v>2259655695</v>
      </c>
      <c r="H12" s="2">
        <v>2177552440</v>
      </c>
      <c r="I12" s="2">
        <v>3247625710</v>
      </c>
    </row>
    <row r="13" spans="1:9" x14ac:dyDescent="0.25">
      <c r="A13" s="18" t="s">
        <v>5</v>
      </c>
      <c r="B13" s="3">
        <v>1278419709</v>
      </c>
      <c r="C13" s="3">
        <v>564710768</v>
      </c>
      <c r="D13" s="3">
        <v>1284919887</v>
      </c>
      <c r="E13" s="3">
        <v>1658749100</v>
      </c>
      <c r="F13" s="3">
        <v>505193889</v>
      </c>
      <c r="G13" s="2">
        <v>202527196</v>
      </c>
      <c r="H13" s="2">
        <v>627822370</v>
      </c>
      <c r="I13" s="3">
        <v>4790001454</v>
      </c>
    </row>
    <row r="15" spans="1:9" x14ac:dyDescent="0.25">
      <c r="A15" s="18" t="s">
        <v>6</v>
      </c>
      <c r="B15" s="3">
        <f t="shared" ref="B15:I15" si="2">SUM(B16:B17)</f>
        <v>44017771505</v>
      </c>
      <c r="C15" s="3">
        <f t="shared" si="2"/>
        <v>45967782274</v>
      </c>
      <c r="D15" s="3">
        <f t="shared" si="2"/>
        <v>37735933864</v>
      </c>
      <c r="E15" s="3">
        <f t="shared" si="2"/>
        <v>43859274485</v>
      </c>
      <c r="F15" s="3">
        <f t="shared" si="2"/>
        <v>42507871139</v>
      </c>
      <c r="G15" s="3">
        <f t="shared" si="2"/>
        <v>40523289011</v>
      </c>
      <c r="H15" s="3">
        <f t="shared" si="2"/>
        <v>48173863850</v>
      </c>
      <c r="I15" s="3">
        <f t="shared" si="2"/>
        <v>50092019274</v>
      </c>
    </row>
    <row r="16" spans="1:9" x14ac:dyDescent="0.25">
      <c r="A16" t="s">
        <v>7</v>
      </c>
      <c r="B16" s="6">
        <v>38556815713</v>
      </c>
      <c r="C16" s="6">
        <v>40813808885</v>
      </c>
      <c r="D16" s="6">
        <v>30562720138</v>
      </c>
      <c r="E16" s="6">
        <v>32676568694</v>
      </c>
      <c r="F16" s="6">
        <v>31491761142</v>
      </c>
      <c r="G16" s="2">
        <v>29616795742</v>
      </c>
      <c r="H16" s="2">
        <v>36983512489</v>
      </c>
      <c r="I16" s="2">
        <v>50092019274</v>
      </c>
    </row>
    <row r="17" spans="1:9" x14ac:dyDescent="0.25">
      <c r="A17" t="s">
        <v>8</v>
      </c>
      <c r="B17" s="7">
        <v>5460955792</v>
      </c>
      <c r="C17" s="7">
        <v>5153973389</v>
      </c>
      <c r="D17" s="7">
        <v>7173213726</v>
      </c>
      <c r="E17" s="7">
        <v>11182705791</v>
      </c>
      <c r="F17" s="7">
        <v>11016109997</v>
      </c>
      <c r="G17" s="2">
        <v>10906493269</v>
      </c>
      <c r="H17" s="2">
        <v>11190351361</v>
      </c>
      <c r="I17" s="2" t="s">
        <v>117</v>
      </c>
    </row>
    <row r="18" spans="1:9" x14ac:dyDescent="0.25">
      <c r="B18" s="8"/>
      <c r="C18" s="8"/>
      <c r="D18" s="9"/>
    </row>
    <row r="19" spans="1:9" x14ac:dyDescent="0.25">
      <c r="A19" s="18" t="s">
        <v>76</v>
      </c>
      <c r="B19" s="3">
        <f t="shared" ref="B19:I19" si="3">SUM(B20:B21)</f>
        <v>236923200705</v>
      </c>
      <c r="C19" s="3">
        <f t="shared" si="3"/>
        <v>236877892500</v>
      </c>
      <c r="D19" s="3">
        <f t="shared" si="3"/>
        <v>240234906708</v>
      </c>
      <c r="E19" s="3">
        <f t="shared" si="3"/>
        <v>242672413524</v>
      </c>
      <c r="F19" s="3">
        <f t="shared" si="3"/>
        <v>246753064238</v>
      </c>
      <c r="G19" s="3">
        <f t="shared" si="3"/>
        <v>255676173378</v>
      </c>
      <c r="H19" s="3">
        <f t="shared" si="3"/>
        <v>257059495734</v>
      </c>
      <c r="I19" s="3">
        <f t="shared" si="3"/>
        <v>260436038934</v>
      </c>
    </row>
    <row r="20" spans="1:9" x14ac:dyDescent="0.25">
      <c r="A20" t="s">
        <v>9</v>
      </c>
      <c r="B20" s="6">
        <v>235064064385</v>
      </c>
      <c r="C20" s="6">
        <v>235383265357</v>
      </c>
      <c r="D20" s="6">
        <v>238133957843</v>
      </c>
      <c r="E20" s="6">
        <v>240060620853</v>
      </c>
      <c r="F20" s="6">
        <v>244303412391</v>
      </c>
      <c r="G20" s="2">
        <v>254053262443</v>
      </c>
      <c r="H20" s="2">
        <v>255582037722</v>
      </c>
      <c r="I20" s="2">
        <v>259018153088</v>
      </c>
    </row>
    <row r="21" spans="1:9" x14ac:dyDescent="0.25">
      <c r="A21" t="s">
        <v>10</v>
      </c>
      <c r="B21" s="7">
        <v>1859136320</v>
      </c>
      <c r="C21" s="7">
        <v>1494627143</v>
      </c>
      <c r="D21" s="7">
        <v>2100948865</v>
      </c>
      <c r="E21" s="7">
        <v>2611792671</v>
      </c>
      <c r="F21" s="7">
        <v>2449651847</v>
      </c>
      <c r="G21" s="2">
        <v>1622910935</v>
      </c>
      <c r="H21" s="2">
        <v>1477458012</v>
      </c>
      <c r="I21" s="2">
        <v>1417885846</v>
      </c>
    </row>
    <row r="22" spans="1:9" x14ac:dyDescent="0.25">
      <c r="B22" s="8"/>
      <c r="C22" s="8"/>
      <c r="D22" s="9"/>
      <c r="H22" s="2">
        <v>4715876937</v>
      </c>
    </row>
    <row r="23" spans="1:9" x14ac:dyDescent="0.25">
      <c r="A23" s="17" t="s">
        <v>77</v>
      </c>
      <c r="B23" s="3">
        <v>4587786689</v>
      </c>
      <c r="C23" s="3">
        <v>4542536723</v>
      </c>
      <c r="D23" s="3">
        <v>4634127057</v>
      </c>
      <c r="E23" s="3">
        <v>4567392647</v>
      </c>
      <c r="F23" s="3">
        <v>4520318451</v>
      </c>
      <c r="G23" s="2">
        <v>4771661024</v>
      </c>
      <c r="H23" s="2">
        <v>4715876937</v>
      </c>
      <c r="I23" s="2">
        <v>4336325890</v>
      </c>
    </row>
    <row r="24" spans="1:9" x14ac:dyDescent="0.25">
      <c r="A24" s="17" t="s">
        <v>78</v>
      </c>
      <c r="B24" s="3">
        <v>7700219649</v>
      </c>
      <c r="C24" s="3">
        <v>8021137696</v>
      </c>
      <c r="D24" s="3">
        <v>5280991536</v>
      </c>
      <c r="E24" s="3">
        <v>5883281513</v>
      </c>
      <c r="F24" s="3">
        <v>6319695764</v>
      </c>
      <c r="H24" s="2">
        <v>6653815586</v>
      </c>
      <c r="I24" s="2">
        <v>6528474430</v>
      </c>
    </row>
    <row r="25" spans="1:9" x14ac:dyDescent="0.25">
      <c r="A25" s="17" t="s">
        <v>79</v>
      </c>
      <c r="B25" s="1"/>
      <c r="C25" s="1"/>
      <c r="D25" s="1"/>
      <c r="G25" s="2">
        <v>6829185650</v>
      </c>
      <c r="I25" s="2">
        <v>341811600</v>
      </c>
    </row>
    <row r="26" spans="1:9" x14ac:dyDescent="0.25">
      <c r="A26" s="1"/>
      <c r="B26" s="3">
        <f>B25+B24+B23+B19+B15+B13+B10+B7</f>
        <v>319358985543</v>
      </c>
      <c r="C26" s="3">
        <f t="shared" ref="C26:I26" si="4">C25+C24+C23+C19+C15+C13+C10+C7</f>
        <v>319172245435</v>
      </c>
      <c r="D26" s="3">
        <f t="shared" si="4"/>
        <v>311917818834</v>
      </c>
      <c r="E26" s="3">
        <f t="shared" si="4"/>
        <v>318192844340</v>
      </c>
      <c r="F26" s="3">
        <f t="shared" si="4"/>
        <v>320700294045</v>
      </c>
      <c r="G26" s="3">
        <f t="shared" si="4"/>
        <v>327310438826</v>
      </c>
      <c r="H26" s="3">
        <f t="shared" si="4"/>
        <v>339178053573</v>
      </c>
      <c r="I26" s="3">
        <f t="shared" si="4"/>
        <v>348248278875</v>
      </c>
    </row>
    <row r="27" spans="1:9" ht="18" customHeight="1" x14ac:dyDescent="0.25">
      <c r="A27" s="16" t="s">
        <v>80</v>
      </c>
    </row>
    <row r="28" spans="1:9" ht="13.5" customHeight="1" x14ac:dyDescent="0.25">
      <c r="A28" s="18" t="s">
        <v>85</v>
      </c>
    </row>
    <row r="29" spans="1:9" ht="15" customHeight="1" x14ac:dyDescent="0.25">
      <c r="A29" s="18" t="s">
        <v>81</v>
      </c>
      <c r="B29" s="2">
        <v>29954839675</v>
      </c>
      <c r="C29" s="2">
        <v>27107689006</v>
      </c>
      <c r="D29" s="2">
        <v>20602170137</v>
      </c>
      <c r="E29" s="2">
        <v>22669803840</v>
      </c>
      <c r="F29" s="2">
        <v>22145171975</v>
      </c>
      <c r="G29" s="3">
        <v>15015034181</v>
      </c>
      <c r="H29" s="2">
        <v>16670787996</v>
      </c>
      <c r="I29" s="2">
        <v>16195948566</v>
      </c>
    </row>
    <row r="30" spans="1:9" x14ac:dyDescent="0.25">
      <c r="A30" s="18" t="s">
        <v>12</v>
      </c>
      <c r="B30" s="3">
        <v>6500000000</v>
      </c>
      <c r="C30" s="3">
        <v>6000000000</v>
      </c>
      <c r="D30" s="3">
        <v>6000000000</v>
      </c>
      <c r="E30" s="3">
        <v>10000000000</v>
      </c>
      <c r="F30" s="3">
        <v>8700000000</v>
      </c>
      <c r="G30" s="3">
        <v>8700000000</v>
      </c>
      <c r="H30" s="3">
        <v>8700000000</v>
      </c>
      <c r="I30" s="2">
        <v>7400000000</v>
      </c>
    </row>
    <row r="31" spans="1:9" x14ac:dyDescent="0.25">
      <c r="A31" s="18" t="s">
        <v>82</v>
      </c>
      <c r="B31" s="3">
        <f t="shared" ref="B31:F31" si="5">SUM(B32:B38)</f>
        <v>227698294481</v>
      </c>
      <c r="C31" s="3">
        <f t="shared" si="5"/>
        <v>229003874202</v>
      </c>
      <c r="D31" s="3">
        <f t="shared" si="5"/>
        <v>229306125996</v>
      </c>
      <c r="E31" s="3">
        <f t="shared" si="5"/>
        <v>227025075770</v>
      </c>
      <c r="F31" s="3">
        <f t="shared" si="5"/>
        <v>229418455396</v>
      </c>
      <c r="G31" s="3">
        <f>SUM(G32:G38)</f>
        <v>238532152518</v>
      </c>
      <c r="H31" s="3">
        <f>SUM(H32:H38)</f>
        <v>249496277897</v>
      </c>
      <c r="I31" s="3">
        <f>SUM(I32:I38)</f>
        <v>270521630463</v>
      </c>
    </row>
    <row r="32" spans="1:9" x14ac:dyDescent="0.25">
      <c r="A32" t="s">
        <v>13</v>
      </c>
      <c r="B32" s="2">
        <v>24851014404</v>
      </c>
      <c r="C32" s="2">
        <v>23387304324</v>
      </c>
      <c r="D32" s="2">
        <v>22579253912</v>
      </c>
      <c r="E32" s="2">
        <v>22771819749</v>
      </c>
      <c r="F32" s="2">
        <v>22960773839</v>
      </c>
      <c r="G32" s="2">
        <v>24078309640</v>
      </c>
      <c r="H32" s="2">
        <v>24642912333</v>
      </c>
      <c r="I32" s="2">
        <v>24834418094</v>
      </c>
    </row>
    <row r="33" spans="1:9" x14ac:dyDescent="0.25">
      <c r="A33" t="s">
        <v>14</v>
      </c>
      <c r="B33" s="2">
        <v>3069325148</v>
      </c>
      <c r="C33" s="2">
        <v>3059913337</v>
      </c>
      <c r="D33" s="2">
        <v>3300427383</v>
      </c>
      <c r="E33" s="2">
        <v>2929898682</v>
      </c>
      <c r="F33" s="2">
        <v>3069922858</v>
      </c>
      <c r="G33" s="2">
        <v>4393052768</v>
      </c>
      <c r="H33" s="2">
        <v>3417088711</v>
      </c>
      <c r="I33" s="2">
        <v>5285791560</v>
      </c>
    </row>
    <row r="34" spans="1:9" x14ac:dyDescent="0.25">
      <c r="A34" t="s">
        <v>15</v>
      </c>
      <c r="B34" s="2">
        <v>28347077459</v>
      </c>
      <c r="C34" s="2">
        <v>28738674135</v>
      </c>
      <c r="D34" s="2">
        <v>28537545764</v>
      </c>
      <c r="E34" s="2">
        <v>27706135367</v>
      </c>
      <c r="F34" s="2">
        <v>28518773891</v>
      </c>
      <c r="G34" s="2">
        <v>28652375037</v>
      </c>
      <c r="H34" s="2">
        <v>29213165705</v>
      </c>
      <c r="I34" s="2">
        <v>29649027538</v>
      </c>
    </row>
    <row r="35" spans="1:9" x14ac:dyDescent="0.25">
      <c r="A35" t="s">
        <v>61</v>
      </c>
      <c r="B35" s="2"/>
      <c r="C35" s="2"/>
      <c r="D35" s="2"/>
    </row>
    <row r="36" spans="1:9" x14ac:dyDescent="0.25">
      <c r="A36" t="s">
        <v>16</v>
      </c>
      <c r="B36" s="2">
        <v>112959454826</v>
      </c>
      <c r="C36" s="2">
        <v>122624181691</v>
      </c>
      <c r="D36" s="2">
        <v>126993932186</v>
      </c>
      <c r="E36" s="2">
        <v>127769869142</v>
      </c>
      <c r="F36" s="2">
        <v>129009858458</v>
      </c>
      <c r="G36" s="2">
        <v>124481941169</v>
      </c>
      <c r="H36" s="2">
        <v>124103640746</v>
      </c>
      <c r="I36" s="2">
        <v>120680520921</v>
      </c>
    </row>
    <row r="37" spans="1:9" x14ac:dyDescent="0.25">
      <c r="A37" t="s">
        <v>62</v>
      </c>
      <c r="B37" s="2"/>
      <c r="C37" s="2"/>
      <c r="D37" s="2"/>
    </row>
    <row r="38" spans="1:9" x14ac:dyDescent="0.25">
      <c r="A38" t="s">
        <v>17</v>
      </c>
      <c r="B38" s="2">
        <v>58471422644</v>
      </c>
      <c r="C38" s="2">
        <v>51193800715</v>
      </c>
      <c r="D38" s="2">
        <v>47894966751</v>
      </c>
      <c r="E38" s="2">
        <v>45847352830</v>
      </c>
      <c r="F38" s="2">
        <v>45859126350</v>
      </c>
      <c r="G38" s="2">
        <v>56926473904</v>
      </c>
      <c r="H38" s="2">
        <v>68119470402</v>
      </c>
      <c r="I38" s="2">
        <v>90071872350</v>
      </c>
    </row>
    <row r="39" spans="1:9" x14ac:dyDescent="0.25">
      <c r="A39" s="18" t="s">
        <v>83</v>
      </c>
      <c r="B39" s="3">
        <v>30565196661</v>
      </c>
      <c r="C39" s="3">
        <v>32580300850</v>
      </c>
      <c r="D39" s="3">
        <v>31894603332</v>
      </c>
      <c r="E39" s="3">
        <v>34215819326</v>
      </c>
      <c r="F39" s="3">
        <v>36111983879</v>
      </c>
      <c r="G39" s="2">
        <v>41094572988</v>
      </c>
      <c r="H39" s="3">
        <v>40299437039</v>
      </c>
      <c r="I39" s="2">
        <v>41178706185</v>
      </c>
    </row>
    <row r="40" spans="1:9" x14ac:dyDescent="0.25">
      <c r="A40" s="1"/>
      <c r="B40" s="3">
        <f t="shared" ref="B40:I40" si="6">B39+B31+B30+B29</f>
        <v>294718330817</v>
      </c>
      <c r="C40" s="3">
        <f t="shared" si="6"/>
        <v>294691864058</v>
      </c>
      <c r="D40" s="3">
        <f t="shared" si="6"/>
        <v>287802899465</v>
      </c>
      <c r="E40" s="3">
        <f t="shared" si="6"/>
        <v>293910698936</v>
      </c>
      <c r="F40" s="3">
        <f t="shared" si="6"/>
        <v>296375611250</v>
      </c>
      <c r="G40" s="3">
        <f t="shared" si="6"/>
        <v>303341759687</v>
      </c>
      <c r="H40" s="3">
        <f t="shared" si="6"/>
        <v>315166502932</v>
      </c>
      <c r="I40" s="3">
        <f t="shared" si="6"/>
        <v>335296285214</v>
      </c>
    </row>
    <row r="42" spans="1:9" x14ac:dyDescent="0.25">
      <c r="A42" s="18" t="s">
        <v>84</v>
      </c>
      <c r="B42" s="3">
        <f>B43+B44+B45+B46</f>
        <v>24630596425</v>
      </c>
      <c r="C42" s="3">
        <f t="shared" ref="C42:I42" si="7">C43+C44+C45+C46</f>
        <v>24470250851</v>
      </c>
      <c r="D42" s="3">
        <f t="shared" si="7"/>
        <v>24104632640</v>
      </c>
      <c r="E42" s="3">
        <f t="shared" si="7"/>
        <v>24271769260</v>
      </c>
      <c r="F42" s="3">
        <f t="shared" si="7"/>
        <v>24314223220</v>
      </c>
      <c r="G42" s="3">
        <f t="shared" si="7"/>
        <v>23958181855</v>
      </c>
      <c r="H42" s="3">
        <f t="shared" si="7"/>
        <v>24000973586</v>
      </c>
      <c r="I42" s="3">
        <f t="shared" si="7"/>
        <v>24017214950</v>
      </c>
    </row>
    <row r="43" spans="1:9" x14ac:dyDescent="0.25">
      <c r="A43" t="s">
        <v>19</v>
      </c>
      <c r="B43" s="2">
        <v>6738936140</v>
      </c>
      <c r="C43" s="2">
        <v>6738936140</v>
      </c>
      <c r="D43" s="2">
        <v>7581303150</v>
      </c>
      <c r="E43" s="2">
        <v>7581303150</v>
      </c>
      <c r="F43" s="2">
        <v>7581303150</v>
      </c>
      <c r="G43" s="2">
        <v>7581303150</v>
      </c>
      <c r="H43" s="2">
        <v>7581303150</v>
      </c>
      <c r="I43" s="2">
        <v>7581303150</v>
      </c>
    </row>
    <row r="44" spans="1:9" x14ac:dyDescent="0.25">
      <c r="A44" t="s">
        <v>20</v>
      </c>
      <c r="B44" s="2">
        <v>6539881193</v>
      </c>
      <c r="C44" s="2">
        <v>6536373914</v>
      </c>
      <c r="D44" s="2">
        <v>6546120618</v>
      </c>
      <c r="E44" s="2">
        <v>6562315837</v>
      </c>
      <c r="F44" s="2">
        <v>6545049639</v>
      </c>
      <c r="G44" s="2">
        <v>6628734485</v>
      </c>
      <c r="H44" s="2">
        <v>6657623190</v>
      </c>
      <c r="I44" s="2">
        <v>6651653945</v>
      </c>
    </row>
    <row r="45" spans="1:9" x14ac:dyDescent="0.25">
      <c r="A45" t="s">
        <v>21</v>
      </c>
      <c r="B45" s="2">
        <v>2850076112</v>
      </c>
      <c r="C45" s="2">
        <v>2877070156</v>
      </c>
      <c r="D45" s="2">
        <v>2810816877</v>
      </c>
      <c r="E45" s="14">
        <v>2826997082</v>
      </c>
      <c r="F45" s="2">
        <v>2899596007</v>
      </c>
      <c r="G45" s="2">
        <v>2694086715</v>
      </c>
      <c r="H45" s="2">
        <v>2699867115</v>
      </c>
      <c r="I45" s="2">
        <v>2703123280</v>
      </c>
    </row>
    <row r="46" spans="1:9" x14ac:dyDescent="0.25">
      <c r="A46" t="s">
        <v>22</v>
      </c>
      <c r="B46" s="2">
        <v>8501702980</v>
      </c>
      <c r="C46" s="2">
        <v>8317870641</v>
      </c>
      <c r="D46" s="2">
        <v>7166391995</v>
      </c>
      <c r="E46" s="2">
        <v>7301153191</v>
      </c>
      <c r="F46" s="2">
        <v>7288274424</v>
      </c>
      <c r="G46" s="2">
        <v>7054057505</v>
      </c>
      <c r="H46" s="2">
        <v>7062180131</v>
      </c>
      <c r="I46" s="2">
        <v>7081134575</v>
      </c>
    </row>
    <row r="47" spans="1:9" x14ac:dyDescent="0.25">
      <c r="A47" s="18" t="s">
        <v>72</v>
      </c>
      <c r="B47" s="2">
        <v>10058301</v>
      </c>
      <c r="C47" s="2">
        <v>10130527</v>
      </c>
      <c r="D47" s="2">
        <v>10286730</v>
      </c>
      <c r="E47" s="2">
        <v>10376145</v>
      </c>
      <c r="F47" s="2">
        <v>10459572</v>
      </c>
      <c r="G47" s="2">
        <v>10497286</v>
      </c>
      <c r="H47" s="2">
        <v>10577055</v>
      </c>
      <c r="I47" s="2">
        <v>10661321</v>
      </c>
    </row>
    <row r="48" spans="1:9" x14ac:dyDescent="0.25">
      <c r="B48" s="2"/>
    </row>
    <row r="49" spans="1:9" x14ac:dyDescent="0.25">
      <c r="A49" s="1"/>
      <c r="B49" s="3">
        <f>B42+B47</f>
        <v>24640654726</v>
      </c>
      <c r="C49" s="3">
        <f t="shared" ref="C49:I49" si="8">C42+C47</f>
        <v>24480381378</v>
      </c>
      <c r="D49" s="3">
        <f t="shared" si="8"/>
        <v>24114919370</v>
      </c>
      <c r="E49" s="3">
        <f t="shared" si="8"/>
        <v>24282145405</v>
      </c>
      <c r="F49" s="3">
        <f t="shared" si="8"/>
        <v>24324682792</v>
      </c>
      <c r="G49" s="3">
        <f t="shared" si="8"/>
        <v>23968679141</v>
      </c>
      <c r="H49" s="3">
        <f t="shared" si="8"/>
        <v>24011550641</v>
      </c>
      <c r="I49" s="3">
        <f t="shared" si="8"/>
        <v>24027876271</v>
      </c>
    </row>
    <row r="50" spans="1:9" x14ac:dyDescent="0.25">
      <c r="A50" s="1"/>
      <c r="B50" s="3">
        <f>B49+B40</f>
        <v>319358985543</v>
      </c>
      <c r="C50" s="3">
        <f t="shared" ref="C50:F50" si="9">C49+C40</f>
        <v>319172245436</v>
      </c>
      <c r="D50" s="3">
        <f t="shared" si="9"/>
        <v>311917818835</v>
      </c>
      <c r="E50" s="3">
        <f t="shared" si="9"/>
        <v>318192844341</v>
      </c>
      <c r="F50" s="3">
        <f t="shared" si="9"/>
        <v>320700294042</v>
      </c>
      <c r="G50" s="3">
        <f>G49+G40</f>
        <v>327310438828</v>
      </c>
      <c r="H50" s="3">
        <f>H49+H40</f>
        <v>339178053573</v>
      </c>
      <c r="I50" s="3">
        <f>I49+I40</f>
        <v>359324161485</v>
      </c>
    </row>
    <row r="51" spans="1:9" x14ac:dyDescent="0.25">
      <c r="A51" s="19" t="s">
        <v>86</v>
      </c>
      <c r="B51" s="10">
        <f>B42/(B43/10)</f>
        <v>36.549680711175277</v>
      </c>
      <c r="C51" s="10">
        <f t="shared" ref="C51:I51" si="10">C42/(C43/10)</f>
        <v>36.311741709129777</v>
      </c>
      <c r="D51" s="10">
        <f t="shared" si="10"/>
        <v>31.794840759005925</v>
      </c>
      <c r="E51" s="10">
        <f t="shared" si="10"/>
        <v>32.015299717964716</v>
      </c>
      <c r="F51" s="10">
        <f t="shared" si="10"/>
        <v>32.071297953571481</v>
      </c>
      <c r="G51" s="10">
        <f t="shared" si="10"/>
        <v>31.601667128955263</v>
      </c>
      <c r="H51" s="10">
        <f t="shared" si="10"/>
        <v>31.658110896145867</v>
      </c>
      <c r="I51" s="10">
        <f t="shared" si="10"/>
        <v>31.679533814710997</v>
      </c>
    </row>
    <row r="52" spans="1:9" s="1" customFormat="1" x14ac:dyDescent="0.25">
      <c r="A52" s="19" t="s">
        <v>87</v>
      </c>
      <c r="B52" s="20">
        <f t="shared" ref="B52:F52" si="11">B43/10</f>
        <v>673893614</v>
      </c>
      <c r="C52" s="20">
        <f t="shared" si="11"/>
        <v>673893614</v>
      </c>
      <c r="D52" s="20">
        <f t="shared" si="11"/>
        <v>758130315</v>
      </c>
      <c r="E52" s="20">
        <f t="shared" si="11"/>
        <v>758130315</v>
      </c>
      <c r="F52" s="20">
        <f t="shared" si="11"/>
        <v>758130315</v>
      </c>
      <c r="G52" s="20">
        <f>G43/10</f>
        <v>758130315</v>
      </c>
      <c r="H52" s="20">
        <f>H43/10</f>
        <v>758130315</v>
      </c>
      <c r="I52" s="20">
        <f>I43/10</f>
        <v>758130315</v>
      </c>
    </row>
    <row r="54" spans="1:9" x14ac:dyDescent="0.25">
      <c r="B54" s="2"/>
      <c r="C54" s="2"/>
      <c r="D54" s="2"/>
      <c r="E54" s="2"/>
      <c r="F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95" zoomScaleNormal="95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40" sqref="B40:J40"/>
    </sheetView>
  </sheetViews>
  <sheetFormatPr defaultRowHeight="15" x14ac:dyDescent="0.25"/>
  <cols>
    <col min="1" max="1" width="46.140625" customWidth="1"/>
    <col min="2" max="2" width="14.5703125" bestFit="1" customWidth="1"/>
    <col min="3" max="3" width="15.140625" bestFit="1" customWidth="1"/>
    <col min="4" max="6" width="14.5703125" bestFit="1" customWidth="1"/>
    <col min="7" max="7" width="15.42578125" customWidth="1"/>
    <col min="8" max="8" width="15.28515625" customWidth="1"/>
    <col min="9" max="9" width="15.140625" bestFit="1" customWidth="1"/>
  </cols>
  <sheetData>
    <row r="1" spans="1:9" x14ac:dyDescent="0.25">
      <c r="A1" s="1" t="s">
        <v>73</v>
      </c>
    </row>
    <row r="2" spans="1:9" x14ac:dyDescent="0.25">
      <c r="A2" s="1" t="s">
        <v>115</v>
      </c>
    </row>
    <row r="3" spans="1:9" x14ac:dyDescent="0.25">
      <c r="A3" t="s">
        <v>88</v>
      </c>
    </row>
    <row r="4" spans="1:9" ht="18.75" x14ac:dyDescent="0.3">
      <c r="A4" s="5"/>
      <c r="B4" s="13" t="s">
        <v>70</v>
      </c>
      <c r="C4" s="13" t="s">
        <v>69</v>
      </c>
      <c r="D4" s="13" t="s">
        <v>71</v>
      </c>
      <c r="E4" s="13" t="s">
        <v>70</v>
      </c>
      <c r="F4" s="13" t="s">
        <v>69</v>
      </c>
      <c r="G4" s="13" t="s">
        <v>71</v>
      </c>
      <c r="H4" s="24" t="s">
        <v>70</v>
      </c>
      <c r="I4" s="26" t="s">
        <v>69</v>
      </c>
    </row>
    <row r="5" spans="1:9" ht="15.75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15">
        <v>43555</v>
      </c>
      <c r="H5" s="25">
        <v>43646</v>
      </c>
      <c r="I5" s="27">
        <v>43738</v>
      </c>
    </row>
    <row r="6" spans="1:9" x14ac:dyDescent="0.25">
      <c r="A6" s="19" t="s">
        <v>89</v>
      </c>
    </row>
    <row r="7" spans="1:9" x14ac:dyDescent="0.25">
      <c r="A7" s="18" t="s">
        <v>90</v>
      </c>
      <c r="B7" s="3">
        <f t="shared" ref="B7:I7" si="0">B8-B9</f>
        <v>1932780389</v>
      </c>
      <c r="C7" s="3">
        <f t="shared" si="0"/>
        <v>1459447577</v>
      </c>
      <c r="D7" s="3">
        <f t="shared" si="0"/>
        <v>260890134</v>
      </c>
      <c r="E7" s="3">
        <f t="shared" si="0"/>
        <v>1159373098</v>
      </c>
      <c r="F7" s="3">
        <f t="shared" si="0"/>
        <v>1459447577</v>
      </c>
      <c r="G7" s="3">
        <f t="shared" si="0"/>
        <v>593217760</v>
      </c>
      <c r="H7" s="3">
        <f t="shared" si="0"/>
        <v>1341493379</v>
      </c>
      <c r="I7" s="3">
        <f t="shared" si="0"/>
        <v>1961579330</v>
      </c>
    </row>
    <row r="8" spans="1:9" x14ac:dyDescent="0.25">
      <c r="A8" t="s">
        <v>23</v>
      </c>
      <c r="B8" s="2">
        <v>8980887571</v>
      </c>
      <c r="C8" s="2">
        <v>14576474383</v>
      </c>
      <c r="D8" s="2">
        <v>4243884929</v>
      </c>
      <c r="E8" s="2">
        <v>9628789460</v>
      </c>
      <c r="F8" s="2">
        <v>14576474383</v>
      </c>
      <c r="G8" s="2">
        <v>4879045116</v>
      </c>
      <c r="H8" s="2">
        <v>10180523266</v>
      </c>
      <c r="I8" s="2">
        <v>15604940905</v>
      </c>
    </row>
    <row r="9" spans="1:9" x14ac:dyDescent="0.25">
      <c r="A9" t="s">
        <v>24</v>
      </c>
      <c r="B9" s="2">
        <v>7048107182</v>
      </c>
      <c r="C9" s="2">
        <v>13117026806</v>
      </c>
      <c r="D9" s="2">
        <v>3982994795</v>
      </c>
      <c r="E9" s="2">
        <v>8469416362</v>
      </c>
      <c r="F9" s="2">
        <v>13117026806</v>
      </c>
      <c r="G9" s="2">
        <v>4285827356</v>
      </c>
      <c r="H9" s="2">
        <v>8839029887</v>
      </c>
      <c r="I9" s="2">
        <v>13643361575</v>
      </c>
    </row>
    <row r="10" spans="1:9" x14ac:dyDescent="0.25">
      <c r="B10" s="2"/>
      <c r="C10" s="2"/>
      <c r="D10" s="2"/>
      <c r="E10" s="2"/>
      <c r="F10" s="2"/>
    </row>
    <row r="11" spans="1:9" x14ac:dyDescent="0.25">
      <c r="A11" t="s">
        <v>25</v>
      </c>
      <c r="B11" s="2">
        <v>2518397213</v>
      </c>
      <c r="C11" s="2">
        <v>3357415664</v>
      </c>
      <c r="D11" s="2">
        <v>963659706</v>
      </c>
      <c r="E11" s="2">
        <v>1823359695</v>
      </c>
      <c r="F11" s="2">
        <v>3357415664</v>
      </c>
      <c r="G11" s="2">
        <v>681446105</v>
      </c>
      <c r="H11" s="2">
        <v>1010499715</v>
      </c>
      <c r="I11" s="2">
        <v>1628038690</v>
      </c>
    </row>
    <row r="12" spans="1:9" x14ac:dyDescent="0.25">
      <c r="A12" t="s">
        <v>26</v>
      </c>
      <c r="B12" s="2">
        <v>1571341965</v>
      </c>
      <c r="C12" s="2">
        <v>1869212064</v>
      </c>
      <c r="D12" s="2">
        <v>607720708</v>
      </c>
      <c r="E12" s="2">
        <v>1306795014</v>
      </c>
      <c r="F12" s="2">
        <v>1869212064</v>
      </c>
      <c r="G12" s="2">
        <v>562541678</v>
      </c>
      <c r="H12" s="2">
        <v>1081365218</v>
      </c>
      <c r="I12" s="2">
        <v>1470868866</v>
      </c>
    </row>
    <row r="13" spans="1:9" x14ac:dyDescent="0.25">
      <c r="A13" t="s">
        <v>27</v>
      </c>
      <c r="B13" s="2">
        <v>96085228</v>
      </c>
      <c r="C13" s="2">
        <v>165188465</v>
      </c>
      <c r="D13" s="2">
        <v>46824234</v>
      </c>
      <c r="E13" s="2">
        <v>121601723</v>
      </c>
      <c r="F13" s="2">
        <v>165188465</v>
      </c>
      <c r="G13" s="2">
        <v>39008563</v>
      </c>
      <c r="H13" s="2">
        <v>73090042</v>
      </c>
      <c r="I13" s="2">
        <v>107358708</v>
      </c>
    </row>
    <row r="14" spans="1:9" x14ac:dyDescent="0.25">
      <c r="B14" s="3">
        <f>SUM(B11:B13)</f>
        <v>4185824406</v>
      </c>
      <c r="C14" s="3">
        <f t="shared" ref="C14:I14" si="1">SUM(C11:C13)</f>
        <v>5391816193</v>
      </c>
      <c r="D14" s="3">
        <f t="shared" si="1"/>
        <v>1618204648</v>
      </c>
      <c r="E14" s="3">
        <f t="shared" si="1"/>
        <v>3251756432</v>
      </c>
      <c r="F14" s="3">
        <f t="shared" si="1"/>
        <v>5391816193</v>
      </c>
      <c r="G14" s="3">
        <f t="shared" si="1"/>
        <v>1282996346</v>
      </c>
      <c r="H14" s="3">
        <f t="shared" si="1"/>
        <v>2164954975</v>
      </c>
      <c r="I14" s="3">
        <f t="shared" si="1"/>
        <v>3206266264</v>
      </c>
    </row>
    <row r="15" spans="1:9" x14ac:dyDescent="0.25">
      <c r="A15" s="1"/>
      <c r="B15" s="3">
        <f t="shared" ref="B15:I15" si="2">B7+B14</f>
        <v>6118604795</v>
      </c>
      <c r="C15" s="3">
        <f t="shared" si="2"/>
        <v>6851263770</v>
      </c>
      <c r="D15" s="3">
        <f t="shared" si="2"/>
        <v>1879094782</v>
      </c>
      <c r="E15" s="3">
        <f t="shared" si="2"/>
        <v>4411129530</v>
      </c>
      <c r="F15" s="3">
        <f t="shared" si="2"/>
        <v>6851263770</v>
      </c>
      <c r="G15" s="3">
        <f t="shared" si="2"/>
        <v>1876214106</v>
      </c>
      <c r="H15" s="3">
        <f t="shared" si="2"/>
        <v>3506448354</v>
      </c>
      <c r="I15" s="3">
        <f t="shared" si="2"/>
        <v>5167845594</v>
      </c>
    </row>
    <row r="16" spans="1:9" x14ac:dyDescent="0.25">
      <c r="A16" s="19" t="s">
        <v>91</v>
      </c>
    </row>
    <row r="17" spans="1:9" x14ac:dyDescent="0.25">
      <c r="A17" t="s">
        <v>28</v>
      </c>
      <c r="B17" s="2">
        <v>1513201954</v>
      </c>
      <c r="C17" s="2">
        <v>2192542385</v>
      </c>
      <c r="D17" s="2">
        <v>679010173</v>
      </c>
      <c r="E17" s="2">
        <v>1439522033</v>
      </c>
      <c r="F17" s="2">
        <v>2192542385</v>
      </c>
      <c r="G17" s="2">
        <v>671437120</v>
      </c>
      <c r="H17" s="2">
        <v>1422878055</v>
      </c>
      <c r="I17" s="2">
        <v>2159513674</v>
      </c>
    </row>
    <row r="18" spans="1:9" x14ac:dyDescent="0.25">
      <c r="A18" t="s">
        <v>29</v>
      </c>
      <c r="B18" s="2">
        <v>360219013</v>
      </c>
      <c r="C18" s="2">
        <v>564839561</v>
      </c>
      <c r="D18" s="2">
        <v>180324280</v>
      </c>
      <c r="E18" s="2">
        <v>370375698</v>
      </c>
      <c r="F18" s="2">
        <v>564839561</v>
      </c>
      <c r="G18" s="2">
        <v>191779061</v>
      </c>
      <c r="H18" s="2">
        <v>384230911</v>
      </c>
      <c r="I18" s="2">
        <v>602884276</v>
      </c>
    </row>
    <row r="19" spans="1:9" x14ac:dyDescent="0.25">
      <c r="A19" t="s">
        <v>30</v>
      </c>
      <c r="B19" s="2">
        <v>1937181</v>
      </c>
      <c r="C19" s="2">
        <v>1860365</v>
      </c>
      <c r="D19" s="2">
        <v>867035</v>
      </c>
      <c r="E19" s="2">
        <v>1918626</v>
      </c>
      <c r="F19" s="2">
        <v>1860365</v>
      </c>
      <c r="G19" s="2">
        <v>2014415</v>
      </c>
      <c r="H19" s="2">
        <v>4501989</v>
      </c>
      <c r="I19" s="2">
        <v>8871270</v>
      </c>
    </row>
    <row r="20" spans="1:9" x14ac:dyDescent="0.25">
      <c r="A20" t="s">
        <v>31</v>
      </c>
      <c r="B20" s="2">
        <v>74298805</v>
      </c>
      <c r="C20" s="2">
        <v>97080286</v>
      </c>
      <c r="D20" s="2">
        <v>36042815</v>
      </c>
      <c r="E20" s="2">
        <v>67420420</v>
      </c>
      <c r="F20" s="2">
        <v>97080286</v>
      </c>
      <c r="G20" s="2">
        <v>27775500</v>
      </c>
      <c r="H20" s="2">
        <v>59452226</v>
      </c>
      <c r="I20" s="2">
        <v>84396531</v>
      </c>
    </row>
    <row r="21" spans="1:9" x14ac:dyDescent="0.25">
      <c r="A21" t="s">
        <v>32</v>
      </c>
      <c r="B21" s="2">
        <v>108407913</v>
      </c>
      <c r="C21" s="2">
        <v>115798714</v>
      </c>
      <c r="D21" s="2">
        <v>38794182</v>
      </c>
      <c r="E21" s="2">
        <v>83297560</v>
      </c>
      <c r="F21" s="2">
        <v>115798714</v>
      </c>
      <c r="G21" s="2">
        <v>32658778</v>
      </c>
      <c r="H21" s="2">
        <v>83337913</v>
      </c>
      <c r="I21" s="2">
        <v>108793165</v>
      </c>
    </row>
    <row r="22" spans="1:9" x14ac:dyDescent="0.25">
      <c r="A22" t="s">
        <v>33</v>
      </c>
      <c r="B22" s="2">
        <v>3840551</v>
      </c>
      <c r="C22" s="2">
        <v>9350000</v>
      </c>
      <c r="D22" s="2">
        <v>2850000</v>
      </c>
      <c r="E22" s="2">
        <v>6100000</v>
      </c>
      <c r="F22" s="2">
        <v>9350000</v>
      </c>
      <c r="I22" s="2">
        <v>3035484</v>
      </c>
    </row>
    <row r="23" spans="1:9" x14ac:dyDescent="0.25">
      <c r="A23" t="s">
        <v>34</v>
      </c>
      <c r="B23" s="2">
        <v>5176499</v>
      </c>
      <c r="C23" s="2">
        <v>3561559</v>
      </c>
      <c r="D23" s="2">
        <v>1428289</v>
      </c>
      <c r="E23" s="2">
        <v>2825307</v>
      </c>
      <c r="F23" s="2">
        <v>3561559</v>
      </c>
      <c r="G23" s="2">
        <v>713112</v>
      </c>
      <c r="H23" s="2">
        <v>1455681</v>
      </c>
      <c r="I23" s="2">
        <v>1892091</v>
      </c>
    </row>
    <row r="24" spans="1:9" x14ac:dyDescent="0.25">
      <c r="A24" t="s">
        <v>35</v>
      </c>
      <c r="B24" s="2">
        <v>353339</v>
      </c>
      <c r="C24" s="2">
        <v>1171949</v>
      </c>
      <c r="D24" s="2">
        <v>543551</v>
      </c>
      <c r="E24" s="2">
        <v>1049441</v>
      </c>
      <c r="F24" s="2">
        <v>1171949</v>
      </c>
      <c r="G24" s="2">
        <v>1576964</v>
      </c>
      <c r="H24" s="2">
        <v>4731574</v>
      </c>
      <c r="I24" s="2">
        <v>5557979</v>
      </c>
    </row>
    <row r="25" spans="1:9" x14ac:dyDescent="0.25">
      <c r="A25" t="s">
        <v>36</v>
      </c>
      <c r="B25" s="2">
        <v>277322064</v>
      </c>
      <c r="C25" s="2">
        <v>363349869</v>
      </c>
      <c r="D25" s="2">
        <v>119240617</v>
      </c>
      <c r="E25" s="3">
        <v>240794223</v>
      </c>
      <c r="F25" s="2">
        <v>363349869</v>
      </c>
      <c r="G25" s="2">
        <v>117897631</v>
      </c>
      <c r="H25" s="2">
        <v>242944147</v>
      </c>
      <c r="I25" s="2">
        <v>369216834</v>
      </c>
    </row>
    <row r="26" spans="1:9" x14ac:dyDescent="0.25">
      <c r="A26" t="s">
        <v>37</v>
      </c>
      <c r="B26" s="2">
        <v>671722490</v>
      </c>
      <c r="C26" s="2">
        <v>997362794</v>
      </c>
      <c r="D26" s="3">
        <v>265893037</v>
      </c>
      <c r="E26" s="3">
        <v>710073679</v>
      </c>
      <c r="F26" s="2">
        <v>997362794</v>
      </c>
      <c r="G26" s="2">
        <v>243515222</v>
      </c>
      <c r="H26" s="2">
        <v>527524917</v>
      </c>
      <c r="I26" s="2">
        <v>796553227</v>
      </c>
    </row>
    <row r="27" spans="1:9" x14ac:dyDescent="0.25">
      <c r="A27" s="1"/>
      <c r="B27" s="3">
        <f t="shared" ref="B27:I27" si="3">SUM(B17:B26)</f>
        <v>3016479809</v>
      </c>
      <c r="C27" s="3">
        <f t="shared" si="3"/>
        <v>4346917482</v>
      </c>
      <c r="D27" s="3">
        <f t="shared" si="3"/>
        <v>1324993979</v>
      </c>
      <c r="E27" s="3">
        <f t="shared" si="3"/>
        <v>2923376987</v>
      </c>
      <c r="F27" s="3">
        <f t="shared" si="3"/>
        <v>4346917482</v>
      </c>
      <c r="G27" s="3">
        <f t="shared" si="3"/>
        <v>1289367803</v>
      </c>
      <c r="H27" s="3">
        <f t="shared" si="3"/>
        <v>2731057413</v>
      </c>
      <c r="I27" s="3">
        <f t="shared" si="3"/>
        <v>4140714531</v>
      </c>
    </row>
    <row r="28" spans="1:9" x14ac:dyDescent="0.25">
      <c r="A28" s="19" t="s">
        <v>92</v>
      </c>
      <c r="B28" s="3">
        <f t="shared" ref="B28:I28" si="4">B15-B27</f>
        <v>3102124986</v>
      </c>
      <c r="C28" s="3">
        <f t="shared" si="4"/>
        <v>2504346288</v>
      </c>
      <c r="D28" s="3">
        <f>D15-D27</f>
        <v>554100803</v>
      </c>
      <c r="E28" s="3">
        <f t="shared" si="4"/>
        <v>1487752543</v>
      </c>
      <c r="F28" s="3">
        <f t="shared" si="4"/>
        <v>2504346288</v>
      </c>
      <c r="G28" s="3">
        <f t="shared" si="4"/>
        <v>586846303</v>
      </c>
      <c r="H28" s="3">
        <f t="shared" si="4"/>
        <v>775390941</v>
      </c>
      <c r="I28" s="3">
        <f t="shared" si="4"/>
        <v>1027131063</v>
      </c>
    </row>
    <row r="29" spans="1:9" x14ac:dyDescent="0.25">
      <c r="A29" s="17" t="s">
        <v>93</v>
      </c>
      <c r="D29" s="2"/>
      <c r="E29" s="2"/>
    </row>
    <row r="30" spans="1:9" x14ac:dyDescent="0.25">
      <c r="A30" t="s">
        <v>38</v>
      </c>
      <c r="B30" s="2">
        <v>2377419497</v>
      </c>
      <c r="C30" s="2">
        <v>1367759255</v>
      </c>
      <c r="D30" s="2">
        <v>40000000</v>
      </c>
      <c r="E30" s="2">
        <v>436000000</v>
      </c>
      <c r="F30" s="2">
        <v>1367759255</v>
      </c>
      <c r="G30" s="2">
        <v>333500000</v>
      </c>
      <c r="H30" s="2">
        <v>497700000</v>
      </c>
      <c r="I30" s="2">
        <v>611501565</v>
      </c>
    </row>
    <row r="31" spans="1:9" x14ac:dyDescent="0.25">
      <c r="A31" t="s">
        <v>39</v>
      </c>
      <c r="B31" s="2">
        <v>1550000</v>
      </c>
      <c r="C31" s="2">
        <v>229340489</v>
      </c>
      <c r="D31" s="2">
        <v>170000000</v>
      </c>
      <c r="E31" s="4">
        <v>170000000</v>
      </c>
      <c r="F31" s="2">
        <v>229340489</v>
      </c>
      <c r="G31" s="2">
        <v>9319239</v>
      </c>
      <c r="H31" s="2">
        <v>9319239</v>
      </c>
      <c r="I31" s="2">
        <v>27216307</v>
      </c>
    </row>
    <row r="32" spans="1:9" x14ac:dyDescent="0.25">
      <c r="A32" t="s">
        <v>40</v>
      </c>
      <c r="B32" s="3">
        <v>-10417453</v>
      </c>
      <c r="C32" s="2">
        <v>64907169</v>
      </c>
      <c r="D32" s="3">
        <v>55025548</v>
      </c>
      <c r="E32" s="2">
        <v>60024484</v>
      </c>
      <c r="F32" s="2">
        <v>64907169</v>
      </c>
      <c r="G32" s="2">
        <v>2500000</v>
      </c>
      <c r="H32" s="2">
        <v>10000000</v>
      </c>
      <c r="I32" s="2">
        <v>10221018</v>
      </c>
    </row>
    <row r="33" spans="1:9" x14ac:dyDescent="0.25">
      <c r="A33" s="1"/>
      <c r="B33" s="3">
        <f t="shared" ref="B33:E33" si="5">SUM(B30:B32)</f>
        <v>2368552044</v>
      </c>
      <c r="C33" s="3">
        <f t="shared" si="5"/>
        <v>1662006913</v>
      </c>
      <c r="D33" s="3">
        <f t="shared" si="5"/>
        <v>265025548</v>
      </c>
      <c r="E33" s="3">
        <f t="shared" si="5"/>
        <v>666024484</v>
      </c>
      <c r="F33" s="3">
        <f>SUM(F30:F32)</f>
        <v>1662006913</v>
      </c>
      <c r="G33" s="3">
        <f>SUM(G30:G32)</f>
        <v>345319239</v>
      </c>
      <c r="H33" s="3">
        <f>SUM(H30:H32)</f>
        <v>517019239</v>
      </c>
      <c r="I33" s="3">
        <f>SUM(I30:I32)</f>
        <v>648938890</v>
      </c>
    </row>
    <row r="34" spans="1:9" x14ac:dyDescent="0.25">
      <c r="A34" s="19" t="s">
        <v>63</v>
      </c>
      <c r="B34" s="3"/>
      <c r="C34" s="3"/>
      <c r="D34" s="3"/>
      <c r="E34" s="3"/>
    </row>
    <row r="35" spans="1:9" x14ac:dyDescent="0.25">
      <c r="A35" s="19" t="s">
        <v>94</v>
      </c>
      <c r="B35" s="3">
        <f t="shared" ref="B35:I35" si="6">B28-B33</f>
        <v>733572942</v>
      </c>
      <c r="C35" s="3">
        <f t="shared" si="6"/>
        <v>842339375</v>
      </c>
      <c r="D35" s="3">
        <f t="shared" si="6"/>
        <v>289075255</v>
      </c>
      <c r="E35" s="3">
        <f t="shared" si="6"/>
        <v>821728059</v>
      </c>
      <c r="F35" s="3">
        <f t="shared" si="6"/>
        <v>842339375</v>
      </c>
      <c r="G35" s="3">
        <f t="shared" si="6"/>
        <v>241527064</v>
      </c>
      <c r="H35" s="3">
        <f t="shared" si="6"/>
        <v>258371702</v>
      </c>
      <c r="I35" s="3">
        <f t="shared" si="6"/>
        <v>378192173</v>
      </c>
    </row>
    <row r="36" spans="1:9" x14ac:dyDescent="0.25">
      <c r="A36" s="19" t="s">
        <v>95</v>
      </c>
      <c r="B36" s="3">
        <f t="shared" ref="B36:I36" si="7">SUM(B37:B38)</f>
        <v>136401269</v>
      </c>
      <c r="C36" s="3">
        <f t="shared" si="7"/>
        <v>533322413</v>
      </c>
      <c r="D36" s="3">
        <f>SUM(D37:D38)</f>
        <v>170389943</v>
      </c>
      <c r="E36" s="3">
        <f t="shared" si="7"/>
        <v>523526614</v>
      </c>
      <c r="F36" s="3">
        <f t="shared" si="7"/>
        <v>533322413</v>
      </c>
      <c r="G36" s="3">
        <f t="shared" si="7"/>
        <v>162554230</v>
      </c>
      <c r="H36" s="3">
        <f t="shared" si="7"/>
        <v>143919365</v>
      </c>
      <c r="I36" s="3">
        <f t="shared" si="7"/>
        <v>236632514</v>
      </c>
    </row>
    <row r="37" spans="1:9" x14ac:dyDescent="0.25">
      <c r="A37" t="s">
        <v>41</v>
      </c>
      <c r="B37" s="6">
        <v>1072500575</v>
      </c>
      <c r="C37" s="2">
        <v>866621941</v>
      </c>
      <c r="D37" s="3">
        <v>209513472</v>
      </c>
      <c r="E37" s="3">
        <v>624356376</v>
      </c>
      <c r="F37" s="2">
        <v>866621941</v>
      </c>
      <c r="G37" s="2">
        <v>226412675</v>
      </c>
      <c r="H37" s="2">
        <v>262259560</v>
      </c>
      <c r="I37" s="2">
        <v>392249527</v>
      </c>
    </row>
    <row r="38" spans="1:9" x14ac:dyDescent="0.25">
      <c r="A38" t="s">
        <v>42</v>
      </c>
      <c r="B38" s="7">
        <v>-936099306</v>
      </c>
      <c r="C38" s="7">
        <v>-333299528</v>
      </c>
      <c r="D38" s="3">
        <v>-39123529</v>
      </c>
      <c r="E38" s="2">
        <v>-100829762</v>
      </c>
      <c r="F38" s="2">
        <v>-333299528</v>
      </c>
      <c r="G38" s="2">
        <v>-63858445</v>
      </c>
      <c r="H38" s="2">
        <v>-118340195</v>
      </c>
      <c r="I38" s="2">
        <v>-155617013</v>
      </c>
    </row>
    <row r="39" spans="1:9" x14ac:dyDescent="0.25">
      <c r="A39" s="1" t="s">
        <v>96</v>
      </c>
      <c r="B39" s="3">
        <f t="shared" ref="B39:D39" si="8">B35-B36</f>
        <v>597171673</v>
      </c>
      <c r="C39" s="3">
        <f t="shared" si="8"/>
        <v>309016962</v>
      </c>
      <c r="D39" s="3">
        <f t="shared" si="8"/>
        <v>118685312</v>
      </c>
      <c r="E39" s="3">
        <f>E35-E36</f>
        <v>298201445</v>
      </c>
      <c r="F39" s="3">
        <f>F35-F36</f>
        <v>309016962</v>
      </c>
      <c r="G39" s="3">
        <f>G35-G36</f>
        <v>78972834</v>
      </c>
      <c r="H39" s="3">
        <f>H35-H36</f>
        <v>114452337</v>
      </c>
      <c r="I39" s="3">
        <f>I35-I36</f>
        <v>141559659</v>
      </c>
    </row>
    <row r="40" spans="1:9" x14ac:dyDescent="0.25">
      <c r="A40" s="21" t="s">
        <v>97</v>
      </c>
      <c r="B40" s="10">
        <f>B39/('1'!B43/10)</f>
        <v>0.88615125680653806</v>
      </c>
      <c r="C40" s="10">
        <f>C39/('1'!C43/10)</f>
        <v>0.45855451896298871</v>
      </c>
      <c r="D40" s="10">
        <f>D39/('1'!D43/10)</f>
        <v>0.15655001475570859</v>
      </c>
      <c r="E40" s="10">
        <f>E39/('1'!E43/10)</f>
        <v>0.39333797778552093</v>
      </c>
      <c r="F40" s="10">
        <f>F39/('1'!F43/10)</f>
        <v>0.4076040172592228</v>
      </c>
      <c r="G40" s="10">
        <f>G39/('1'!G43/10)</f>
        <v>0.10416788833988257</v>
      </c>
      <c r="H40" s="10">
        <f>H39/('1'!H43/10)</f>
        <v>0.15096657492188528</v>
      </c>
      <c r="I40" s="10">
        <f>I39/('1'!I43/10)</f>
        <v>0.18672206637720323</v>
      </c>
    </row>
    <row r="41" spans="1:9" x14ac:dyDescent="0.25">
      <c r="A41" s="21" t="s">
        <v>98</v>
      </c>
      <c r="B41" s="20">
        <f>'1'!B43/10</f>
        <v>673893614</v>
      </c>
      <c r="C41" s="20">
        <f>'1'!C43/10</f>
        <v>673893614</v>
      </c>
      <c r="D41" s="20">
        <f>'1'!D43/10</f>
        <v>758130315</v>
      </c>
      <c r="E41" s="20">
        <f>'1'!E43/10</f>
        <v>758130315</v>
      </c>
      <c r="F41" s="20">
        <f>'1'!F43/10</f>
        <v>758130315</v>
      </c>
      <c r="G41" s="20">
        <f>'1'!G43/10</f>
        <v>758130315</v>
      </c>
      <c r="H41" s="20">
        <f>'1'!H43/10</f>
        <v>758130315</v>
      </c>
      <c r="I41" s="20">
        <f>'1'!I43/10</f>
        <v>758130315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98" zoomScaleNormal="98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:I43"/>
    </sheetView>
  </sheetViews>
  <sheetFormatPr defaultRowHeight="15" x14ac:dyDescent="0.25"/>
  <cols>
    <col min="1" max="1" width="42.5703125" customWidth="1"/>
    <col min="2" max="2" width="17.42578125" customWidth="1"/>
    <col min="3" max="5" width="15.28515625" bestFit="1" customWidth="1"/>
    <col min="6" max="6" width="17.85546875" bestFit="1" customWidth="1"/>
    <col min="7" max="7" width="14.42578125" customWidth="1"/>
    <col min="8" max="8" width="19.42578125" customWidth="1"/>
    <col min="9" max="9" width="14.7109375" bestFit="1" customWidth="1"/>
  </cols>
  <sheetData>
    <row r="1" spans="1:9" x14ac:dyDescent="0.25">
      <c r="A1" s="1" t="s">
        <v>73</v>
      </c>
    </row>
    <row r="2" spans="1:9" x14ac:dyDescent="0.25">
      <c r="A2" s="1" t="s">
        <v>116</v>
      </c>
    </row>
    <row r="3" spans="1:9" x14ac:dyDescent="0.25">
      <c r="A3" t="s">
        <v>88</v>
      </c>
    </row>
    <row r="4" spans="1:9" ht="18.75" x14ac:dyDescent="0.3">
      <c r="A4" s="5"/>
      <c r="B4" s="13" t="s">
        <v>70</v>
      </c>
      <c r="C4" s="13" t="s">
        <v>69</v>
      </c>
      <c r="D4" s="13" t="s">
        <v>71</v>
      </c>
      <c r="E4" s="13" t="s">
        <v>70</v>
      </c>
      <c r="F4" s="13" t="s">
        <v>69</v>
      </c>
      <c r="G4" s="13" t="s">
        <v>71</v>
      </c>
      <c r="H4" s="24" t="s">
        <v>70</v>
      </c>
      <c r="I4" s="24" t="s">
        <v>69</v>
      </c>
    </row>
    <row r="5" spans="1:9" ht="15.75" x14ac:dyDescent="0.25">
      <c r="B5" s="15">
        <v>42916</v>
      </c>
      <c r="C5" s="15">
        <v>43008</v>
      </c>
      <c r="D5" s="15">
        <v>43190</v>
      </c>
      <c r="E5" s="15">
        <v>43281</v>
      </c>
      <c r="F5" s="15">
        <v>43373</v>
      </c>
      <c r="G5" s="15">
        <v>43555</v>
      </c>
      <c r="H5" s="25">
        <v>43646</v>
      </c>
      <c r="I5" s="25">
        <v>43738</v>
      </c>
    </row>
    <row r="6" spans="1:9" ht="15.75" x14ac:dyDescent="0.25">
      <c r="A6" s="19" t="s">
        <v>99</v>
      </c>
      <c r="B6" s="15"/>
      <c r="C6" s="15"/>
      <c r="D6" s="15"/>
      <c r="E6" s="15"/>
      <c r="F6" s="15"/>
    </row>
    <row r="7" spans="1:9" x14ac:dyDescent="0.25">
      <c r="A7" s="17" t="s">
        <v>100</v>
      </c>
    </row>
    <row r="8" spans="1:9" x14ac:dyDescent="0.25">
      <c r="A8" t="s">
        <v>43</v>
      </c>
      <c r="B8" s="2">
        <v>8461322762</v>
      </c>
      <c r="C8" s="2">
        <v>11429423512</v>
      </c>
      <c r="D8" s="2">
        <v>4149688609</v>
      </c>
      <c r="E8" s="2">
        <v>8878198204</v>
      </c>
      <c r="F8" s="2">
        <v>11656563288</v>
      </c>
      <c r="G8" s="2">
        <v>3568875223</v>
      </c>
      <c r="H8" s="2">
        <v>10180523266</v>
      </c>
      <c r="I8" s="2">
        <v>12933887264</v>
      </c>
    </row>
    <row r="9" spans="1:9" x14ac:dyDescent="0.25">
      <c r="A9" t="s">
        <v>44</v>
      </c>
      <c r="B9" s="2">
        <v>-8331822814</v>
      </c>
      <c r="C9" s="2">
        <v>-10909270667</v>
      </c>
      <c r="D9" s="2">
        <v>-3004618062</v>
      </c>
      <c r="E9" s="2">
        <v>-8424385693</v>
      </c>
      <c r="F9" s="2">
        <v>-12086547894</v>
      </c>
      <c r="G9" s="2">
        <v>-2974402845</v>
      </c>
      <c r="H9" s="2">
        <v>-9266688835</v>
      </c>
      <c r="I9" s="2">
        <v>-13025275684</v>
      </c>
    </row>
    <row r="10" spans="1:9" x14ac:dyDescent="0.25">
      <c r="A10" t="s">
        <v>45</v>
      </c>
      <c r="B10" s="2">
        <v>72420186</v>
      </c>
      <c r="C10" s="2">
        <v>104262827</v>
      </c>
      <c r="D10" s="2">
        <v>68420403</v>
      </c>
      <c r="E10" s="2">
        <v>76977009</v>
      </c>
      <c r="F10" s="2">
        <v>95952080</v>
      </c>
      <c r="G10" s="2">
        <v>53114411</v>
      </c>
      <c r="H10" s="2">
        <v>60463822</v>
      </c>
      <c r="I10" s="2">
        <v>76312008</v>
      </c>
    </row>
    <row r="11" spans="1:9" x14ac:dyDescent="0.25">
      <c r="A11" t="s">
        <v>46</v>
      </c>
      <c r="B11" s="2">
        <v>996496182</v>
      </c>
      <c r="C11" s="2">
        <v>1411381936</v>
      </c>
      <c r="D11" s="2">
        <v>402257744</v>
      </c>
      <c r="E11" s="2">
        <v>851809348</v>
      </c>
      <c r="F11" s="2">
        <v>1240138635</v>
      </c>
      <c r="G11" s="2">
        <v>364256065</v>
      </c>
      <c r="H11" s="2">
        <v>742898702</v>
      </c>
      <c r="I11" s="2">
        <v>1025762922</v>
      </c>
    </row>
    <row r="12" spans="1:9" x14ac:dyDescent="0.25">
      <c r="A12" t="s">
        <v>47</v>
      </c>
      <c r="B12" s="2">
        <v>2623292</v>
      </c>
      <c r="C12" s="2">
        <v>3182303</v>
      </c>
      <c r="D12" s="2">
        <v>2815393</v>
      </c>
      <c r="E12" s="2">
        <v>4415409</v>
      </c>
      <c r="F12" s="2">
        <v>5390885</v>
      </c>
      <c r="G12" s="2">
        <v>822788</v>
      </c>
      <c r="H12" s="2">
        <v>10800941</v>
      </c>
      <c r="I12" s="2">
        <v>106680630</v>
      </c>
    </row>
    <row r="13" spans="1:9" x14ac:dyDescent="0.25">
      <c r="A13" t="s">
        <v>48</v>
      </c>
      <c r="B13" s="2">
        <v>-1517042505</v>
      </c>
      <c r="C13" s="2">
        <v>-2310813551</v>
      </c>
      <c r="D13" s="2">
        <v>-681860173</v>
      </c>
      <c r="E13" s="2">
        <v>-1445622033</v>
      </c>
      <c r="F13" s="2">
        <v>-2201892385</v>
      </c>
      <c r="G13" s="2">
        <v>-671437120</v>
      </c>
      <c r="H13" s="2">
        <v>-1422878055</v>
      </c>
      <c r="I13" s="2">
        <v>-2162549158</v>
      </c>
    </row>
    <row r="14" spans="1:9" x14ac:dyDescent="0.25">
      <c r="A14" t="s">
        <v>49</v>
      </c>
      <c r="B14" s="2">
        <v>-108407913</v>
      </c>
      <c r="C14" s="2">
        <v>-156243897</v>
      </c>
      <c r="D14" s="2">
        <v>-38794182</v>
      </c>
      <c r="E14" s="2">
        <v>-83297560</v>
      </c>
      <c r="F14" s="2">
        <v>-115798714</v>
      </c>
      <c r="G14" s="2">
        <v>-32658778</v>
      </c>
      <c r="H14" s="2">
        <v>-83337913</v>
      </c>
      <c r="I14" s="2">
        <v>-108793165</v>
      </c>
    </row>
    <row r="15" spans="1:9" x14ac:dyDescent="0.25">
      <c r="A15" t="s">
        <v>50</v>
      </c>
      <c r="B15" s="2">
        <v>-344177469</v>
      </c>
      <c r="C15" s="2">
        <v>-502442482</v>
      </c>
      <c r="D15" s="2">
        <v>-116664036</v>
      </c>
      <c r="E15" s="2">
        <v>-199182490</v>
      </c>
      <c r="F15" s="2">
        <v>-333874804</v>
      </c>
      <c r="G15" s="2">
        <v>-223347346</v>
      </c>
      <c r="H15" s="2">
        <v>-617592756</v>
      </c>
      <c r="I15" s="2">
        <v>-866445011</v>
      </c>
    </row>
    <row r="16" spans="1:9" x14ac:dyDescent="0.25">
      <c r="A16" t="s">
        <v>51</v>
      </c>
      <c r="B16" s="2">
        <v>3114284746</v>
      </c>
      <c r="C16" s="2">
        <v>4430537824</v>
      </c>
      <c r="D16" s="2">
        <v>1144711109</v>
      </c>
      <c r="E16" s="2">
        <v>2318554666</v>
      </c>
      <c r="F16" s="2">
        <v>4050334592</v>
      </c>
      <c r="G16" s="2">
        <v>864803082</v>
      </c>
      <c r="H16" s="2">
        <v>1350791510</v>
      </c>
      <c r="I16" s="2">
        <v>1997510704</v>
      </c>
    </row>
    <row r="17" spans="1:9" x14ac:dyDescent="0.25">
      <c r="A17" t="s">
        <v>52</v>
      </c>
      <c r="B17" s="2">
        <v>-1225917621</v>
      </c>
      <c r="C17" s="2">
        <v>-1837995843</v>
      </c>
      <c r="D17" s="2">
        <v>-527189304</v>
      </c>
      <c r="E17" s="2">
        <v>-1240157742</v>
      </c>
      <c r="F17" s="2">
        <v>-1797555567</v>
      </c>
      <c r="G17" s="2">
        <v>-508433572</v>
      </c>
      <c r="H17" s="2">
        <v>-1066784740</v>
      </c>
      <c r="I17" s="2">
        <v>-1627810470</v>
      </c>
    </row>
    <row r="18" spans="1:9" x14ac:dyDescent="0.25">
      <c r="B18" s="3">
        <f>SUM(B8:B17)</f>
        <v>1119778846</v>
      </c>
      <c r="C18" s="3">
        <f t="shared" ref="C18:E18" si="0">SUM(C8:C17)</f>
        <v>1662021962</v>
      </c>
      <c r="D18" s="3">
        <f t="shared" si="0"/>
        <v>1398767501</v>
      </c>
      <c r="E18" s="3">
        <f t="shared" si="0"/>
        <v>737309118</v>
      </c>
      <c r="F18" s="3">
        <f>SUM(F8:F17)</f>
        <v>512710116</v>
      </c>
      <c r="G18" s="3">
        <f>SUM(G8:G17)</f>
        <v>441591908</v>
      </c>
      <c r="H18" s="3">
        <f>SUM(H8:H17)</f>
        <v>-111804058</v>
      </c>
      <c r="I18" s="3">
        <f>SUM(I8:I17)</f>
        <v>-1650719960</v>
      </c>
    </row>
    <row r="19" spans="1:9" x14ac:dyDescent="0.25">
      <c r="A19" s="18" t="s">
        <v>101</v>
      </c>
    </row>
    <row r="20" spans="1:9" x14ac:dyDescent="0.25">
      <c r="A20" t="s">
        <v>53</v>
      </c>
      <c r="B20" s="2">
        <v>-9857134663</v>
      </c>
      <c r="C20" s="2">
        <v>-8720553019</v>
      </c>
      <c r="D20" s="2">
        <v>-2506218608</v>
      </c>
      <c r="E20" s="2">
        <v>-4287330487</v>
      </c>
      <c r="F20" s="2">
        <v>-6858712744</v>
      </c>
      <c r="G20" s="2">
        <v>-5180698215</v>
      </c>
      <c r="H20" s="2">
        <v>-7893148368</v>
      </c>
      <c r="I20" s="2">
        <v>-8598637928</v>
      </c>
    </row>
    <row r="21" spans="1:9" x14ac:dyDescent="0.25">
      <c r="A21" t="s">
        <v>11</v>
      </c>
      <c r="B21" s="2">
        <v>-316058120</v>
      </c>
      <c r="C21" s="2">
        <v>-274804588</v>
      </c>
      <c r="D21" s="2">
        <v>180891437</v>
      </c>
      <c r="E21" s="2">
        <v>-360224063</v>
      </c>
      <c r="F21" s="2">
        <v>-563548236</v>
      </c>
      <c r="G21" s="2">
        <v>984347</v>
      </c>
      <c r="H21" s="2">
        <v>231066691</v>
      </c>
      <c r="I21" s="2">
        <v>388611313</v>
      </c>
    </row>
    <row r="22" spans="1:9" x14ac:dyDescent="0.25">
      <c r="A22" t="s">
        <v>54</v>
      </c>
      <c r="B22" s="2">
        <v>-1569199951</v>
      </c>
      <c r="C22" s="2">
        <v>-1672657535</v>
      </c>
      <c r="D22" s="2">
        <v>1516104646</v>
      </c>
      <c r="E22" s="2">
        <v>719117728</v>
      </c>
      <c r="F22" s="2">
        <v>605644893</v>
      </c>
      <c r="G22" s="2">
        <v>836685833</v>
      </c>
      <c r="H22" s="2">
        <v>582392760</v>
      </c>
      <c r="I22" s="2">
        <v>-156211321</v>
      </c>
    </row>
    <row r="23" spans="1:9" x14ac:dyDescent="0.25">
      <c r="A23" t="s">
        <v>55</v>
      </c>
      <c r="B23" s="2">
        <v>-14843194357</v>
      </c>
      <c r="C23" s="2">
        <v>-14537533491</v>
      </c>
      <c r="D23" s="3">
        <v>-8750430888</v>
      </c>
      <c r="E23" s="2">
        <v>-9301148132</v>
      </c>
      <c r="F23" s="2">
        <v>-7779743914</v>
      </c>
      <c r="G23" s="2">
        <v>1000751329</v>
      </c>
      <c r="H23" s="2">
        <v>13958253241</v>
      </c>
      <c r="I23" s="2">
        <v>34676465046</v>
      </c>
    </row>
    <row r="24" spans="1:9" x14ac:dyDescent="0.25">
      <c r="A24" t="s">
        <v>56</v>
      </c>
      <c r="B24" s="2">
        <v>14236162952</v>
      </c>
      <c r="C24" s="2">
        <v>11429408803</v>
      </c>
      <c r="D24" s="2">
        <v>-1244615690</v>
      </c>
      <c r="E24" s="2">
        <v>804618709</v>
      </c>
      <c r="F24" s="2">
        <v>304001803</v>
      </c>
      <c r="G24" s="2">
        <v>-3253726874</v>
      </c>
      <c r="H24" s="2">
        <v>-1527804159</v>
      </c>
      <c r="I24" s="2">
        <v>-2006589188</v>
      </c>
    </row>
    <row r="25" spans="1:9" x14ac:dyDescent="0.25">
      <c r="A25" t="s">
        <v>18</v>
      </c>
      <c r="B25" s="2">
        <v>2329378586</v>
      </c>
      <c r="C25" s="2">
        <v>3340807217</v>
      </c>
      <c r="D25" s="2">
        <v>1866308107</v>
      </c>
      <c r="E25" s="2">
        <v>3424364549</v>
      </c>
      <c r="F25" s="2">
        <v>4841087724</v>
      </c>
      <c r="G25" s="2">
        <v>1844633452</v>
      </c>
      <c r="H25" s="2">
        <v>1260757992</v>
      </c>
      <c r="I25" s="2">
        <v>2114053231</v>
      </c>
    </row>
    <row r="26" spans="1:9" x14ac:dyDescent="0.25">
      <c r="B26" s="3">
        <f t="shared" ref="B26:G26" si="1">SUM(B20:B25)</f>
        <v>-10020045553</v>
      </c>
      <c r="C26" s="3">
        <f t="shared" si="1"/>
        <v>-10435332613</v>
      </c>
      <c r="D26" s="3">
        <f t="shared" si="1"/>
        <v>-8937960996</v>
      </c>
      <c r="E26" s="3">
        <f t="shared" si="1"/>
        <v>-9000601696</v>
      </c>
      <c r="F26" s="3">
        <f t="shared" si="1"/>
        <v>-9451270474</v>
      </c>
      <c r="G26" s="3">
        <f t="shared" si="1"/>
        <v>-4751370128</v>
      </c>
      <c r="H26" s="3">
        <f>SUM(H20:H25)</f>
        <v>6611518157</v>
      </c>
      <c r="I26" s="3">
        <f>SUM(I20:I25)</f>
        <v>26417691153</v>
      </c>
    </row>
    <row r="27" spans="1:9" x14ac:dyDescent="0.25">
      <c r="B27" s="3">
        <f t="shared" ref="B27:H27" si="2">B18+B26</f>
        <v>-8900266707</v>
      </c>
      <c r="C27" s="3">
        <f t="shared" si="2"/>
        <v>-8773310651</v>
      </c>
      <c r="D27" s="3">
        <f t="shared" si="2"/>
        <v>-7539193495</v>
      </c>
      <c r="E27" s="3">
        <f t="shared" si="2"/>
        <v>-8263292578</v>
      </c>
      <c r="F27" s="3">
        <f t="shared" si="2"/>
        <v>-8938560358</v>
      </c>
      <c r="G27" s="3">
        <f t="shared" si="2"/>
        <v>-4309778220</v>
      </c>
      <c r="H27" s="3">
        <f t="shared" si="2"/>
        <v>6499714099</v>
      </c>
      <c r="I27" s="3">
        <f>I18+I26</f>
        <v>24766971193</v>
      </c>
    </row>
    <row r="28" spans="1:9" x14ac:dyDescent="0.25">
      <c r="A28" s="1"/>
      <c r="B28" s="1"/>
      <c r="C28" s="1"/>
      <c r="D28" s="3"/>
    </row>
    <row r="29" spans="1:9" x14ac:dyDescent="0.25">
      <c r="A29" s="19" t="s">
        <v>102</v>
      </c>
    </row>
    <row r="30" spans="1:9" x14ac:dyDescent="0.25">
      <c r="A30" t="s">
        <v>57</v>
      </c>
      <c r="B30" s="2">
        <v>2946489517</v>
      </c>
      <c r="C30" s="2">
        <v>716335693</v>
      </c>
      <c r="D30" s="2">
        <v>9172504925</v>
      </c>
      <c r="E30" s="2">
        <v>7075776590</v>
      </c>
      <c r="F30" s="2">
        <v>8328483829</v>
      </c>
      <c r="G30" s="2">
        <v>3895086195</v>
      </c>
      <c r="H30" s="2">
        <v>-3470146686</v>
      </c>
      <c r="I30" s="2">
        <v>-16571529534</v>
      </c>
    </row>
    <row r="31" spans="1:9" x14ac:dyDescent="0.25">
      <c r="A31" t="s">
        <v>58</v>
      </c>
      <c r="B31" s="2">
        <v>196715445</v>
      </c>
      <c r="C31" s="2">
        <v>503697847</v>
      </c>
      <c r="D31" s="2">
        <v>-81644417</v>
      </c>
      <c r="E31" s="2">
        <v>-4091136482</v>
      </c>
      <c r="F31" s="2">
        <v>-3924540688</v>
      </c>
      <c r="G31" s="2">
        <v>-78066773</v>
      </c>
      <c r="H31" s="2">
        <v>-361924865</v>
      </c>
      <c r="I31" s="2">
        <v>-247456113</v>
      </c>
    </row>
    <row r="32" spans="1:9" x14ac:dyDescent="0.25">
      <c r="A32" t="s">
        <v>59</v>
      </c>
      <c r="B32" s="2">
        <v>-70138640</v>
      </c>
      <c r="C32" s="2">
        <v>-100605909</v>
      </c>
      <c r="D32" s="2">
        <v>-12121448</v>
      </c>
      <c r="E32" s="2">
        <v>-22266677</v>
      </c>
      <c r="F32" s="2">
        <v>-53795658</v>
      </c>
      <c r="G32" s="2">
        <v>-394954368</v>
      </c>
      <c r="H32" s="2">
        <v>-420416314</v>
      </c>
      <c r="I32" s="2">
        <v>-466267888</v>
      </c>
    </row>
    <row r="33" spans="1:9" x14ac:dyDescent="0.25">
      <c r="B33" s="3">
        <f t="shared" ref="B33:I33" si="3">SUM(B30:B32)</f>
        <v>3073066322</v>
      </c>
      <c r="C33" s="3">
        <f t="shared" si="3"/>
        <v>1119427631</v>
      </c>
      <c r="D33" s="3">
        <f t="shared" si="3"/>
        <v>9078739060</v>
      </c>
      <c r="E33" s="3">
        <f t="shared" si="3"/>
        <v>2962373431</v>
      </c>
      <c r="F33" s="3">
        <f t="shared" si="3"/>
        <v>4350147483</v>
      </c>
      <c r="G33" s="3">
        <f t="shared" si="3"/>
        <v>3422065054</v>
      </c>
      <c r="H33" s="3">
        <f t="shared" si="3"/>
        <v>-4252487865</v>
      </c>
      <c r="I33" s="3">
        <f t="shared" si="3"/>
        <v>-17285253535</v>
      </c>
    </row>
    <row r="35" spans="1:9" x14ac:dyDescent="0.25">
      <c r="A35" s="19" t="s">
        <v>103</v>
      </c>
    </row>
    <row r="36" spans="1:9" x14ac:dyDescent="0.25">
      <c r="A36" t="s">
        <v>64</v>
      </c>
      <c r="B36" s="2">
        <v>-39078753</v>
      </c>
      <c r="C36" s="2">
        <v>-579475272</v>
      </c>
      <c r="D36" s="2">
        <v>-25700692</v>
      </c>
      <c r="E36" s="2">
        <v>3992698612</v>
      </c>
      <c r="F36" s="2">
        <v>2668683652</v>
      </c>
      <c r="G36" s="2">
        <v>-3688704</v>
      </c>
      <c r="H36" s="2">
        <v>-73857604</v>
      </c>
      <c r="I36" s="2">
        <v>-1369912005</v>
      </c>
    </row>
    <row r="37" spans="1:9" x14ac:dyDescent="0.25">
      <c r="A37" t="s">
        <v>60</v>
      </c>
      <c r="B37" s="2">
        <v>-139476</v>
      </c>
      <c r="C37" s="2">
        <v>-139476</v>
      </c>
      <c r="D37" s="2">
        <v>-211231</v>
      </c>
      <c r="E37" s="2">
        <v>-188521</v>
      </c>
      <c r="F37" s="2">
        <v>-313553</v>
      </c>
      <c r="G37">
        <v>-400</v>
      </c>
      <c r="H37">
        <v>-696</v>
      </c>
      <c r="I37" s="2">
        <v>-22340</v>
      </c>
    </row>
    <row r="38" spans="1:9" x14ac:dyDescent="0.25">
      <c r="B38" s="3">
        <f t="shared" ref="B38:G38" si="4">SUM(B36:B37)</f>
        <v>-39218229</v>
      </c>
      <c r="C38" s="3">
        <f t="shared" si="4"/>
        <v>-579614748</v>
      </c>
      <c r="D38" s="3">
        <f t="shared" si="4"/>
        <v>-25911923</v>
      </c>
      <c r="E38" s="3">
        <f t="shared" si="4"/>
        <v>3992510091</v>
      </c>
      <c r="F38" s="3">
        <f t="shared" si="4"/>
        <v>2668370099</v>
      </c>
      <c r="G38" s="3">
        <f t="shared" si="4"/>
        <v>-3689104</v>
      </c>
      <c r="H38" s="3">
        <f>SUM(H36:H37)</f>
        <v>-73858300</v>
      </c>
      <c r="I38" s="3">
        <f>SUM(I36:I37)</f>
        <v>-1369934345</v>
      </c>
    </row>
    <row r="40" spans="1:9" x14ac:dyDescent="0.25">
      <c r="A40" s="19" t="s">
        <v>104</v>
      </c>
      <c r="B40" s="3">
        <f t="shared" ref="B40:G40" si="5">B27+B33+B38</f>
        <v>-5866418614</v>
      </c>
      <c r="C40" s="3">
        <f t="shared" si="5"/>
        <v>-8233497768</v>
      </c>
      <c r="D40" s="3">
        <f t="shared" si="5"/>
        <v>1513633642</v>
      </c>
      <c r="E40" s="3">
        <f t="shared" si="5"/>
        <v>-1308409056</v>
      </c>
      <c r="F40" s="3">
        <f t="shared" si="5"/>
        <v>-1920042776</v>
      </c>
      <c r="G40" s="3">
        <f t="shared" si="5"/>
        <v>-891402270</v>
      </c>
      <c r="H40" s="3">
        <f>H27+H33+H38</f>
        <v>2173367934</v>
      </c>
      <c r="I40" s="3">
        <f>I27+I33+I38</f>
        <v>6111783313</v>
      </c>
    </row>
    <row r="41" spans="1:9" x14ac:dyDescent="0.25">
      <c r="A41" s="21" t="s">
        <v>105</v>
      </c>
      <c r="B41" s="2">
        <v>31999693508</v>
      </c>
      <c r="C41" s="2">
        <v>31999693508</v>
      </c>
      <c r="D41" s="2">
        <v>22521816127</v>
      </c>
      <c r="E41" s="2">
        <v>22521816127</v>
      </c>
      <c r="F41" s="2">
        <v>22521816127</v>
      </c>
      <c r="G41" s="2">
        <v>20403713833</v>
      </c>
      <c r="H41" s="2">
        <v>20403713833</v>
      </c>
      <c r="I41" s="2">
        <v>20403713833</v>
      </c>
    </row>
    <row r="42" spans="1:9" x14ac:dyDescent="0.25">
      <c r="A42" s="19" t="s">
        <v>106</v>
      </c>
      <c r="B42" s="3">
        <f t="shared" ref="B42:G42" si="6">B40+B41</f>
        <v>26133274894</v>
      </c>
      <c r="C42" s="3">
        <f t="shared" si="6"/>
        <v>23766195740</v>
      </c>
      <c r="D42" s="3">
        <f t="shared" si="6"/>
        <v>24035449769</v>
      </c>
      <c r="E42" s="3">
        <f t="shared" si="6"/>
        <v>21213407071</v>
      </c>
      <c r="F42" s="3">
        <f t="shared" si="6"/>
        <v>20601773351</v>
      </c>
      <c r="G42" s="3">
        <f t="shared" si="6"/>
        <v>19512311563</v>
      </c>
      <c r="H42" s="3">
        <f>H40+H41</f>
        <v>22577081767</v>
      </c>
      <c r="I42" s="3">
        <f>I40+I41</f>
        <v>26515497146</v>
      </c>
    </row>
    <row r="43" spans="1:9" x14ac:dyDescent="0.25">
      <c r="A43" s="21" t="s">
        <v>107</v>
      </c>
      <c r="B43" s="10">
        <f>B27/('1'!B43/10)</f>
        <v>-13.207228147141931</v>
      </c>
      <c r="C43" s="10">
        <f>C27/('1'!C43/10)</f>
        <v>-13.01883630996984</v>
      </c>
      <c r="D43" s="10">
        <f>D27/('1'!D43/10)</f>
        <v>-9.944455914548147</v>
      </c>
      <c r="E43" s="10">
        <f>E27/('1'!E43/10)</f>
        <v>-10.899567547302208</v>
      </c>
      <c r="F43" s="10">
        <f>F27/('1'!F43/10)</f>
        <v>-11.7902690093589</v>
      </c>
      <c r="G43" s="10">
        <f>G27/('1'!G43/10)</f>
        <v>-5.68474592656277</v>
      </c>
      <c r="H43" s="10">
        <f>H27/('1'!H43/10)</f>
        <v>8.5733467853742269</v>
      </c>
      <c r="I43" s="10">
        <f>I27/('1'!I43/10)</f>
        <v>32.668488125290175</v>
      </c>
    </row>
    <row r="44" spans="1:9" x14ac:dyDescent="0.25">
      <c r="A44" s="19" t="s">
        <v>108</v>
      </c>
      <c r="B44" s="20">
        <f>'1'!B43/10</f>
        <v>673893614</v>
      </c>
      <c r="C44" s="20">
        <f>'1'!C43/10</f>
        <v>673893614</v>
      </c>
      <c r="D44" s="20">
        <f>'1'!D43/10</f>
        <v>758130315</v>
      </c>
      <c r="E44" s="20">
        <f>'1'!E43/10</f>
        <v>758130315</v>
      </c>
      <c r="F44" s="20">
        <f>'1'!F43/10</f>
        <v>758130315</v>
      </c>
      <c r="G44" s="20">
        <f>'1'!G43/10</f>
        <v>758130315</v>
      </c>
      <c r="H44" s="20">
        <f>'1'!H43/10</f>
        <v>758130315</v>
      </c>
      <c r="I44" s="20">
        <f>'1'!I43/10</f>
        <v>758130315</v>
      </c>
    </row>
    <row r="47" spans="1:9" x14ac:dyDescent="0.25">
      <c r="I47" t="s">
        <v>118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RowHeight="15" x14ac:dyDescent="0.25"/>
  <cols>
    <col min="1" max="1" width="34.5703125" bestFit="1" customWidth="1"/>
    <col min="2" max="2" width="12.85546875" customWidth="1"/>
    <col min="3" max="3" width="12.7109375" customWidth="1"/>
    <col min="4" max="4" width="12.140625" customWidth="1"/>
    <col min="5" max="5" width="11.7109375" customWidth="1"/>
    <col min="6" max="6" width="13.5703125" customWidth="1"/>
  </cols>
  <sheetData>
    <row r="1" spans="1:6" x14ac:dyDescent="0.25">
      <c r="A1" s="1" t="s">
        <v>73</v>
      </c>
    </row>
    <row r="2" spans="1:6" x14ac:dyDescent="0.25">
      <c r="A2" s="1" t="s">
        <v>65</v>
      </c>
    </row>
    <row r="3" spans="1:6" x14ac:dyDescent="0.25">
      <c r="A3" t="s">
        <v>88</v>
      </c>
    </row>
    <row r="4" spans="1:6" x14ac:dyDescent="0.25">
      <c r="B4" s="22" t="s">
        <v>70</v>
      </c>
      <c r="C4" s="22" t="s">
        <v>69</v>
      </c>
      <c r="D4" s="22" t="s">
        <v>71</v>
      </c>
      <c r="E4" s="22" t="s">
        <v>70</v>
      </c>
      <c r="F4" s="22" t="s">
        <v>69</v>
      </c>
    </row>
    <row r="5" spans="1:6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</row>
    <row r="6" spans="1:6" x14ac:dyDescent="0.25">
      <c r="A6" t="s">
        <v>109</v>
      </c>
      <c r="B6" s="11">
        <f>'2'!B7/'2'!B8</f>
        <v>0.21521039805031092</v>
      </c>
      <c r="C6" s="11">
        <f>'2'!C7/'2'!C8</f>
        <v>0.10012349616599329</v>
      </c>
      <c r="D6" s="11">
        <f>'2'!D7/'2'!D8</f>
        <v>6.1474365673122616E-2</v>
      </c>
      <c r="E6" s="11">
        <f>'2'!E7/'2'!E8</f>
        <v>0.12040694241122185</v>
      </c>
      <c r="F6" s="11">
        <f>'2'!F7/'2'!F8</f>
        <v>0.10012349616599329</v>
      </c>
    </row>
    <row r="7" spans="1:6" x14ac:dyDescent="0.25">
      <c r="A7" t="s">
        <v>66</v>
      </c>
      <c r="B7" s="11">
        <f>'2'!B28/'2'!B15</f>
        <v>0.5069987505215231</v>
      </c>
      <c r="C7" s="11">
        <f>'2'!C28/'2'!C15</f>
        <v>0.36553056079462548</v>
      </c>
      <c r="D7" s="11">
        <f>'2'!D27/'2'!D15</f>
        <v>0.7051235476210268</v>
      </c>
      <c r="E7" s="11">
        <f>'2'!E26/'2'!E15</f>
        <v>0.16097320973478646</v>
      </c>
      <c r="F7" s="11">
        <f>'2'!F28/'2'!F15</f>
        <v>0.36553056079462548</v>
      </c>
    </row>
    <row r="8" spans="1:6" x14ac:dyDescent="0.25">
      <c r="A8" t="s">
        <v>67</v>
      </c>
      <c r="B8" s="11">
        <f>'2'!B39/'2'!B15</f>
        <v>9.7599320924926639E-2</v>
      </c>
      <c r="C8" s="11">
        <f>'2'!C39/'2'!C15</f>
        <v>4.5103643995303366E-2</v>
      </c>
      <c r="D8" s="11">
        <f>'2'!D38/'2'!D15</f>
        <v>-2.0820412772558059E-2</v>
      </c>
      <c r="E8" s="11">
        <f>'2'!E37/'2'!E15</f>
        <v>0.14154115669326084</v>
      </c>
      <c r="F8" s="11">
        <f>'2'!F39/'2'!F15</f>
        <v>4.5103643995303366E-2</v>
      </c>
    </row>
    <row r="9" spans="1:6" x14ac:dyDescent="0.25">
      <c r="A9" t="s">
        <v>110</v>
      </c>
      <c r="B9" s="11">
        <v>5.3E-3</v>
      </c>
      <c r="C9" s="11">
        <v>5.4000000000000003E-3</v>
      </c>
      <c r="D9" s="11">
        <v>4.7999999999999996E-3</v>
      </c>
      <c r="E9" s="11">
        <v>4.4000000000000003E-3</v>
      </c>
      <c r="F9" s="11">
        <v>1E-4</v>
      </c>
    </row>
    <row r="10" spans="1:6" x14ac:dyDescent="0.25">
      <c r="A10" t="s">
        <v>111</v>
      </c>
      <c r="B10" s="11">
        <v>6.13E-2</v>
      </c>
      <c r="C10" s="11">
        <v>6.9500000000000006E-2</v>
      </c>
      <c r="D10" s="11">
        <v>6.0299999999999999E-2</v>
      </c>
      <c r="E10" s="11">
        <v>5.6800000000000003E-2</v>
      </c>
      <c r="F10" s="11">
        <v>1.2999999999999999E-3</v>
      </c>
    </row>
    <row r="11" spans="1:6" x14ac:dyDescent="0.25">
      <c r="A11" t="s">
        <v>68</v>
      </c>
      <c r="B11" s="11">
        <v>0.108</v>
      </c>
      <c r="C11" s="11">
        <v>0.1032</v>
      </c>
      <c r="D11" s="11">
        <v>0.1109</v>
      </c>
      <c r="E11" s="11">
        <v>0.1079</v>
      </c>
      <c r="F11" s="11">
        <v>0.108</v>
      </c>
    </row>
    <row r="12" spans="1:6" x14ac:dyDescent="0.25">
      <c r="A12" t="s">
        <v>112</v>
      </c>
      <c r="B12" s="11">
        <v>3.3700000000000001E-2</v>
      </c>
      <c r="C12" s="11">
        <v>3.8600000000000002E-2</v>
      </c>
      <c r="D12" s="11">
        <v>3.1600000000000003E-2</v>
      </c>
      <c r="E12" s="11">
        <v>5.1900000000000002E-2</v>
      </c>
      <c r="F12" s="11">
        <v>7.1499999999999994E-2</v>
      </c>
    </row>
    <row r="13" spans="1:6" x14ac:dyDescent="0.25">
      <c r="A13" t="s">
        <v>113</v>
      </c>
      <c r="B13" s="11">
        <f>'1'!B19/'1'!B31</f>
        <v>1.0405137256079438</v>
      </c>
      <c r="C13" s="11">
        <f>'1'!C19/'1'!C31</f>
        <v>1.0343837776781648</v>
      </c>
      <c r="D13" s="11">
        <f>'1'!D19/'1'!D31</f>
        <v>1.0476602213069119</v>
      </c>
      <c r="E13" s="11">
        <f>'1'!E19/'1'!E31</f>
        <v>1.0689233896340702</v>
      </c>
      <c r="F13" s="11">
        <f>'1'!F19/'1'!F31</f>
        <v>1.0755589118237183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2016-09-27T05:22:25Z</dcterms:created>
  <dcterms:modified xsi:type="dcterms:W3CDTF">2020-04-12T14:29:01Z</dcterms:modified>
</cp:coreProperties>
</file>