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360" yWindow="90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3" i="2" l="1"/>
  <c r="H45" i="3"/>
  <c r="I44" i="3"/>
  <c r="I41" i="3"/>
  <c r="I32" i="3"/>
  <c r="I26" i="3"/>
  <c r="I25" i="3"/>
  <c r="I18" i="3"/>
  <c r="I40" i="3" l="1"/>
  <c r="I46" i="3"/>
  <c r="I44" i="2"/>
  <c r="I39" i="2"/>
  <c r="I42" i="2" s="1"/>
  <c r="I38" i="2"/>
  <c r="I37" i="2"/>
  <c r="I33" i="2"/>
  <c r="I28" i="2"/>
  <c r="I27" i="2"/>
  <c r="I15" i="2"/>
  <c r="I14" i="2"/>
  <c r="I10" i="2"/>
  <c r="I50" i="1"/>
  <c r="I39" i="1"/>
  <c r="I49" i="1" s="1"/>
  <c r="J39" i="1"/>
  <c r="K39" i="1"/>
  <c r="J37" i="1"/>
  <c r="I29" i="1"/>
  <c r="I37" i="1" s="1"/>
  <c r="J29" i="1"/>
  <c r="J23" i="1"/>
  <c r="I17" i="1"/>
  <c r="J17" i="1"/>
  <c r="I14" i="1"/>
  <c r="J14" i="1"/>
  <c r="I10" i="1"/>
  <c r="J10" i="1"/>
  <c r="I7" i="1"/>
  <c r="J7" i="1"/>
  <c r="I45" i="3" l="1"/>
  <c r="I47" i="1"/>
  <c r="I23" i="1"/>
  <c r="H40" i="3"/>
  <c r="H32" i="3"/>
  <c r="H25" i="3"/>
  <c r="H44" i="2"/>
  <c r="H39" i="2"/>
  <c r="H33" i="2"/>
  <c r="H37" i="2" s="1"/>
  <c r="H27" i="2"/>
  <c r="H14" i="2"/>
  <c r="H10" i="2"/>
  <c r="H50" i="1"/>
  <c r="H39" i="1"/>
  <c r="H49" i="1" s="1"/>
  <c r="H29" i="1"/>
  <c r="H37" i="1" s="1"/>
  <c r="H17" i="1"/>
  <c r="H14" i="1"/>
  <c r="H10" i="1"/>
  <c r="H7" i="1"/>
  <c r="H15" i="2" l="1"/>
  <c r="H28" i="2" s="1"/>
  <c r="H38" i="2" s="1"/>
  <c r="H42" i="2" s="1"/>
  <c r="H43" i="2" s="1"/>
  <c r="H46" i="3"/>
  <c r="H47" i="1"/>
  <c r="H23" i="1"/>
  <c r="G37" i="2"/>
  <c r="G33" i="2"/>
  <c r="G37" i="1"/>
  <c r="G40" i="3"/>
  <c r="G32" i="3"/>
  <c r="G25" i="3"/>
  <c r="G18" i="3"/>
  <c r="H18" i="3"/>
  <c r="H26" i="3" s="1"/>
  <c r="G44" i="2"/>
  <c r="G39" i="2"/>
  <c r="G27" i="2"/>
  <c r="G14" i="2"/>
  <c r="G10" i="2"/>
  <c r="G50" i="1"/>
  <c r="G39" i="1"/>
  <c r="G49" i="1" s="1"/>
  <c r="G29" i="1"/>
  <c r="G17" i="1"/>
  <c r="G14" i="1"/>
  <c r="G10" i="1"/>
  <c r="G7" i="1"/>
  <c r="H41" i="3" l="1"/>
  <c r="H44" i="3" s="1"/>
  <c r="G26" i="3"/>
  <c r="G45" i="3" s="1"/>
  <c r="G38" i="2"/>
  <c r="G15" i="2"/>
  <c r="G28" i="2" s="1"/>
  <c r="G46" i="3"/>
  <c r="G47" i="1"/>
  <c r="G23" i="1"/>
  <c r="B15" i="2"/>
  <c r="B14" i="2"/>
  <c r="B10" i="2"/>
  <c r="B39" i="2"/>
  <c r="G41" i="3" l="1"/>
  <c r="G44" i="3" s="1"/>
  <c r="G42" i="2"/>
  <c r="G43" i="2" s="1"/>
  <c r="B6" i="4"/>
  <c r="C10" i="2"/>
  <c r="C6" i="4" s="1"/>
  <c r="D10" i="2"/>
  <c r="D6" i="4" s="1"/>
  <c r="E10" i="2"/>
  <c r="E6" i="4" s="1"/>
  <c r="F10" i="2"/>
  <c r="F6" i="4" l="1"/>
  <c r="F40" i="3"/>
  <c r="E40" i="3"/>
  <c r="D40" i="3"/>
  <c r="C40" i="3"/>
  <c r="B40" i="3"/>
  <c r="F32" i="3"/>
  <c r="E32" i="3"/>
  <c r="D32" i="3"/>
  <c r="C32" i="3"/>
  <c r="B32" i="3"/>
  <c r="F25" i="3"/>
  <c r="E25" i="3"/>
  <c r="D25" i="3"/>
  <c r="C25" i="3"/>
  <c r="B25" i="3"/>
  <c r="F18" i="3"/>
  <c r="E18" i="3"/>
  <c r="D18" i="3"/>
  <c r="C18" i="3"/>
  <c r="B18" i="3"/>
  <c r="F39" i="2"/>
  <c r="E39" i="2"/>
  <c r="D39" i="2"/>
  <c r="C39" i="2"/>
  <c r="F33" i="2"/>
  <c r="F37" i="2" s="1"/>
  <c r="E33" i="2"/>
  <c r="E37" i="2" s="1"/>
  <c r="D33" i="2"/>
  <c r="D37" i="2" s="1"/>
  <c r="C33" i="2"/>
  <c r="C37" i="2" s="1"/>
  <c r="B33" i="2"/>
  <c r="B37" i="2" s="1"/>
  <c r="F27" i="2"/>
  <c r="E27" i="2"/>
  <c r="D27" i="2"/>
  <c r="C27" i="2"/>
  <c r="B27" i="2"/>
  <c r="F14" i="2"/>
  <c r="F15" i="2" s="1"/>
  <c r="E14" i="2"/>
  <c r="E15" i="2" s="1"/>
  <c r="D14" i="2"/>
  <c r="D15" i="2" s="1"/>
  <c r="C14" i="2"/>
  <c r="C15" i="2" s="1"/>
  <c r="C28" i="2" s="1"/>
  <c r="C26" i="3" l="1"/>
  <c r="D26" i="3"/>
  <c r="B26" i="3"/>
  <c r="E26" i="3"/>
  <c r="F26" i="3"/>
  <c r="B28" i="2"/>
  <c r="B38" i="2" s="1"/>
  <c r="B42" i="2" s="1"/>
  <c r="B43" i="2" s="1"/>
  <c r="C7" i="4"/>
  <c r="D28" i="2"/>
  <c r="D38" i="2" s="1"/>
  <c r="D42" i="2" s="1"/>
  <c r="F28" i="2"/>
  <c r="F7" i="4" s="1"/>
  <c r="E28" i="2"/>
  <c r="E7" i="4" s="1"/>
  <c r="F39" i="1"/>
  <c r="F49" i="1" s="1"/>
  <c r="F29" i="1"/>
  <c r="F37" i="1" s="1"/>
  <c r="F47" i="1" s="1"/>
  <c r="F17" i="1"/>
  <c r="F14" i="1"/>
  <c r="F10" i="1"/>
  <c r="F7" i="1"/>
  <c r="E29" i="1"/>
  <c r="E37" i="1" s="1"/>
  <c r="E39" i="1"/>
  <c r="E49" i="1" s="1"/>
  <c r="E17" i="1"/>
  <c r="E14" i="1"/>
  <c r="E10" i="1"/>
  <c r="E7" i="1"/>
  <c r="D8" i="4" l="1"/>
  <c r="D43" i="2"/>
  <c r="E41" i="3"/>
  <c r="E44" i="3" s="1"/>
  <c r="E45" i="3"/>
  <c r="B41" i="3"/>
  <c r="B44" i="3" s="1"/>
  <c r="B45" i="3"/>
  <c r="D41" i="3"/>
  <c r="D44" i="3" s="1"/>
  <c r="D45" i="3"/>
  <c r="F41" i="3"/>
  <c r="F44" i="3" s="1"/>
  <c r="F45" i="3"/>
  <c r="C41" i="3"/>
  <c r="C44" i="3" s="1"/>
  <c r="C45" i="3"/>
  <c r="E47" i="1"/>
  <c r="B7" i="4"/>
  <c r="C38" i="2"/>
  <c r="C42" i="2" s="1"/>
  <c r="D7" i="4"/>
  <c r="F38" i="2"/>
  <c r="F42" i="2" s="1"/>
  <c r="E38" i="2"/>
  <c r="E42" i="2" s="1"/>
  <c r="F23" i="1"/>
  <c r="E23" i="1"/>
  <c r="F8" i="4" l="1"/>
  <c r="F43" i="2"/>
  <c r="B8" i="4"/>
  <c r="C8" i="4"/>
  <c r="C43" i="2"/>
  <c r="E8" i="4"/>
  <c r="E43" i="2"/>
  <c r="F10" i="4"/>
  <c r="E10" i="4"/>
  <c r="F9" i="4"/>
  <c r="E9" i="4"/>
  <c r="B29" i="1"/>
  <c r="B39" i="1" l="1"/>
  <c r="C39" i="1"/>
  <c r="B37" i="1"/>
  <c r="C29" i="1"/>
  <c r="C37" i="1" s="1"/>
  <c r="B17" i="1"/>
  <c r="C17" i="1"/>
  <c r="B14" i="1"/>
  <c r="C14" i="1"/>
  <c r="B10" i="1"/>
  <c r="C10" i="1"/>
  <c r="B7" i="1"/>
  <c r="C7" i="1"/>
  <c r="D39" i="1"/>
  <c r="D29" i="1"/>
  <c r="D37" i="1" s="1"/>
  <c r="D47" i="1" s="1"/>
  <c r="D17" i="1"/>
  <c r="D14" i="1"/>
  <c r="D10" i="1"/>
  <c r="D7" i="1"/>
  <c r="C10" i="4" l="1"/>
  <c r="C49" i="1"/>
  <c r="D10" i="4"/>
  <c r="D49" i="1"/>
  <c r="B10" i="4"/>
  <c r="B49" i="1"/>
  <c r="C47" i="1"/>
  <c r="D23" i="1"/>
  <c r="B47" i="1"/>
  <c r="B23" i="1"/>
  <c r="C23" i="1"/>
  <c r="B9" i="4" l="1"/>
  <c r="D9" i="4"/>
  <c r="C9" i="4"/>
</calcChain>
</file>

<file path=xl/sharedStrings.xml><?xml version="1.0" encoding="utf-8"?>
<sst xmlns="http://schemas.openxmlformats.org/spreadsheetml/2006/main" count="155" uniqueCount="123">
  <si>
    <t>Bank Asia Limited</t>
  </si>
  <si>
    <t>In hand(including foreign currency)</t>
  </si>
  <si>
    <t>Bal. with Bangladesh bank &amp; its agent bank</t>
  </si>
  <si>
    <t>In Bangladesh</t>
  </si>
  <si>
    <t>Outside Bangladesh</t>
  </si>
  <si>
    <t>Investments</t>
  </si>
  <si>
    <t>Governmnent</t>
  </si>
  <si>
    <t>Others</t>
  </si>
  <si>
    <t>Loans ,cash credits ,overdrafts etc</t>
  </si>
  <si>
    <t>Bills purchased &amp; discounted</t>
  </si>
  <si>
    <t>Subordinated non convertibile bonds</t>
  </si>
  <si>
    <t>Deposits &amp; other accounts</t>
  </si>
  <si>
    <t>Current /Al wadeeh current accounts &amp; other accoounts</t>
  </si>
  <si>
    <t>Bills payable</t>
  </si>
  <si>
    <t>Saving bank /Mudaraba saving bank depsoits</t>
  </si>
  <si>
    <t>Feixed deposit /Mudaraba fixed deposits</t>
  </si>
  <si>
    <t>Bearer certificate of deposit</t>
  </si>
  <si>
    <t>Other depoist</t>
  </si>
  <si>
    <t>Paid up capital</t>
  </si>
  <si>
    <t>Statutory reserve</t>
  </si>
  <si>
    <t>Revaluation reserve</t>
  </si>
  <si>
    <t>General reserve</t>
  </si>
  <si>
    <t>Retained earnings</t>
  </si>
  <si>
    <t>Foreign currency translation reserve</t>
  </si>
  <si>
    <t>Non controlling  interest</t>
  </si>
  <si>
    <t>Interest income</t>
  </si>
  <si>
    <t>Interest paid on deposit &amp; borrwings etc</t>
  </si>
  <si>
    <t>Investment inocme</t>
  </si>
  <si>
    <t>Commissoin,exchnaged &amp; brokerage</t>
  </si>
  <si>
    <t>Other operating income</t>
  </si>
  <si>
    <t>Salaries &amp; allowances</t>
  </si>
  <si>
    <t>Rent,taxes, insurance ,electricuty etc</t>
  </si>
  <si>
    <t>Legal expenses</t>
  </si>
  <si>
    <t>Postage,stamp,telecommunicationetc</t>
  </si>
  <si>
    <t>Sttaionery ,printing ,adveritsement etc</t>
  </si>
  <si>
    <t>Managing Director's salary &amp; fees</t>
  </si>
  <si>
    <t xml:space="preserve">Directors fees </t>
  </si>
  <si>
    <t xml:space="preserve">Auditors fees </t>
  </si>
  <si>
    <t>Depreciation &amp; repair of banks asssets</t>
  </si>
  <si>
    <t>Other expenses</t>
  </si>
  <si>
    <t xml:space="preserve">Provsion for loans &amp; advances </t>
  </si>
  <si>
    <t>General Provisions</t>
  </si>
  <si>
    <t>Specific provisions</t>
  </si>
  <si>
    <t>Provision for diminution in value investments</t>
  </si>
  <si>
    <t>Other provision</t>
  </si>
  <si>
    <t>Current tax</t>
  </si>
  <si>
    <t>Deferrred tax</t>
  </si>
  <si>
    <t>Interst receipts</t>
  </si>
  <si>
    <t>Interst paymnets</t>
  </si>
  <si>
    <t>Fees and commission receipts</t>
  </si>
  <si>
    <t>Cash paymnet to employees</t>
  </si>
  <si>
    <t>Cash payment to suppliers</t>
  </si>
  <si>
    <t>Income tax paid</t>
  </si>
  <si>
    <t>Receipts from other operaitng activiites</t>
  </si>
  <si>
    <t>Payments for other activiites</t>
  </si>
  <si>
    <t>other assets</t>
  </si>
  <si>
    <t>Deposits from customers</t>
  </si>
  <si>
    <t>Trading from customers</t>
  </si>
  <si>
    <t>Other laibiliites</t>
  </si>
  <si>
    <t>Investments in treasury bills ,bonds  &amp; others</t>
  </si>
  <si>
    <t>Sale/Purahse of trading securities</t>
  </si>
  <si>
    <t>Purcahse of fixed assest</t>
  </si>
  <si>
    <t>Payment for finance lease</t>
  </si>
  <si>
    <t>Issue of floating rate non converitible subordinate bonds</t>
  </si>
  <si>
    <t>Adjustment of subordinate non converitble zero coupon bond</t>
  </si>
  <si>
    <t>Dividend paid</t>
  </si>
  <si>
    <t>Effects of exchange rate cahnges on cash &amp; cash equivalnets</t>
  </si>
  <si>
    <t>Provisons for off balance sheet items</t>
  </si>
  <si>
    <t>Increase /decrease in operating assets &amp; liabilities</t>
  </si>
  <si>
    <t>Loans &amp; advances to customers</t>
  </si>
  <si>
    <t>Subordiante non convertible zero coupon bond</t>
  </si>
  <si>
    <t>Dividend receipts</t>
  </si>
  <si>
    <t>Converies on loans previously written off</t>
  </si>
  <si>
    <t>Operating Margin</t>
  </si>
  <si>
    <t>Net Margin</t>
  </si>
  <si>
    <t>Capital to Risk Weighted Assets Ratio</t>
  </si>
  <si>
    <t>Quarter 3</t>
  </si>
  <si>
    <t>Quarter 2</t>
  </si>
  <si>
    <t>Quarter 1</t>
  </si>
  <si>
    <t>As at Quarter end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</si>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</sst>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/>
    <xf numFmtId="3" fontId="0" fillId="0" borderId="0" xfId="0" applyNumberFormat="1"/>
    <xf numFmtId="2" fontId="0" fillId="0" borderId="0" xfId="1" applyNumberFormat="1" applyFont="1"/>
    <xf numFmtId="1" fontId="3" fillId="0" borderId="0" xfId="1" applyNumberFormat="1" applyFont="1" applyAlignment="1">
      <alignment horizontal="center"/>
    </xf>
    <xf numFmtId="0" fontId="2" fillId="0" borderId="0" xfId="0" applyFont="1" applyFill="1"/>
    <xf numFmtId="2" fontId="0" fillId="0" borderId="0" xfId="0" applyNumberFormat="1"/>
    <xf numFmtId="164" fontId="2" fillId="0" borderId="0" xfId="1" applyNumberFormat="1" applyFont="1" applyFill="1"/>
    <xf numFmtId="10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pane xSplit="1" ySplit="5" topLeftCell="I6" activePane="bottomRight" state="frozen"/>
      <selection pane="topRight" activeCell="B1" sqref="B1"/>
      <selection pane="bottomLeft" activeCell="A5" sqref="A5"/>
      <selection pane="bottomRight" activeCell="I49" sqref="I49"/>
    </sheetView>
  </sheetViews>
  <sheetFormatPr defaultRowHeight="15" x14ac:dyDescent="0.25"/>
  <cols>
    <col min="1" max="1" width="42.85546875" customWidth="1"/>
    <col min="2" max="6" width="16.28515625" bestFit="1" customWidth="1"/>
    <col min="7" max="7" width="17" customWidth="1"/>
    <col min="8" max="8" width="17.140625" customWidth="1"/>
    <col min="9" max="9" width="16.28515625" bestFit="1" customWidth="1"/>
  </cols>
  <sheetData>
    <row r="1" spans="1:10" x14ac:dyDescent="0.25">
      <c r="A1" s="1" t="s">
        <v>0</v>
      </c>
    </row>
    <row r="2" spans="1:10" x14ac:dyDescent="0.25">
      <c r="A2" s="1" t="s">
        <v>120</v>
      </c>
    </row>
    <row r="3" spans="1:10" x14ac:dyDescent="0.25">
      <c r="A3" t="s">
        <v>79</v>
      </c>
    </row>
    <row r="4" spans="1:10" x14ac:dyDescent="0.25">
      <c r="B4" s="15" t="s">
        <v>77</v>
      </c>
      <c r="C4" s="15" t="s">
        <v>76</v>
      </c>
      <c r="D4" s="15" t="s">
        <v>78</v>
      </c>
      <c r="E4" s="15" t="s">
        <v>77</v>
      </c>
      <c r="F4" s="15" t="s">
        <v>76</v>
      </c>
      <c r="G4" s="22" t="s">
        <v>78</v>
      </c>
      <c r="H4" s="22" t="s">
        <v>77</v>
      </c>
      <c r="I4" s="22" t="s">
        <v>76</v>
      </c>
    </row>
    <row r="5" spans="1:10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3">
        <v>43555</v>
      </c>
      <c r="H5" s="23">
        <v>43646</v>
      </c>
      <c r="I5" s="23">
        <v>43738</v>
      </c>
    </row>
    <row r="6" spans="1:10" x14ac:dyDescent="0.25">
      <c r="A6" s="17" t="s">
        <v>80</v>
      </c>
      <c r="B6" s="5"/>
      <c r="C6" s="5"/>
      <c r="D6" s="5"/>
    </row>
    <row r="7" spans="1:10" x14ac:dyDescent="0.25">
      <c r="A7" s="18" t="s">
        <v>81</v>
      </c>
      <c r="B7" s="6">
        <f t="shared" ref="B7:C7" si="0">SUM(B8:B9)</f>
        <v>17228882428</v>
      </c>
      <c r="C7" s="6">
        <f t="shared" si="0"/>
        <v>15413230760</v>
      </c>
      <c r="D7" s="6">
        <f>SUM(D8:D9)</f>
        <v>16214334870</v>
      </c>
      <c r="E7" s="6">
        <f>SUM(E8:E9)</f>
        <v>17662236271</v>
      </c>
      <c r="F7" s="6">
        <f>SUM(F8:F9)</f>
        <v>16469691237</v>
      </c>
      <c r="G7" s="6">
        <f>SUM(G8:G9)</f>
        <v>16037188771</v>
      </c>
      <c r="H7" s="6">
        <f>SUM(H8:H9)</f>
        <v>19654149733</v>
      </c>
      <c r="I7" s="6">
        <f t="shared" ref="I7:J7" si="1">SUM(I8:I9)</f>
        <v>21013264401</v>
      </c>
      <c r="J7" s="6">
        <f t="shared" si="1"/>
        <v>0</v>
      </c>
    </row>
    <row r="8" spans="1:10" x14ac:dyDescent="0.25">
      <c r="A8" t="s">
        <v>1</v>
      </c>
      <c r="B8" s="5">
        <v>2617918414</v>
      </c>
      <c r="C8" s="5">
        <v>2034258606</v>
      </c>
      <c r="D8" s="5">
        <v>2071155171</v>
      </c>
      <c r="E8" s="7">
        <v>2721853875</v>
      </c>
      <c r="F8" s="7">
        <v>2761016422</v>
      </c>
      <c r="G8" s="7">
        <v>2652035721</v>
      </c>
      <c r="H8" s="7">
        <v>3395516530</v>
      </c>
      <c r="I8" s="7">
        <v>2980604012</v>
      </c>
    </row>
    <row r="9" spans="1:10" x14ac:dyDescent="0.25">
      <c r="A9" t="s">
        <v>2</v>
      </c>
      <c r="B9" s="5">
        <v>14610964014</v>
      </c>
      <c r="C9" s="5">
        <v>13378972154</v>
      </c>
      <c r="D9" s="5">
        <v>14143179699</v>
      </c>
      <c r="E9" s="7">
        <v>14940382396</v>
      </c>
      <c r="F9" s="7">
        <v>13708674815</v>
      </c>
      <c r="G9" s="7">
        <v>13385153050</v>
      </c>
      <c r="H9" s="7">
        <v>16258633203</v>
      </c>
      <c r="I9" s="7">
        <v>18032660389</v>
      </c>
    </row>
    <row r="10" spans="1:10" x14ac:dyDescent="0.25">
      <c r="A10" s="19" t="s">
        <v>82</v>
      </c>
      <c r="B10" s="6">
        <f t="shared" ref="B10:C10" si="2">SUM(B11:B12)</f>
        <v>26514214236</v>
      </c>
      <c r="C10" s="6">
        <f t="shared" si="2"/>
        <v>23832221447</v>
      </c>
      <c r="D10" s="6">
        <f>SUM(D11:D12)</f>
        <v>25447605201</v>
      </c>
      <c r="E10" s="6">
        <f>SUM(E11:E12)</f>
        <v>18794698670</v>
      </c>
      <c r="F10" s="6">
        <f>SUM(F11:F12)</f>
        <v>30082732346</v>
      </c>
      <c r="G10" s="6">
        <f>SUM(G11:G12)</f>
        <v>29477077668</v>
      </c>
      <c r="H10" s="6">
        <f>SUM(H11:H12)</f>
        <v>28339955739</v>
      </c>
      <c r="I10" s="6">
        <f t="shared" ref="I10:J10" si="3">SUM(I11:I12)</f>
        <v>12460651637</v>
      </c>
      <c r="J10" s="6">
        <f t="shared" si="3"/>
        <v>0</v>
      </c>
    </row>
    <row r="11" spans="1:10" x14ac:dyDescent="0.25">
      <c r="A11" t="s">
        <v>3</v>
      </c>
      <c r="B11" s="5">
        <v>25226967696</v>
      </c>
      <c r="C11" s="5">
        <v>21893787174</v>
      </c>
      <c r="D11" s="5">
        <v>25018000464</v>
      </c>
      <c r="E11" s="7">
        <v>18201549397</v>
      </c>
      <c r="F11" s="7">
        <v>28705007184</v>
      </c>
      <c r="G11" s="7">
        <v>27223910149</v>
      </c>
      <c r="H11" s="7">
        <v>26178622488</v>
      </c>
      <c r="I11" s="7">
        <v>9750292368</v>
      </c>
    </row>
    <row r="12" spans="1:10" x14ac:dyDescent="0.25">
      <c r="A12" t="s">
        <v>4</v>
      </c>
      <c r="B12" s="5">
        <v>1287246540</v>
      </c>
      <c r="C12" s="5">
        <v>1938434273</v>
      </c>
      <c r="D12" s="5">
        <v>429604737</v>
      </c>
      <c r="E12" s="7">
        <v>593149273</v>
      </c>
      <c r="F12" s="7">
        <v>1377725162</v>
      </c>
      <c r="G12" s="7">
        <v>2253167519</v>
      </c>
      <c r="H12" s="7">
        <v>2161333251</v>
      </c>
      <c r="I12" s="7">
        <v>2710359269</v>
      </c>
    </row>
    <row r="13" spans="1:10" x14ac:dyDescent="0.25">
      <c r="A13" s="19" t="s">
        <v>83</v>
      </c>
      <c r="B13" s="6">
        <v>1730000000</v>
      </c>
      <c r="C13" s="6"/>
      <c r="D13" s="6">
        <v>400000000</v>
      </c>
      <c r="E13" s="7">
        <v>3900000000</v>
      </c>
      <c r="G13" s="7">
        <v>1900000000</v>
      </c>
      <c r="H13" s="7">
        <v>4210000000</v>
      </c>
      <c r="I13" s="7">
        <v>3100000000</v>
      </c>
    </row>
    <row r="14" spans="1:10" x14ac:dyDescent="0.25">
      <c r="A14" s="19" t="s">
        <v>5</v>
      </c>
      <c r="B14" s="6">
        <f t="shared" ref="B14:C14" si="4">SUM(B15:B16)</f>
        <v>25323395862</v>
      </c>
      <c r="C14" s="6">
        <f t="shared" si="4"/>
        <v>27507147044</v>
      </c>
      <c r="D14" s="6">
        <f>SUM(D15:D16)</f>
        <v>28638802023</v>
      </c>
      <c r="E14" s="6">
        <f>SUM(E15:E16)</f>
        <v>30395771550</v>
      </c>
      <c r="F14" s="6">
        <f>SUM(F15:F16)</f>
        <v>33752547929</v>
      </c>
      <c r="G14" s="6">
        <f>SUM(G15:G16)</f>
        <v>31134854804</v>
      </c>
      <c r="H14" s="6">
        <f>SUM(H15:H16)</f>
        <v>37434917519</v>
      </c>
      <c r="I14" s="6">
        <f t="shared" ref="I14:J14" si="5">SUM(I15:I16)</f>
        <v>59328931168</v>
      </c>
      <c r="J14" s="6">
        <f t="shared" si="5"/>
        <v>0</v>
      </c>
    </row>
    <row r="15" spans="1:10" x14ac:dyDescent="0.25">
      <c r="A15" t="s">
        <v>6</v>
      </c>
      <c r="B15" s="5">
        <v>21607714498</v>
      </c>
      <c r="C15" s="5">
        <v>23813647577</v>
      </c>
      <c r="D15" s="5">
        <v>24869570190</v>
      </c>
      <c r="E15" s="7">
        <v>26711098042</v>
      </c>
      <c r="F15" s="7">
        <v>30179507413</v>
      </c>
      <c r="G15" s="7">
        <v>27693662958</v>
      </c>
      <c r="H15" s="7">
        <v>34164912537</v>
      </c>
      <c r="I15" s="7">
        <v>56006879288</v>
      </c>
    </row>
    <row r="16" spans="1:10" x14ac:dyDescent="0.25">
      <c r="A16" t="s">
        <v>7</v>
      </c>
      <c r="B16" s="5">
        <v>3715681364</v>
      </c>
      <c r="C16" s="5">
        <v>3693499467</v>
      </c>
      <c r="D16" s="5">
        <v>3769231833</v>
      </c>
      <c r="E16" s="7">
        <v>3684673508</v>
      </c>
      <c r="F16" s="7">
        <v>3573040516</v>
      </c>
      <c r="G16" s="7">
        <v>3441191846</v>
      </c>
      <c r="H16" s="7">
        <v>3270004982</v>
      </c>
      <c r="I16" s="7">
        <v>3322051880</v>
      </c>
    </row>
    <row r="17" spans="1:10" x14ac:dyDescent="0.25">
      <c r="A17" s="19" t="s">
        <v>84</v>
      </c>
      <c r="B17" s="6">
        <f t="shared" ref="B17:C17" si="6">SUM(B18:B19)</f>
        <v>186830377831</v>
      </c>
      <c r="C17" s="6">
        <f t="shared" si="6"/>
        <v>190184280977</v>
      </c>
      <c r="D17" s="6">
        <f>SUM(D18:D19)</f>
        <v>205416434602</v>
      </c>
      <c r="E17" s="6">
        <f>SUM(E18:E19)</f>
        <v>208484025984</v>
      </c>
      <c r="F17" s="6">
        <f>SUM(F18:F19)</f>
        <v>208081141530</v>
      </c>
      <c r="G17" s="6">
        <f>SUM(G18:G19)</f>
        <v>222808930264</v>
      </c>
      <c r="H17" s="6">
        <f>SUM(H18:H19)</f>
        <v>224207361746</v>
      </c>
      <c r="I17" s="6">
        <f t="shared" ref="I17:J17" si="7">SUM(I18:I19)</f>
        <v>225762367961</v>
      </c>
      <c r="J17" s="6">
        <f t="shared" si="7"/>
        <v>0</v>
      </c>
    </row>
    <row r="18" spans="1:10" x14ac:dyDescent="0.25">
      <c r="A18" s="2" t="s">
        <v>8</v>
      </c>
      <c r="B18" s="5">
        <v>173955574425</v>
      </c>
      <c r="C18" s="5">
        <v>174925546606</v>
      </c>
      <c r="D18" s="5">
        <v>186480672769</v>
      </c>
      <c r="E18" s="7">
        <v>188199173893</v>
      </c>
      <c r="F18" s="7">
        <v>187219048887</v>
      </c>
      <c r="G18" s="7">
        <v>202269830647</v>
      </c>
      <c r="H18" s="7">
        <v>205614151523</v>
      </c>
      <c r="I18" s="7">
        <v>206339797965</v>
      </c>
    </row>
    <row r="19" spans="1:10" x14ac:dyDescent="0.25">
      <c r="A19" t="s">
        <v>9</v>
      </c>
      <c r="B19" s="5">
        <v>12874803406</v>
      </c>
      <c r="C19" s="5">
        <v>15258734371</v>
      </c>
      <c r="D19" s="5">
        <v>18935761833</v>
      </c>
      <c r="E19" s="7">
        <v>20284852091</v>
      </c>
      <c r="F19" s="7">
        <v>20862092643</v>
      </c>
      <c r="G19" s="7">
        <v>20539099617</v>
      </c>
      <c r="H19" s="7">
        <v>18593210223</v>
      </c>
      <c r="I19" s="7">
        <v>19422569996</v>
      </c>
    </row>
    <row r="20" spans="1:10" x14ac:dyDescent="0.25">
      <c r="A20" s="18" t="s">
        <v>85</v>
      </c>
      <c r="B20" s="5">
        <v>5336319144</v>
      </c>
      <c r="C20" s="5">
        <v>5341879711</v>
      </c>
      <c r="D20" s="5">
        <v>5375140397</v>
      </c>
      <c r="E20" s="7">
        <v>5372916371</v>
      </c>
      <c r="F20" s="7">
        <v>5442971961</v>
      </c>
      <c r="G20" s="7">
        <v>5452041721</v>
      </c>
      <c r="H20" s="7">
        <v>5469970461</v>
      </c>
      <c r="I20" s="7">
        <v>5555465637</v>
      </c>
    </row>
    <row r="21" spans="1:10" x14ac:dyDescent="0.25">
      <c r="A21" s="18" t="s">
        <v>86</v>
      </c>
      <c r="B21" s="5">
        <v>9892766450</v>
      </c>
      <c r="C21" s="5">
        <v>9086085239</v>
      </c>
      <c r="D21" s="5">
        <v>9640639438</v>
      </c>
      <c r="E21" s="7">
        <v>8659440840</v>
      </c>
      <c r="F21" s="7">
        <v>9210371051</v>
      </c>
      <c r="G21" s="7">
        <v>8059480168</v>
      </c>
      <c r="H21" s="7">
        <v>8912956831</v>
      </c>
      <c r="I21" s="7">
        <v>10531661859</v>
      </c>
    </row>
    <row r="22" spans="1:10" x14ac:dyDescent="0.25">
      <c r="A22" s="18" t="s">
        <v>87</v>
      </c>
      <c r="B22" s="5">
        <v>0</v>
      </c>
      <c r="C22" s="5">
        <v>0</v>
      </c>
      <c r="D22" s="5">
        <v>0</v>
      </c>
      <c r="E22" s="5">
        <v>0</v>
      </c>
      <c r="F22" s="7">
        <v>0</v>
      </c>
    </row>
    <row r="23" spans="1:10" x14ac:dyDescent="0.25">
      <c r="A23" s="10"/>
      <c r="B23" s="12">
        <f t="shared" ref="B23:C23" si="8">B7+B10+B13+B14+B17+B20+B21</f>
        <v>272855955951</v>
      </c>
      <c r="C23" s="12">
        <f t="shared" si="8"/>
        <v>271364845178</v>
      </c>
      <c r="D23" s="12">
        <f>D7+D10+D13+D14+D17+D20+D21</f>
        <v>291132956531</v>
      </c>
      <c r="E23" s="12">
        <f>E7+E10+E13+E14+E17+E20+E21</f>
        <v>293269089686</v>
      </c>
      <c r="F23" s="12">
        <f>F7+F10+F13+F14+F17+F20+F21</f>
        <v>303039456054</v>
      </c>
      <c r="G23" s="12">
        <f>G7+G10+G13+G14+G17+G20+G21</f>
        <v>314869573396</v>
      </c>
      <c r="H23" s="12">
        <f>H7+H10+H13+H14+H17+H20+H21</f>
        <v>328229312029</v>
      </c>
      <c r="I23" s="12">
        <f t="shared" ref="I23:J23" si="9">I7+I10+I13+I14+I17+I20+I21</f>
        <v>337752342663</v>
      </c>
      <c r="J23" s="12">
        <f t="shared" si="9"/>
        <v>0</v>
      </c>
    </row>
    <row r="24" spans="1:10" x14ac:dyDescent="0.25">
      <c r="A24" s="1"/>
      <c r="B24" s="5"/>
      <c r="C24" s="5"/>
      <c r="D24" s="6"/>
    </row>
    <row r="25" spans="1:10" x14ac:dyDescent="0.25">
      <c r="A25" s="17" t="s">
        <v>88</v>
      </c>
      <c r="B25" s="5"/>
      <c r="C25" s="5"/>
      <c r="D25" s="5"/>
    </row>
    <row r="26" spans="1:10" x14ac:dyDescent="0.25">
      <c r="A26" s="19" t="s">
        <v>89</v>
      </c>
      <c r="B26" s="5"/>
      <c r="C26" s="5"/>
      <c r="D26" s="5"/>
    </row>
    <row r="27" spans="1:10" x14ac:dyDescent="0.25">
      <c r="A27" s="19" t="s">
        <v>90</v>
      </c>
      <c r="B27" s="5">
        <v>22466131945</v>
      </c>
      <c r="C27" s="5">
        <v>26178257339</v>
      </c>
      <c r="D27" s="5">
        <v>36968568274</v>
      </c>
      <c r="E27" s="7">
        <v>30920831652</v>
      </c>
      <c r="F27" s="7">
        <v>35097116945</v>
      </c>
      <c r="G27" s="24">
        <v>35221990522</v>
      </c>
      <c r="H27" s="7">
        <v>31491525922</v>
      </c>
      <c r="I27" s="7">
        <v>36240369722</v>
      </c>
    </row>
    <row r="28" spans="1:10" x14ac:dyDescent="0.25">
      <c r="A28" s="17" t="s">
        <v>10</v>
      </c>
      <c r="B28" s="5">
        <v>8197214016</v>
      </c>
      <c r="C28" s="5">
        <v>8092588885</v>
      </c>
      <c r="D28" s="5">
        <v>7492588885</v>
      </c>
      <c r="E28" s="7">
        <v>7492588885</v>
      </c>
      <c r="F28" s="7">
        <v>7400000000</v>
      </c>
      <c r="G28" s="6">
        <v>6800000000</v>
      </c>
      <c r="H28" s="7">
        <v>6800000000</v>
      </c>
      <c r="I28" s="7">
        <v>6800000000</v>
      </c>
    </row>
    <row r="29" spans="1:10" x14ac:dyDescent="0.25">
      <c r="A29" s="19" t="s">
        <v>11</v>
      </c>
      <c r="B29" s="6">
        <f t="shared" ref="B29:C29" si="10">SUM(B30:B35)</f>
        <v>197435525961</v>
      </c>
      <c r="C29" s="6">
        <f t="shared" si="10"/>
        <v>216856394612</v>
      </c>
      <c r="D29" s="6">
        <f>SUM(D30:D35)</f>
        <v>225149184030</v>
      </c>
      <c r="E29" s="6">
        <f>SUM(E30:E35)</f>
        <v>206512942510</v>
      </c>
      <c r="F29" s="6">
        <f>SUM(F30:F35)</f>
        <v>237571883451</v>
      </c>
      <c r="G29" s="6">
        <f>SUM(G30:G35)</f>
        <v>222294870723</v>
      </c>
      <c r="H29" s="6">
        <f>SUM(H30:H35)</f>
        <v>237671631040</v>
      </c>
      <c r="I29" s="6">
        <f t="shared" ref="I29:J29" si="11">SUM(I30:I35)</f>
        <v>241551788519</v>
      </c>
      <c r="J29" s="6">
        <f t="shared" si="11"/>
        <v>0</v>
      </c>
    </row>
    <row r="30" spans="1:10" x14ac:dyDescent="0.25">
      <c r="A30" t="s">
        <v>12</v>
      </c>
      <c r="B30" s="5">
        <v>41945793836</v>
      </c>
      <c r="C30" s="5">
        <v>39704159108</v>
      </c>
      <c r="D30" s="5">
        <v>42159517277</v>
      </c>
      <c r="E30" s="7">
        <v>44942357354</v>
      </c>
      <c r="F30" s="7">
        <v>43960112542</v>
      </c>
      <c r="G30" s="5">
        <v>45323795753</v>
      </c>
      <c r="H30" s="7">
        <v>49019014820</v>
      </c>
      <c r="I30" s="7">
        <v>45311707971</v>
      </c>
    </row>
    <row r="31" spans="1:10" x14ac:dyDescent="0.25">
      <c r="A31" t="s">
        <v>13</v>
      </c>
      <c r="B31" s="5">
        <v>3334022210</v>
      </c>
      <c r="C31" s="5">
        <v>2599712317</v>
      </c>
      <c r="D31" s="5">
        <v>2546325331</v>
      </c>
      <c r="E31" s="7">
        <v>3975781896</v>
      </c>
      <c r="F31" s="7">
        <v>3178238875</v>
      </c>
      <c r="G31" s="5">
        <v>2727731459</v>
      </c>
      <c r="H31" s="7">
        <v>4393062640</v>
      </c>
      <c r="I31" s="7">
        <v>3546960105</v>
      </c>
    </row>
    <row r="32" spans="1:10" x14ac:dyDescent="0.25">
      <c r="A32" t="s">
        <v>14</v>
      </c>
      <c r="B32" s="5">
        <v>30998005051</v>
      </c>
      <c r="C32" s="5">
        <v>33032967189</v>
      </c>
      <c r="D32" s="5">
        <v>34056400810</v>
      </c>
      <c r="E32" s="7">
        <v>35577163673</v>
      </c>
      <c r="F32" s="7">
        <v>38485338791</v>
      </c>
      <c r="G32" s="5">
        <v>39721844780</v>
      </c>
      <c r="H32" s="7">
        <v>42502705771</v>
      </c>
      <c r="I32" s="7">
        <v>43974729800</v>
      </c>
    </row>
    <row r="33" spans="1:11" x14ac:dyDescent="0.25">
      <c r="A33" t="s">
        <v>15</v>
      </c>
      <c r="B33" s="5">
        <v>121157704864</v>
      </c>
      <c r="C33" s="5">
        <v>117392649447</v>
      </c>
      <c r="D33" s="5">
        <v>120162058774</v>
      </c>
      <c r="E33" s="7">
        <v>122017639587</v>
      </c>
      <c r="F33" s="7">
        <v>124960969824</v>
      </c>
      <c r="G33" s="5">
        <v>134521498731</v>
      </c>
      <c r="H33" s="7">
        <v>141756847809</v>
      </c>
      <c r="I33" s="7">
        <v>148718390643</v>
      </c>
    </row>
    <row r="34" spans="1:11" x14ac:dyDescent="0.25">
      <c r="A34" t="s">
        <v>16</v>
      </c>
      <c r="B34" s="5"/>
      <c r="C34" s="5"/>
      <c r="D34" s="5"/>
      <c r="E34" s="5"/>
      <c r="F34" s="5"/>
    </row>
    <row r="35" spans="1:11" x14ac:dyDescent="0.25">
      <c r="A35" t="s">
        <v>17</v>
      </c>
      <c r="B35" s="5"/>
      <c r="C35" s="5">
        <v>24126906551</v>
      </c>
      <c r="D35" s="5">
        <v>26224881838</v>
      </c>
      <c r="E35" s="5"/>
      <c r="F35" s="5">
        <v>26987223419</v>
      </c>
    </row>
    <row r="36" spans="1:11" x14ac:dyDescent="0.25">
      <c r="A36" s="19" t="s">
        <v>91</v>
      </c>
      <c r="B36" s="5">
        <v>25172206239</v>
      </c>
      <c r="C36" s="5"/>
      <c r="D36" s="6"/>
      <c r="E36" s="7">
        <v>26192550988</v>
      </c>
      <c r="F36" s="5"/>
      <c r="G36" s="5">
        <v>26697875245</v>
      </c>
      <c r="H36" s="7">
        <v>28413546689</v>
      </c>
      <c r="I36" s="7">
        <v>28277067904</v>
      </c>
    </row>
    <row r="37" spans="1:11" x14ac:dyDescent="0.25">
      <c r="A37" s="1"/>
      <c r="B37" s="6">
        <f t="shared" ref="B37:C37" si="12">B27+B28+B29+B36</f>
        <v>253271078161</v>
      </c>
      <c r="C37" s="6">
        <f t="shared" si="12"/>
        <v>251127240836</v>
      </c>
      <c r="D37" s="6">
        <f>D27+D28+D29+D36</f>
        <v>269610341189</v>
      </c>
      <c r="E37" s="6">
        <f>E27+E28+E29+E36</f>
        <v>271118914035</v>
      </c>
      <c r="F37" s="6">
        <f>F27+F28+F29+F36</f>
        <v>280069000396</v>
      </c>
      <c r="G37" s="6">
        <f>G27+G28+G29+G36</f>
        <v>291014736490</v>
      </c>
      <c r="H37" s="6">
        <f>H27+H28+H29+H36</f>
        <v>304376703651</v>
      </c>
      <c r="I37" s="6">
        <f t="shared" ref="I37:J37" si="13">I27+I28+I29+I36</f>
        <v>312869226145</v>
      </c>
      <c r="J37" s="6">
        <f t="shared" si="13"/>
        <v>0</v>
      </c>
    </row>
    <row r="38" spans="1:11" x14ac:dyDescent="0.25">
      <c r="A38" s="1"/>
      <c r="B38" s="5"/>
      <c r="C38" s="5"/>
      <c r="D38" s="5"/>
    </row>
    <row r="39" spans="1:11" x14ac:dyDescent="0.25">
      <c r="A39" s="19" t="s">
        <v>92</v>
      </c>
      <c r="B39" s="6">
        <f t="shared" ref="B39:C39" si="14">SUM(B40:B46)</f>
        <v>19584877790</v>
      </c>
      <c r="C39" s="6">
        <f t="shared" si="14"/>
        <v>20237604342</v>
      </c>
      <c r="D39" s="6">
        <f>SUM(D40:D46)</f>
        <v>21522615341</v>
      </c>
      <c r="E39" s="6">
        <f>SUM(E40:E46)</f>
        <v>22150175650</v>
      </c>
      <c r="F39" s="6">
        <f>SUM(F40:F46)</f>
        <v>22970455657</v>
      </c>
      <c r="G39" s="6">
        <f>SUM(G40:G46)</f>
        <v>23854836907</v>
      </c>
      <c r="H39" s="6">
        <f>SUM(H40:H46)</f>
        <v>23852608377</v>
      </c>
      <c r="I39" s="6">
        <f t="shared" ref="I39:K39" si="15">SUM(I40:I46)</f>
        <v>24883116519</v>
      </c>
      <c r="J39" s="6">
        <f t="shared" si="15"/>
        <v>0</v>
      </c>
      <c r="K39" s="6">
        <f t="shared" si="15"/>
        <v>0</v>
      </c>
    </row>
    <row r="40" spans="1:11" x14ac:dyDescent="0.25">
      <c r="A40" s="2" t="s">
        <v>18</v>
      </c>
      <c r="B40" s="5">
        <v>9870110990</v>
      </c>
      <c r="C40" s="5">
        <v>9870110990</v>
      </c>
      <c r="D40" s="5">
        <v>9870110990</v>
      </c>
      <c r="E40" s="7">
        <v>11103874860</v>
      </c>
      <c r="F40" s="7">
        <v>11103874860</v>
      </c>
      <c r="G40" s="5">
        <v>11103874860</v>
      </c>
      <c r="H40" s="7">
        <v>11659068600</v>
      </c>
      <c r="I40" s="7">
        <v>11659068600</v>
      </c>
    </row>
    <row r="41" spans="1:11" x14ac:dyDescent="0.25">
      <c r="A41" s="2" t="s">
        <v>19</v>
      </c>
      <c r="B41" s="5">
        <v>6833308275</v>
      </c>
      <c r="C41" s="5">
        <v>7070447967</v>
      </c>
      <c r="D41" s="5">
        <v>7588333539</v>
      </c>
      <c r="E41" s="7">
        <v>7900228643</v>
      </c>
      <c r="F41" s="7">
        <v>8134263942</v>
      </c>
      <c r="G41" s="7">
        <v>8558910495</v>
      </c>
      <c r="H41" s="7">
        <v>8777046969</v>
      </c>
      <c r="I41" s="7">
        <v>9136797382</v>
      </c>
    </row>
    <row r="42" spans="1:11" x14ac:dyDescent="0.25">
      <c r="A42" s="2" t="s">
        <v>20</v>
      </c>
      <c r="B42" s="5">
        <v>2202627800</v>
      </c>
      <c r="C42" s="5">
        <v>2202627800</v>
      </c>
      <c r="D42" s="5">
        <v>2155900173</v>
      </c>
      <c r="E42" s="7">
        <v>2153563397</v>
      </c>
      <c r="F42" s="7">
        <v>2174519084</v>
      </c>
      <c r="G42" s="7">
        <v>2097044406</v>
      </c>
      <c r="H42" s="7">
        <v>2097044406</v>
      </c>
      <c r="I42" s="7">
        <v>2100541623</v>
      </c>
    </row>
    <row r="43" spans="1:11" x14ac:dyDescent="0.25">
      <c r="A43" s="2" t="s">
        <v>21</v>
      </c>
      <c r="B43" s="5">
        <v>8166144</v>
      </c>
      <c r="C43" s="5">
        <v>8166144</v>
      </c>
      <c r="D43" s="5">
        <v>8166144</v>
      </c>
      <c r="E43" s="7">
        <v>8166144</v>
      </c>
      <c r="F43" s="7">
        <v>8166144</v>
      </c>
      <c r="G43" s="7">
        <v>8166144</v>
      </c>
      <c r="H43" s="7">
        <v>8166144</v>
      </c>
      <c r="I43" s="7">
        <v>8166144</v>
      </c>
    </row>
    <row r="44" spans="1:11" x14ac:dyDescent="0.25">
      <c r="A44" s="2" t="s">
        <v>22</v>
      </c>
      <c r="B44" s="5">
        <v>669228158</v>
      </c>
      <c r="C44" s="5">
        <v>1084907598</v>
      </c>
      <c r="D44" s="5">
        <v>1898565839</v>
      </c>
      <c r="E44" s="7">
        <v>982727147</v>
      </c>
      <c r="F44" s="7">
        <v>1547552165</v>
      </c>
      <c r="G44" s="7">
        <v>2082476598</v>
      </c>
      <c r="H44" s="7">
        <v>1306919369</v>
      </c>
      <c r="I44" s="7">
        <v>1974395157</v>
      </c>
    </row>
    <row r="45" spans="1:11" x14ac:dyDescent="0.25">
      <c r="A45" s="2" t="s">
        <v>23</v>
      </c>
      <c r="B45" s="5">
        <v>1424872</v>
      </c>
      <c r="C45" s="5">
        <v>1332138</v>
      </c>
      <c r="D45" s="5">
        <v>1526922</v>
      </c>
      <c r="E45" s="7">
        <v>1603698</v>
      </c>
      <c r="F45" s="7">
        <v>2067700</v>
      </c>
      <c r="G45" s="7">
        <v>4352590</v>
      </c>
      <c r="H45" s="7">
        <v>4351042</v>
      </c>
      <c r="I45" s="7">
        <v>4135765</v>
      </c>
    </row>
    <row r="46" spans="1:11" x14ac:dyDescent="0.25">
      <c r="A46" s="2" t="s">
        <v>24</v>
      </c>
      <c r="B46" s="5">
        <v>11551</v>
      </c>
      <c r="C46" s="5">
        <v>11705</v>
      </c>
      <c r="D46" s="5">
        <v>11734</v>
      </c>
      <c r="E46" s="7">
        <v>11761</v>
      </c>
      <c r="F46" s="7">
        <v>11762</v>
      </c>
      <c r="G46" s="7">
        <v>11814</v>
      </c>
      <c r="H46" s="7">
        <v>11847</v>
      </c>
      <c r="I46" s="7">
        <v>11848</v>
      </c>
    </row>
    <row r="47" spans="1:11" x14ac:dyDescent="0.25">
      <c r="A47" s="10"/>
      <c r="B47" s="12">
        <f t="shared" ref="B47" si="16">B37+B39</f>
        <v>272855955951</v>
      </c>
      <c r="C47" s="12">
        <f>C37+C39</f>
        <v>271364845178</v>
      </c>
      <c r="D47" s="12">
        <f>D37+D39+1</f>
        <v>291132956531</v>
      </c>
      <c r="E47" s="12">
        <f>E37+E39+1</f>
        <v>293269089686</v>
      </c>
      <c r="F47" s="12">
        <f>F37+F39+1</f>
        <v>303039456054</v>
      </c>
      <c r="G47" s="12">
        <f>G37+G39+1</f>
        <v>314869573398</v>
      </c>
      <c r="H47" s="12">
        <f>H37+H39+1</f>
        <v>328229312029</v>
      </c>
      <c r="I47" s="12">
        <f t="shared" ref="I47" si="17">I37+I39+1</f>
        <v>337752342665</v>
      </c>
      <c r="J47" s="12"/>
    </row>
    <row r="48" spans="1:11" x14ac:dyDescent="0.25">
      <c r="B48" s="8"/>
      <c r="C48" s="8"/>
      <c r="D48" s="8"/>
      <c r="E48" s="8"/>
      <c r="F48" s="8"/>
    </row>
    <row r="49" spans="1:10" x14ac:dyDescent="0.25">
      <c r="A49" s="20" t="s">
        <v>93</v>
      </c>
      <c r="B49" s="8">
        <f>(B39-B46)/(B40/10)</f>
        <v>19.842599803429362</v>
      </c>
      <c r="C49" s="8">
        <f t="shared" ref="C49:I49" si="18">(C39-C46)/(C40/10)</f>
        <v>20.50391597166832</v>
      </c>
      <c r="D49" s="8">
        <f t="shared" si="18"/>
        <v>21.805837471134659</v>
      </c>
      <c r="E49" s="8">
        <f t="shared" si="18"/>
        <v>19.948138976955292</v>
      </c>
      <c r="F49" s="8">
        <f t="shared" si="18"/>
        <v>20.686872091604247</v>
      </c>
      <c r="G49" s="8">
        <f t="shared" si="18"/>
        <v>21.483333875576477</v>
      </c>
      <c r="H49" s="8">
        <f t="shared" si="18"/>
        <v>20.458406540296025</v>
      </c>
      <c r="I49" s="8">
        <f t="shared" si="18"/>
        <v>21.342274863191044</v>
      </c>
      <c r="J49" s="8"/>
    </row>
    <row r="50" spans="1:10" x14ac:dyDescent="0.25">
      <c r="A50" s="20" t="s">
        <v>94</v>
      </c>
      <c r="B50" s="5">
        <v>987011099</v>
      </c>
      <c r="C50" s="5">
        <v>987011099</v>
      </c>
      <c r="D50" s="5">
        <v>987011099</v>
      </c>
      <c r="E50" s="5">
        <v>1110387486</v>
      </c>
      <c r="F50" s="5">
        <v>1110387486</v>
      </c>
      <c r="G50">
        <f>G40/10</f>
        <v>1110387486</v>
      </c>
      <c r="H50">
        <f>H40/10</f>
        <v>1165906860</v>
      </c>
      <c r="I50">
        <f t="shared" ref="I50" si="19">I40/10</f>
        <v>1165906860</v>
      </c>
    </row>
    <row r="51" spans="1:10" x14ac:dyDescent="0.25">
      <c r="B51" s="5"/>
      <c r="C51" s="5"/>
      <c r="D51" s="5"/>
      <c r="E51" s="5"/>
      <c r="F51" s="5"/>
    </row>
    <row r="52" spans="1:10" x14ac:dyDescent="0.25">
      <c r="A52" s="1"/>
      <c r="B52" s="6"/>
      <c r="C52" s="6"/>
      <c r="D52" s="6"/>
      <c r="E52" s="6"/>
      <c r="F52" s="6"/>
    </row>
    <row r="53" spans="1:10" x14ac:dyDescent="0.25">
      <c r="B53" s="5"/>
      <c r="C53" s="5"/>
      <c r="D53" s="5"/>
      <c r="E53" s="7"/>
      <c r="F53" s="7"/>
    </row>
    <row r="54" spans="1:10" x14ac:dyDescent="0.25">
      <c r="B54" s="5"/>
      <c r="C54" s="5"/>
      <c r="D54" s="5"/>
      <c r="E54" s="7"/>
      <c r="F54" s="7"/>
    </row>
    <row r="55" spans="1:10" x14ac:dyDescent="0.25">
      <c r="B55" s="5"/>
      <c r="C55" s="5"/>
      <c r="D55" s="5"/>
      <c r="E55" s="7"/>
      <c r="F55" s="7"/>
    </row>
    <row r="56" spans="1:10" x14ac:dyDescent="0.25">
      <c r="A56" s="1"/>
      <c r="B56" s="6"/>
      <c r="C56" s="6"/>
      <c r="D56" s="6"/>
      <c r="E56" s="6"/>
      <c r="F56" s="6"/>
    </row>
    <row r="57" spans="1:10" x14ac:dyDescent="0.25">
      <c r="A57" s="1"/>
      <c r="B57" s="6"/>
      <c r="C57" s="6"/>
      <c r="D57" s="6"/>
      <c r="E57" s="6"/>
      <c r="F57" s="6"/>
    </row>
    <row r="58" spans="1:10" x14ac:dyDescent="0.25">
      <c r="A58" s="1"/>
      <c r="B58" s="5"/>
      <c r="C58" s="5"/>
      <c r="D58" s="5"/>
    </row>
    <row r="59" spans="1:10" x14ac:dyDescent="0.25">
      <c r="B59" s="5"/>
      <c r="C59" s="5"/>
      <c r="D59" s="5"/>
      <c r="E59" s="7"/>
      <c r="F59" s="7"/>
    </row>
    <row r="60" spans="1:10" x14ac:dyDescent="0.25">
      <c r="B60" s="5"/>
      <c r="C60" s="5"/>
      <c r="D60" s="5"/>
      <c r="E60" s="7"/>
      <c r="F60" s="7"/>
    </row>
    <row r="61" spans="1:10" x14ac:dyDescent="0.25">
      <c r="B61" s="5"/>
      <c r="C61" s="5"/>
      <c r="D61" s="5"/>
      <c r="E61" s="7"/>
      <c r="F61" s="7"/>
    </row>
    <row r="62" spans="1:10" x14ac:dyDescent="0.25">
      <c r="B62" s="5"/>
      <c r="C62" s="5"/>
      <c r="D62" s="5"/>
      <c r="E62" s="7"/>
      <c r="F62" s="7"/>
    </row>
    <row r="63" spans="1:10" x14ac:dyDescent="0.25">
      <c r="B63" s="5"/>
      <c r="C63" s="5"/>
      <c r="D63" s="5"/>
      <c r="E63" s="7"/>
      <c r="F63" s="7"/>
    </row>
    <row r="64" spans="1:10" x14ac:dyDescent="0.25">
      <c r="B64" s="5"/>
      <c r="C64" s="5"/>
      <c r="D64" s="5"/>
      <c r="E64" s="7"/>
      <c r="F64" s="7"/>
    </row>
    <row r="65" spans="1:6" x14ac:dyDescent="0.25">
      <c r="B65" s="5"/>
      <c r="C65" s="5"/>
      <c r="D65" s="5"/>
      <c r="E65" s="7"/>
      <c r="F65" s="7"/>
    </row>
    <row r="66" spans="1:6" x14ac:dyDescent="0.25">
      <c r="B66" s="5"/>
      <c r="C66" s="5"/>
      <c r="D66" s="5"/>
      <c r="E66" s="7"/>
      <c r="F66" s="7"/>
    </row>
    <row r="67" spans="1:6" x14ac:dyDescent="0.25">
      <c r="B67" s="5"/>
      <c r="C67" s="5"/>
      <c r="D67" s="5"/>
      <c r="E67" s="7"/>
      <c r="F67" s="7"/>
    </row>
    <row r="68" spans="1:6" x14ac:dyDescent="0.25">
      <c r="B68" s="5"/>
      <c r="C68" s="5"/>
      <c r="D68" s="5"/>
      <c r="E68" s="7"/>
      <c r="F68" s="7"/>
    </row>
    <row r="69" spans="1:6" x14ac:dyDescent="0.25">
      <c r="A69" s="1"/>
      <c r="B69" s="6"/>
      <c r="C69" s="6"/>
      <c r="D69" s="6"/>
      <c r="E69" s="6"/>
      <c r="F69" s="6"/>
    </row>
    <row r="70" spans="1:6" x14ac:dyDescent="0.25">
      <c r="A70" s="1"/>
      <c r="B70" s="6"/>
      <c r="C70" s="6"/>
      <c r="D70" s="6"/>
      <c r="E70" s="6"/>
      <c r="F70" s="6"/>
    </row>
    <row r="71" spans="1:6" x14ac:dyDescent="0.25">
      <c r="B71" s="5"/>
      <c r="C71" s="5"/>
      <c r="D71" s="5"/>
    </row>
    <row r="72" spans="1:6" x14ac:dyDescent="0.25">
      <c r="B72" s="5"/>
      <c r="C72" s="5"/>
      <c r="D72" s="5"/>
      <c r="E72" s="7"/>
      <c r="F72" s="7"/>
    </row>
    <row r="73" spans="1:6" x14ac:dyDescent="0.25">
      <c r="B73" s="5"/>
      <c r="C73" s="5"/>
      <c r="D73" s="5"/>
      <c r="E73" s="7"/>
      <c r="F73" s="7"/>
    </row>
    <row r="74" spans="1:6" x14ac:dyDescent="0.25">
      <c r="B74" s="5"/>
      <c r="C74" s="5"/>
      <c r="D74" s="5"/>
      <c r="E74" s="6"/>
      <c r="F74" s="6"/>
    </row>
    <row r="75" spans="1:6" x14ac:dyDescent="0.25">
      <c r="B75" s="5"/>
      <c r="C75" s="5"/>
      <c r="D75" s="5"/>
      <c r="E75" s="7"/>
      <c r="F75" s="7"/>
    </row>
    <row r="76" spans="1:6" x14ac:dyDescent="0.25">
      <c r="B76" s="5"/>
      <c r="C76" s="5"/>
      <c r="D76" s="5"/>
      <c r="E76" s="5"/>
      <c r="F76" s="7"/>
    </row>
    <row r="77" spans="1:6" x14ac:dyDescent="0.25">
      <c r="B77" s="5"/>
      <c r="C77" s="5"/>
      <c r="D77" s="5"/>
      <c r="E77" s="7"/>
    </row>
    <row r="78" spans="1:6" x14ac:dyDescent="0.25">
      <c r="A78" s="1"/>
      <c r="B78" s="6"/>
      <c r="C78" s="6"/>
      <c r="D78" s="6"/>
      <c r="E78" s="6"/>
      <c r="F78" s="6"/>
    </row>
    <row r="79" spans="1:6" x14ac:dyDescent="0.25">
      <c r="A79" s="1"/>
      <c r="B79" s="6"/>
      <c r="C79" s="6"/>
      <c r="D79" s="6"/>
      <c r="E79" s="6"/>
      <c r="F79" s="6"/>
    </row>
    <row r="80" spans="1:6" x14ac:dyDescent="0.25">
      <c r="B80" s="5"/>
      <c r="C80" s="5"/>
      <c r="D80" s="5"/>
    </row>
    <row r="81" spans="1:6" x14ac:dyDescent="0.25">
      <c r="B81" s="5"/>
      <c r="C81" s="5"/>
      <c r="D81" s="5"/>
      <c r="E81" s="7"/>
      <c r="F81" s="7"/>
    </row>
    <row r="82" spans="1:6" x14ac:dyDescent="0.25">
      <c r="B82" s="5"/>
      <c r="C82" s="5"/>
      <c r="D82" s="5"/>
      <c r="E82" s="7"/>
      <c r="F82" s="7"/>
    </row>
    <row r="83" spans="1:6" x14ac:dyDescent="0.25">
      <c r="A83" s="1"/>
      <c r="B83" s="6"/>
      <c r="C83" s="6"/>
      <c r="D83" s="6"/>
      <c r="E83" s="6"/>
      <c r="F83" s="6"/>
    </row>
    <row r="84" spans="1:6" x14ac:dyDescent="0.25">
      <c r="A84" s="1"/>
      <c r="B84" s="6"/>
      <c r="C84" s="6"/>
      <c r="D84" s="6"/>
      <c r="E84" s="6"/>
      <c r="F84" s="6"/>
    </row>
    <row r="85" spans="1:6" x14ac:dyDescent="0.25">
      <c r="B85" s="5"/>
      <c r="C85" s="5"/>
      <c r="D85" s="5"/>
    </row>
    <row r="86" spans="1:6" x14ac:dyDescent="0.25">
      <c r="A86" s="10"/>
      <c r="B86" s="5"/>
      <c r="C86" s="5"/>
      <c r="D86" s="5"/>
    </row>
    <row r="87" spans="1:6" x14ac:dyDescent="0.25">
      <c r="B87" s="5"/>
      <c r="C87" s="5"/>
      <c r="D87" s="5"/>
    </row>
    <row r="88" spans="1:6" x14ac:dyDescent="0.25">
      <c r="A88" s="1"/>
      <c r="B88" s="5"/>
      <c r="C88" s="5"/>
      <c r="D88" s="5"/>
    </row>
    <row r="89" spans="1:6" x14ac:dyDescent="0.25">
      <c r="B89" s="5"/>
      <c r="C89" s="5"/>
      <c r="D89" s="5"/>
      <c r="E89" s="7"/>
      <c r="F89" s="7"/>
    </row>
    <row r="90" spans="1:6" x14ac:dyDescent="0.25">
      <c r="B90" s="5"/>
      <c r="C90" s="5"/>
      <c r="D90" s="5"/>
      <c r="E90" s="5"/>
      <c r="F90" s="5"/>
    </row>
    <row r="91" spans="1:6" x14ac:dyDescent="0.25">
      <c r="B91" s="5"/>
      <c r="C91" s="5"/>
      <c r="D91" s="5"/>
      <c r="E91" s="7"/>
      <c r="F91" s="7"/>
    </row>
    <row r="92" spans="1:6" x14ac:dyDescent="0.25">
      <c r="B92" s="5"/>
      <c r="C92" s="5"/>
      <c r="D92" s="5"/>
      <c r="E92" s="7"/>
      <c r="F92" s="7"/>
    </row>
    <row r="93" spans="1:6" x14ac:dyDescent="0.25">
      <c r="B93" s="5"/>
      <c r="C93" s="5"/>
      <c r="D93" s="5"/>
      <c r="E93" s="7"/>
      <c r="F93" s="7"/>
    </row>
    <row r="94" spans="1:6" x14ac:dyDescent="0.25"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B96" s="5"/>
      <c r="C96" s="5"/>
      <c r="D96" s="5"/>
      <c r="E96" s="5"/>
      <c r="F96" s="5"/>
    </row>
    <row r="97" spans="1:6" x14ac:dyDescent="0.25">
      <c r="B97" s="5"/>
      <c r="C97" s="5"/>
      <c r="D97" s="5"/>
      <c r="E97" s="5"/>
      <c r="F97" s="5"/>
    </row>
    <row r="98" spans="1:6" x14ac:dyDescent="0.25">
      <c r="B98" s="5"/>
      <c r="C98" s="5"/>
      <c r="D98" s="5"/>
      <c r="E98" s="5"/>
      <c r="F98" s="5"/>
    </row>
    <row r="99" spans="1:6" x14ac:dyDescent="0.25">
      <c r="A99" s="4"/>
      <c r="B99" s="6"/>
      <c r="C99" s="6"/>
      <c r="D99" s="6"/>
      <c r="E99" s="6"/>
      <c r="F99" s="6"/>
    </row>
    <row r="100" spans="1:6" x14ac:dyDescent="0.25">
      <c r="A100" s="1"/>
      <c r="B100" s="5"/>
      <c r="C100" s="5"/>
      <c r="D100" s="5"/>
    </row>
    <row r="101" spans="1:6" x14ac:dyDescent="0.25">
      <c r="B101" s="5"/>
      <c r="C101" s="5"/>
      <c r="D101" s="5"/>
      <c r="E101" s="5"/>
      <c r="F101" s="5"/>
    </row>
    <row r="102" spans="1:6" x14ac:dyDescent="0.25">
      <c r="B102" s="5"/>
      <c r="C102" s="5"/>
      <c r="D102" s="5"/>
      <c r="E102" s="5"/>
      <c r="F102" s="5"/>
    </row>
    <row r="103" spans="1:6" x14ac:dyDescent="0.25">
      <c r="B103" s="5"/>
      <c r="C103" s="5"/>
      <c r="D103" s="5"/>
      <c r="E103" s="7"/>
      <c r="F103" s="5"/>
    </row>
    <row r="104" spans="1:6" x14ac:dyDescent="0.25">
      <c r="B104" s="5"/>
      <c r="C104" s="5"/>
      <c r="D104" s="5"/>
      <c r="E104" s="7"/>
      <c r="F104" s="5"/>
    </row>
    <row r="105" spans="1:6" x14ac:dyDescent="0.25">
      <c r="B105" s="5"/>
      <c r="C105" s="5"/>
      <c r="D105" s="5"/>
      <c r="E105" s="5"/>
      <c r="F105" s="5"/>
    </row>
    <row r="106" spans="1:6" x14ac:dyDescent="0.25">
      <c r="B106" s="5"/>
      <c r="C106" s="5"/>
      <c r="D106" s="6"/>
      <c r="E106" s="6"/>
      <c r="F106" s="6"/>
    </row>
    <row r="107" spans="1:6" x14ac:dyDescent="0.25">
      <c r="A107" s="1"/>
      <c r="B107" s="6"/>
      <c r="C107" s="6"/>
      <c r="D107" s="6"/>
      <c r="E107" s="6"/>
      <c r="F107" s="6"/>
    </row>
    <row r="108" spans="1:6" x14ac:dyDescent="0.25">
      <c r="B108" s="5"/>
      <c r="C108" s="5"/>
      <c r="D108" s="5"/>
    </row>
    <row r="109" spans="1:6" x14ac:dyDescent="0.25">
      <c r="A109" s="1"/>
      <c r="B109" s="5"/>
      <c r="C109" s="5"/>
      <c r="D109" s="5"/>
    </row>
    <row r="110" spans="1:6" x14ac:dyDescent="0.25">
      <c r="B110" s="5"/>
      <c r="C110" s="5"/>
      <c r="D110" s="5"/>
      <c r="E110" s="7"/>
      <c r="F110" s="7"/>
    </row>
    <row r="111" spans="1:6" x14ac:dyDescent="0.25">
      <c r="B111" s="5"/>
      <c r="C111" s="5"/>
      <c r="D111" s="5"/>
      <c r="E111" s="5"/>
      <c r="F111" s="5"/>
    </row>
    <row r="112" spans="1:6" x14ac:dyDescent="0.25">
      <c r="B112" s="5"/>
      <c r="C112" s="5"/>
      <c r="D112" s="5"/>
      <c r="E112" s="5"/>
      <c r="F112" s="5"/>
    </row>
    <row r="113" spans="1:6" x14ac:dyDescent="0.25">
      <c r="A113" s="1"/>
      <c r="B113" s="6"/>
      <c r="C113" s="6"/>
      <c r="D113" s="6"/>
      <c r="E113" s="6"/>
      <c r="F113" s="6"/>
    </row>
    <row r="114" spans="1:6" x14ac:dyDescent="0.25">
      <c r="B114" s="5"/>
      <c r="C114" s="5"/>
      <c r="D114" s="5"/>
    </row>
    <row r="115" spans="1:6" x14ac:dyDescent="0.25">
      <c r="A115" s="1"/>
      <c r="B115" s="5"/>
      <c r="C115" s="5"/>
      <c r="D115" s="5"/>
    </row>
    <row r="116" spans="1:6" x14ac:dyDescent="0.25">
      <c r="B116" s="5"/>
      <c r="C116" s="5"/>
      <c r="D116" s="5"/>
      <c r="E116" s="5"/>
      <c r="F116" s="5"/>
    </row>
    <row r="117" spans="1:6" x14ac:dyDescent="0.25">
      <c r="B117" s="5"/>
      <c r="C117" s="5"/>
      <c r="D117" s="5"/>
      <c r="E117" s="5"/>
      <c r="F117" s="7"/>
    </row>
    <row r="118" spans="1:6" x14ac:dyDescent="0.25">
      <c r="B118" s="5"/>
      <c r="C118" s="5"/>
      <c r="D118" s="5"/>
      <c r="E118" s="5"/>
      <c r="F118" s="5"/>
    </row>
    <row r="119" spans="1:6" x14ac:dyDescent="0.25">
      <c r="B119" s="5"/>
      <c r="C119" s="5"/>
      <c r="D119" s="5"/>
      <c r="E119" s="5"/>
      <c r="F119" s="5"/>
    </row>
    <row r="120" spans="1:6" x14ac:dyDescent="0.25">
      <c r="B120" s="5"/>
      <c r="C120" s="5"/>
      <c r="D120" s="5"/>
      <c r="E120" s="5"/>
      <c r="F120" s="5"/>
    </row>
    <row r="121" spans="1:6" x14ac:dyDescent="0.25">
      <c r="A121" s="1"/>
      <c r="B121" s="6"/>
      <c r="C121" s="6"/>
      <c r="D121" s="6"/>
      <c r="E121" s="6"/>
      <c r="F121" s="6"/>
    </row>
    <row r="122" spans="1:6" x14ac:dyDescent="0.25">
      <c r="A122" s="1"/>
      <c r="B122" s="6"/>
      <c r="C122" s="6"/>
      <c r="D122" s="6"/>
      <c r="E122" s="6"/>
      <c r="F122" s="6"/>
    </row>
    <row r="123" spans="1:6" x14ac:dyDescent="0.25">
      <c r="A123" s="1"/>
      <c r="B123" s="5"/>
      <c r="C123" s="5"/>
      <c r="D123" s="5"/>
      <c r="E123" s="5"/>
      <c r="F123" s="5"/>
    </row>
    <row r="124" spans="1:6" x14ac:dyDescent="0.25">
      <c r="A124" s="1"/>
      <c r="B124" s="5"/>
      <c r="C124" s="5"/>
      <c r="D124" s="5"/>
      <c r="E124" s="7"/>
      <c r="F124" s="7"/>
    </row>
    <row r="125" spans="1:6" x14ac:dyDescent="0.25">
      <c r="A125" s="1"/>
      <c r="B125" s="6"/>
      <c r="C125" s="6"/>
      <c r="D125" s="6"/>
      <c r="E125" s="6"/>
      <c r="F125" s="6"/>
    </row>
    <row r="126" spans="1:6" x14ac:dyDescent="0.25">
      <c r="B126" s="5"/>
      <c r="C126" s="5"/>
      <c r="D126" s="5"/>
    </row>
    <row r="127" spans="1:6" x14ac:dyDescent="0.25">
      <c r="B127" s="5"/>
      <c r="C127" s="5"/>
      <c r="D12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5" topLeftCell="H6" activePane="bottomRight" state="frozen"/>
      <selection pane="topRight" activeCell="B1" sqref="B1"/>
      <selection pane="bottomLeft" activeCell="A5" sqref="A5"/>
      <selection pane="bottomRight" activeCell="I48" sqref="I48"/>
    </sheetView>
  </sheetViews>
  <sheetFormatPr defaultRowHeight="15" x14ac:dyDescent="0.25"/>
  <cols>
    <col min="1" max="1" width="42.5703125" bestFit="1" customWidth="1"/>
    <col min="2" max="6" width="16" bestFit="1" customWidth="1"/>
    <col min="7" max="7" width="14" customWidth="1"/>
    <col min="8" max="8" width="15.28515625" customWidth="1"/>
    <col min="9" max="9" width="15.28515625" bestFit="1" customWidth="1"/>
  </cols>
  <sheetData>
    <row r="1" spans="1:9" x14ac:dyDescent="0.25">
      <c r="A1" s="1" t="s">
        <v>0</v>
      </c>
    </row>
    <row r="2" spans="1:9" x14ac:dyDescent="0.25">
      <c r="A2" s="1" t="s">
        <v>121</v>
      </c>
    </row>
    <row r="3" spans="1:9" x14ac:dyDescent="0.25">
      <c r="A3" t="s">
        <v>79</v>
      </c>
      <c r="B3" s="14"/>
      <c r="C3" s="14"/>
      <c r="D3" s="14"/>
      <c r="E3" s="14"/>
      <c r="F3" s="14"/>
    </row>
    <row r="4" spans="1:9" x14ac:dyDescent="0.25">
      <c r="B4" s="15" t="s">
        <v>77</v>
      </c>
      <c r="C4" s="15" t="s">
        <v>76</v>
      </c>
      <c r="D4" s="15" t="s">
        <v>78</v>
      </c>
      <c r="E4" s="15" t="s">
        <v>77</v>
      </c>
      <c r="F4" s="15" t="s">
        <v>76</v>
      </c>
      <c r="G4" s="22" t="s">
        <v>78</v>
      </c>
      <c r="H4" s="22" t="s">
        <v>77</v>
      </c>
      <c r="I4" s="25" t="s">
        <v>76</v>
      </c>
    </row>
    <row r="5" spans="1:9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3">
        <v>43555</v>
      </c>
      <c r="H5" s="23">
        <v>43646</v>
      </c>
      <c r="I5" s="26">
        <v>43738</v>
      </c>
    </row>
    <row r="6" spans="1:9" ht="15.75" x14ac:dyDescent="0.25">
      <c r="A6" s="20" t="s">
        <v>95</v>
      </c>
      <c r="B6" s="9"/>
      <c r="C6" s="9"/>
      <c r="D6" s="9"/>
      <c r="E6" s="9"/>
      <c r="F6" s="9"/>
    </row>
    <row r="7" spans="1:9" x14ac:dyDescent="0.25">
      <c r="A7" s="19" t="s">
        <v>96</v>
      </c>
      <c r="B7" s="5"/>
      <c r="C7" s="5"/>
      <c r="D7" s="5"/>
    </row>
    <row r="8" spans="1:9" x14ac:dyDescent="0.25">
      <c r="A8" t="s">
        <v>25</v>
      </c>
      <c r="B8" s="5">
        <v>7755145676</v>
      </c>
      <c r="C8" s="5">
        <v>12046666792</v>
      </c>
      <c r="D8" s="5">
        <v>4813105056</v>
      </c>
      <c r="E8" s="7">
        <v>10335144712</v>
      </c>
      <c r="F8" s="7">
        <v>15517043105</v>
      </c>
      <c r="G8" s="7">
        <v>5589460275</v>
      </c>
      <c r="H8" s="7">
        <v>11506129228</v>
      </c>
      <c r="I8" s="7">
        <v>17180633352</v>
      </c>
    </row>
    <row r="9" spans="1:9" x14ac:dyDescent="0.25">
      <c r="A9" t="s">
        <v>26</v>
      </c>
      <c r="B9" s="5">
        <v>5228687523</v>
      </c>
      <c r="C9" s="5">
        <v>7961855070</v>
      </c>
      <c r="D9" s="5">
        <v>3015424328</v>
      </c>
      <c r="E9" s="5">
        <v>6252613620</v>
      </c>
      <c r="F9" s="5">
        <v>9619077490</v>
      </c>
      <c r="G9" s="7">
        <v>3450152380</v>
      </c>
      <c r="H9" s="7">
        <v>6887763480</v>
      </c>
      <c r="I9" s="7">
        <v>10595486792</v>
      </c>
    </row>
    <row r="10" spans="1:9" x14ac:dyDescent="0.25">
      <c r="A10" s="1"/>
      <c r="B10" s="6">
        <f>B8-B9</f>
        <v>2526458153</v>
      </c>
      <c r="C10" s="6">
        <f t="shared" ref="C10:I10" si="0">C8-C9</f>
        <v>4084811722</v>
      </c>
      <c r="D10" s="6">
        <f t="shared" si="0"/>
        <v>1797680728</v>
      </c>
      <c r="E10" s="6">
        <f t="shared" si="0"/>
        <v>4082531092</v>
      </c>
      <c r="F10" s="6">
        <f t="shared" si="0"/>
        <v>5897965615</v>
      </c>
      <c r="G10" s="6">
        <f t="shared" si="0"/>
        <v>2139307895</v>
      </c>
      <c r="H10" s="6">
        <f t="shared" si="0"/>
        <v>4618365748</v>
      </c>
      <c r="I10" s="6">
        <f t="shared" si="0"/>
        <v>6585146560</v>
      </c>
    </row>
    <row r="11" spans="1:9" x14ac:dyDescent="0.25">
      <c r="A11" t="s">
        <v>27</v>
      </c>
      <c r="B11" s="5">
        <v>1398894729</v>
      </c>
      <c r="C11" s="5">
        <v>1953039787</v>
      </c>
      <c r="D11" s="5">
        <v>544017588</v>
      </c>
      <c r="E11" s="7">
        <v>1110858627</v>
      </c>
      <c r="F11" s="7">
        <v>1781719860</v>
      </c>
      <c r="G11" s="7">
        <v>435375943</v>
      </c>
      <c r="H11" s="7">
        <v>1016259208</v>
      </c>
      <c r="I11" s="7">
        <v>2163352195</v>
      </c>
    </row>
    <row r="12" spans="1:9" x14ac:dyDescent="0.25">
      <c r="A12" t="s">
        <v>28</v>
      </c>
      <c r="B12" s="5">
        <v>1559982719</v>
      </c>
      <c r="C12" s="5">
        <v>2414649271</v>
      </c>
      <c r="D12" s="5">
        <v>704442890</v>
      </c>
      <c r="E12" s="7">
        <v>1468304702</v>
      </c>
      <c r="F12" s="7">
        <v>2237009793</v>
      </c>
      <c r="G12" s="7">
        <v>977364348</v>
      </c>
      <c r="H12" s="7">
        <v>1822754575</v>
      </c>
      <c r="I12" s="7">
        <v>2590592692</v>
      </c>
    </row>
    <row r="13" spans="1:9" x14ac:dyDescent="0.25">
      <c r="A13" t="s">
        <v>29</v>
      </c>
      <c r="B13" s="5">
        <v>358608502</v>
      </c>
      <c r="C13" s="5">
        <v>539299119</v>
      </c>
      <c r="D13" s="5">
        <v>157853013</v>
      </c>
      <c r="E13" s="7">
        <v>418161921</v>
      </c>
      <c r="F13" s="7">
        <v>642653260</v>
      </c>
      <c r="G13" s="7">
        <v>217098520</v>
      </c>
      <c r="H13" s="7">
        <v>499750179</v>
      </c>
      <c r="I13" s="7">
        <v>707314334</v>
      </c>
    </row>
    <row r="14" spans="1:9" x14ac:dyDescent="0.25">
      <c r="A14" s="1"/>
      <c r="B14" s="6">
        <f>SUM(B11:B13)</f>
        <v>3317485950</v>
      </c>
      <c r="C14" s="6">
        <f t="shared" ref="C14" si="1">SUM(C11:C13)</f>
        <v>4906988177</v>
      </c>
      <c r="D14" s="6">
        <f t="shared" ref="D14:I14" si="2">SUM(D11:D13)</f>
        <v>1406313491</v>
      </c>
      <c r="E14" s="6">
        <f t="shared" si="2"/>
        <v>2997325250</v>
      </c>
      <c r="F14" s="6">
        <f t="shared" si="2"/>
        <v>4661382913</v>
      </c>
      <c r="G14" s="6">
        <f t="shared" si="2"/>
        <v>1629838811</v>
      </c>
      <c r="H14" s="6">
        <f t="shared" si="2"/>
        <v>3338763962</v>
      </c>
      <c r="I14" s="6">
        <f t="shared" si="2"/>
        <v>5461259221</v>
      </c>
    </row>
    <row r="15" spans="1:9" x14ac:dyDescent="0.25">
      <c r="A15" s="1"/>
      <c r="B15" s="6">
        <f>B10+B14</f>
        <v>5843944103</v>
      </c>
      <c r="C15" s="6">
        <f t="shared" ref="C15" si="3">C10+C14</f>
        <v>8991799899</v>
      </c>
      <c r="D15" s="6">
        <f t="shared" ref="D15:I15" si="4">D10+D14</f>
        <v>3203994219</v>
      </c>
      <c r="E15" s="6">
        <f t="shared" si="4"/>
        <v>7079856342</v>
      </c>
      <c r="F15" s="6">
        <f t="shared" si="4"/>
        <v>10559348528</v>
      </c>
      <c r="G15" s="6">
        <f t="shared" si="4"/>
        <v>3769146706</v>
      </c>
      <c r="H15" s="6">
        <f t="shared" si="4"/>
        <v>7957129710</v>
      </c>
      <c r="I15" s="6">
        <f t="shared" si="4"/>
        <v>12046405781</v>
      </c>
    </row>
    <row r="16" spans="1:9" x14ac:dyDescent="0.25">
      <c r="A16" s="20" t="s">
        <v>97</v>
      </c>
      <c r="B16" s="5"/>
      <c r="C16" s="5"/>
      <c r="D16" s="5"/>
    </row>
    <row r="17" spans="1:9" x14ac:dyDescent="0.25">
      <c r="A17" t="s">
        <v>30</v>
      </c>
      <c r="B17" s="5">
        <v>1274117431</v>
      </c>
      <c r="C17" s="5">
        <v>1972531884</v>
      </c>
      <c r="D17" s="5">
        <v>629372017</v>
      </c>
      <c r="E17" s="7">
        <v>1326224379</v>
      </c>
      <c r="F17" s="7">
        <v>2142215551</v>
      </c>
      <c r="G17" s="7">
        <v>743546412</v>
      </c>
      <c r="H17" s="7">
        <v>1580063229</v>
      </c>
      <c r="I17" s="7">
        <v>2478187616</v>
      </c>
    </row>
    <row r="18" spans="1:9" x14ac:dyDescent="0.25">
      <c r="A18" t="s">
        <v>31</v>
      </c>
      <c r="B18" s="5">
        <v>318776391</v>
      </c>
      <c r="C18" s="5">
        <v>474862115</v>
      </c>
      <c r="D18" s="5">
        <v>171662373</v>
      </c>
      <c r="E18" s="7">
        <v>352325776</v>
      </c>
      <c r="F18" s="7">
        <v>531763293</v>
      </c>
      <c r="G18" s="7">
        <v>166666588</v>
      </c>
      <c r="H18" s="7">
        <v>351746098</v>
      </c>
      <c r="I18" s="7">
        <v>552815976</v>
      </c>
    </row>
    <row r="19" spans="1:9" x14ac:dyDescent="0.25">
      <c r="A19" t="s">
        <v>32</v>
      </c>
      <c r="B19" s="5">
        <v>9458092</v>
      </c>
      <c r="C19" s="5">
        <v>15554090</v>
      </c>
      <c r="D19" s="5">
        <v>5760356</v>
      </c>
      <c r="E19" s="7">
        <v>14500526</v>
      </c>
      <c r="F19" s="7">
        <v>20216398</v>
      </c>
      <c r="G19" s="7">
        <v>4869068</v>
      </c>
      <c r="H19" s="7">
        <v>9339638</v>
      </c>
      <c r="I19" s="7">
        <v>13963821</v>
      </c>
    </row>
    <row r="20" spans="1:9" x14ac:dyDescent="0.25">
      <c r="A20" t="s">
        <v>33</v>
      </c>
      <c r="B20" s="5">
        <v>43847729</v>
      </c>
      <c r="C20" s="5">
        <v>69611546</v>
      </c>
      <c r="D20" s="5">
        <v>21675856</v>
      </c>
      <c r="E20" s="7">
        <v>50787964</v>
      </c>
      <c r="F20" s="7">
        <v>79966557</v>
      </c>
      <c r="G20" s="7">
        <v>31971476</v>
      </c>
      <c r="H20" s="7">
        <v>66167447</v>
      </c>
      <c r="I20" s="7">
        <v>98440525</v>
      </c>
    </row>
    <row r="21" spans="1:9" x14ac:dyDescent="0.25">
      <c r="A21" t="s">
        <v>34</v>
      </c>
      <c r="B21" s="5">
        <v>45592381</v>
      </c>
      <c r="C21" s="5">
        <v>68233086</v>
      </c>
      <c r="D21" s="5">
        <v>19922539</v>
      </c>
      <c r="E21" s="7">
        <v>52304320</v>
      </c>
      <c r="F21" s="7">
        <v>79231363</v>
      </c>
      <c r="G21" s="7">
        <v>36610982</v>
      </c>
      <c r="H21" s="7">
        <v>69516500</v>
      </c>
      <c r="I21" s="7">
        <v>102297138</v>
      </c>
    </row>
    <row r="22" spans="1:9" x14ac:dyDescent="0.25">
      <c r="A22" t="s">
        <v>35</v>
      </c>
      <c r="B22" s="5">
        <v>6200000</v>
      </c>
      <c r="C22" s="5">
        <v>11250000</v>
      </c>
      <c r="D22" s="5">
        <v>3050000</v>
      </c>
      <c r="E22" s="7">
        <v>7800000</v>
      </c>
      <c r="F22" s="7">
        <v>11250000</v>
      </c>
      <c r="G22" s="7">
        <v>3545000</v>
      </c>
      <c r="H22" s="7">
        <v>6920000</v>
      </c>
      <c r="I22" s="7">
        <v>12732420</v>
      </c>
    </row>
    <row r="23" spans="1:9" x14ac:dyDescent="0.25">
      <c r="A23" t="s">
        <v>36</v>
      </c>
      <c r="B23" s="5">
        <v>1552800</v>
      </c>
      <c r="C23" s="5">
        <v>1913200</v>
      </c>
      <c r="D23" s="5">
        <v>1087200</v>
      </c>
      <c r="E23" s="7">
        <v>1774400</v>
      </c>
      <c r="F23" s="7">
        <v>3053600</v>
      </c>
      <c r="G23" s="7">
        <v>358000</v>
      </c>
      <c r="H23" s="7">
        <v>1734800</v>
      </c>
      <c r="I23" s="7">
        <v>2388400</v>
      </c>
    </row>
    <row r="24" spans="1:9" x14ac:dyDescent="0.25">
      <c r="A24" t="s">
        <v>37</v>
      </c>
      <c r="B24" s="5">
        <v>876677</v>
      </c>
      <c r="C24" s="5">
        <v>1324020</v>
      </c>
      <c r="D24" s="5">
        <v>467239</v>
      </c>
      <c r="E24" s="7">
        <v>1296005</v>
      </c>
      <c r="F24" s="7">
        <v>2340871</v>
      </c>
      <c r="G24" s="7">
        <v>685227</v>
      </c>
      <c r="H24" s="7">
        <v>768851</v>
      </c>
      <c r="I24" s="7">
        <v>1236177</v>
      </c>
    </row>
    <row r="25" spans="1:9" x14ac:dyDescent="0.25">
      <c r="A25" t="s">
        <v>38</v>
      </c>
      <c r="B25" s="5">
        <v>223924111</v>
      </c>
      <c r="C25" s="5">
        <v>343162424</v>
      </c>
      <c r="D25" s="5">
        <v>110856034</v>
      </c>
      <c r="E25" s="7">
        <v>230000984</v>
      </c>
      <c r="F25" s="7">
        <v>354775787</v>
      </c>
      <c r="G25" s="7">
        <v>122390684</v>
      </c>
      <c r="H25" s="7">
        <v>256255558</v>
      </c>
      <c r="I25" s="7">
        <v>377060556</v>
      </c>
    </row>
    <row r="26" spans="1:9" x14ac:dyDescent="0.25">
      <c r="A26" t="s">
        <v>39</v>
      </c>
      <c r="B26" s="5">
        <v>695904080</v>
      </c>
      <c r="C26" s="5">
        <v>1071529233</v>
      </c>
      <c r="D26" s="5">
        <v>367173436</v>
      </c>
      <c r="E26" s="7">
        <v>800639797</v>
      </c>
      <c r="F26" s="7">
        <v>1287988033</v>
      </c>
      <c r="G26" s="7">
        <v>420550068</v>
      </c>
      <c r="H26" s="7">
        <v>888022817</v>
      </c>
      <c r="I26" s="7">
        <v>1390762143</v>
      </c>
    </row>
    <row r="27" spans="1:9" x14ac:dyDescent="0.25">
      <c r="A27" s="1"/>
      <c r="B27" s="6">
        <f t="shared" ref="B27:C27" si="5">SUM(B17:B26)</f>
        <v>2620249692</v>
      </c>
      <c r="C27" s="6">
        <f t="shared" si="5"/>
        <v>4029971598</v>
      </c>
      <c r="D27" s="6">
        <f t="shared" ref="D27:I27" si="6">SUM(D17:D26)</f>
        <v>1331027050</v>
      </c>
      <c r="E27" s="6">
        <f t="shared" si="6"/>
        <v>2837654151</v>
      </c>
      <c r="F27" s="6">
        <f t="shared" si="6"/>
        <v>4512801453</v>
      </c>
      <c r="G27" s="6">
        <f t="shared" si="6"/>
        <v>1531193505</v>
      </c>
      <c r="H27" s="6">
        <f t="shared" si="6"/>
        <v>3230534938</v>
      </c>
      <c r="I27" s="6">
        <f t="shared" si="6"/>
        <v>5029884772</v>
      </c>
    </row>
    <row r="28" spans="1:9" x14ac:dyDescent="0.25">
      <c r="A28" s="20" t="s">
        <v>98</v>
      </c>
      <c r="B28" s="6">
        <f t="shared" ref="B28" si="7">B15-B27</f>
        <v>3223694411</v>
      </c>
      <c r="C28" s="6">
        <f t="shared" ref="C28:I28" si="8">C15-C27</f>
        <v>4961828301</v>
      </c>
      <c r="D28" s="6">
        <f t="shared" si="8"/>
        <v>1872967169</v>
      </c>
      <c r="E28" s="6">
        <f t="shared" si="8"/>
        <v>4242202191</v>
      </c>
      <c r="F28" s="6">
        <f t="shared" si="8"/>
        <v>6046547075</v>
      </c>
      <c r="G28" s="6">
        <f t="shared" si="8"/>
        <v>2237953201</v>
      </c>
      <c r="H28" s="6">
        <f t="shared" si="8"/>
        <v>4726594772</v>
      </c>
      <c r="I28" s="6">
        <f t="shared" si="8"/>
        <v>7016521009</v>
      </c>
    </row>
    <row r="29" spans="1:9" x14ac:dyDescent="0.25">
      <c r="A29" s="18" t="s">
        <v>99</v>
      </c>
      <c r="B29" s="6"/>
      <c r="C29" s="6"/>
      <c r="D29" s="6"/>
      <c r="E29" s="6"/>
      <c r="F29" s="6"/>
    </row>
    <row r="30" spans="1:9" x14ac:dyDescent="0.25">
      <c r="A30" t="s">
        <v>40</v>
      </c>
      <c r="B30" s="5">
        <v>1490167050</v>
      </c>
      <c r="C30" s="5"/>
      <c r="D30" s="5"/>
    </row>
    <row r="31" spans="1:9" x14ac:dyDescent="0.25">
      <c r="A31" t="s">
        <v>41</v>
      </c>
      <c r="B31" s="5"/>
      <c r="C31" s="5">
        <v>725800000</v>
      </c>
      <c r="D31" s="5">
        <v>435770630</v>
      </c>
      <c r="E31" s="7">
        <v>465029656</v>
      </c>
      <c r="F31" s="7">
        <v>290738232</v>
      </c>
      <c r="G31" s="7">
        <v>-53943219</v>
      </c>
      <c r="H31" s="7">
        <v>-1953952781</v>
      </c>
      <c r="I31" s="7">
        <v>-1133489705</v>
      </c>
    </row>
    <row r="32" spans="1:9" x14ac:dyDescent="0.25">
      <c r="A32" t="s">
        <v>42</v>
      </c>
      <c r="B32" s="5"/>
      <c r="C32" s="5">
        <v>1259000000</v>
      </c>
      <c r="D32" s="5">
        <v>171448617</v>
      </c>
      <c r="E32" s="7">
        <v>1199861249</v>
      </c>
      <c r="F32" s="7">
        <v>2017192330</v>
      </c>
      <c r="G32" s="7">
        <v>801615964</v>
      </c>
      <c r="H32" s="7">
        <v>4136436123</v>
      </c>
      <c r="I32" s="7">
        <v>3822287208</v>
      </c>
    </row>
    <row r="33" spans="1:9" x14ac:dyDescent="0.25">
      <c r="B33" s="5">
        <f t="shared" ref="B33:C33" si="9">SUM(B31:B32)</f>
        <v>0</v>
      </c>
      <c r="C33" s="5">
        <f t="shared" si="9"/>
        <v>1984800000</v>
      </c>
      <c r="D33" s="5">
        <f t="shared" ref="D33:I33" si="10">SUM(D31:D32)</f>
        <v>607219247</v>
      </c>
      <c r="E33" s="6">
        <f t="shared" si="10"/>
        <v>1664890905</v>
      </c>
      <c r="F33" s="6">
        <f t="shared" si="10"/>
        <v>2307930562</v>
      </c>
      <c r="G33" s="6">
        <f t="shared" si="10"/>
        <v>747672745</v>
      </c>
      <c r="H33" s="6">
        <f t="shared" si="10"/>
        <v>2182483342</v>
      </c>
      <c r="I33" s="6">
        <f t="shared" si="10"/>
        <v>2688797503</v>
      </c>
    </row>
    <row r="34" spans="1:9" x14ac:dyDescent="0.25">
      <c r="A34" t="s">
        <v>67</v>
      </c>
      <c r="B34" s="5">
        <v>120000000</v>
      </c>
      <c r="C34" s="5">
        <v>158700000</v>
      </c>
      <c r="D34" s="5">
        <v>49412221</v>
      </c>
      <c r="E34" s="7">
        <v>-215848395</v>
      </c>
      <c r="F34" s="7">
        <v>-210115899</v>
      </c>
      <c r="G34" s="7">
        <v>16716128</v>
      </c>
      <c r="H34" s="7">
        <v>-55233200</v>
      </c>
      <c r="I34" s="7">
        <v>-68499640</v>
      </c>
    </row>
    <row r="35" spans="1:9" x14ac:dyDescent="0.25">
      <c r="A35" t="s">
        <v>43</v>
      </c>
      <c r="B35" s="5"/>
      <c r="C35" s="5"/>
      <c r="D35" s="5"/>
      <c r="E35" s="5"/>
      <c r="F35" s="7"/>
    </row>
    <row r="36" spans="1:9" x14ac:dyDescent="0.25">
      <c r="A36" t="s">
        <v>44</v>
      </c>
      <c r="B36" s="5"/>
      <c r="C36" s="5"/>
      <c r="D36" s="5"/>
      <c r="E36" s="7"/>
      <c r="H36" s="7">
        <v>15000000</v>
      </c>
      <c r="I36" s="7">
        <v>15000000</v>
      </c>
    </row>
    <row r="37" spans="1:9" x14ac:dyDescent="0.25">
      <c r="A37" s="1"/>
      <c r="B37" s="6">
        <f>SUM(B30:B36)</f>
        <v>1610167050</v>
      </c>
      <c r="C37" s="6">
        <f>SUM(C30:C36)</f>
        <v>4128300000</v>
      </c>
      <c r="D37" s="6">
        <f>SUM(D30:D36)</f>
        <v>1263850715</v>
      </c>
      <c r="E37" s="6">
        <f>SUM(E30:E36)</f>
        <v>3113933415</v>
      </c>
      <c r="F37" s="6">
        <f>SUM(F30:F36)</f>
        <v>4405745225</v>
      </c>
      <c r="G37" s="6">
        <f>SUM(G33:G36)</f>
        <v>764388873</v>
      </c>
      <c r="H37" s="6">
        <f>SUM(H33:H36)</f>
        <v>2142250142</v>
      </c>
      <c r="I37" s="6">
        <f>SUM(I33:I36)</f>
        <v>2635297863</v>
      </c>
    </row>
    <row r="38" spans="1:9" x14ac:dyDescent="0.25">
      <c r="A38" s="20" t="s">
        <v>100</v>
      </c>
      <c r="B38" s="6">
        <f t="shared" ref="B38:C38" si="11">B28-B37</f>
        <v>1613527361</v>
      </c>
      <c r="C38" s="6">
        <f t="shared" si="11"/>
        <v>833528301</v>
      </c>
      <c r="D38" s="6">
        <f>D28-D37</f>
        <v>609116454</v>
      </c>
      <c r="E38" s="6">
        <f>E28-E37</f>
        <v>1128268776</v>
      </c>
      <c r="F38" s="6">
        <f>F28-F37</f>
        <v>1640801850</v>
      </c>
      <c r="G38" s="6">
        <f>G28-G37</f>
        <v>1473564328</v>
      </c>
      <c r="H38" s="6">
        <f t="shared" ref="H38:I38" si="12">H28-H37</f>
        <v>2584344630</v>
      </c>
      <c r="I38" s="6">
        <f t="shared" si="12"/>
        <v>4381223146</v>
      </c>
    </row>
    <row r="39" spans="1:9" x14ac:dyDescent="0.25">
      <c r="A39" s="20" t="s">
        <v>101</v>
      </c>
      <c r="B39" s="6">
        <f t="shared" ref="B39:I39" si="13">SUM(B40:B41)</f>
        <v>850457991</v>
      </c>
      <c r="C39" s="6">
        <f t="shared" si="13"/>
        <v>1398776022</v>
      </c>
      <c r="D39" s="6">
        <f t="shared" si="13"/>
        <v>626044738</v>
      </c>
      <c r="E39" s="6">
        <f t="shared" si="13"/>
        <v>1576328546</v>
      </c>
      <c r="F39" s="6">
        <f t="shared" si="13"/>
        <v>1933805827</v>
      </c>
      <c r="G39" s="6">
        <f t="shared" si="13"/>
        <v>784444600</v>
      </c>
      <c r="H39" s="6">
        <f t="shared" si="13"/>
        <v>1343901834</v>
      </c>
      <c r="I39" s="6">
        <f t="shared" si="13"/>
        <v>2115955888</v>
      </c>
    </row>
    <row r="40" spans="1:9" x14ac:dyDescent="0.25">
      <c r="A40" t="s">
        <v>45</v>
      </c>
      <c r="B40" s="5">
        <v>830457991</v>
      </c>
      <c r="C40" s="5">
        <v>1370776022</v>
      </c>
      <c r="D40" s="5">
        <v>616044738</v>
      </c>
      <c r="E40" s="7">
        <v>1554328546</v>
      </c>
      <c r="F40" s="7">
        <v>1918805827</v>
      </c>
      <c r="G40" s="7">
        <v>784444600</v>
      </c>
      <c r="H40" s="7">
        <v>1343901834</v>
      </c>
      <c r="I40" s="7">
        <v>2115955888</v>
      </c>
    </row>
    <row r="41" spans="1:9" x14ac:dyDescent="0.25">
      <c r="A41" t="s">
        <v>46</v>
      </c>
      <c r="B41" s="5">
        <v>20000000</v>
      </c>
      <c r="C41" s="5">
        <v>28000000</v>
      </c>
      <c r="D41" s="5">
        <v>10000000</v>
      </c>
      <c r="E41" s="7">
        <v>22000000</v>
      </c>
      <c r="F41" s="7">
        <v>15000000</v>
      </c>
    </row>
    <row r="42" spans="1:9" x14ac:dyDescent="0.25">
      <c r="A42" s="1" t="s">
        <v>102</v>
      </c>
      <c r="B42" s="6">
        <f t="shared" ref="B42:I42" si="14">B38-B39</f>
        <v>763069370</v>
      </c>
      <c r="C42" s="6">
        <f t="shared" si="14"/>
        <v>-565247721</v>
      </c>
      <c r="D42" s="6">
        <f t="shared" si="14"/>
        <v>-16928284</v>
      </c>
      <c r="E42" s="6">
        <f t="shared" si="14"/>
        <v>-448059770</v>
      </c>
      <c r="F42" s="6">
        <f t="shared" si="14"/>
        <v>-293003977</v>
      </c>
      <c r="G42" s="6">
        <f t="shared" si="14"/>
        <v>689119728</v>
      </c>
      <c r="H42" s="6">
        <f t="shared" si="14"/>
        <v>1240442796</v>
      </c>
      <c r="I42" s="6">
        <f t="shared" si="14"/>
        <v>2265267258</v>
      </c>
    </row>
    <row r="43" spans="1:9" x14ac:dyDescent="0.25">
      <c r="A43" s="21" t="s">
        <v>103</v>
      </c>
      <c r="B43" s="11">
        <f>B42/('1'!B40/10)</f>
        <v>0.77311123529726389</v>
      </c>
      <c r="C43" s="11">
        <f>C42/('1'!C40/10)</f>
        <v>-0.57268628647913511</v>
      </c>
      <c r="D43" s="11">
        <f>D42/('1'!D40/10)</f>
        <v>-1.7151057386437758E-2</v>
      </c>
      <c r="E43" s="11">
        <f>E42/('1'!E40/10)</f>
        <v>-0.40351658826241493</v>
      </c>
      <c r="F43" s="11">
        <f>F42/('1'!F40/10)</f>
        <v>-0.26387543149959453</v>
      </c>
      <c r="G43" s="11">
        <f>G42/('1'!G40/10)</f>
        <v>0.62061193654338431</v>
      </c>
      <c r="H43" s="11">
        <f>H42/('1'!H40/10)</f>
        <v>1.0639295801038515</v>
      </c>
      <c r="I43" s="11">
        <f>I42/('1'!I40/10)</f>
        <v>1.942923003300624</v>
      </c>
    </row>
    <row r="44" spans="1:9" x14ac:dyDescent="0.25">
      <c r="A44" s="21" t="s">
        <v>104</v>
      </c>
      <c r="B44" s="5">
        <v>987011099</v>
      </c>
      <c r="C44" s="5">
        <v>987011099</v>
      </c>
      <c r="D44" s="5">
        <v>987011099</v>
      </c>
      <c r="E44" s="5">
        <v>1110387486</v>
      </c>
      <c r="F44" s="5">
        <v>1110387486</v>
      </c>
      <c r="G44">
        <f>'1'!G40/10</f>
        <v>1110387486</v>
      </c>
      <c r="H44">
        <f>'1'!H40/10</f>
        <v>1165906860</v>
      </c>
      <c r="I44">
        <f>'1'!I40/10</f>
        <v>1165906860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1" ySplit="5" topLeftCell="I9" activePane="bottomRight" state="frozen"/>
      <selection pane="topRight" activeCell="B1" sqref="B1"/>
      <selection pane="bottomLeft" activeCell="A5" sqref="A5"/>
      <selection pane="bottomRight" activeCell="J41" sqref="J41"/>
    </sheetView>
  </sheetViews>
  <sheetFormatPr defaultRowHeight="15" x14ac:dyDescent="0.25"/>
  <cols>
    <col min="1" max="1" width="51.42578125" customWidth="1"/>
    <col min="2" max="6" width="16" bestFit="1" customWidth="1"/>
    <col min="7" max="7" width="19" customWidth="1"/>
    <col min="8" max="8" width="15.7109375" customWidth="1"/>
    <col min="9" max="9" width="16" bestFit="1" customWidth="1"/>
    <col min="10" max="10" width="12.85546875" customWidth="1"/>
  </cols>
  <sheetData>
    <row r="1" spans="1:9" x14ac:dyDescent="0.25">
      <c r="A1" s="1" t="s">
        <v>0</v>
      </c>
    </row>
    <row r="2" spans="1:9" x14ac:dyDescent="0.25">
      <c r="A2" s="1" t="s">
        <v>122</v>
      </c>
    </row>
    <row r="3" spans="1:9" x14ac:dyDescent="0.25">
      <c r="A3" t="s">
        <v>79</v>
      </c>
    </row>
    <row r="4" spans="1:9" x14ac:dyDescent="0.25">
      <c r="B4" s="15" t="s">
        <v>77</v>
      </c>
      <c r="C4" s="15" t="s">
        <v>76</v>
      </c>
      <c r="D4" s="15" t="s">
        <v>78</v>
      </c>
      <c r="E4" s="15" t="s">
        <v>77</v>
      </c>
      <c r="F4" s="15" t="s">
        <v>76</v>
      </c>
      <c r="G4" s="22" t="s">
        <v>78</v>
      </c>
      <c r="H4" s="22" t="s">
        <v>77</v>
      </c>
      <c r="I4" s="25" t="s">
        <v>76</v>
      </c>
    </row>
    <row r="5" spans="1:9" ht="15.75" x14ac:dyDescent="0.25">
      <c r="A5" s="10"/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  <c r="G5" s="23">
        <v>43555</v>
      </c>
      <c r="H5" s="23">
        <v>43646</v>
      </c>
      <c r="I5" s="26">
        <v>43738</v>
      </c>
    </row>
    <row r="6" spans="1:9" ht="15.75" x14ac:dyDescent="0.25">
      <c r="A6" s="20" t="s">
        <v>105</v>
      </c>
      <c r="B6" s="9"/>
      <c r="C6" s="9"/>
      <c r="D6" s="9"/>
      <c r="E6" s="9"/>
      <c r="F6" s="9"/>
    </row>
    <row r="7" spans="1:9" x14ac:dyDescent="0.25">
      <c r="A7" s="18" t="s">
        <v>106</v>
      </c>
      <c r="B7" s="5"/>
      <c r="C7" s="5"/>
      <c r="D7" s="5"/>
    </row>
    <row r="8" spans="1:9" x14ac:dyDescent="0.25">
      <c r="A8" t="s">
        <v>47</v>
      </c>
      <c r="B8" s="5">
        <v>9002711368</v>
      </c>
      <c r="C8" s="5">
        <v>13908404777</v>
      </c>
      <c r="D8" s="5">
        <v>4547599665</v>
      </c>
      <c r="E8" s="7">
        <v>10891498644</v>
      </c>
      <c r="F8" s="7">
        <v>16519194174</v>
      </c>
      <c r="G8" s="7">
        <v>5339596375</v>
      </c>
      <c r="H8" s="7">
        <v>11785297154</v>
      </c>
      <c r="I8" s="7">
        <v>18324283316</v>
      </c>
    </row>
    <row r="9" spans="1:9" x14ac:dyDescent="0.25">
      <c r="A9" t="s">
        <v>48</v>
      </c>
      <c r="B9" s="5">
        <v>-5283445371</v>
      </c>
      <c r="C9" s="5">
        <v>-8100712256</v>
      </c>
      <c r="D9" s="5">
        <v>-2650636073</v>
      </c>
      <c r="E9" s="5">
        <v>-5980748325</v>
      </c>
      <c r="F9" s="5">
        <v>-9780456719</v>
      </c>
      <c r="G9" s="7">
        <v>-3218607813</v>
      </c>
      <c r="H9" s="7">
        <v>-7352224403</v>
      </c>
      <c r="I9" s="7">
        <v>-11253110055</v>
      </c>
    </row>
    <row r="10" spans="1:9" x14ac:dyDescent="0.25">
      <c r="A10" t="s">
        <v>71</v>
      </c>
      <c r="B10" s="5"/>
      <c r="C10" s="5"/>
      <c r="D10" s="5"/>
      <c r="E10" s="7">
        <v>3913498</v>
      </c>
      <c r="F10" s="7">
        <v>31854449</v>
      </c>
      <c r="G10" s="7">
        <v>6952302</v>
      </c>
      <c r="H10" s="7">
        <v>16987145</v>
      </c>
      <c r="I10" s="7">
        <v>19055146</v>
      </c>
    </row>
    <row r="11" spans="1:9" x14ac:dyDescent="0.25">
      <c r="A11" t="s">
        <v>49</v>
      </c>
      <c r="B11" s="5">
        <v>1559982719</v>
      </c>
      <c r="C11" s="5">
        <v>2414649271</v>
      </c>
      <c r="D11" s="5">
        <v>704442890</v>
      </c>
      <c r="E11" s="7">
        <v>1468304702</v>
      </c>
      <c r="F11" s="7">
        <v>2237009793</v>
      </c>
      <c r="G11" s="7">
        <v>977364348</v>
      </c>
      <c r="H11" s="7">
        <v>1822754575</v>
      </c>
      <c r="I11" s="7">
        <v>2590592692</v>
      </c>
    </row>
    <row r="12" spans="1:9" x14ac:dyDescent="0.25">
      <c r="A12" t="s">
        <v>72</v>
      </c>
      <c r="B12" s="5"/>
      <c r="C12" s="5"/>
      <c r="D12" s="5">
        <v>3700000</v>
      </c>
      <c r="E12" s="7">
        <v>64126359</v>
      </c>
      <c r="F12" s="7">
        <v>74770359</v>
      </c>
      <c r="G12" s="7">
        <v>10274065</v>
      </c>
      <c r="H12" s="7">
        <v>14783582</v>
      </c>
      <c r="I12" s="7">
        <v>19898437</v>
      </c>
    </row>
    <row r="13" spans="1:9" x14ac:dyDescent="0.25">
      <c r="A13" t="s">
        <v>50</v>
      </c>
      <c r="B13" s="5">
        <v>-1238619839</v>
      </c>
      <c r="C13" s="5">
        <v>-1981548081</v>
      </c>
      <c r="D13" s="5">
        <v>-642981825</v>
      </c>
      <c r="E13" s="5">
        <v>-1299850723</v>
      </c>
      <c r="F13" s="5">
        <v>-2171695312</v>
      </c>
      <c r="G13" s="7">
        <v>-784642405</v>
      </c>
      <c r="H13" s="7">
        <v>-1584068618</v>
      </c>
      <c r="I13" s="7">
        <v>-2573764256</v>
      </c>
    </row>
    <row r="14" spans="1:9" x14ac:dyDescent="0.25">
      <c r="A14" t="s">
        <v>51</v>
      </c>
      <c r="B14" s="5">
        <v>-80831478</v>
      </c>
      <c r="C14" s="5">
        <v>-120740609</v>
      </c>
      <c r="D14" s="5">
        <v>-33748778</v>
      </c>
      <c r="E14" s="5">
        <v>-84351389</v>
      </c>
      <c r="F14" s="5">
        <v>-129620364</v>
      </c>
      <c r="G14" s="7">
        <v>-51805313</v>
      </c>
      <c r="H14" s="7">
        <v>-102359932</v>
      </c>
      <c r="I14" s="7">
        <v>-154147492</v>
      </c>
    </row>
    <row r="15" spans="1:9" x14ac:dyDescent="0.25">
      <c r="A15" t="s">
        <v>52</v>
      </c>
      <c r="B15" s="5">
        <v>-839484277</v>
      </c>
      <c r="C15" s="5">
        <v>-1325553907</v>
      </c>
      <c r="D15" s="5">
        <v>-298950723</v>
      </c>
      <c r="E15" s="5">
        <v>-848440290</v>
      </c>
      <c r="F15" s="5">
        <v>-1151326323</v>
      </c>
      <c r="G15" s="7">
        <v>-347558930</v>
      </c>
      <c r="H15" s="7">
        <v>-1125995069</v>
      </c>
      <c r="I15" s="7">
        <v>-1752661397</v>
      </c>
    </row>
    <row r="16" spans="1:9" x14ac:dyDescent="0.25">
      <c r="A16" t="s">
        <v>53</v>
      </c>
      <c r="B16" s="5">
        <v>520796518</v>
      </c>
      <c r="C16" s="5">
        <v>716341982</v>
      </c>
      <c r="D16" s="5">
        <v>160809137</v>
      </c>
      <c r="E16" s="5">
        <v>432047857</v>
      </c>
      <c r="F16" s="5">
        <v>697903072</v>
      </c>
      <c r="G16" s="7">
        <v>228276393</v>
      </c>
      <c r="H16" s="7">
        <v>517475119</v>
      </c>
      <c r="I16" s="7">
        <v>732205336</v>
      </c>
    </row>
    <row r="17" spans="1:9" x14ac:dyDescent="0.25">
      <c r="A17" t="s">
        <v>54</v>
      </c>
      <c r="B17" s="5">
        <v>-1076507905</v>
      </c>
      <c r="C17" s="5">
        <v>-1645936340</v>
      </c>
      <c r="D17" s="5">
        <v>-570876460</v>
      </c>
      <c r="E17" s="5">
        <v>-1229124468</v>
      </c>
      <c r="F17" s="5">
        <v>-1936578752</v>
      </c>
      <c r="G17" s="7">
        <v>-628645428</v>
      </c>
      <c r="H17" s="7">
        <v>-1324699651</v>
      </c>
      <c r="I17" s="7">
        <v>-2072549165</v>
      </c>
    </row>
    <row r="18" spans="1:9" x14ac:dyDescent="0.25">
      <c r="A18" s="4"/>
      <c r="B18" s="6">
        <f t="shared" ref="B18:C18" si="0">SUM(B8:B17)</f>
        <v>2564601735</v>
      </c>
      <c r="C18" s="6">
        <f t="shared" si="0"/>
        <v>3864904837</v>
      </c>
      <c r="D18" s="6">
        <f>SUM(D8:D17)</f>
        <v>1219357833</v>
      </c>
      <c r="E18" s="6">
        <f>SUM(E8:E17)</f>
        <v>3417375865</v>
      </c>
      <c r="F18" s="6">
        <f>SUM(F8:F17)</f>
        <v>4391054377</v>
      </c>
      <c r="G18" s="6">
        <f t="shared" ref="G18:H18" si="1">SUM(G8:G17)</f>
        <v>1531203594</v>
      </c>
      <c r="H18" s="6">
        <f t="shared" si="1"/>
        <v>2667949902</v>
      </c>
      <c r="I18" s="6">
        <f>SUM(I8:I17)</f>
        <v>3879802562</v>
      </c>
    </row>
    <row r="19" spans="1:9" x14ac:dyDescent="0.25">
      <c r="A19" s="1" t="s">
        <v>68</v>
      </c>
      <c r="B19" s="5"/>
      <c r="C19" s="5"/>
      <c r="D19" s="5"/>
    </row>
    <row r="20" spans="1:9" x14ac:dyDescent="0.25">
      <c r="A20" t="s">
        <v>69</v>
      </c>
      <c r="B20" s="5">
        <v>-20290461441</v>
      </c>
      <c r="C20" s="5">
        <v>-23644364587</v>
      </c>
      <c r="D20" s="5">
        <v>-5091710771</v>
      </c>
      <c r="E20" s="5">
        <v>-8155602153</v>
      </c>
      <c r="F20" s="5">
        <v>-7752717699</v>
      </c>
      <c r="G20" s="7">
        <v>-5255998429</v>
      </c>
      <c r="H20" s="7">
        <v>-6654429911</v>
      </c>
      <c r="I20" s="7">
        <v>-8209436126</v>
      </c>
    </row>
    <row r="21" spans="1:9" x14ac:dyDescent="0.25">
      <c r="A21" t="s">
        <v>55</v>
      </c>
      <c r="B21" s="5">
        <v>-215754058</v>
      </c>
      <c r="C21" s="5">
        <v>-460708425</v>
      </c>
      <c r="D21" s="5">
        <v>-65904340</v>
      </c>
      <c r="E21" s="5">
        <v>-34561788</v>
      </c>
      <c r="F21" s="5">
        <v>-236267257</v>
      </c>
      <c r="G21" s="7">
        <v>326834529</v>
      </c>
      <c r="H21" s="7">
        <v>-534482014</v>
      </c>
      <c r="I21" s="7">
        <v>-950586407</v>
      </c>
    </row>
    <row r="22" spans="1:9" x14ac:dyDescent="0.25">
      <c r="A22" t="s">
        <v>56</v>
      </c>
      <c r="B22" s="5">
        <v>5862482373</v>
      </c>
      <c r="C22" s="5">
        <v>1156444473</v>
      </c>
      <c r="D22" s="5">
        <v>-8359643495</v>
      </c>
      <c r="E22" s="7">
        <v>-771003177</v>
      </c>
      <c r="F22" s="5">
        <v>3300714345</v>
      </c>
      <c r="G22" s="7">
        <v>-440021054</v>
      </c>
      <c r="H22" s="7">
        <v>14936739263</v>
      </c>
      <c r="I22" s="7">
        <v>18816896742</v>
      </c>
    </row>
    <row r="23" spans="1:9" x14ac:dyDescent="0.25">
      <c r="A23" t="s">
        <v>57</v>
      </c>
      <c r="B23" s="5">
        <v>3487155005</v>
      </c>
      <c r="C23" s="5">
        <v>7199280399</v>
      </c>
      <c r="D23" s="5">
        <v>6503010028</v>
      </c>
      <c r="E23" s="7">
        <v>455273405</v>
      </c>
      <c r="F23" s="5">
        <v>4631558698</v>
      </c>
      <c r="G23" s="7">
        <v>3842073923</v>
      </c>
      <c r="H23" s="7">
        <v>111609323</v>
      </c>
      <c r="I23" s="7">
        <v>4860453123</v>
      </c>
    </row>
    <row r="24" spans="1:9" x14ac:dyDescent="0.25">
      <c r="A24" t="s">
        <v>58</v>
      </c>
      <c r="B24" s="5">
        <v>1327490500</v>
      </c>
      <c r="C24" s="5">
        <v>971203614</v>
      </c>
      <c r="D24" s="5">
        <v>1066899889</v>
      </c>
      <c r="E24" s="5">
        <v>513390217</v>
      </c>
      <c r="F24" s="5">
        <v>911126790</v>
      </c>
      <c r="G24" s="7">
        <v>819847120</v>
      </c>
      <c r="H24" s="7">
        <v>1507144357</v>
      </c>
      <c r="I24" s="7">
        <v>97363685</v>
      </c>
    </row>
    <row r="25" spans="1:9" x14ac:dyDescent="0.25">
      <c r="B25" s="6">
        <f t="shared" ref="B25:C25" si="2">SUM(B20:B24)</f>
        <v>-9829087621</v>
      </c>
      <c r="C25" s="6">
        <f t="shared" si="2"/>
        <v>-14778144526</v>
      </c>
      <c r="D25" s="6">
        <f t="shared" ref="D25:H25" si="3">SUM(D20:D24)</f>
        <v>-5947348689</v>
      </c>
      <c r="E25" s="6">
        <f t="shared" si="3"/>
        <v>-7992503496</v>
      </c>
      <c r="F25" s="6">
        <f t="shared" si="3"/>
        <v>854414877</v>
      </c>
      <c r="G25" s="6">
        <f t="shared" si="3"/>
        <v>-707263911</v>
      </c>
      <c r="H25" s="6">
        <f t="shared" si="3"/>
        <v>9366581018</v>
      </c>
      <c r="I25" s="6">
        <f>SUM(I20:I24)</f>
        <v>14614691017</v>
      </c>
    </row>
    <row r="26" spans="1:9" x14ac:dyDescent="0.25">
      <c r="A26" s="1"/>
      <c r="B26" s="6">
        <f t="shared" ref="B26:C26" si="4">B18+B25</f>
        <v>-7264485886</v>
      </c>
      <c r="C26" s="6">
        <f t="shared" si="4"/>
        <v>-10913239689</v>
      </c>
      <c r="D26" s="6">
        <f t="shared" ref="D26:H26" si="5">D18+D25</f>
        <v>-4727990856</v>
      </c>
      <c r="E26" s="6">
        <f t="shared" si="5"/>
        <v>-4575127631</v>
      </c>
      <c r="F26" s="6">
        <f t="shared" si="5"/>
        <v>5245469254</v>
      </c>
      <c r="G26" s="6">
        <f t="shared" si="5"/>
        <v>823939683</v>
      </c>
      <c r="H26" s="6">
        <f t="shared" si="5"/>
        <v>12034530920</v>
      </c>
      <c r="I26" s="6">
        <f>I18+I25</f>
        <v>18494493579</v>
      </c>
    </row>
    <row r="27" spans="1:9" x14ac:dyDescent="0.25">
      <c r="B27" s="5"/>
      <c r="C27" s="5"/>
      <c r="D27" s="5"/>
    </row>
    <row r="28" spans="1:9" x14ac:dyDescent="0.25">
      <c r="A28" s="20" t="s">
        <v>107</v>
      </c>
      <c r="B28" s="5"/>
      <c r="C28" s="5"/>
      <c r="D28" s="5"/>
    </row>
    <row r="29" spans="1:9" x14ac:dyDescent="0.25">
      <c r="A29" t="s">
        <v>59</v>
      </c>
      <c r="B29" s="5">
        <v>13645354607</v>
      </c>
      <c r="C29" s="5">
        <v>11254804593</v>
      </c>
      <c r="D29" s="5">
        <v>-438315190</v>
      </c>
      <c r="E29" s="7">
        <v>-2279843042</v>
      </c>
      <c r="F29" s="7">
        <v>-5748252413</v>
      </c>
      <c r="G29" s="7">
        <v>5439628880</v>
      </c>
      <c r="H29" s="7">
        <v>-1031620699</v>
      </c>
      <c r="I29" s="7">
        <v>-22873587450</v>
      </c>
    </row>
    <row r="30" spans="1:9" x14ac:dyDescent="0.25">
      <c r="A30" t="s">
        <v>60</v>
      </c>
      <c r="B30" s="5">
        <v>-116347969</v>
      </c>
      <c r="C30" s="5">
        <v>-94166072</v>
      </c>
      <c r="D30" s="5">
        <v>-55136542</v>
      </c>
      <c r="E30" s="5">
        <v>29421783</v>
      </c>
      <c r="F30" s="5">
        <v>141054775</v>
      </c>
      <c r="G30" s="7">
        <v>-30281242</v>
      </c>
      <c r="H30" s="7">
        <v>140905622</v>
      </c>
      <c r="I30" s="7">
        <v>88858724</v>
      </c>
    </row>
    <row r="31" spans="1:9" x14ac:dyDescent="0.25">
      <c r="A31" t="s">
        <v>61</v>
      </c>
      <c r="B31" s="5">
        <v>-260902950</v>
      </c>
      <c r="C31" s="5">
        <v>-367919148</v>
      </c>
      <c r="D31" s="5">
        <v>-127165265</v>
      </c>
      <c r="E31" s="5">
        <v>-227961593</v>
      </c>
      <c r="F31" s="5">
        <v>-404408774</v>
      </c>
      <c r="G31" s="7">
        <v>-117674959</v>
      </c>
      <c r="H31" s="7">
        <v>-238309847</v>
      </c>
      <c r="I31" s="7">
        <v>-433937991</v>
      </c>
    </row>
    <row r="32" spans="1:9" x14ac:dyDescent="0.25">
      <c r="A32" s="1"/>
      <c r="B32" s="6">
        <f t="shared" ref="B32:C32" si="6">SUM(B29:B31)</f>
        <v>13268103688</v>
      </c>
      <c r="C32" s="6">
        <f t="shared" si="6"/>
        <v>10792719373</v>
      </c>
      <c r="D32" s="6">
        <f t="shared" ref="D32:H32" si="7">SUM(D29:D31)</f>
        <v>-620616997</v>
      </c>
      <c r="E32" s="6">
        <f t="shared" si="7"/>
        <v>-2478382852</v>
      </c>
      <c r="F32" s="6">
        <f t="shared" si="7"/>
        <v>-6011606412</v>
      </c>
      <c r="G32" s="6">
        <f t="shared" si="7"/>
        <v>5291672679</v>
      </c>
      <c r="H32" s="6">
        <f t="shared" si="7"/>
        <v>-1129024924</v>
      </c>
      <c r="I32" s="6">
        <f>SUM(I29:I31)</f>
        <v>-23218666717</v>
      </c>
    </row>
    <row r="33" spans="1:10" x14ac:dyDescent="0.25">
      <c r="B33" s="5"/>
      <c r="C33" s="5"/>
      <c r="D33" s="5"/>
    </row>
    <row r="34" spans="1:10" x14ac:dyDescent="0.25">
      <c r="A34" s="20" t="s">
        <v>108</v>
      </c>
      <c r="B34" s="5"/>
      <c r="C34" s="5"/>
      <c r="D34" s="5"/>
    </row>
    <row r="35" spans="1:10" x14ac:dyDescent="0.25">
      <c r="A35" t="s">
        <v>62</v>
      </c>
      <c r="B35" s="5"/>
      <c r="C35" s="5">
        <v>-107864</v>
      </c>
      <c r="D35" s="5"/>
      <c r="E35" s="5"/>
      <c r="F35" s="5"/>
    </row>
    <row r="36" spans="1:10" ht="30" x14ac:dyDescent="0.25">
      <c r="A36" s="3" t="s">
        <v>63</v>
      </c>
      <c r="B36" s="5">
        <v>-107864</v>
      </c>
      <c r="C36" s="5">
        <v>4895374869</v>
      </c>
      <c r="D36" s="5">
        <v>-600000000</v>
      </c>
      <c r="E36" s="5">
        <v>-600000000</v>
      </c>
      <c r="F36" s="7">
        <v>-692588885</v>
      </c>
      <c r="G36" s="7"/>
    </row>
    <row r="37" spans="1:10" x14ac:dyDescent="0.25">
      <c r="A37" s="3" t="s">
        <v>70</v>
      </c>
      <c r="B37" s="5">
        <v>5000000000</v>
      </c>
      <c r="C37" s="5"/>
      <c r="D37" s="5"/>
      <c r="E37" s="5"/>
      <c r="F37" s="5"/>
      <c r="G37" s="7">
        <v>-600000000</v>
      </c>
    </row>
    <row r="38" spans="1:10" ht="30" x14ac:dyDescent="0.25">
      <c r="A38" s="3" t="s">
        <v>64</v>
      </c>
      <c r="B38" s="5"/>
      <c r="C38" s="5"/>
      <c r="D38" s="5"/>
      <c r="E38" s="5"/>
      <c r="F38" s="5"/>
      <c r="H38" s="7">
        <v>-600000000</v>
      </c>
      <c r="I38" s="7">
        <v>-600000000</v>
      </c>
    </row>
    <row r="39" spans="1:10" x14ac:dyDescent="0.25">
      <c r="A39" t="s">
        <v>65</v>
      </c>
      <c r="B39" s="5"/>
      <c r="C39" s="5"/>
      <c r="D39" s="5"/>
      <c r="E39" s="5"/>
      <c r="F39" s="5"/>
    </row>
    <row r="40" spans="1:10" x14ac:dyDescent="0.25">
      <c r="A40" s="1"/>
      <c r="B40" s="6">
        <f t="shared" ref="B40:C40" si="8">SUM(B35:B39)</f>
        <v>4999892136</v>
      </c>
      <c r="C40" s="6">
        <f t="shared" si="8"/>
        <v>4895267005</v>
      </c>
      <c r="D40" s="6">
        <f t="shared" ref="D40:I40" si="9">SUM(D35:D39)</f>
        <v>-600000000</v>
      </c>
      <c r="E40" s="6">
        <f t="shared" si="9"/>
        <v>-600000000</v>
      </c>
      <c r="F40" s="6">
        <f t="shared" si="9"/>
        <v>-692588885</v>
      </c>
      <c r="G40" s="6">
        <f t="shared" si="9"/>
        <v>-600000000</v>
      </c>
      <c r="H40" s="6">
        <f t="shared" si="9"/>
        <v>-600000000</v>
      </c>
      <c r="I40" s="6">
        <f t="shared" si="9"/>
        <v>-600000000</v>
      </c>
    </row>
    <row r="41" spans="1:10" x14ac:dyDescent="0.25">
      <c r="A41" s="20" t="s">
        <v>109</v>
      </c>
      <c r="B41" s="6">
        <f t="shared" ref="B41:H41" si="10">B26+B32+B40</f>
        <v>11003509938</v>
      </c>
      <c r="C41" s="6">
        <f t="shared" si="10"/>
        <v>4774746689</v>
      </c>
      <c r="D41" s="6">
        <f t="shared" si="10"/>
        <v>-5948607853</v>
      </c>
      <c r="E41" s="6">
        <f t="shared" si="10"/>
        <v>-7653510483</v>
      </c>
      <c r="F41" s="6">
        <f t="shared" si="10"/>
        <v>-1458726043</v>
      </c>
      <c r="G41" s="6">
        <f t="shared" si="10"/>
        <v>5515612362</v>
      </c>
      <c r="H41" s="6">
        <f t="shared" si="10"/>
        <v>10305505996</v>
      </c>
      <c r="I41" s="6">
        <f>I26+I32+I40</f>
        <v>-5324173138</v>
      </c>
      <c r="J41" s="6"/>
    </row>
    <row r="42" spans="1:10" x14ac:dyDescent="0.25">
      <c r="A42" s="1" t="s">
        <v>66</v>
      </c>
      <c r="B42" s="5">
        <v>0</v>
      </c>
      <c r="C42" s="5"/>
      <c r="D42" s="5">
        <v>0</v>
      </c>
      <c r="E42" s="5">
        <v>0</v>
      </c>
      <c r="F42" s="5">
        <v>0</v>
      </c>
    </row>
    <row r="43" spans="1:10" x14ac:dyDescent="0.25">
      <c r="A43" s="21" t="s">
        <v>110</v>
      </c>
      <c r="B43" s="5">
        <v>34471916226</v>
      </c>
      <c r="C43" s="5">
        <v>34471916226</v>
      </c>
      <c r="D43" s="5">
        <v>48012769325</v>
      </c>
      <c r="E43" s="7">
        <v>48012769325</v>
      </c>
      <c r="F43" s="7">
        <v>48012769325</v>
      </c>
      <c r="G43" s="7">
        <v>41900401176</v>
      </c>
      <c r="H43" s="7">
        <v>41900401176</v>
      </c>
      <c r="I43" s="7">
        <v>41900401176</v>
      </c>
    </row>
    <row r="44" spans="1:10" x14ac:dyDescent="0.25">
      <c r="A44" s="20" t="s">
        <v>111</v>
      </c>
      <c r="B44" s="6">
        <f t="shared" ref="B44:C44" si="11">SUM(B41:B43)</f>
        <v>45475426164</v>
      </c>
      <c r="C44" s="6">
        <f t="shared" si="11"/>
        <v>39246662915</v>
      </c>
      <c r="D44" s="6">
        <f t="shared" ref="D44:H44" si="12">SUM(D41:D43)</f>
        <v>42064161472</v>
      </c>
      <c r="E44" s="6">
        <f t="shared" si="12"/>
        <v>40359258842</v>
      </c>
      <c r="F44" s="6">
        <f t="shared" si="12"/>
        <v>46554043282</v>
      </c>
      <c r="G44" s="6">
        <f t="shared" si="12"/>
        <v>47416013538</v>
      </c>
      <c r="H44" s="6">
        <f t="shared" si="12"/>
        <v>52205907172</v>
      </c>
      <c r="I44" s="6">
        <f>SUM(I41:I43)</f>
        <v>36576228038</v>
      </c>
      <c r="J44" s="6"/>
    </row>
    <row r="45" spans="1:10" x14ac:dyDescent="0.25">
      <c r="A45" s="21" t="s">
        <v>112</v>
      </c>
      <c r="B45" s="11">
        <f>B26/('1'!B40/10)</f>
        <v>-7.3600853053831772</v>
      </c>
      <c r="C45" s="11">
        <f>C26/('1'!C40/10)</f>
        <v>-11.056856098231171</v>
      </c>
      <c r="D45" s="11">
        <f>D26/('1'!D40/10)</f>
        <v>-4.7902104249792234</v>
      </c>
      <c r="E45" s="11">
        <f>E26/('1'!E40/10)</f>
        <v>-4.120298264060227</v>
      </c>
      <c r="F45" s="11">
        <f>F26/('1'!F40/10)</f>
        <v>4.7239988924010623</v>
      </c>
      <c r="G45" s="11">
        <f>G26/('1'!G40/10)</f>
        <v>0.74202897041654881</v>
      </c>
      <c r="H45" s="11">
        <f>H26/('1'!H40/10)</f>
        <v>10.322034574871616</v>
      </c>
      <c r="I45" s="11">
        <f>I26/('1'!I40/10)</f>
        <v>15.862753890134929</v>
      </c>
      <c r="J45" s="11"/>
    </row>
    <row r="46" spans="1:10" x14ac:dyDescent="0.25">
      <c r="A46" s="20" t="s">
        <v>113</v>
      </c>
      <c r="B46">
        <v>987011099</v>
      </c>
      <c r="C46">
        <v>987011099</v>
      </c>
      <c r="D46">
        <v>987011099</v>
      </c>
      <c r="E46">
        <v>1110387486</v>
      </c>
      <c r="F46">
        <v>1110387486</v>
      </c>
      <c r="G46">
        <f>'1'!G39/10</f>
        <v>2385483690.6999998</v>
      </c>
      <c r="H46">
        <f>'1'!H39/10</f>
        <v>2385260837.6999998</v>
      </c>
      <c r="I46">
        <f>'1'!I39/10</f>
        <v>2488311651.9000001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4.5703125" bestFit="1" customWidth="1"/>
    <col min="2" max="2" width="12.5703125" customWidth="1"/>
    <col min="3" max="3" width="13.7109375" customWidth="1"/>
    <col min="4" max="4" width="15.28515625" customWidth="1"/>
    <col min="5" max="5" width="12.28515625" customWidth="1"/>
    <col min="6" max="6" width="12.42578125" customWidth="1"/>
  </cols>
  <sheetData>
    <row r="1" spans="1:6" x14ac:dyDescent="0.25">
      <c r="A1" s="1" t="s">
        <v>0</v>
      </c>
    </row>
    <row r="2" spans="1:6" x14ac:dyDescent="0.25">
      <c r="A2" s="1" t="s">
        <v>119</v>
      </c>
    </row>
    <row r="3" spans="1:6" x14ac:dyDescent="0.25">
      <c r="A3" t="s">
        <v>79</v>
      </c>
    </row>
    <row r="4" spans="1:6" x14ac:dyDescent="0.25">
      <c r="B4" s="15" t="s">
        <v>77</v>
      </c>
      <c r="C4" s="15" t="s">
        <v>76</v>
      </c>
      <c r="D4" s="15" t="s">
        <v>78</v>
      </c>
      <c r="E4" s="15" t="s">
        <v>77</v>
      </c>
      <c r="F4" s="15" t="s">
        <v>76</v>
      </c>
    </row>
    <row r="5" spans="1:6" ht="15.75" x14ac:dyDescent="0.25">
      <c r="B5" s="16">
        <v>42916</v>
      </c>
      <c r="C5" s="16">
        <v>43008</v>
      </c>
      <c r="D5" s="16">
        <v>43190</v>
      </c>
      <c r="E5" s="16">
        <v>43281</v>
      </c>
      <c r="F5" s="16">
        <v>43373</v>
      </c>
    </row>
    <row r="6" spans="1:6" x14ac:dyDescent="0.25">
      <c r="A6" t="s">
        <v>114</v>
      </c>
      <c r="B6" s="13">
        <f>'2'!B10/'2'!B8</f>
        <v>0.32577829721737905</v>
      </c>
      <c r="C6" s="13">
        <f>'2'!C10/'2'!C8</f>
        <v>0.3390823198258176</v>
      </c>
      <c r="D6" s="13">
        <f>'2'!D10/'2'!D8</f>
        <v>0.37349708911070151</v>
      </c>
      <c r="E6" s="13">
        <f>'2'!E10/'2'!E8</f>
        <v>0.39501441012817429</v>
      </c>
      <c r="F6" s="13">
        <f>'2'!F10/'2'!F8</f>
        <v>0.38009597415499352</v>
      </c>
    </row>
    <row r="7" spans="1:6" x14ac:dyDescent="0.25">
      <c r="A7" t="s">
        <v>73</v>
      </c>
      <c r="B7" s="13">
        <f>'2'!B28/'2'!B15</f>
        <v>0.55162991879835233</v>
      </c>
      <c r="C7" s="13">
        <f>'2'!C28/'2'!C15</f>
        <v>0.55181702848523317</v>
      </c>
      <c r="D7" s="13">
        <f>'2'!D28/'2'!D15</f>
        <v>0.58457258065358575</v>
      </c>
      <c r="E7" s="13">
        <f>'2'!E28/'2'!E15</f>
        <v>0.59919325846117566</v>
      </c>
      <c r="F7" s="13">
        <f>'2'!F28/'2'!F15</f>
        <v>0.57262501175773295</v>
      </c>
    </row>
    <row r="8" spans="1:6" x14ac:dyDescent="0.25">
      <c r="A8" t="s">
        <v>74</v>
      </c>
      <c r="B8" s="13">
        <f>'2'!B42/'2'!B15</f>
        <v>0.13057437863039739</v>
      </c>
      <c r="C8" s="13">
        <f>'2'!C42/'2'!C15</f>
        <v>-6.2862577831926905E-2</v>
      </c>
      <c r="D8" s="13">
        <f>'2'!D42/'2'!D15</f>
        <v>-5.2834939275525575E-3</v>
      </c>
      <c r="E8" s="13">
        <f>'2'!E42/'2'!E15</f>
        <v>-6.3286562375844319E-2</v>
      </c>
      <c r="F8" s="13">
        <f>'2'!F42/'2'!F15</f>
        <v>-2.7748300590992672E-2</v>
      </c>
    </row>
    <row r="9" spans="1:6" x14ac:dyDescent="0.25">
      <c r="A9" t="s">
        <v>115</v>
      </c>
      <c r="B9" s="13">
        <f>'2'!B42/'1'!B23</f>
        <v>2.7966014791226822E-3</v>
      </c>
      <c r="C9" s="13">
        <f>'2'!C42/'1'!C23</f>
        <v>-2.0829806478036218E-3</v>
      </c>
      <c r="D9" s="13">
        <f>'2'!D42/'1'!D23</f>
        <v>-5.8146230511685357E-5</v>
      </c>
      <c r="E9" s="13">
        <f>'2'!E42/'1'!E23</f>
        <v>-1.5278110982638255E-3</v>
      </c>
      <c r="F9" s="13">
        <f>'2'!F42/'1'!F23</f>
        <v>-9.6688391939229285E-4</v>
      </c>
    </row>
    <row r="10" spans="1:6" x14ac:dyDescent="0.25">
      <c r="A10" t="s">
        <v>116</v>
      </c>
      <c r="B10" s="13">
        <f>'2'!B42/'1'!B39</f>
        <v>3.8962171639877259E-2</v>
      </c>
      <c r="C10" s="13">
        <f>'2'!C42/'1'!C39</f>
        <v>-2.7930564875552798E-2</v>
      </c>
      <c r="D10" s="13">
        <f>'2'!D42/'1'!D39</f>
        <v>-7.8653470927169701E-4</v>
      </c>
      <c r="E10" s="13">
        <f>'2'!E42/'1'!E39</f>
        <v>-2.0228271643525319E-2</v>
      </c>
      <c r="F10" s="13">
        <f>'2'!F42/'1'!F39</f>
        <v>-1.2755688497224485E-2</v>
      </c>
    </row>
    <row r="11" spans="1:6" x14ac:dyDescent="0.25">
      <c r="A11" t="s">
        <v>75</v>
      </c>
      <c r="B11" s="13">
        <v>0</v>
      </c>
      <c r="C11" s="13">
        <v>0</v>
      </c>
      <c r="D11" s="13">
        <v>0.1246</v>
      </c>
      <c r="E11" s="13">
        <v>0.1242</v>
      </c>
      <c r="F11" s="13">
        <v>0.1489</v>
      </c>
    </row>
    <row r="12" spans="1:6" x14ac:dyDescent="0.25">
      <c r="A12" t="s">
        <v>117</v>
      </c>
      <c r="B12" s="13">
        <v>5.6000000000000001E-2</v>
      </c>
      <c r="C12" s="13">
        <v>5.3100000000000001E-2</v>
      </c>
      <c r="D12" s="13">
        <v>4.2599999999999999E-2</v>
      </c>
      <c r="E12" s="13">
        <v>5.4100000000000002E-2</v>
      </c>
      <c r="F12" s="13">
        <v>4.3799999999999999E-2</v>
      </c>
    </row>
    <row r="13" spans="1:6" x14ac:dyDescent="0.25">
      <c r="A13" t="s">
        <v>118</v>
      </c>
      <c r="B13" s="13">
        <v>0.75849999999999995</v>
      </c>
      <c r="C13" s="13">
        <v>0.77869999999999995</v>
      </c>
      <c r="D13" s="13">
        <v>0.71499999999999997</v>
      </c>
      <c r="E13" s="13">
        <v>0.76149999999999995</v>
      </c>
      <c r="F13" s="13">
        <v>0.81879999999999997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2018-09-24T04:23:48Z</dcterms:created>
  <dcterms:modified xsi:type="dcterms:W3CDTF">2020-04-12T14:29:58Z</dcterms:modified>
</cp:coreProperties>
</file>