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Q\"/>
    </mc:Choice>
  </mc:AlternateContent>
  <bookViews>
    <workbookView xWindow="360" yWindow="90" windowWidth="9555" windowHeight="7500" activeTab="2"/>
  </bookViews>
  <sheets>
    <sheet name="1" sheetId="1" r:id="rId1"/>
    <sheet name="2" sheetId="2" r:id="rId2"/>
    <sheet name="3" sheetId="5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G67" i="5" l="1"/>
  <c r="B67" i="5" l="1"/>
  <c r="C67" i="5"/>
  <c r="D67" i="5"/>
  <c r="C45" i="2"/>
  <c r="D45" i="2"/>
  <c r="E45" i="2"/>
  <c r="F45" i="2"/>
  <c r="I67" i="5"/>
  <c r="F61" i="5"/>
  <c r="G61" i="5"/>
  <c r="H61" i="5"/>
  <c r="I61" i="5"/>
  <c r="I62" i="5" s="1"/>
  <c r="I66" i="5" s="1"/>
  <c r="F42" i="5"/>
  <c r="G42" i="5"/>
  <c r="H42" i="5"/>
  <c r="F25" i="5"/>
  <c r="G25" i="5"/>
  <c r="H25" i="5"/>
  <c r="F18" i="5"/>
  <c r="G18" i="5"/>
  <c r="H18" i="5"/>
  <c r="F43" i="2"/>
  <c r="G43" i="2"/>
  <c r="H43" i="2"/>
  <c r="F38" i="2"/>
  <c r="G38" i="2"/>
  <c r="H38" i="2"/>
  <c r="F26" i="2"/>
  <c r="G26" i="2"/>
  <c r="H26" i="2"/>
  <c r="F7" i="2"/>
  <c r="F13" i="2" s="1"/>
  <c r="G7" i="2"/>
  <c r="G13" i="2" s="1"/>
  <c r="H7" i="2"/>
  <c r="H13" i="2" s="1"/>
  <c r="F55" i="1"/>
  <c r="F12" i="1"/>
  <c r="G26" i="5" l="1"/>
  <c r="G62" i="5" s="1"/>
  <c r="G66" i="5" s="1"/>
  <c r="G27" i="2"/>
  <c r="G31" i="2" s="1"/>
  <c r="G39" i="2" s="1"/>
  <c r="G44" i="2" s="1"/>
  <c r="G45" i="2" s="1"/>
  <c r="H26" i="5"/>
  <c r="H67" i="5" s="1"/>
  <c r="H27" i="2"/>
  <c r="H31" i="2" s="1"/>
  <c r="H39" i="2" s="1"/>
  <c r="H44" i="2" s="1"/>
  <c r="H45" i="2" s="1"/>
  <c r="F26" i="5"/>
  <c r="F67" i="5" s="1"/>
  <c r="F27" i="2"/>
  <c r="F31" i="2" s="1"/>
  <c r="F39" i="2" s="1"/>
  <c r="F44" i="2" s="1"/>
  <c r="F60" i="1"/>
  <c r="G55" i="1"/>
  <c r="G60" i="1" s="1"/>
  <c r="H55" i="1"/>
  <c r="H60" i="1" s="1"/>
  <c r="F34" i="1"/>
  <c r="F41" i="1" s="1"/>
  <c r="G34" i="1"/>
  <c r="G41" i="1" s="1"/>
  <c r="H34" i="1"/>
  <c r="H41" i="1" s="1"/>
  <c r="F19" i="1"/>
  <c r="G19" i="1"/>
  <c r="H19" i="1"/>
  <c r="F16" i="1"/>
  <c r="G16" i="1"/>
  <c r="H16" i="1"/>
  <c r="G12" i="1"/>
  <c r="H12" i="1"/>
  <c r="F9" i="1"/>
  <c r="G9" i="1"/>
  <c r="H9" i="1"/>
  <c r="G27" i="1" l="1"/>
  <c r="H27" i="1"/>
  <c r="H62" i="5"/>
  <c r="H66" i="5" s="1"/>
  <c r="F62" i="5"/>
  <c r="F66" i="5" s="1"/>
  <c r="F27" i="1"/>
  <c r="H57" i="1"/>
  <c r="H58" i="1" s="1"/>
  <c r="G57" i="1"/>
  <c r="G58" i="1" s="1"/>
  <c r="F57" i="1"/>
  <c r="F58" i="1" s="1"/>
  <c r="E61" i="5"/>
  <c r="D61" i="5"/>
  <c r="C61" i="5"/>
  <c r="B61" i="5"/>
  <c r="E42" i="5"/>
  <c r="D42" i="5"/>
  <c r="C42" i="5"/>
  <c r="B42" i="5"/>
  <c r="E25" i="5"/>
  <c r="D25" i="5"/>
  <c r="C25" i="5"/>
  <c r="B25" i="5"/>
  <c r="E18" i="5"/>
  <c r="E26" i="5" s="1"/>
  <c r="E67" i="5" s="1"/>
  <c r="D18" i="5"/>
  <c r="C18" i="5"/>
  <c r="B18" i="5"/>
  <c r="C26" i="5" l="1"/>
  <c r="C62" i="5" s="1"/>
  <c r="C66" i="5" s="1"/>
  <c r="B26" i="5"/>
  <c r="D26" i="5"/>
  <c r="D62" i="5"/>
  <c r="D66" i="5" s="1"/>
  <c r="E62" i="5"/>
  <c r="E66" i="5" s="1"/>
  <c r="C7" i="2"/>
  <c r="C13" i="2" s="1"/>
  <c r="D7" i="2"/>
  <c r="D13" i="2" s="1"/>
  <c r="E7" i="2"/>
  <c r="E13" i="2" s="1"/>
  <c r="B62" i="5" l="1"/>
  <c r="B66" i="5" s="1"/>
  <c r="B9" i="1"/>
  <c r="B16" i="1"/>
  <c r="B7" i="2" l="1"/>
  <c r="C6" i="4"/>
  <c r="D6" i="4"/>
  <c r="E6" i="4"/>
  <c r="F6" i="4"/>
  <c r="B6" i="4" l="1"/>
  <c r="B13" i="2"/>
  <c r="E43" i="2"/>
  <c r="D43" i="2"/>
  <c r="C43" i="2"/>
  <c r="B43" i="2"/>
  <c r="E38" i="2"/>
  <c r="D38" i="2"/>
  <c r="C38" i="2"/>
  <c r="B38" i="2"/>
  <c r="E26" i="2"/>
  <c r="D26" i="2"/>
  <c r="C26" i="2"/>
  <c r="B26" i="2"/>
  <c r="B27" i="2" l="1"/>
  <c r="B31" i="2" s="1"/>
  <c r="B7" i="4" s="1"/>
  <c r="D27" i="2"/>
  <c r="D31" i="2" s="1"/>
  <c r="E7" i="4" s="1"/>
  <c r="E27" i="2"/>
  <c r="E31" i="2" s="1"/>
  <c r="F7" i="4" s="1"/>
  <c r="C27" i="2"/>
  <c r="C31" i="2" s="1"/>
  <c r="E55" i="1"/>
  <c r="E60" i="1" s="1"/>
  <c r="F163" i="1"/>
  <c r="D55" i="1"/>
  <c r="D60" i="1" s="1"/>
  <c r="D8" i="4" l="1"/>
  <c r="B39" i="2"/>
  <c r="B44" i="2" s="1"/>
  <c r="D39" i="2"/>
  <c r="D44" i="2" s="1"/>
  <c r="E39" i="2"/>
  <c r="E44" i="2" s="1"/>
  <c r="D7" i="4"/>
  <c r="C39" i="2"/>
  <c r="C44" i="2" s="1"/>
  <c r="C7" i="4"/>
  <c r="D10" i="4"/>
  <c r="E57" i="1"/>
  <c r="C55" i="1"/>
  <c r="C60" i="1" s="1"/>
  <c r="B55" i="1"/>
  <c r="B60" i="1" s="1"/>
  <c r="F70" i="1"/>
  <c r="D57" i="1"/>
  <c r="B34" i="1"/>
  <c r="B41" i="1" s="1"/>
  <c r="C34" i="1"/>
  <c r="C41" i="1" s="1"/>
  <c r="D34" i="1"/>
  <c r="D41" i="1" s="1"/>
  <c r="E34" i="1"/>
  <c r="E41" i="1" s="1"/>
  <c r="B19" i="1"/>
  <c r="C19" i="1"/>
  <c r="D19" i="1"/>
  <c r="E19" i="1"/>
  <c r="C16" i="1"/>
  <c r="D16" i="1"/>
  <c r="E16" i="1"/>
  <c r="B12" i="1"/>
  <c r="C12" i="1"/>
  <c r="D12" i="1"/>
  <c r="E12" i="1"/>
  <c r="C9" i="1"/>
  <c r="D9" i="1"/>
  <c r="E9" i="1"/>
  <c r="B27" i="1" l="1"/>
  <c r="E8" i="4"/>
  <c r="C8" i="4"/>
  <c r="F8" i="4"/>
  <c r="B8" i="4"/>
  <c r="B45" i="2"/>
  <c r="E27" i="1"/>
  <c r="E10" i="4"/>
  <c r="F10" i="4"/>
  <c r="C57" i="1"/>
  <c r="C58" i="1" s="1"/>
  <c r="C10" i="4"/>
  <c r="B57" i="1"/>
  <c r="B58" i="1" s="1"/>
  <c r="B10" i="4"/>
  <c r="D27" i="1"/>
  <c r="D58" i="1"/>
  <c r="C27" i="1"/>
  <c r="E58" i="1"/>
  <c r="F9" i="4" l="1"/>
  <c r="E9" i="4"/>
  <c r="C9" i="4"/>
  <c r="B9" i="4"/>
  <c r="D9" i="4"/>
</calcChain>
</file>

<file path=xl/sharedStrings.xml><?xml version="1.0" encoding="utf-8"?>
<sst xmlns="http://schemas.openxmlformats.org/spreadsheetml/2006/main" count="185" uniqueCount="153">
  <si>
    <t>Cash</t>
  </si>
  <si>
    <t>Cash in hand</t>
  </si>
  <si>
    <t>Balance with bangldesh bank  &amp; its agent bank</t>
  </si>
  <si>
    <t>Inside Bangladesh</t>
  </si>
  <si>
    <t>Outside Bnalgdesh</t>
  </si>
  <si>
    <t>Money at call and short notice</t>
  </si>
  <si>
    <t>Investments</t>
  </si>
  <si>
    <t>Goverments</t>
  </si>
  <si>
    <t>Others</t>
  </si>
  <si>
    <t>Loans &amp; advances</t>
  </si>
  <si>
    <t>Loans ,cash credit, overdraft etc</t>
  </si>
  <si>
    <t>Small &amp; medium enterprise</t>
  </si>
  <si>
    <t>Bills purchased &amp; discouted</t>
  </si>
  <si>
    <t>Other assests</t>
  </si>
  <si>
    <t>Goodwill</t>
  </si>
  <si>
    <t>Borrowing from Bagladesh bank</t>
  </si>
  <si>
    <t>Convertible subordinate bonds</t>
  </si>
  <si>
    <t>Deposits and other accounts</t>
  </si>
  <si>
    <t>Current acccounts &amp; other accounts</t>
  </si>
  <si>
    <t>Bills payable</t>
  </si>
  <si>
    <t>Savings deposit</t>
  </si>
  <si>
    <t>fixed assest</t>
  </si>
  <si>
    <t>Other depsoits</t>
  </si>
  <si>
    <t>Other liabilities</t>
  </si>
  <si>
    <t>Share premium</t>
  </si>
  <si>
    <t>Statutory reserve</t>
  </si>
  <si>
    <t>Dividend equailizaton fund</t>
  </si>
  <si>
    <t>Realuation reserve in govt securitites</t>
  </si>
  <si>
    <t>Assest revaluation reserve</t>
  </si>
  <si>
    <t>Surplus in profit and loss account /Retained earning</t>
  </si>
  <si>
    <t>Interest income</t>
  </si>
  <si>
    <t>Interest paid on depends and borowing etc</t>
  </si>
  <si>
    <t>Investmnets income</t>
  </si>
  <si>
    <t>Commsiin ,exchange and brokerage</t>
  </si>
  <si>
    <t>Other operaitng income</t>
  </si>
  <si>
    <t>Salaries &amp; allownaces</t>
  </si>
  <si>
    <t>Rent ,taxes,insurance ,electricity etc</t>
  </si>
  <si>
    <t>Legal expenses</t>
  </si>
  <si>
    <t>Postage ,stamps,telecommunication etc</t>
  </si>
  <si>
    <t>Stationery ,printing ,adveritsing etc</t>
  </si>
  <si>
    <t>Chief executives salary &amp; fees</t>
  </si>
  <si>
    <t>Director's fees &amp; expenses</t>
  </si>
  <si>
    <t>Auditor's fee</t>
  </si>
  <si>
    <t>Impalment of goodwill</t>
  </si>
  <si>
    <t>Depreciation and repairs to baks assets</t>
  </si>
  <si>
    <t>Other expenses</t>
  </si>
  <si>
    <t>Share fo profit /loss of associaties</t>
  </si>
  <si>
    <t>Diminution in value of investmnets</t>
  </si>
  <si>
    <t>Off balalnce sheet items</t>
  </si>
  <si>
    <t>Current tax expenses</t>
  </si>
  <si>
    <t>Deferred tax expesnses</t>
  </si>
  <si>
    <t>Interst income</t>
  </si>
  <si>
    <t>Interst payment</t>
  </si>
  <si>
    <t>Dividend receipts</t>
  </si>
  <si>
    <t>Fees &amp; commission receipts</t>
  </si>
  <si>
    <t>Recoveries on loans previously written off</t>
  </si>
  <si>
    <t>Cash payments to employees</t>
  </si>
  <si>
    <t>Cash payment to suppliers</t>
  </si>
  <si>
    <t>Income tax paid</t>
  </si>
  <si>
    <t>Receipts from other operaitng actiivites</t>
  </si>
  <si>
    <t>Payment for othe operaitgn acitivities</t>
  </si>
  <si>
    <t>Lonas &amp; advances</t>
  </si>
  <si>
    <t xml:space="preserve">Deposits from customers </t>
  </si>
  <si>
    <t>Other liabiliites</t>
  </si>
  <si>
    <t>Treasury Bills</t>
  </si>
  <si>
    <t>Banlgadehs bank bills</t>
  </si>
  <si>
    <t>Treasury bonds</t>
  </si>
  <si>
    <t>Encumbured securiites</t>
  </si>
  <si>
    <t>Slae/investmnets in shares</t>
  </si>
  <si>
    <t>Investment in bonds</t>
  </si>
  <si>
    <t>Acquisition of fixed assests</t>
  </si>
  <si>
    <t>disposal of fixed assests</t>
  </si>
  <si>
    <t>Investment in zero coupon bond</t>
  </si>
  <si>
    <t>Investmentin prize bond</t>
  </si>
  <si>
    <t>Proceeds from issue of ordinary shares</t>
  </si>
  <si>
    <t>Procedds form issue of preference shares</t>
  </si>
  <si>
    <t>Payment of dividend on preference share</t>
  </si>
  <si>
    <t>payment for lease finance</t>
  </si>
  <si>
    <t>Borrowing from other banks</t>
  </si>
  <si>
    <t>Money at call &amp; short npotice</t>
  </si>
  <si>
    <t>Borrowing from Bangldesh Bank</t>
  </si>
  <si>
    <t>Share money deposit</t>
  </si>
  <si>
    <t xml:space="preserve">Donor grant received </t>
  </si>
  <si>
    <t>Cash dividend</t>
  </si>
  <si>
    <t>Revaluation reserve</t>
  </si>
  <si>
    <t>Purchase of intangible assest</t>
  </si>
  <si>
    <t>Bank interest received</t>
  </si>
  <si>
    <t>Proceeds form agnet &amp; customer deposit</t>
  </si>
  <si>
    <t>Bank charge</t>
  </si>
  <si>
    <t>Deposits from other banks /borrowing</t>
  </si>
  <si>
    <t>Proceeds from issue right share</t>
  </si>
  <si>
    <t>Dividend paid</t>
  </si>
  <si>
    <t>Advanced received</t>
  </si>
  <si>
    <t>Investment in BBL Bond</t>
  </si>
  <si>
    <t>Gain or dispoal loss of control of subsidiaries</t>
  </si>
  <si>
    <t>Adjustmnet of disposal of biTS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</si>
  <si>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</si>
  <si>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</si>
  <si>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</si>
  <si>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</si>
  <si>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</si>
  <si>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</si>
  <si>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</si>
  <si>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>Translation reserve</t>
  </si>
  <si>
    <t>Recovery of written off bad debts</t>
  </si>
  <si>
    <t>As at Quarter end</t>
  </si>
  <si>
    <t>Property and Assets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</si>
  <si>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</si>
  <si>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</si>
  <si>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</si>
  <si>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</si>
  <si>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</si>
  <si>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</si>
  <si>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</si>
  <si>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</si>
  <si>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</si>
  <si>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Shareholders’ Equity</t>
  </si>
  <si>
    <t>Paid up share capital</t>
  </si>
  <si>
    <t>Non-controlling interest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</si>
  <si>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</si>
  <si>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</si>
  <si>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</si>
  <si>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</si>
  <si>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</si>
  <si>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</si>
  <si>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Profit Before Provisions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</si>
  <si>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</si>
  <si>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</si>
  <si>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</si>
  <si>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</si>
  <si>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</si>
  <si>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</si>
  <si>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</si>
  <si>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</si>
  <si>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</si>
  <si>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</si>
  <si>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</si>
  <si>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</si>
  <si>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</si>
  <si>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Effects of exchange rate changes on cash and cash equivalents</t>
  </si>
  <si>
    <t>Cash and Cash Equivalents at End of Period</t>
  </si>
  <si>
    <t>Net Operating Cash Flow Per Share</t>
  </si>
  <si>
    <t>Shares to Calculate NOCFPS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</si>
  <si>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</si>
  <si>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</si>
  <si>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</si>
  <si>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</si>
  <si>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</si>
  <si>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Balance Sheet</t>
  </si>
  <si>
    <t>Income Statement</t>
  </si>
  <si>
    <t>Cash Flow Statement</t>
  </si>
  <si>
    <t>BRAC Bank Limited</t>
  </si>
  <si>
    <t>Fair value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</si>
</sst>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164" fontId="1" fillId="0" borderId="0" xfId="0" applyNumberFormat="1" applyFont="1"/>
    <xf numFmtId="164" fontId="1" fillId="0" borderId="0" xfId="1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1" fillId="0" borderId="0" xfId="1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" fontId="3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wrapText="1"/>
    </xf>
    <xf numFmtId="10" fontId="0" fillId="0" borderId="0" xfId="2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 applyAlignment="1">
      <alignment horizontal="righ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/>
    <xf numFmtId="0" fontId="1" fillId="0" borderId="1" xfId="0" applyFont="1" applyBorder="1"/>
    <xf numFmtId="2" fontId="1" fillId="0" borderId="0" xfId="2" applyNumberFormat="1" applyFont="1"/>
    <xf numFmtId="0" fontId="1" fillId="0" borderId="2" xfId="0" applyFont="1" applyBorder="1"/>
    <xf numFmtId="2" fontId="0" fillId="0" borderId="0" xfId="0" applyNumberFormat="1" applyAlignment="1">
      <alignment wrapText="1"/>
    </xf>
    <xf numFmtId="0" fontId="1" fillId="0" borderId="0" xfId="0" applyFont="1" applyAlignment="1">
      <alignment horizontal="right"/>
    </xf>
    <xf numFmtId="15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>
      <pane xSplit="1" ySplit="5" topLeftCell="H6" activePane="bottomRight" state="frozen"/>
      <selection pane="topRight" activeCell="B1" sqref="B1"/>
      <selection pane="bottomLeft" activeCell="A3" sqref="A3"/>
      <selection pane="bottomRight" activeCell="I4" sqref="I4"/>
    </sheetView>
  </sheetViews>
  <sheetFormatPr defaultRowHeight="15" x14ac:dyDescent="0.25"/>
  <cols>
    <col min="1" max="1" width="42.7109375" customWidth="1"/>
    <col min="2" max="2" width="17.7109375" bestFit="1" customWidth="1"/>
    <col min="3" max="3" width="18" bestFit="1" customWidth="1"/>
    <col min="4" max="5" width="18.7109375" bestFit="1" customWidth="1"/>
    <col min="6" max="8" width="19" bestFit="1" customWidth="1"/>
    <col min="9" max="9" width="14.7109375" customWidth="1"/>
  </cols>
  <sheetData>
    <row r="1" spans="1:8" x14ac:dyDescent="0.25">
      <c r="A1" s="1" t="s">
        <v>151</v>
      </c>
    </row>
    <row r="2" spans="1:8" x14ac:dyDescent="0.25">
      <c r="A2" s="1" t="s">
        <v>148</v>
      </c>
    </row>
    <row r="3" spans="1:8" x14ac:dyDescent="0.25">
      <c r="A3" t="s">
        <v>105</v>
      </c>
    </row>
    <row r="4" spans="1:8" x14ac:dyDescent="0.25">
      <c r="B4" s="25" t="s">
        <v>101</v>
      </c>
      <c r="C4" s="25" t="s">
        <v>100</v>
      </c>
      <c r="D4" s="25" t="s">
        <v>101</v>
      </c>
      <c r="E4" s="25" t="s">
        <v>100</v>
      </c>
      <c r="F4" s="25" t="s">
        <v>102</v>
      </c>
      <c r="G4" s="25" t="s">
        <v>101</v>
      </c>
      <c r="H4" s="25" t="s">
        <v>100</v>
      </c>
    </row>
    <row r="5" spans="1:8" ht="15.75" x14ac:dyDescent="0.25">
      <c r="B5" s="16">
        <v>42916</v>
      </c>
      <c r="C5" s="16">
        <v>43008</v>
      </c>
      <c r="D5" s="16">
        <v>43281</v>
      </c>
      <c r="E5" s="16">
        <v>43373</v>
      </c>
      <c r="F5" s="26">
        <v>43555</v>
      </c>
      <c r="G5" s="26">
        <v>43646</v>
      </c>
      <c r="H5" s="26">
        <v>43738</v>
      </c>
    </row>
    <row r="8" spans="1:8" x14ac:dyDescent="0.25">
      <c r="A8" s="18" t="s">
        <v>106</v>
      </c>
    </row>
    <row r="9" spans="1:8" x14ac:dyDescent="0.25">
      <c r="A9" s="19" t="s">
        <v>0</v>
      </c>
      <c r="B9" s="4">
        <f>SUM(B10:B11)</f>
        <v>16445537377</v>
      </c>
      <c r="C9" s="4">
        <f t="shared" ref="C9:H9" si="0">SUM(C10:C11)</f>
        <v>15414334183</v>
      </c>
      <c r="D9" s="4">
        <f t="shared" si="0"/>
        <v>19103653764</v>
      </c>
      <c r="E9" s="4">
        <f t="shared" si="0"/>
        <v>17328102056</v>
      </c>
      <c r="F9" s="4">
        <f t="shared" si="0"/>
        <v>17856962462</v>
      </c>
      <c r="G9" s="4">
        <f t="shared" si="0"/>
        <v>21014456177</v>
      </c>
      <c r="H9" s="4">
        <f t="shared" si="0"/>
        <v>21596427032</v>
      </c>
    </row>
    <row r="10" spans="1:8" x14ac:dyDescent="0.25">
      <c r="A10" t="s">
        <v>1</v>
      </c>
      <c r="B10" s="2">
        <v>5765796829</v>
      </c>
      <c r="C10" s="2">
        <v>4829246978</v>
      </c>
      <c r="D10" s="2">
        <v>7057451291</v>
      </c>
      <c r="E10" s="2">
        <v>5804200835</v>
      </c>
      <c r="F10" s="2">
        <v>6161298205</v>
      </c>
      <c r="G10" s="2">
        <v>6493868961</v>
      </c>
      <c r="H10" s="2">
        <v>6271191651</v>
      </c>
    </row>
    <row r="11" spans="1:8" x14ac:dyDescent="0.25">
      <c r="A11" t="s">
        <v>2</v>
      </c>
      <c r="B11" s="2">
        <v>10679740548</v>
      </c>
      <c r="C11" s="2">
        <v>10585087205</v>
      </c>
      <c r="D11" s="2">
        <v>12046202473</v>
      </c>
      <c r="E11" s="2">
        <v>11523901221</v>
      </c>
      <c r="F11" s="2">
        <v>11695664257</v>
      </c>
      <c r="G11" s="2">
        <v>14520587216</v>
      </c>
      <c r="H11" s="2">
        <v>15325235381</v>
      </c>
    </row>
    <row r="12" spans="1:8" x14ac:dyDescent="0.25">
      <c r="A12" s="20" t="s">
        <v>107</v>
      </c>
      <c r="B12" s="5">
        <f t="shared" ref="B12:H12" si="1">SUM(B13:B14)</f>
        <v>39137773670</v>
      </c>
      <c r="C12" s="5">
        <f t="shared" si="1"/>
        <v>37163718683</v>
      </c>
      <c r="D12" s="5">
        <f t="shared" si="1"/>
        <v>47552602501</v>
      </c>
      <c r="E12" s="5">
        <f t="shared" si="1"/>
        <v>46125674772</v>
      </c>
      <c r="F12" s="5">
        <f>SUM(F13:F14)</f>
        <v>48708480003</v>
      </c>
      <c r="G12" s="5">
        <f t="shared" si="1"/>
        <v>44952659608</v>
      </c>
      <c r="H12" s="5">
        <f t="shared" si="1"/>
        <v>43522913422</v>
      </c>
    </row>
    <row r="13" spans="1:8" x14ac:dyDescent="0.25">
      <c r="A13" t="s">
        <v>3</v>
      </c>
      <c r="B13" s="2">
        <v>37575336998</v>
      </c>
      <c r="C13" s="2">
        <v>34532596782</v>
      </c>
      <c r="D13" s="2">
        <v>44098272348</v>
      </c>
      <c r="E13" s="2">
        <v>43220202659</v>
      </c>
      <c r="F13" s="2">
        <v>46830501200</v>
      </c>
      <c r="G13" s="2">
        <v>42929817864</v>
      </c>
      <c r="H13" s="2">
        <v>42760482359</v>
      </c>
    </row>
    <row r="14" spans="1:8" x14ac:dyDescent="0.25">
      <c r="A14" t="s">
        <v>4</v>
      </c>
      <c r="B14" s="2">
        <v>1562436672</v>
      </c>
      <c r="C14" s="2">
        <v>2631121901</v>
      </c>
      <c r="D14" s="2">
        <v>3454330153</v>
      </c>
      <c r="E14" s="2">
        <v>2905472113</v>
      </c>
      <c r="F14" s="2">
        <v>1877978803</v>
      </c>
      <c r="G14" s="2">
        <v>2022841744</v>
      </c>
      <c r="H14" s="2">
        <v>762431063</v>
      </c>
    </row>
    <row r="15" spans="1:8" x14ac:dyDescent="0.25">
      <c r="A15" s="20" t="s">
        <v>108</v>
      </c>
      <c r="B15" s="2"/>
      <c r="C15" s="2"/>
      <c r="D15" s="2"/>
      <c r="E15" s="2"/>
      <c r="F15" s="2">
        <v>2700000000</v>
      </c>
      <c r="G15" s="2">
        <v>2000000000</v>
      </c>
      <c r="H15" s="5">
        <v>1069000000</v>
      </c>
    </row>
    <row r="16" spans="1:8" x14ac:dyDescent="0.25">
      <c r="A16" s="20" t="s">
        <v>6</v>
      </c>
      <c r="B16" s="5">
        <f>SUM(B17:B18)</f>
        <v>24190466803</v>
      </c>
      <c r="C16" s="5">
        <f t="shared" ref="C16:H16" si="2">SUM(C17:C18)</f>
        <v>27039163858</v>
      </c>
      <c r="D16" s="5">
        <f t="shared" si="2"/>
        <v>27936651105</v>
      </c>
      <c r="E16" s="5">
        <f t="shared" si="2"/>
        <v>30005175079</v>
      </c>
      <c r="F16" s="5">
        <f t="shared" si="2"/>
        <v>38602825016</v>
      </c>
      <c r="G16" s="5">
        <f t="shared" si="2"/>
        <v>44716961776</v>
      </c>
      <c r="H16" s="5">
        <f t="shared" si="2"/>
        <v>50669085675</v>
      </c>
    </row>
    <row r="17" spans="1:8" x14ac:dyDescent="0.25">
      <c r="A17" t="s">
        <v>7</v>
      </c>
      <c r="B17" s="2">
        <v>16994323784</v>
      </c>
      <c r="C17" s="2">
        <v>19466602314</v>
      </c>
      <c r="D17" s="2">
        <v>20474440189</v>
      </c>
      <c r="E17" s="2">
        <v>21908623003</v>
      </c>
      <c r="F17" s="2">
        <v>31272738302</v>
      </c>
      <c r="G17" s="2">
        <v>37873040490</v>
      </c>
      <c r="H17" s="2">
        <v>44075918785</v>
      </c>
    </row>
    <row r="18" spans="1:8" x14ac:dyDescent="0.25">
      <c r="A18" t="s">
        <v>8</v>
      </c>
      <c r="B18" s="2">
        <v>7196143019</v>
      </c>
      <c r="C18" s="2">
        <v>7572561544</v>
      </c>
      <c r="D18" s="2">
        <v>7462210916</v>
      </c>
      <c r="E18" s="2">
        <v>8096552076</v>
      </c>
      <c r="F18" s="2">
        <v>7330086714</v>
      </c>
      <c r="G18" s="2">
        <v>6843921286</v>
      </c>
      <c r="H18" s="2">
        <v>6593166890</v>
      </c>
    </row>
    <row r="19" spans="1:8" x14ac:dyDescent="0.25">
      <c r="A19" s="20" t="s">
        <v>109</v>
      </c>
      <c r="B19" s="5">
        <f t="shared" ref="B19:H19" si="3">SUM(B20:B22)</f>
        <v>181315422768</v>
      </c>
      <c r="C19" s="5">
        <f t="shared" si="3"/>
        <v>188311282524</v>
      </c>
      <c r="D19" s="5">
        <f t="shared" si="3"/>
        <v>217807825042</v>
      </c>
      <c r="E19" s="5">
        <f t="shared" si="3"/>
        <v>221691962902</v>
      </c>
      <c r="F19" s="5">
        <f t="shared" si="3"/>
        <v>243380567421</v>
      </c>
      <c r="G19" s="5">
        <f t="shared" si="3"/>
        <v>251994455214</v>
      </c>
      <c r="H19" s="5">
        <f t="shared" si="3"/>
        <v>251550319776</v>
      </c>
    </row>
    <row r="20" spans="1:8" x14ac:dyDescent="0.25">
      <c r="A20" t="s">
        <v>10</v>
      </c>
      <c r="B20" s="2">
        <v>110482046265</v>
      </c>
      <c r="C20" s="2">
        <v>113211430813</v>
      </c>
      <c r="D20" s="2">
        <v>123996039927</v>
      </c>
      <c r="E20" s="2">
        <v>126403547950</v>
      </c>
      <c r="F20" s="2">
        <v>158350332582</v>
      </c>
      <c r="G20" s="2">
        <v>166165943752</v>
      </c>
      <c r="H20" s="2">
        <v>153166060299</v>
      </c>
    </row>
    <row r="21" spans="1:8" x14ac:dyDescent="0.25">
      <c r="A21" t="s">
        <v>11</v>
      </c>
      <c r="B21" s="2">
        <v>68687612650</v>
      </c>
      <c r="C21" s="2">
        <v>73014995874</v>
      </c>
      <c r="D21" s="2">
        <v>78368463607</v>
      </c>
      <c r="E21" s="2">
        <v>78531799108</v>
      </c>
      <c r="F21" s="2">
        <v>81768712130</v>
      </c>
      <c r="G21" s="2">
        <v>82519203762</v>
      </c>
      <c r="H21" s="2">
        <v>94711679619</v>
      </c>
    </row>
    <row r="22" spans="1:8" x14ac:dyDescent="0.25">
      <c r="A22" t="s">
        <v>12</v>
      </c>
      <c r="B22" s="2">
        <v>2145763853</v>
      </c>
      <c r="C22" s="2">
        <v>2084855837</v>
      </c>
      <c r="D22" s="2">
        <v>15443321508</v>
      </c>
      <c r="E22" s="2">
        <v>16756615844</v>
      </c>
      <c r="F22" s="2">
        <v>3261522709</v>
      </c>
      <c r="G22" s="2">
        <v>3309307700</v>
      </c>
      <c r="H22" s="2">
        <v>3672579858</v>
      </c>
    </row>
    <row r="23" spans="1:8" x14ac:dyDescent="0.25">
      <c r="A23" s="19" t="s">
        <v>110</v>
      </c>
      <c r="B23" s="2">
        <v>4682771471</v>
      </c>
      <c r="C23" s="2">
        <v>4775821698</v>
      </c>
      <c r="D23" s="2">
        <v>5897187026</v>
      </c>
      <c r="E23" s="2">
        <v>5814273831</v>
      </c>
      <c r="F23" s="2">
        <v>6430255362</v>
      </c>
      <c r="G23" s="2">
        <v>6385927321</v>
      </c>
      <c r="H23" s="5">
        <v>6499018560</v>
      </c>
    </row>
    <row r="24" spans="1:8" x14ac:dyDescent="0.25">
      <c r="A24" s="19" t="s">
        <v>111</v>
      </c>
      <c r="B24" s="2">
        <v>18183024108</v>
      </c>
      <c r="C24" s="2">
        <v>20716598804</v>
      </c>
      <c r="D24" s="2">
        <v>22722031204</v>
      </c>
      <c r="E24" s="2">
        <v>9900559232</v>
      </c>
      <c r="F24" s="2">
        <v>10509990904</v>
      </c>
      <c r="G24" s="2">
        <v>10631827707</v>
      </c>
      <c r="H24" s="5">
        <v>12211619976</v>
      </c>
    </row>
    <row r="25" spans="1:8" x14ac:dyDescent="0.25">
      <c r="A25" s="19" t="s">
        <v>112</v>
      </c>
      <c r="B25" s="2">
        <v>63430075</v>
      </c>
      <c r="C25" s="2">
        <v>63430075</v>
      </c>
      <c r="D25" s="2">
        <v>63430075</v>
      </c>
      <c r="E25" s="2">
        <v>66471775</v>
      </c>
      <c r="F25" s="2">
        <v>66471775</v>
      </c>
      <c r="G25" s="2">
        <v>66471775</v>
      </c>
      <c r="H25" s="5">
        <v>66471775</v>
      </c>
    </row>
    <row r="26" spans="1:8" x14ac:dyDescent="0.25">
      <c r="A26" s="19" t="s">
        <v>14</v>
      </c>
      <c r="B26" s="2">
        <v>1382151929</v>
      </c>
      <c r="C26" s="2">
        <v>1382151929</v>
      </c>
      <c r="D26" s="2">
        <v>1283097319</v>
      </c>
      <c r="E26" s="2">
        <v>1249331600</v>
      </c>
      <c r="F26" s="2">
        <v>1427468911</v>
      </c>
      <c r="G26" s="2">
        <v>1427468911</v>
      </c>
      <c r="H26" s="5">
        <v>1427468911</v>
      </c>
    </row>
    <row r="27" spans="1:8" x14ac:dyDescent="0.25">
      <c r="A27" s="1"/>
      <c r="B27" s="5">
        <f>B9+B12+B16+B19+B23+B24+B25+B26</f>
        <v>285400578201</v>
      </c>
      <c r="C27" s="5">
        <f t="shared" ref="C27:D27" si="4">C9+C12+C16+C19+C23+C24+C25+C26</f>
        <v>294866501754</v>
      </c>
      <c r="D27" s="5">
        <f t="shared" si="4"/>
        <v>342366478036</v>
      </c>
      <c r="E27" s="5">
        <f>E9+E12+E16+E19+E23+E24+E25+E26</f>
        <v>332181551247</v>
      </c>
      <c r="F27" s="5">
        <f>F9+F12+F16+F19+F23+F24+F25+F26+F15</f>
        <v>369683021854</v>
      </c>
      <c r="G27" s="5">
        <f>G9+G12+G16+G19+G23+G24+G25+G26+G15</f>
        <v>383190228489</v>
      </c>
      <c r="H27" s="5">
        <f>H9+H12+H16+H19+H23+H24+H25+H26+H15</f>
        <v>388612325127</v>
      </c>
    </row>
    <row r="28" spans="1:8" x14ac:dyDescent="0.25">
      <c r="A28" s="18" t="s">
        <v>113</v>
      </c>
      <c r="B28" s="2"/>
      <c r="C28" s="2"/>
      <c r="D28" s="2"/>
      <c r="E28" s="2"/>
    </row>
    <row r="29" spans="1:8" x14ac:dyDescent="0.25">
      <c r="A29" s="20" t="s">
        <v>114</v>
      </c>
      <c r="B29" s="2"/>
      <c r="C29" s="2"/>
      <c r="D29" s="2"/>
      <c r="E29" s="2"/>
    </row>
    <row r="30" spans="1:8" x14ac:dyDescent="0.25">
      <c r="A30" s="20" t="s">
        <v>115</v>
      </c>
      <c r="B30" s="2">
        <v>17926535244</v>
      </c>
      <c r="C30" s="2">
        <v>20087954550</v>
      </c>
      <c r="D30" s="2">
        <v>22775004638</v>
      </c>
      <c r="E30" s="2">
        <v>22417850521</v>
      </c>
      <c r="F30" s="2">
        <v>23273921111</v>
      </c>
      <c r="G30" s="2">
        <v>22089870874</v>
      </c>
      <c r="H30" s="2">
        <v>20522531968</v>
      </c>
    </row>
    <row r="31" spans="1:8" x14ac:dyDescent="0.25">
      <c r="A31" s="20" t="s">
        <v>15</v>
      </c>
      <c r="B31" s="2">
        <v>6634325884</v>
      </c>
      <c r="C31" s="2">
        <v>4358440386</v>
      </c>
      <c r="D31" s="2">
        <v>7857493817</v>
      </c>
      <c r="E31" s="2">
        <v>6756142106</v>
      </c>
      <c r="F31" s="2">
        <v>11197836127</v>
      </c>
      <c r="G31" s="2">
        <v>12827142529</v>
      </c>
      <c r="H31" s="2">
        <v>11941918870</v>
      </c>
    </row>
    <row r="32" spans="1:8" x14ac:dyDescent="0.25">
      <c r="A32" s="20" t="s">
        <v>16</v>
      </c>
      <c r="B32" s="2">
        <v>2850148000</v>
      </c>
      <c r="C32" s="2">
        <v>2850148000</v>
      </c>
      <c r="D32" s="2"/>
      <c r="E32" s="2"/>
      <c r="G32">
        <v>1014000000</v>
      </c>
    </row>
    <row r="33" spans="1:8" x14ac:dyDescent="0.25">
      <c r="A33" s="20" t="s">
        <v>5</v>
      </c>
      <c r="B33" s="2">
        <v>6088850000</v>
      </c>
      <c r="C33" s="2">
        <v>6827850000</v>
      </c>
      <c r="D33" s="2">
        <v>3170000000</v>
      </c>
      <c r="E33" s="2">
        <v>1463125000</v>
      </c>
      <c r="F33" s="2">
        <v>972900000</v>
      </c>
      <c r="H33" s="2">
        <v>3552500000</v>
      </c>
    </row>
    <row r="34" spans="1:8" x14ac:dyDescent="0.25">
      <c r="A34" s="20" t="s">
        <v>17</v>
      </c>
      <c r="B34" s="5">
        <f t="shared" ref="B34:H34" si="5">SUM(B35:B39)</f>
        <v>191161603716</v>
      </c>
      <c r="C34" s="5">
        <f t="shared" si="5"/>
        <v>195183466422</v>
      </c>
      <c r="D34" s="5">
        <f t="shared" si="5"/>
        <v>231919212293</v>
      </c>
      <c r="E34" s="5">
        <f t="shared" si="5"/>
        <v>235943070870</v>
      </c>
      <c r="F34" s="5">
        <f t="shared" si="5"/>
        <v>259926964787</v>
      </c>
      <c r="G34" s="5">
        <f t="shared" si="5"/>
        <v>270189758762</v>
      </c>
      <c r="H34" s="5">
        <f t="shared" si="5"/>
        <v>273351747710</v>
      </c>
    </row>
    <row r="35" spans="1:8" x14ac:dyDescent="0.25">
      <c r="A35" t="s">
        <v>18</v>
      </c>
      <c r="B35" s="2">
        <v>79776389087</v>
      </c>
      <c r="C35" s="2">
        <v>75324598833</v>
      </c>
      <c r="D35" s="2">
        <v>74950075584</v>
      </c>
      <c r="E35" s="2">
        <v>74208631954</v>
      </c>
      <c r="F35" s="2">
        <v>83228891675</v>
      </c>
      <c r="G35" s="2">
        <v>85601277356</v>
      </c>
      <c r="H35" s="2">
        <v>88120902787</v>
      </c>
    </row>
    <row r="36" spans="1:8" x14ac:dyDescent="0.25">
      <c r="A36" t="s">
        <v>19</v>
      </c>
      <c r="B36" s="2">
        <v>2221317714</v>
      </c>
      <c r="C36" s="2">
        <v>1149858487</v>
      </c>
      <c r="D36" s="2">
        <v>3215610932</v>
      </c>
      <c r="E36" s="2">
        <v>1347721535</v>
      </c>
      <c r="F36" s="2">
        <v>1104961388</v>
      </c>
      <c r="G36" s="2">
        <v>1094523420</v>
      </c>
      <c r="H36" s="2">
        <v>1072940432</v>
      </c>
    </row>
    <row r="37" spans="1:8" x14ac:dyDescent="0.25">
      <c r="A37" t="s">
        <v>20</v>
      </c>
      <c r="B37" s="2">
        <v>32569875405</v>
      </c>
      <c r="C37" s="2">
        <v>33914534967</v>
      </c>
      <c r="D37" s="2">
        <v>33877766906</v>
      </c>
      <c r="E37" s="2">
        <v>36227182753</v>
      </c>
      <c r="F37" s="2">
        <v>39757481284</v>
      </c>
      <c r="G37" s="2">
        <v>41061894615</v>
      </c>
      <c r="H37" s="2">
        <v>41834993859</v>
      </c>
    </row>
    <row r="38" spans="1:8" x14ac:dyDescent="0.25">
      <c r="A38" t="s">
        <v>21</v>
      </c>
      <c r="B38" s="2">
        <v>75218116084</v>
      </c>
      <c r="C38" s="2">
        <v>83181334457</v>
      </c>
      <c r="D38" s="2">
        <v>117540699039</v>
      </c>
      <c r="E38" s="2">
        <v>122322048035</v>
      </c>
      <c r="F38" s="2">
        <v>134644456924</v>
      </c>
      <c r="G38" s="2">
        <v>141341156155</v>
      </c>
      <c r="H38" s="2">
        <v>141524337075</v>
      </c>
    </row>
    <row r="39" spans="1:8" x14ac:dyDescent="0.25">
      <c r="A39" t="s">
        <v>22</v>
      </c>
      <c r="B39" s="2">
        <v>1375905426</v>
      </c>
      <c r="C39" s="2">
        <v>1613139678</v>
      </c>
      <c r="D39" s="2">
        <v>2335059832</v>
      </c>
      <c r="E39" s="2">
        <v>1837486593</v>
      </c>
      <c r="F39" s="2">
        <v>1191173516</v>
      </c>
      <c r="G39" s="2">
        <v>1090907216</v>
      </c>
      <c r="H39" s="2">
        <v>798573557</v>
      </c>
    </row>
    <row r="40" spans="1:8" x14ac:dyDescent="0.25">
      <c r="A40" s="20" t="s">
        <v>23</v>
      </c>
      <c r="B40" s="2">
        <v>35283169275</v>
      </c>
      <c r="C40" s="2">
        <v>38530804772</v>
      </c>
      <c r="D40" s="5">
        <v>40673098616</v>
      </c>
      <c r="E40" s="2">
        <v>28410010083</v>
      </c>
      <c r="F40" s="2">
        <v>31287513374</v>
      </c>
      <c r="G40" s="2">
        <v>32826246671</v>
      </c>
      <c r="H40" s="2">
        <v>34348447252</v>
      </c>
    </row>
    <row r="41" spans="1:8" x14ac:dyDescent="0.25">
      <c r="A41" s="1"/>
      <c r="B41" s="5">
        <f t="shared" ref="B41:D41" si="6">B30+B31+B32+B33+B34+B40</f>
        <v>259944632119</v>
      </c>
      <c r="C41" s="5">
        <f t="shared" si="6"/>
        <v>267838664130</v>
      </c>
      <c r="D41" s="5">
        <f t="shared" si="6"/>
        <v>306394809364</v>
      </c>
      <c r="E41" s="5">
        <f>E30+E31+E32+E33+E34+E40</f>
        <v>294990198580</v>
      </c>
      <c r="F41" s="5">
        <f t="shared" ref="F41:H41" si="7">F30+F31+F32+F33+F34+F40</f>
        <v>326659135399</v>
      </c>
      <c r="G41" s="5">
        <f t="shared" si="7"/>
        <v>338947018836</v>
      </c>
      <c r="H41" s="5">
        <f t="shared" si="7"/>
        <v>343717145800</v>
      </c>
    </row>
    <row r="42" spans="1:8" x14ac:dyDescent="0.25">
      <c r="B42" s="2"/>
      <c r="C42" s="2"/>
      <c r="D42" s="2"/>
      <c r="E42" s="2"/>
    </row>
    <row r="43" spans="1:8" x14ac:dyDescent="0.25">
      <c r="A43" s="20" t="s">
        <v>116</v>
      </c>
      <c r="B43" s="2"/>
      <c r="C43" s="2"/>
      <c r="D43" s="2"/>
      <c r="E43" s="2"/>
    </row>
    <row r="44" spans="1:8" x14ac:dyDescent="0.25">
      <c r="A44" t="s">
        <v>117</v>
      </c>
      <c r="B44" s="2">
        <v>8552096940</v>
      </c>
      <c r="C44" s="2">
        <v>8552096940</v>
      </c>
      <c r="D44" s="2">
        <v>10725002850</v>
      </c>
      <c r="E44" s="2">
        <v>10725002850</v>
      </c>
      <c r="F44" s="2">
        <v>10725002850</v>
      </c>
      <c r="G44" s="2">
        <v>12333753270</v>
      </c>
      <c r="H44" s="2">
        <v>12333753270</v>
      </c>
    </row>
    <row r="45" spans="1:8" x14ac:dyDescent="0.25">
      <c r="A45" t="s">
        <v>24</v>
      </c>
      <c r="B45" s="2">
        <v>5260323007</v>
      </c>
      <c r="C45" s="2">
        <v>5260323007</v>
      </c>
      <c r="D45" s="2">
        <v>3853767032</v>
      </c>
      <c r="E45" s="2">
        <v>3853767032</v>
      </c>
      <c r="F45" s="2">
        <v>3853767032</v>
      </c>
      <c r="G45" s="2">
        <v>3853767032</v>
      </c>
      <c r="H45" s="2">
        <v>3853767032</v>
      </c>
    </row>
    <row r="46" spans="1:8" x14ac:dyDescent="0.25">
      <c r="A46" t="s">
        <v>25</v>
      </c>
      <c r="B46" s="2">
        <v>3470350332</v>
      </c>
      <c r="C46" s="2">
        <v>3470350332</v>
      </c>
      <c r="D46" s="2">
        <v>4813606868</v>
      </c>
      <c r="E46" s="2">
        <v>4813606868</v>
      </c>
      <c r="F46" s="2">
        <v>6428088086</v>
      </c>
      <c r="G46" s="2">
        <v>6428088086</v>
      </c>
      <c r="H46" s="2">
        <v>6428088086</v>
      </c>
    </row>
    <row r="47" spans="1:8" x14ac:dyDescent="0.25">
      <c r="A47" t="s">
        <v>84</v>
      </c>
      <c r="B47" s="2"/>
      <c r="C47" s="2"/>
      <c r="D47" s="2"/>
      <c r="E47" s="2"/>
    </row>
    <row r="48" spans="1:8" x14ac:dyDescent="0.25">
      <c r="A48" t="s">
        <v>81</v>
      </c>
      <c r="B48" s="2"/>
      <c r="C48" s="2"/>
      <c r="D48" s="2"/>
      <c r="E48" s="2"/>
    </row>
    <row r="49" spans="1:8" x14ac:dyDescent="0.25">
      <c r="A49" t="s">
        <v>26</v>
      </c>
      <c r="B49" s="2">
        <v>355218455</v>
      </c>
      <c r="C49" s="2">
        <v>355218455</v>
      </c>
      <c r="D49" s="2">
        <v>355218455</v>
      </c>
      <c r="E49" s="2">
        <v>355218455</v>
      </c>
      <c r="F49" s="2">
        <v>355218455</v>
      </c>
      <c r="G49" s="2">
        <v>355218455</v>
      </c>
      <c r="H49" s="2">
        <v>355218455</v>
      </c>
    </row>
    <row r="50" spans="1:8" x14ac:dyDescent="0.25">
      <c r="A50" t="s">
        <v>27</v>
      </c>
      <c r="B50" s="2">
        <v>11306073</v>
      </c>
      <c r="C50" s="2">
        <v>22528470</v>
      </c>
      <c r="D50" s="2">
        <v>5208888</v>
      </c>
      <c r="E50" s="2">
        <v>65610346</v>
      </c>
      <c r="F50" s="2">
        <v>14201677</v>
      </c>
      <c r="G50" s="2">
        <v>29473063</v>
      </c>
      <c r="H50" s="2">
        <v>63251330</v>
      </c>
    </row>
    <row r="51" spans="1:8" x14ac:dyDescent="0.25">
      <c r="A51" t="s">
        <v>152</v>
      </c>
      <c r="B51" s="2"/>
      <c r="C51" s="2"/>
      <c r="D51" s="2"/>
      <c r="E51" s="2"/>
      <c r="F51" s="2">
        <v>78920073</v>
      </c>
      <c r="G51" s="2">
        <v>78920073</v>
      </c>
      <c r="H51" s="2">
        <v>78920073</v>
      </c>
    </row>
    <row r="52" spans="1:8" x14ac:dyDescent="0.25">
      <c r="A52" t="s">
        <v>28</v>
      </c>
      <c r="B52" s="2">
        <v>516373535</v>
      </c>
      <c r="C52" s="2">
        <v>516373535</v>
      </c>
      <c r="D52" s="2">
        <v>516373535</v>
      </c>
      <c r="E52" s="2">
        <v>516373535</v>
      </c>
      <c r="F52" s="2">
        <v>478558600</v>
      </c>
      <c r="G52" s="2">
        <v>478558600</v>
      </c>
      <c r="H52" s="2">
        <v>478558600</v>
      </c>
    </row>
    <row r="53" spans="1:8" x14ac:dyDescent="0.25">
      <c r="A53" t="s">
        <v>103</v>
      </c>
      <c r="B53" s="2">
        <v>-19275633</v>
      </c>
      <c r="C53" s="2">
        <v>-10576460</v>
      </c>
      <c r="D53" s="2">
        <v>10860165984</v>
      </c>
      <c r="E53" s="2">
        <v>-8856306</v>
      </c>
      <c r="F53" s="2">
        <v>-24755456</v>
      </c>
      <c r="G53" s="2">
        <v>-25682408</v>
      </c>
      <c r="H53" s="2">
        <v>-32192365</v>
      </c>
    </row>
    <row r="54" spans="1:8" x14ac:dyDescent="0.25">
      <c r="A54" t="s">
        <v>29</v>
      </c>
      <c r="B54" s="2">
        <v>5676864075</v>
      </c>
      <c r="C54" s="2">
        <v>7182006799</v>
      </c>
      <c r="D54" s="2"/>
      <c r="E54" s="2">
        <v>12121728514</v>
      </c>
      <c r="F54" s="2">
        <v>14648626277</v>
      </c>
      <c r="G54" s="2">
        <v>14268097350</v>
      </c>
      <c r="H54" s="2">
        <v>15134337845</v>
      </c>
    </row>
    <row r="55" spans="1:8" x14ac:dyDescent="0.25">
      <c r="A55" s="1"/>
      <c r="B55" s="5">
        <f t="shared" ref="B55:H55" si="8">SUM(B44:B54)</f>
        <v>23823256784</v>
      </c>
      <c r="C55" s="5">
        <f t="shared" si="8"/>
        <v>25348321078</v>
      </c>
      <c r="D55" s="5">
        <f t="shared" si="8"/>
        <v>31129343612</v>
      </c>
      <c r="E55" s="5">
        <f t="shared" si="8"/>
        <v>32442451294</v>
      </c>
      <c r="F55" s="5">
        <f t="shared" si="8"/>
        <v>36557627594</v>
      </c>
      <c r="G55" s="5">
        <f t="shared" si="8"/>
        <v>37800193521</v>
      </c>
      <c r="H55" s="5">
        <f t="shared" si="8"/>
        <v>38693702326</v>
      </c>
    </row>
    <row r="56" spans="1:8" x14ac:dyDescent="0.25">
      <c r="A56" s="20" t="s">
        <v>118</v>
      </c>
      <c r="B56" s="2">
        <v>1632689298</v>
      </c>
      <c r="C56" s="2">
        <v>1679516546</v>
      </c>
      <c r="D56" s="2">
        <v>4842325060</v>
      </c>
      <c r="E56" s="2">
        <v>4748901373</v>
      </c>
      <c r="F56" s="2">
        <v>6466258861</v>
      </c>
      <c r="G56" s="2">
        <v>6443016131</v>
      </c>
      <c r="H56" s="2">
        <v>6201476999</v>
      </c>
    </row>
    <row r="57" spans="1:8" x14ac:dyDescent="0.25">
      <c r="A57" s="1"/>
      <c r="B57" s="5">
        <f>SUM(B55:B56)</f>
        <v>25455946082</v>
      </c>
      <c r="C57" s="5">
        <f t="shared" ref="C57:H57" si="9">SUM(C55:C56)</f>
        <v>27027837624</v>
      </c>
      <c r="D57" s="5">
        <f t="shared" si="9"/>
        <v>35971668672</v>
      </c>
      <c r="E57" s="5">
        <f t="shared" si="9"/>
        <v>37191352667</v>
      </c>
      <c r="F57" s="5">
        <f t="shared" si="9"/>
        <v>43023886455</v>
      </c>
      <c r="G57" s="5">
        <f t="shared" si="9"/>
        <v>44243209652</v>
      </c>
      <c r="H57" s="5">
        <f t="shared" si="9"/>
        <v>44895179325</v>
      </c>
    </row>
    <row r="58" spans="1:8" x14ac:dyDescent="0.25">
      <c r="A58" s="1"/>
      <c r="B58" s="5">
        <f t="shared" ref="B58:H58" si="10">B41+B57</f>
        <v>285400578201</v>
      </c>
      <c r="C58" s="5">
        <f t="shared" si="10"/>
        <v>294866501754</v>
      </c>
      <c r="D58" s="5">
        <f t="shared" si="10"/>
        <v>342366478036</v>
      </c>
      <c r="E58" s="5">
        <f t="shared" si="10"/>
        <v>332181551247</v>
      </c>
      <c r="F58" s="5">
        <f t="shared" si="10"/>
        <v>369683021854</v>
      </c>
      <c r="G58" s="5">
        <f t="shared" si="10"/>
        <v>383190228488</v>
      </c>
      <c r="H58" s="5">
        <f t="shared" si="10"/>
        <v>388612325125</v>
      </c>
    </row>
    <row r="59" spans="1:8" x14ac:dyDescent="0.25">
      <c r="A59" s="1"/>
      <c r="B59" s="2"/>
      <c r="C59" s="2"/>
      <c r="D59" s="2"/>
      <c r="E59" s="2"/>
    </row>
    <row r="60" spans="1:8" x14ac:dyDescent="0.25">
      <c r="A60" s="21" t="s">
        <v>119</v>
      </c>
      <c r="B60" s="22">
        <f>B55/(B44/10)</f>
        <v>27.856626218271096</v>
      </c>
      <c r="C60" s="22">
        <f>C55/(C44/10)</f>
        <v>29.639889790585091</v>
      </c>
      <c r="D60" s="22">
        <f>D55/(D44/10)</f>
        <v>29.025021295915089</v>
      </c>
      <c r="E60" s="22">
        <f>E55/(E44/10)</f>
        <v>30.249363797604957</v>
      </c>
      <c r="F60" s="22">
        <f t="shared" ref="F60:H60" si="11">F55/(F44/10)</f>
        <v>34.086356997098605</v>
      </c>
      <c r="G60" s="22">
        <f t="shared" si="11"/>
        <v>30.647762034403012</v>
      </c>
      <c r="H60" s="22">
        <f t="shared" si="11"/>
        <v>31.372203966587051</v>
      </c>
    </row>
    <row r="61" spans="1:8" x14ac:dyDescent="0.25">
      <c r="A61" s="21" t="s">
        <v>120</v>
      </c>
      <c r="B61" s="5">
        <v>855209694</v>
      </c>
      <c r="C61" s="5">
        <v>855209694</v>
      </c>
      <c r="D61" s="5">
        <v>1072500285</v>
      </c>
      <c r="E61" s="5">
        <v>1072500285</v>
      </c>
      <c r="F61" s="5">
        <v>1072500285</v>
      </c>
      <c r="G61" s="5">
        <v>1072500285</v>
      </c>
      <c r="H61" s="5">
        <v>1072500285</v>
      </c>
    </row>
    <row r="62" spans="1:8" x14ac:dyDescent="0.25">
      <c r="A62" s="1"/>
      <c r="B62" s="2"/>
      <c r="C62" s="2"/>
      <c r="D62" s="2"/>
      <c r="E62" s="2"/>
    </row>
    <row r="63" spans="1:8" x14ac:dyDescent="0.25">
      <c r="B63" s="2"/>
      <c r="C63" s="2"/>
      <c r="D63" s="2"/>
      <c r="E63" s="2"/>
    </row>
    <row r="64" spans="1:8" x14ac:dyDescent="0.25">
      <c r="B64" s="2"/>
      <c r="C64" s="2"/>
      <c r="D64" s="2"/>
      <c r="E64" s="2"/>
    </row>
    <row r="65" spans="1:6" x14ac:dyDescent="0.25">
      <c r="B65" s="2"/>
      <c r="C65" s="2"/>
      <c r="D65" s="2"/>
      <c r="E65" s="2"/>
    </row>
    <row r="66" spans="1:6" x14ac:dyDescent="0.25">
      <c r="A66" s="1"/>
      <c r="B66" s="5"/>
      <c r="C66" s="5"/>
      <c r="D66" s="5"/>
      <c r="E66" s="5"/>
    </row>
    <row r="67" spans="1:6" x14ac:dyDescent="0.25">
      <c r="B67" s="2"/>
      <c r="C67" s="2"/>
      <c r="D67" s="2"/>
      <c r="E67" s="2"/>
    </row>
    <row r="68" spans="1:6" x14ac:dyDescent="0.25">
      <c r="B68" s="2"/>
      <c r="C68" s="2"/>
      <c r="D68" s="2"/>
      <c r="E68" s="2"/>
    </row>
    <row r="69" spans="1:6" x14ac:dyDescent="0.25">
      <c r="B69" s="2"/>
      <c r="C69" s="2"/>
      <c r="D69" s="2"/>
      <c r="E69" s="2"/>
    </row>
    <row r="70" spans="1:6" x14ac:dyDescent="0.25">
      <c r="A70" s="1"/>
      <c r="B70" s="5"/>
      <c r="C70" s="5"/>
      <c r="D70" s="5"/>
      <c r="E70" s="5"/>
      <c r="F70" s="5">
        <f t="shared" ref="F70" si="12">SUM(F66:F69)</f>
        <v>0</v>
      </c>
    </row>
    <row r="71" spans="1:6" x14ac:dyDescent="0.25">
      <c r="B71" s="2"/>
      <c r="C71" s="2"/>
      <c r="D71" s="2"/>
      <c r="E71" s="2"/>
    </row>
    <row r="72" spans="1:6" x14ac:dyDescent="0.25">
      <c r="B72" s="2"/>
      <c r="C72" s="2"/>
      <c r="D72" s="2"/>
      <c r="E72" s="2"/>
    </row>
    <row r="73" spans="1:6" x14ac:dyDescent="0.25">
      <c r="B73" s="2"/>
      <c r="C73" s="2"/>
      <c r="D73" s="2"/>
      <c r="E73" s="2"/>
    </row>
    <row r="74" spans="1:6" x14ac:dyDescent="0.25">
      <c r="B74" s="2"/>
      <c r="C74" s="2"/>
      <c r="D74" s="2"/>
      <c r="E74" s="2"/>
    </row>
    <row r="75" spans="1:6" x14ac:dyDescent="0.25">
      <c r="B75" s="2"/>
      <c r="C75" s="2"/>
      <c r="D75" s="2"/>
      <c r="E75" s="2"/>
    </row>
    <row r="76" spans="1:6" x14ac:dyDescent="0.25">
      <c r="B76" s="2"/>
      <c r="C76" s="2"/>
      <c r="D76" s="2"/>
      <c r="E76" s="2"/>
    </row>
    <row r="77" spans="1:6" x14ac:dyDescent="0.25">
      <c r="B77" s="2"/>
      <c r="C77" s="2"/>
      <c r="D77" s="2"/>
      <c r="E77" s="2"/>
    </row>
    <row r="78" spans="1:6" x14ac:dyDescent="0.25">
      <c r="B78" s="2"/>
      <c r="C78" s="2"/>
      <c r="D78" s="2"/>
      <c r="E78" s="2"/>
    </row>
    <row r="79" spans="1:6" x14ac:dyDescent="0.25">
      <c r="B79" s="2"/>
      <c r="C79" s="2"/>
      <c r="D79" s="2"/>
      <c r="E79" s="2"/>
    </row>
    <row r="80" spans="1:6" x14ac:dyDescent="0.25">
      <c r="B80" s="2"/>
      <c r="C80" s="2"/>
      <c r="D80" s="2"/>
      <c r="E80" s="2"/>
    </row>
    <row r="81" spans="1:5" x14ac:dyDescent="0.25">
      <c r="B81" s="2"/>
      <c r="C81" s="2"/>
      <c r="D81" s="2"/>
      <c r="E81" s="2"/>
    </row>
    <row r="82" spans="1:5" x14ac:dyDescent="0.25">
      <c r="B82" s="2"/>
      <c r="C82" s="2"/>
      <c r="D82" s="2"/>
      <c r="E82" s="2"/>
    </row>
    <row r="83" spans="1:5" x14ac:dyDescent="0.25">
      <c r="A83" s="1"/>
      <c r="B83" s="5"/>
      <c r="C83" s="5"/>
      <c r="D83" s="5"/>
      <c r="E83" s="5"/>
    </row>
    <row r="84" spans="1:5" x14ac:dyDescent="0.25">
      <c r="B84" s="5"/>
      <c r="C84" s="5"/>
      <c r="D84" s="5"/>
      <c r="E84" s="5"/>
    </row>
    <row r="85" spans="1:5" x14ac:dyDescent="0.25">
      <c r="B85" s="2"/>
      <c r="C85" s="2"/>
      <c r="D85" s="2"/>
      <c r="E85" s="2"/>
    </row>
    <row r="86" spans="1:5" x14ac:dyDescent="0.25">
      <c r="B86" s="2"/>
      <c r="C86" s="2"/>
      <c r="D86" s="2"/>
      <c r="E86" s="2"/>
    </row>
    <row r="87" spans="1:5" x14ac:dyDescent="0.25">
      <c r="B87" s="5"/>
      <c r="C87" s="5"/>
      <c r="D87" s="5"/>
      <c r="E87" s="5"/>
    </row>
    <row r="88" spans="1:5" x14ac:dyDescent="0.25">
      <c r="A88" s="1"/>
      <c r="B88" s="2"/>
      <c r="C88" s="2"/>
      <c r="D88" s="2"/>
      <c r="E88" s="2"/>
    </row>
    <row r="89" spans="1:5" x14ac:dyDescent="0.25">
      <c r="B89" s="2"/>
      <c r="C89" s="2"/>
      <c r="D89" s="2"/>
      <c r="E89" s="2"/>
    </row>
    <row r="90" spans="1:5" x14ac:dyDescent="0.25">
      <c r="B90" s="2"/>
      <c r="C90" s="2"/>
      <c r="D90" s="2"/>
      <c r="E90" s="2"/>
    </row>
    <row r="91" spans="1:5" x14ac:dyDescent="0.25">
      <c r="B91" s="2"/>
      <c r="C91" s="2"/>
      <c r="D91" s="2"/>
      <c r="E91" s="2"/>
    </row>
    <row r="92" spans="1:5" x14ac:dyDescent="0.25">
      <c r="B92" s="2"/>
      <c r="C92" s="2"/>
      <c r="D92" s="2"/>
      <c r="E92" s="2"/>
    </row>
    <row r="93" spans="1:5" x14ac:dyDescent="0.25">
      <c r="A93" s="1"/>
      <c r="B93" s="5"/>
      <c r="C93" s="5"/>
      <c r="D93" s="5"/>
      <c r="E93" s="5"/>
    </row>
    <row r="94" spans="1:5" x14ac:dyDescent="0.25">
      <c r="A94" s="1"/>
      <c r="B94" s="5"/>
      <c r="C94" s="5"/>
      <c r="D94" s="5"/>
      <c r="E94" s="5"/>
    </row>
    <row r="95" spans="1:5" x14ac:dyDescent="0.25">
      <c r="B95" s="2"/>
      <c r="C95" s="2"/>
      <c r="D95" s="2"/>
      <c r="E95" s="2"/>
    </row>
    <row r="96" spans="1:5" x14ac:dyDescent="0.25">
      <c r="B96" s="2"/>
      <c r="C96" s="2"/>
      <c r="D96" s="2"/>
      <c r="E96" s="2"/>
    </row>
    <row r="97" spans="1:5" x14ac:dyDescent="0.25">
      <c r="B97" s="2"/>
      <c r="C97" s="2"/>
      <c r="D97" s="2"/>
      <c r="E97" s="2"/>
    </row>
    <row r="98" spans="1:5" x14ac:dyDescent="0.25">
      <c r="A98" s="1"/>
      <c r="B98" s="5"/>
      <c r="C98" s="5"/>
      <c r="D98" s="5"/>
      <c r="E98" s="5"/>
    </row>
    <row r="99" spans="1:5" x14ac:dyDescent="0.25">
      <c r="A99" s="1"/>
      <c r="B99" s="5"/>
      <c r="C99" s="5"/>
      <c r="D99" s="5"/>
      <c r="E99" s="5"/>
    </row>
    <row r="100" spans="1:5" x14ac:dyDescent="0.25">
      <c r="A100" s="1"/>
      <c r="B100" s="2"/>
      <c r="C100" s="2"/>
      <c r="D100" s="2"/>
      <c r="E100" s="2"/>
    </row>
    <row r="101" spans="1:5" x14ac:dyDescent="0.25">
      <c r="B101" s="2"/>
      <c r="C101" s="2"/>
      <c r="D101" s="2"/>
      <c r="E101" s="2"/>
    </row>
    <row r="102" spans="1:5" x14ac:dyDescent="0.25">
      <c r="A102" s="1"/>
      <c r="B102" s="2"/>
      <c r="C102" s="2"/>
      <c r="D102" s="2"/>
      <c r="E102" s="2"/>
    </row>
    <row r="103" spans="1:5" x14ac:dyDescent="0.25"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B105" s="2"/>
      <c r="C105" s="2"/>
      <c r="D105" s="2"/>
      <c r="E105" s="2"/>
    </row>
    <row r="106" spans="1:5" x14ac:dyDescent="0.25">
      <c r="B106" s="2"/>
      <c r="C106" s="2"/>
      <c r="D106" s="2"/>
      <c r="E106" s="2"/>
    </row>
    <row r="107" spans="1:5" x14ac:dyDescent="0.25">
      <c r="B107" s="2"/>
      <c r="C107" s="2"/>
      <c r="D107" s="2"/>
      <c r="E107" s="2"/>
    </row>
    <row r="108" spans="1:5" x14ac:dyDescent="0.25">
      <c r="B108" s="2"/>
      <c r="C108" s="2"/>
      <c r="D108" s="2"/>
      <c r="E108" s="2"/>
    </row>
    <row r="109" spans="1:5" x14ac:dyDescent="0.25">
      <c r="B109" s="2"/>
      <c r="C109" s="2"/>
      <c r="D109" s="2"/>
      <c r="E109" s="2"/>
    </row>
    <row r="110" spans="1:5" x14ac:dyDescent="0.25">
      <c r="B110" s="2"/>
      <c r="C110" s="2"/>
      <c r="D110" s="2"/>
      <c r="E110" s="2"/>
    </row>
    <row r="111" spans="1:5" x14ac:dyDescent="0.25">
      <c r="B111" s="2"/>
      <c r="C111" s="2"/>
      <c r="D111" s="2"/>
      <c r="E111" s="2"/>
    </row>
    <row r="112" spans="1:5" x14ac:dyDescent="0.25">
      <c r="B112" s="2"/>
      <c r="C112" s="2"/>
      <c r="D112" s="2"/>
      <c r="E112" s="2"/>
    </row>
    <row r="113" spans="1:5" x14ac:dyDescent="0.25">
      <c r="B113" s="2"/>
      <c r="C113" s="2"/>
      <c r="D113" s="2"/>
      <c r="E113" s="2"/>
    </row>
    <row r="114" spans="1:5" x14ac:dyDescent="0.25">
      <c r="B114" s="2"/>
      <c r="C114" s="2"/>
      <c r="D114" s="2"/>
      <c r="E114" s="2"/>
    </row>
    <row r="115" spans="1:5" x14ac:dyDescent="0.25">
      <c r="A115" s="7"/>
      <c r="B115" s="5"/>
      <c r="C115" s="5"/>
      <c r="D115" s="5"/>
      <c r="E115" s="5"/>
    </row>
    <row r="116" spans="1:5" x14ac:dyDescent="0.25">
      <c r="A116" s="6"/>
      <c r="B116" s="2"/>
      <c r="C116" s="2"/>
      <c r="D116" s="2"/>
      <c r="E116" s="2"/>
    </row>
    <row r="117" spans="1:5" x14ac:dyDescent="0.25">
      <c r="B117" s="2"/>
      <c r="C117" s="2"/>
      <c r="D117" s="2"/>
      <c r="E117" s="2"/>
    </row>
    <row r="118" spans="1:5" x14ac:dyDescent="0.25">
      <c r="B118" s="2"/>
      <c r="C118" s="2"/>
      <c r="D118" s="2"/>
      <c r="E118" s="2"/>
    </row>
    <row r="119" spans="1:5" x14ac:dyDescent="0.25">
      <c r="B119" s="2"/>
      <c r="C119" s="2"/>
      <c r="D119" s="2"/>
      <c r="E119" s="2"/>
    </row>
    <row r="120" spans="1:5" x14ac:dyDescent="0.25">
      <c r="B120" s="2"/>
      <c r="C120" s="2"/>
      <c r="D120" s="2"/>
      <c r="E120" s="2"/>
    </row>
    <row r="121" spans="1:5" x14ac:dyDescent="0.25">
      <c r="B121" s="2"/>
      <c r="C121" s="2"/>
      <c r="D121" s="2"/>
      <c r="E121" s="2"/>
    </row>
    <row r="122" spans="1:5" x14ac:dyDescent="0.25">
      <c r="B122" s="4"/>
      <c r="C122" s="4"/>
      <c r="D122" s="4"/>
      <c r="E122" s="4"/>
    </row>
    <row r="123" spans="1:5" x14ac:dyDescent="0.25">
      <c r="A123" s="1"/>
      <c r="B123" s="4"/>
      <c r="C123" s="4"/>
      <c r="D123" s="4"/>
      <c r="E123" s="4"/>
    </row>
    <row r="125" spans="1:5" x14ac:dyDescent="0.25">
      <c r="A125" s="1"/>
    </row>
    <row r="126" spans="1:5" x14ac:dyDescent="0.25">
      <c r="B126" s="2"/>
      <c r="C126" s="2"/>
      <c r="D126" s="2"/>
      <c r="E126" s="2"/>
    </row>
    <row r="127" spans="1:5" x14ac:dyDescent="0.25">
      <c r="B127" s="2"/>
      <c r="C127" s="2"/>
      <c r="D127" s="2"/>
      <c r="E127" s="2"/>
    </row>
    <row r="128" spans="1:5" x14ac:dyDescent="0.25">
      <c r="B128" s="2"/>
      <c r="C128" s="2"/>
      <c r="D128" s="2"/>
      <c r="E128" s="2"/>
    </row>
    <row r="129" spans="1:5" x14ac:dyDescent="0.25">
      <c r="B129" s="2"/>
      <c r="C129" s="2"/>
      <c r="D129" s="2"/>
      <c r="E129" s="2"/>
    </row>
    <row r="130" spans="1:5" x14ac:dyDescent="0.25">
      <c r="B130" s="2"/>
      <c r="C130" s="2"/>
      <c r="D130" s="2"/>
      <c r="E130" s="2"/>
    </row>
    <row r="131" spans="1:5" x14ac:dyDescent="0.25">
      <c r="B131" s="2"/>
      <c r="C131" s="2"/>
      <c r="D131" s="2"/>
      <c r="E131" s="2"/>
    </row>
    <row r="132" spans="1:5" x14ac:dyDescent="0.25">
      <c r="B132" s="2"/>
      <c r="C132" s="2"/>
      <c r="D132" s="2"/>
      <c r="E132" s="2"/>
    </row>
    <row r="133" spans="1:5" x14ac:dyDescent="0.25">
      <c r="B133" s="2"/>
      <c r="C133" s="2"/>
      <c r="D133" s="2"/>
      <c r="E133" s="2"/>
    </row>
    <row r="134" spans="1:5" x14ac:dyDescent="0.25">
      <c r="B134" s="2"/>
      <c r="C134" s="2"/>
      <c r="D134" s="2"/>
      <c r="E134" s="2"/>
    </row>
    <row r="135" spans="1:5" x14ac:dyDescent="0.25">
      <c r="B135" s="2"/>
      <c r="C135" s="2"/>
      <c r="D135" s="2"/>
      <c r="E135" s="2"/>
    </row>
    <row r="136" spans="1:5" x14ac:dyDescent="0.25">
      <c r="B136" s="2"/>
      <c r="C136" s="2"/>
      <c r="D136" s="2"/>
      <c r="E136" s="2"/>
    </row>
    <row r="137" spans="1:5" x14ac:dyDescent="0.25">
      <c r="B137" s="2"/>
      <c r="C137" s="2"/>
      <c r="D137" s="2"/>
      <c r="E137" s="2"/>
    </row>
    <row r="138" spans="1:5" x14ac:dyDescent="0.25">
      <c r="B138" s="2"/>
      <c r="C138" s="2"/>
      <c r="D138" s="2"/>
      <c r="E138" s="2"/>
    </row>
    <row r="139" spans="1:5" x14ac:dyDescent="0.25">
      <c r="A139" s="1"/>
      <c r="B139" s="5"/>
      <c r="C139" s="5"/>
      <c r="D139" s="5"/>
      <c r="E139" s="5"/>
    </row>
    <row r="140" spans="1:5" x14ac:dyDescent="0.25">
      <c r="B140" s="2"/>
      <c r="C140" s="2"/>
      <c r="D140" s="2"/>
      <c r="E140" s="2"/>
    </row>
    <row r="141" spans="1:5" x14ac:dyDescent="0.25">
      <c r="A141" s="1"/>
    </row>
    <row r="142" spans="1:5" x14ac:dyDescent="0.25">
      <c r="B142" s="2"/>
      <c r="C142" s="2"/>
      <c r="D142" s="2"/>
      <c r="E142" s="2"/>
    </row>
    <row r="143" spans="1:5" x14ac:dyDescent="0.25">
      <c r="B143" s="2"/>
      <c r="C143" s="2"/>
      <c r="D143" s="2"/>
      <c r="E143" s="2"/>
    </row>
    <row r="144" spans="1:5" x14ac:dyDescent="0.25">
      <c r="B144" s="2"/>
      <c r="C144" s="2"/>
      <c r="D144" s="2"/>
      <c r="E144" s="2"/>
    </row>
    <row r="145" spans="1:5" x14ac:dyDescent="0.25">
      <c r="B145" s="2"/>
      <c r="C145" s="2"/>
      <c r="D145" s="2"/>
      <c r="E145" s="2"/>
    </row>
    <row r="146" spans="1:5" x14ac:dyDescent="0.25">
      <c r="B146" s="2"/>
      <c r="C146" s="2"/>
      <c r="D146" s="2"/>
      <c r="E146" s="2"/>
    </row>
    <row r="147" spans="1:5" x14ac:dyDescent="0.25">
      <c r="B147" s="2"/>
      <c r="C147" s="2"/>
      <c r="D147" s="2"/>
      <c r="E147" s="2"/>
    </row>
    <row r="148" spans="1:5" x14ac:dyDescent="0.25">
      <c r="B148" s="2"/>
      <c r="C148" s="2"/>
      <c r="D148" s="2"/>
      <c r="E148" s="2"/>
    </row>
    <row r="149" spans="1:5" x14ac:dyDescent="0.25">
      <c r="B149" s="2"/>
      <c r="C149" s="2"/>
      <c r="D149" s="2"/>
      <c r="E149" s="2"/>
    </row>
    <row r="150" spans="1:5" x14ac:dyDescent="0.25">
      <c r="B150" s="2"/>
      <c r="C150" s="2"/>
      <c r="D150" s="2"/>
      <c r="E150" s="2"/>
    </row>
    <row r="151" spans="1:5" x14ac:dyDescent="0.25">
      <c r="B151" s="2"/>
      <c r="C151" s="2"/>
      <c r="D151" s="2"/>
      <c r="E151" s="2"/>
    </row>
    <row r="152" spans="1:5" x14ac:dyDescent="0.25">
      <c r="B152" s="2"/>
      <c r="C152" s="2"/>
      <c r="D152" s="2"/>
      <c r="E152" s="2"/>
    </row>
    <row r="153" spans="1:5" x14ac:dyDescent="0.25">
      <c r="B153" s="2"/>
      <c r="C153" s="2"/>
      <c r="D153" s="2"/>
      <c r="E153" s="2"/>
    </row>
    <row r="154" spans="1:5" x14ac:dyDescent="0.25">
      <c r="B154" s="2"/>
      <c r="C154" s="2"/>
      <c r="D154" s="2"/>
      <c r="E154" s="2"/>
    </row>
    <row r="155" spans="1:5" x14ac:dyDescent="0.25">
      <c r="B155" s="2"/>
      <c r="C155" s="2"/>
      <c r="D155" s="2"/>
      <c r="E155" s="2"/>
    </row>
    <row r="156" spans="1:5" x14ac:dyDescent="0.25">
      <c r="B156" s="2"/>
      <c r="C156" s="2"/>
      <c r="D156" s="2"/>
      <c r="E156" s="2"/>
    </row>
    <row r="157" spans="1:5" x14ac:dyDescent="0.25">
      <c r="B157" s="2"/>
      <c r="C157" s="2"/>
      <c r="D157" s="2"/>
      <c r="E157" s="2"/>
    </row>
    <row r="158" spans="1:5" x14ac:dyDescent="0.25">
      <c r="A158" s="1"/>
      <c r="B158" s="5"/>
      <c r="C158" s="5"/>
      <c r="D158" s="5"/>
      <c r="E158" s="5"/>
    </row>
    <row r="159" spans="1:5" x14ac:dyDescent="0.25">
      <c r="A159" s="1"/>
      <c r="B159" s="5"/>
      <c r="C159" s="5"/>
      <c r="D159" s="5"/>
      <c r="E159" s="5"/>
    </row>
    <row r="160" spans="1:5" x14ac:dyDescent="0.25">
      <c r="B160" s="2"/>
      <c r="C160" s="2"/>
      <c r="D160" s="2"/>
      <c r="E160" s="2"/>
    </row>
    <row r="161" spans="1:6" x14ac:dyDescent="0.25">
      <c r="B161" s="2"/>
      <c r="C161" s="2"/>
      <c r="D161" s="2"/>
      <c r="E161" s="2"/>
    </row>
    <row r="162" spans="1:6" x14ac:dyDescent="0.25">
      <c r="B162" s="2"/>
      <c r="C162" s="2"/>
      <c r="D162" s="2"/>
      <c r="E162" s="2"/>
    </row>
    <row r="163" spans="1:6" x14ac:dyDescent="0.25">
      <c r="A163" s="1"/>
      <c r="B163" s="5"/>
      <c r="C163" s="5"/>
      <c r="D163" s="5"/>
      <c r="E163" s="5"/>
      <c r="F163" s="5">
        <f t="shared" ref="F163" si="13">SUM(F159:F160)</f>
        <v>0</v>
      </c>
    </row>
    <row r="164" spans="1:6" x14ac:dyDescent="0.25">
      <c r="B164" s="2"/>
      <c r="C164" s="2"/>
      <c r="D164" s="2"/>
      <c r="E164" s="2"/>
    </row>
    <row r="165" spans="1:6" x14ac:dyDescent="0.25">
      <c r="B165" s="2"/>
      <c r="C165" s="2"/>
      <c r="D165" s="2"/>
      <c r="E165" s="2"/>
    </row>
    <row r="166" spans="1:6" x14ac:dyDescent="0.25">
      <c r="B166" s="2"/>
      <c r="C166" s="2"/>
      <c r="D166" s="2"/>
      <c r="E166" s="2"/>
    </row>
    <row r="167" spans="1:6" x14ac:dyDescent="0.25">
      <c r="B167" s="2"/>
      <c r="C167" s="2"/>
      <c r="D167" s="2"/>
      <c r="E167" s="2"/>
    </row>
    <row r="168" spans="1:6" x14ac:dyDescent="0.25">
      <c r="B168" s="2"/>
      <c r="C168" s="2"/>
      <c r="D168" s="2"/>
      <c r="E168" s="2"/>
    </row>
    <row r="169" spans="1:6" x14ac:dyDescent="0.25">
      <c r="B169" s="2"/>
      <c r="C169" s="2"/>
      <c r="D169" s="2"/>
      <c r="E169" s="2"/>
    </row>
    <row r="170" spans="1:6" x14ac:dyDescent="0.25">
      <c r="B170" s="2"/>
      <c r="C170" s="2"/>
      <c r="D170" s="2"/>
      <c r="E170" s="2"/>
    </row>
    <row r="171" spans="1:6" x14ac:dyDescent="0.25">
      <c r="B171" s="2"/>
      <c r="C171" s="2"/>
      <c r="D171" s="2"/>
      <c r="E171" s="2"/>
    </row>
    <row r="172" spans="1:6" x14ac:dyDescent="0.25">
      <c r="B172" s="2"/>
      <c r="C172" s="2"/>
      <c r="D172" s="2"/>
      <c r="E17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pane xSplit="1" ySplit="4" topLeftCell="G5" activePane="bottomRight" state="frozen"/>
      <selection pane="topRight" activeCell="C1" sqref="C1"/>
      <selection pane="bottomLeft" activeCell="A5" sqref="A5"/>
      <selection pane="bottomRight" activeCell="G43" sqref="G43"/>
    </sheetView>
  </sheetViews>
  <sheetFormatPr defaultRowHeight="15" x14ac:dyDescent="0.25"/>
  <cols>
    <col min="1" max="1" width="41.28515625" bestFit="1" customWidth="1"/>
    <col min="2" max="3" width="16" bestFit="1" customWidth="1"/>
    <col min="4" max="5" width="15.28515625" bestFit="1" customWidth="1"/>
    <col min="6" max="6" width="15" customWidth="1"/>
    <col min="7" max="7" width="17" customWidth="1"/>
    <col min="8" max="8" width="16.85546875" bestFit="1" customWidth="1"/>
    <col min="9" max="9" width="9.7109375" bestFit="1" customWidth="1"/>
  </cols>
  <sheetData>
    <row r="1" spans="1:8" x14ac:dyDescent="0.25">
      <c r="A1" s="1" t="s">
        <v>151</v>
      </c>
    </row>
    <row r="2" spans="1:8" x14ac:dyDescent="0.25">
      <c r="A2" s="1" t="s">
        <v>149</v>
      </c>
      <c r="B2" s="3"/>
      <c r="C2" s="3"/>
      <c r="D2" s="3"/>
      <c r="E2" s="3"/>
    </row>
    <row r="3" spans="1:8" x14ac:dyDescent="0.25">
      <c r="A3" t="s">
        <v>105</v>
      </c>
      <c r="B3" s="15" t="s">
        <v>101</v>
      </c>
      <c r="C3" s="25" t="s">
        <v>100</v>
      </c>
      <c r="D3" s="25" t="s">
        <v>101</v>
      </c>
      <c r="E3" s="25" t="s">
        <v>100</v>
      </c>
      <c r="F3" s="25" t="s">
        <v>102</v>
      </c>
      <c r="G3" s="25" t="s">
        <v>101</v>
      </c>
      <c r="H3" s="25" t="s">
        <v>100</v>
      </c>
    </row>
    <row r="4" spans="1:8" ht="18.75" x14ac:dyDescent="0.3">
      <c r="A4" s="17"/>
      <c r="B4" s="16">
        <v>42916</v>
      </c>
      <c r="C4" s="16">
        <v>43008</v>
      </c>
      <c r="D4" s="16">
        <v>43281</v>
      </c>
      <c r="E4" s="16">
        <v>43373</v>
      </c>
      <c r="F4" s="26">
        <v>43555</v>
      </c>
      <c r="G4" s="26">
        <v>43646</v>
      </c>
      <c r="H4" s="26">
        <v>43738</v>
      </c>
    </row>
    <row r="5" spans="1:8" ht="15.75" x14ac:dyDescent="0.25">
      <c r="B5" s="11"/>
      <c r="C5" s="11"/>
      <c r="D5" s="11"/>
      <c r="E5" s="11"/>
    </row>
    <row r="6" spans="1:8" ht="15.75" x14ac:dyDescent="0.25">
      <c r="A6" s="21" t="s">
        <v>121</v>
      </c>
      <c r="B6" s="11"/>
      <c r="C6" s="11"/>
      <c r="D6" s="11"/>
      <c r="E6" s="11"/>
    </row>
    <row r="7" spans="1:8" x14ac:dyDescent="0.25">
      <c r="A7" s="20" t="s">
        <v>122</v>
      </c>
      <c r="B7" s="5">
        <f>B8-B9</f>
        <v>3340769404</v>
      </c>
      <c r="C7" s="5">
        <f t="shared" ref="C7:H7" si="0">C8-C9</f>
        <v>2897798306</v>
      </c>
      <c r="D7" s="5">
        <f t="shared" si="0"/>
        <v>3951186486</v>
      </c>
      <c r="E7" s="5">
        <f t="shared" si="0"/>
        <v>4004596342</v>
      </c>
      <c r="F7" s="5">
        <f t="shared" si="0"/>
        <v>4052359095</v>
      </c>
      <c r="G7" s="5">
        <f t="shared" si="0"/>
        <v>4017176484</v>
      </c>
      <c r="H7" s="5">
        <f t="shared" si="0"/>
        <v>3818196384</v>
      </c>
    </row>
    <row r="8" spans="1:8" x14ac:dyDescent="0.25">
      <c r="A8" t="s">
        <v>30</v>
      </c>
      <c r="B8" s="2">
        <v>5202765957</v>
      </c>
      <c r="C8" s="2">
        <v>4959779574</v>
      </c>
      <c r="D8" s="2">
        <v>6867908175</v>
      </c>
      <c r="E8" s="2">
        <v>7017868924</v>
      </c>
      <c r="F8" s="2">
        <v>7372936573</v>
      </c>
      <c r="G8" s="2">
        <v>7538207100</v>
      </c>
      <c r="H8" s="2">
        <v>7613020045</v>
      </c>
    </row>
    <row r="9" spans="1:8" x14ac:dyDescent="0.25">
      <c r="A9" t="s">
        <v>31</v>
      </c>
      <c r="B9" s="2">
        <v>1861996553</v>
      </c>
      <c r="C9" s="2">
        <v>2061981268</v>
      </c>
      <c r="D9" s="2">
        <v>2916721689</v>
      </c>
      <c r="E9" s="2">
        <v>3013272582</v>
      </c>
      <c r="F9" s="2">
        <v>3320577478</v>
      </c>
      <c r="G9" s="2">
        <v>3521030616</v>
      </c>
      <c r="H9" s="2">
        <v>3794823661</v>
      </c>
    </row>
    <row r="10" spans="1:8" x14ac:dyDescent="0.25">
      <c r="A10" t="s">
        <v>32</v>
      </c>
      <c r="B10" s="2">
        <v>594093404</v>
      </c>
      <c r="C10" s="2">
        <v>1308002495</v>
      </c>
      <c r="D10" s="2">
        <v>656153181</v>
      </c>
      <c r="E10" s="2">
        <v>873654003</v>
      </c>
      <c r="F10" s="2">
        <v>753077311</v>
      </c>
      <c r="G10" s="2">
        <v>534524679</v>
      </c>
      <c r="H10" s="2">
        <v>747436073</v>
      </c>
    </row>
    <row r="11" spans="1:8" x14ac:dyDescent="0.25">
      <c r="A11" t="s">
        <v>33</v>
      </c>
      <c r="B11" s="2">
        <v>1687271416</v>
      </c>
      <c r="C11" s="2">
        <v>1666976020</v>
      </c>
      <c r="D11" s="2">
        <v>1824877370</v>
      </c>
      <c r="E11" s="2">
        <v>1729802272</v>
      </c>
      <c r="F11" s="2">
        <v>2554024389</v>
      </c>
      <c r="G11" s="2">
        <v>2507802357</v>
      </c>
      <c r="H11" s="2">
        <v>2474381327</v>
      </c>
    </row>
    <row r="12" spans="1:8" x14ac:dyDescent="0.25">
      <c r="A12" t="s">
        <v>34</v>
      </c>
      <c r="B12" s="2">
        <v>111493245</v>
      </c>
      <c r="C12" s="2">
        <v>70713835</v>
      </c>
      <c r="D12" s="2">
        <v>47647082</v>
      </c>
      <c r="E12" s="2">
        <v>27521704</v>
      </c>
      <c r="F12" s="2">
        <v>37661082</v>
      </c>
      <c r="G12" s="2">
        <v>35076841</v>
      </c>
      <c r="H12" s="2">
        <v>74958929</v>
      </c>
    </row>
    <row r="13" spans="1:8" x14ac:dyDescent="0.25">
      <c r="A13" s="1"/>
      <c r="B13" s="5">
        <f>SUM(B7, B10:B12)</f>
        <v>5733627469</v>
      </c>
      <c r="C13" s="5">
        <f t="shared" ref="C13:H13" si="1">SUM(C7, C10:C12)</f>
        <v>5943490656</v>
      </c>
      <c r="D13" s="5">
        <f t="shared" si="1"/>
        <v>6479864119</v>
      </c>
      <c r="E13" s="5">
        <f t="shared" si="1"/>
        <v>6635574321</v>
      </c>
      <c r="F13" s="5">
        <f t="shared" si="1"/>
        <v>7397121877</v>
      </c>
      <c r="G13" s="5">
        <f t="shared" si="1"/>
        <v>7094580361</v>
      </c>
      <c r="H13" s="5">
        <f t="shared" si="1"/>
        <v>7114972713</v>
      </c>
    </row>
    <row r="14" spans="1:8" x14ac:dyDescent="0.25">
      <c r="A14" s="21" t="s">
        <v>123</v>
      </c>
      <c r="B14" s="2"/>
      <c r="C14" s="2"/>
      <c r="D14" s="2"/>
      <c r="E14" s="2"/>
    </row>
    <row r="15" spans="1:8" x14ac:dyDescent="0.25">
      <c r="A15" t="s">
        <v>35</v>
      </c>
      <c r="B15" s="2">
        <v>1477343188</v>
      </c>
      <c r="C15" s="2">
        <v>1529857042</v>
      </c>
      <c r="D15" s="2">
        <v>1554151160</v>
      </c>
      <c r="E15" s="2">
        <v>1705195410</v>
      </c>
      <c r="F15" s="2">
        <v>1828112392</v>
      </c>
      <c r="G15" s="2">
        <v>1960363140</v>
      </c>
      <c r="H15" s="2">
        <v>2047436073</v>
      </c>
    </row>
    <row r="16" spans="1:8" x14ac:dyDescent="0.25">
      <c r="A16" t="s">
        <v>36</v>
      </c>
      <c r="B16" s="2">
        <v>355510209</v>
      </c>
      <c r="C16" s="2">
        <v>371663790</v>
      </c>
      <c r="D16" s="2">
        <v>379154822</v>
      </c>
      <c r="E16" s="2">
        <v>386693922</v>
      </c>
      <c r="F16" s="2">
        <v>405361029</v>
      </c>
      <c r="G16" s="2">
        <v>511519290</v>
      </c>
      <c r="H16" s="2">
        <v>497570415</v>
      </c>
    </row>
    <row r="17" spans="1:8" x14ac:dyDescent="0.25">
      <c r="A17" t="s">
        <v>37</v>
      </c>
      <c r="B17" s="2">
        <v>10304191</v>
      </c>
      <c r="C17" s="2">
        <v>17694837</v>
      </c>
      <c r="D17" s="2">
        <v>16532975</v>
      </c>
      <c r="E17" s="2">
        <v>15914068</v>
      </c>
      <c r="F17" s="2">
        <v>18867907</v>
      </c>
      <c r="G17" s="2">
        <v>10126131</v>
      </c>
      <c r="H17" s="2">
        <v>17645681</v>
      </c>
    </row>
    <row r="18" spans="1:8" x14ac:dyDescent="0.25">
      <c r="A18" t="s">
        <v>38</v>
      </c>
      <c r="B18" s="2">
        <v>73529949</v>
      </c>
      <c r="C18" s="2">
        <v>77191022</v>
      </c>
      <c r="D18" s="2">
        <v>76877047</v>
      </c>
      <c r="E18" s="2">
        <v>82095013</v>
      </c>
      <c r="F18" s="2">
        <v>79103878</v>
      </c>
      <c r="G18" s="2">
        <v>83334674</v>
      </c>
      <c r="H18" s="2">
        <v>81422218</v>
      </c>
    </row>
    <row r="19" spans="1:8" x14ac:dyDescent="0.25">
      <c r="A19" t="s">
        <v>39</v>
      </c>
      <c r="B19" s="2">
        <v>434011698</v>
      </c>
      <c r="C19" s="2">
        <v>315210204</v>
      </c>
      <c r="D19" s="2">
        <v>681001769</v>
      </c>
      <c r="E19" s="2">
        <v>725207018</v>
      </c>
      <c r="F19" s="2">
        <v>651274880</v>
      </c>
      <c r="G19" s="2">
        <v>749917147</v>
      </c>
      <c r="H19" s="2">
        <v>1102279404</v>
      </c>
    </row>
    <row r="20" spans="1:8" x14ac:dyDescent="0.25">
      <c r="A20" t="s">
        <v>40</v>
      </c>
      <c r="B20" s="2">
        <v>4174000</v>
      </c>
      <c r="C20" s="2">
        <v>4335000</v>
      </c>
      <c r="D20" s="2">
        <v>4174000</v>
      </c>
      <c r="E20" s="2">
        <v>4335000</v>
      </c>
      <c r="F20" s="2">
        <v>3525000</v>
      </c>
      <c r="G20" s="2">
        <v>5575000</v>
      </c>
      <c r="H20" s="2">
        <v>4575000</v>
      </c>
    </row>
    <row r="21" spans="1:8" x14ac:dyDescent="0.25">
      <c r="A21" t="s">
        <v>41</v>
      </c>
      <c r="B21" s="2">
        <v>763275</v>
      </c>
      <c r="C21" s="2">
        <v>728706</v>
      </c>
      <c r="D21" s="2">
        <v>953483</v>
      </c>
      <c r="E21" s="2">
        <v>758973</v>
      </c>
      <c r="F21" s="2">
        <v>850407</v>
      </c>
      <c r="G21" s="2">
        <v>937374</v>
      </c>
      <c r="H21" s="2">
        <v>705250</v>
      </c>
    </row>
    <row r="22" spans="1:8" x14ac:dyDescent="0.25">
      <c r="A22" t="s">
        <v>42</v>
      </c>
      <c r="B22" s="2">
        <v>3624836</v>
      </c>
      <c r="C22" s="2">
        <v>2837201</v>
      </c>
      <c r="D22" s="2">
        <v>1146409</v>
      </c>
      <c r="E22" s="2">
        <v>2558326</v>
      </c>
      <c r="F22" s="2">
        <v>1830983</v>
      </c>
      <c r="G22" s="2">
        <v>1877077</v>
      </c>
      <c r="H22" s="2">
        <v>2343250</v>
      </c>
    </row>
    <row r="23" spans="1:8" x14ac:dyDescent="0.25">
      <c r="A23" t="s">
        <v>43</v>
      </c>
      <c r="B23" s="2"/>
      <c r="C23" s="2"/>
      <c r="D23" s="2">
        <v>33765719</v>
      </c>
      <c r="E23" s="2">
        <v>33765719</v>
      </c>
      <c r="H23" s="2">
        <v>666902859</v>
      </c>
    </row>
    <row r="24" spans="1:8" x14ac:dyDescent="0.25">
      <c r="A24" t="s">
        <v>44</v>
      </c>
      <c r="B24" s="2">
        <v>283643817</v>
      </c>
      <c r="C24" s="2">
        <v>358269157</v>
      </c>
      <c r="D24" s="2">
        <v>491266025</v>
      </c>
      <c r="E24" s="2">
        <v>550727375</v>
      </c>
      <c r="F24" s="2">
        <v>567938002</v>
      </c>
      <c r="G24" s="2">
        <v>645077149</v>
      </c>
    </row>
    <row r="25" spans="1:8" x14ac:dyDescent="0.25">
      <c r="A25" t="s">
        <v>45</v>
      </c>
      <c r="B25" s="2">
        <v>985452089</v>
      </c>
      <c r="C25" s="2">
        <v>966918571</v>
      </c>
      <c r="D25" s="2">
        <v>995214638</v>
      </c>
      <c r="E25" s="2">
        <v>985439405</v>
      </c>
      <c r="F25" s="2">
        <v>968987122</v>
      </c>
      <c r="G25" s="2">
        <v>963275532</v>
      </c>
      <c r="H25" s="2">
        <v>959349780</v>
      </c>
    </row>
    <row r="26" spans="1:8" x14ac:dyDescent="0.25">
      <c r="A26" s="1"/>
      <c r="B26" s="5">
        <f t="shared" ref="B26:H26" si="2">SUM(B15:B25)</f>
        <v>3628357252</v>
      </c>
      <c r="C26" s="5">
        <f t="shared" si="2"/>
        <v>3644705530</v>
      </c>
      <c r="D26" s="5">
        <f t="shared" si="2"/>
        <v>4234238047</v>
      </c>
      <c r="E26" s="5">
        <f t="shared" si="2"/>
        <v>4492690229</v>
      </c>
      <c r="F26" s="5">
        <f t="shared" si="2"/>
        <v>4525851600</v>
      </c>
      <c r="G26" s="5">
        <f t="shared" si="2"/>
        <v>4932002514</v>
      </c>
      <c r="H26" s="5">
        <f t="shared" si="2"/>
        <v>5380229930</v>
      </c>
    </row>
    <row r="27" spans="1:8" x14ac:dyDescent="0.25">
      <c r="A27" s="21" t="s">
        <v>124</v>
      </c>
      <c r="B27" s="5">
        <f t="shared" ref="B27:H27" si="3">B13-B26</f>
        <v>2105270217</v>
      </c>
      <c r="C27" s="5">
        <f t="shared" si="3"/>
        <v>2298785126</v>
      </c>
      <c r="D27" s="5">
        <f t="shared" si="3"/>
        <v>2245626072</v>
      </c>
      <c r="E27" s="5">
        <f t="shared" si="3"/>
        <v>2142884092</v>
      </c>
      <c r="F27" s="5">
        <f t="shared" si="3"/>
        <v>2871270277</v>
      </c>
      <c r="G27" s="5">
        <f t="shared" si="3"/>
        <v>2162577847</v>
      </c>
      <c r="H27" s="5">
        <f t="shared" si="3"/>
        <v>1734742783</v>
      </c>
    </row>
    <row r="28" spans="1:8" x14ac:dyDescent="0.25">
      <c r="A28" s="1"/>
      <c r="B28" s="5"/>
      <c r="C28" s="5"/>
      <c r="D28" s="5"/>
      <c r="E28" s="5"/>
    </row>
    <row r="29" spans="1:8" x14ac:dyDescent="0.25">
      <c r="A29" t="s">
        <v>46</v>
      </c>
      <c r="B29" s="2"/>
      <c r="C29" s="2"/>
      <c r="D29" s="2">
        <v>-7887168</v>
      </c>
      <c r="E29" s="2">
        <v>-3933288</v>
      </c>
      <c r="F29">
        <v>-22751598</v>
      </c>
      <c r="G29" s="2">
        <v>-15865264</v>
      </c>
      <c r="H29" s="2">
        <v>7745894</v>
      </c>
    </row>
    <row r="30" spans="1:8" x14ac:dyDescent="0.25">
      <c r="A30" t="s">
        <v>94</v>
      </c>
      <c r="B30" s="2"/>
      <c r="C30" s="2"/>
      <c r="D30" s="2"/>
      <c r="E30" s="2"/>
      <c r="F30">
        <v>5001679</v>
      </c>
    </row>
    <row r="31" spans="1:8" x14ac:dyDescent="0.25">
      <c r="A31" s="21" t="s">
        <v>125</v>
      </c>
      <c r="B31" s="5">
        <f>SUM(B27:B29)</f>
        <v>2105270217</v>
      </c>
      <c r="C31" s="5">
        <f>SUM(C27:C29)</f>
        <v>2298785126</v>
      </c>
      <c r="D31" s="5">
        <f>SUM(D27:D29)</f>
        <v>2237738904</v>
      </c>
      <c r="E31" s="5">
        <f>SUM(E27:E30)</f>
        <v>2138950804</v>
      </c>
      <c r="F31" s="5">
        <f t="shared" ref="F31:H31" si="4">SUM(F27:F30)</f>
        <v>2853520358</v>
      </c>
      <c r="G31" s="5">
        <f t="shared" si="4"/>
        <v>2146712583</v>
      </c>
      <c r="H31" s="5">
        <f t="shared" si="4"/>
        <v>1742488677</v>
      </c>
    </row>
    <row r="32" spans="1:8" x14ac:dyDescent="0.25">
      <c r="A32" s="19" t="s">
        <v>126</v>
      </c>
      <c r="B32" s="2"/>
      <c r="C32" s="2"/>
      <c r="D32" s="2"/>
      <c r="E32" s="2"/>
    </row>
    <row r="33" spans="1:9" x14ac:dyDescent="0.25">
      <c r="A33" t="s">
        <v>9</v>
      </c>
      <c r="B33" s="2">
        <v>450331391</v>
      </c>
      <c r="C33" s="2">
        <v>276947314</v>
      </c>
      <c r="D33" s="2">
        <v>429378567</v>
      </c>
      <c r="E33" s="2">
        <v>211921632</v>
      </c>
      <c r="F33" s="2">
        <v>656914792</v>
      </c>
      <c r="G33" s="2">
        <v>-62802261</v>
      </c>
      <c r="H33" s="2">
        <v>247186382</v>
      </c>
    </row>
    <row r="34" spans="1:9" x14ac:dyDescent="0.25">
      <c r="A34" t="s">
        <v>104</v>
      </c>
      <c r="B34" s="2">
        <v>-262839161</v>
      </c>
      <c r="C34" s="2">
        <v>-202447719</v>
      </c>
      <c r="D34" s="2"/>
      <c r="E34" s="2"/>
      <c r="G34">
        <v>120000000</v>
      </c>
      <c r="H34">
        <v>209000000</v>
      </c>
    </row>
    <row r="35" spans="1:9" x14ac:dyDescent="0.25">
      <c r="A35" t="s">
        <v>47</v>
      </c>
      <c r="B35" s="2"/>
      <c r="C35" s="2"/>
      <c r="D35" s="2"/>
      <c r="E35" s="2"/>
      <c r="F35">
        <v>120000000</v>
      </c>
      <c r="H35">
        <v>25000000</v>
      </c>
    </row>
    <row r="36" spans="1:9" x14ac:dyDescent="0.25">
      <c r="A36" t="s">
        <v>48</v>
      </c>
      <c r="B36" s="2">
        <v>12814500</v>
      </c>
      <c r="C36" s="2">
        <v>118500829</v>
      </c>
      <c r="D36" s="2">
        <v>-60000000</v>
      </c>
      <c r="E36" s="2">
        <v>93000000</v>
      </c>
      <c r="F36" s="2">
        <v>-139000000</v>
      </c>
      <c r="G36" s="2">
        <v>-53000000</v>
      </c>
    </row>
    <row r="37" spans="1:9" x14ac:dyDescent="0.25">
      <c r="A37" t="s">
        <v>8</v>
      </c>
      <c r="B37" s="2"/>
      <c r="C37" s="2"/>
      <c r="D37" s="2"/>
      <c r="E37" s="2">
        <v>292000</v>
      </c>
      <c r="F37">
        <v>994689</v>
      </c>
      <c r="G37">
        <v>4195496</v>
      </c>
      <c r="H37">
        <v>930092</v>
      </c>
    </row>
    <row r="38" spans="1:9" x14ac:dyDescent="0.25">
      <c r="A38" s="1"/>
      <c r="B38" s="5">
        <f t="shared" ref="B38:H38" si="5">SUM(B33:B37)</f>
        <v>200306730</v>
      </c>
      <c r="C38" s="5">
        <f t="shared" si="5"/>
        <v>193000424</v>
      </c>
      <c r="D38" s="5">
        <f t="shared" si="5"/>
        <v>369378567</v>
      </c>
      <c r="E38" s="5">
        <f t="shared" si="5"/>
        <v>305213632</v>
      </c>
      <c r="F38" s="5">
        <f t="shared" si="5"/>
        <v>638909481</v>
      </c>
      <c r="G38" s="5">
        <f t="shared" si="5"/>
        <v>8393235</v>
      </c>
      <c r="H38" s="5">
        <f t="shared" si="5"/>
        <v>482116474</v>
      </c>
    </row>
    <row r="39" spans="1:9" x14ac:dyDescent="0.25">
      <c r="A39" s="21" t="s">
        <v>127</v>
      </c>
      <c r="B39" s="5">
        <f t="shared" ref="B39:H39" si="6">B31-B38</f>
        <v>1904963487</v>
      </c>
      <c r="C39" s="5">
        <f t="shared" si="6"/>
        <v>2105784702</v>
      </c>
      <c r="D39" s="5">
        <f t="shared" si="6"/>
        <v>1868360337</v>
      </c>
      <c r="E39" s="5">
        <f t="shared" si="6"/>
        <v>1833737172</v>
      </c>
      <c r="F39" s="5">
        <f t="shared" si="6"/>
        <v>2214610877</v>
      </c>
      <c r="G39" s="5">
        <f t="shared" si="6"/>
        <v>2138319348</v>
      </c>
      <c r="H39" s="5">
        <f t="shared" si="6"/>
        <v>1260372203</v>
      </c>
    </row>
    <row r="40" spans="1:9" x14ac:dyDescent="0.25">
      <c r="A40" s="21" t="s">
        <v>128</v>
      </c>
      <c r="B40" s="2"/>
      <c r="C40" s="2"/>
      <c r="D40" s="2"/>
      <c r="E40" s="2"/>
    </row>
    <row r="41" spans="1:9" x14ac:dyDescent="0.25">
      <c r="A41" t="s">
        <v>49</v>
      </c>
      <c r="B41" s="2">
        <v>922699534</v>
      </c>
      <c r="C41" s="2">
        <v>998889271</v>
      </c>
      <c r="D41" s="2">
        <v>271337128</v>
      </c>
      <c r="E41" s="2">
        <v>667696526</v>
      </c>
      <c r="F41" s="2">
        <v>1111418786</v>
      </c>
      <c r="G41" s="2">
        <v>973022299</v>
      </c>
      <c r="H41" s="2">
        <v>746545058</v>
      </c>
    </row>
    <row r="42" spans="1:9" x14ac:dyDescent="0.25">
      <c r="A42" t="s">
        <v>50</v>
      </c>
      <c r="B42" s="2">
        <v>-171520577</v>
      </c>
      <c r="C42" s="2">
        <v>-445071541</v>
      </c>
      <c r="D42" s="2">
        <v>252124529</v>
      </c>
      <c r="E42" s="2">
        <v>-44279516</v>
      </c>
      <c r="F42" s="2">
        <v>-217278167</v>
      </c>
      <c r="G42" s="2">
        <v>-40789356</v>
      </c>
      <c r="H42" s="2">
        <v>-114700756</v>
      </c>
    </row>
    <row r="43" spans="1:9" x14ac:dyDescent="0.25">
      <c r="A43" s="1"/>
      <c r="B43" s="5">
        <f>SUM(B41:B42)</f>
        <v>751178957</v>
      </c>
      <c r="C43" s="5">
        <f t="shared" ref="C43" si="7">SUM(C41:C42)</f>
        <v>553817730</v>
      </c>
      <c r="D43" s="5">
        <f>SUM(D41:D42)</f>
        <v>523461657</v>
      </c>
      <c r="E43" s="5">
        <f>SUM(E41:E42)</f>
        <v>623417010</v>
      </c>
      <c r="F43" s="5">
        <f t="shared" ref="F43:H43" si="8">SUM(F41:F42)</f>
        <v>894140619</v>
      </c>
      <c r="G43" s="5">
        <f t="shared" si="8"/>
        <v>932232943</v>
      </c>
      <c r="H43" s="5">
        <f t="shared" si="8"/>
        <v>631844302</v>
      </c>
    </row>
    <row r="44" spans="1:9" x14ac:dyDescent="0.25">
      <c r="A44" s="1" t="s">
        <v>129</v>
      </c>
      <c r="B44" s="5">
        <f t="shared" ref="B44:H44" si="9">B39-B43</f>
        <v>1153784530</v>
      </c>
      <c r="C44" s="5">
        <f t="shared" si="9"/>
        <v>1551966972</v>
      </c>
      <c r="D44" s="5">
        <f t="shared" si="9"/>
        <v>1344898680</v>
      </c>
      <c r="E44" s="5">
        <f t="shared" si="9"/>
        <v>1210320162</v>
      </c>
      <c r="F44" s="5">
        <f t="shared" si="9"/>
        <v>1320470258</v>
      </c>
      <c r="G44" s="5">
        <f t="shared" si="9"/>
        <v>1206086405</v>
      </c>
      <c r="H44" s="5">
        <f t="shared" si="9"/>
        <v>628527901</v>
      </c>
    </row>
    <row r="45" spans="1:9" x14ac:dyDescent="0.25">
      <c r="A45" s="23" t="s">
        <v>130</v>
      </c>
      <c r="B45" s="14">
        <f>B44/('1'!B44/10)</f>
        <v>1.349124709524165</v>
      </c>
      <c r="C45" s="14">
        <f>C44/('1'!C44/10)</f>
        <v>1.8147209776600124</v>
      </c>
      <c r="D45" s="14">
        <f>D44/('1'!D44/10)</f>
        <v>1.2539844499901462</v>
      </c>
      <c r="E45" s="14">
        <f>E44/('1'!E44/10)</f>
        <v>1.1285033476704391</v>
      </c>
      <c r="F45" s="14">
        <f>F44/('1'!F44/10)</f>
        <v>1.2312073725929127</v>
      </c>
      <c r="G45" s="14">
        <f>G44/('1'!G44/10)</f>
        <v>0.97787460037296503</v>
      </c>
      <c r="H45" s="14">
        <f>H44/('1'!H44/10)</f>
        <v>0.50959986570251858</v>
      </c>
      <c r="I45" s="14"/>
    </row>
    <row r="46" spans="1:9" x14ac:dyDescent="0.25">
      <c r="A46" s="23" t="s">
        <v>131</v>
      </c>
      <c r="B46" s="5">
        <v>855209694</v>
      </c>
      <c r="C46" s="5">
        <v>855209694</v>
      </c>
      <c r="D46" s="5">
        <v>1072500285</v>
      </c>
      <c r="E46" s="5">
        <v>1072500285</v>
      </c>
      <c r="F46" s="5">
        <v>1072500285</v>
      </c>
      <c r="G46" s="5">
        <v>1072500285</v>
      </c>
      <c r="H46" s="5">
        <v>1072500285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pane xSplit="1" topLeftCell="H1" activePane="topRight" state="frozen"/>
      <selection pane="topRight" activeCell="I4" sqref="I4"/>
    </sheetView>
  </sheetViews>
  <sheetFormatPr defaultRowHeight="15" x14ac:dyDescent="0.25"/>
  <cols>
    <col min="1" max="1" width="42" style="7" customWidth="1"/>
    <col min="2" max="2" width="16" style="7" bestFit="1" customWidth="1"/>
    <col min="3" max="3" width="15.7109375" style="7" bestFit="1" customWidth="1"/>
    <col min="4" max="5" width="16" style="7" bestFit="1" customWidth="1"/>
    <col min="6" max="6" width="18" bestFit="1" customWidth="1"/>
    <col min="7" max="7" width="16.7109375" customWidth="1"/>
    <col min="8" max="8" width="18.7109375" bestFit="1" customWidth="1"/>
    <col min="9" max="9" width="16" customWidth="1"/>
  </cols>
  <sheetData>
    <row r="1" spans="1:9" x14ac:dyDescent="0.25">
      <c r="A1" s="1" t="s">
        <v>151</v>
      </c>
    </row>
    <row r="2" spans="1:9" x14ac:dyDescent="0.25">
      <c r="A2" s="1" t="s">
        <v>150</v>
      </c>
    </row>
    <row r="3" spans="1:9" x14ac:dyDescent="0.25">
      <c r="A3" t="s">
        <v>105</v>
      </c>
    </row>
    <row r="4" spans="1:9" x14ac:dyDescent="0.25">
      <c r="B4" s="25" t="s">
        <v>101</v>
      </c>
      <c r="C4" s="25" t="s">
        <v>100</v>
      </c>
      <c r="D4" s="25" t="s">
        <v>101</v>
      </c>
      <c r="E4" s="25" t="s">
        <v>100</v>
      </c>
      <c r="F4" s="25" t="s">
        <v>102</v>
      </c>
      <c r="G4" s="25" t="s">
        <v>101</v>
      </c>
      <c r="H4" s="25" t="s">
        <v>100</v>
      </c>
      <c r="I4" s="1"/>
    </row>
    <row r="5" spans="1:9" ht="15.75" x14ac:dyDescent="0.25">
      <c r="B5" s="16">
        <v>42916</v>
      </c>
      <c r="C5" s="16">
        <v>43008</v>
      </c>
      <c r="D5" s="16">
        <v>43281</v>
      </c>
      <c r="E5" s="16">
        <v>43373</v>
      </c>
      <c r="F5" s="26">
        <v>43555</v>
      </c>
      <c r="G5" s="26">
        <v>43646</v>
      </c>
      <c r="H5" s="26">
        <v>43738</v>
      </c>
      <c r="I5" s="1"/>
    </row>
    <row r="6" spans="1:9" x14ac:dyDescent="0.25">
      <c r="A6" s="21" t="s">
        <v>132</v>
      </c>
      <c r="B6" s="12"/>
      <c r="C6" s="12"/>
      <c r="D6" s="12"/>
      <c r="E6" s="12"/>
    </row>
    <row r="7" spans="1:9" x14ac:dyDescent="0.25">
      <c r="A7" s="19" t="s">
        <v>133</v>
      </c>
      <c r="B7" s="8"/>
      <c r="C7" s="8"/>
      <c r="D7" s="8"/>
      <c r="E7" s="8"/>
    </row>
    <row r="8" spans="1:9" x14ac:dyDescent="0.25">
      <c r="A8" s="7" t="s">
        <v>51</v>
      </c>
      <c r="B8" s="8">
        <v>11570105837</v>
      </c>
      <c r="C8" s="8">
        <v>16951322695</v>
      </c>
      <c r="D8" s="8">
        <v>13230263196</v>
      </c>
      <c r="E8" s="8">
        <v>19892350344</v>
      </c>
      <c r="F8" s="8">
        <v>7200942757</v>
      </c>
      <c r="G8" s="8">
        <v>15649365076</v>
      </c>
      <c r="H8" s="8">
        <v>23717580871</v>
      </c>
    </row>
    <row r="9" spans="1:9" x14ac:dyDescent="0.25">
      <c r="A9" s="7" t="s">
        <v>52</v>
      </c>
      <c r="B9" s="8">
        <v>-3484594207</v>
      </c>
      <c r="C9" s="8">
        <v>-5004797131</v>
      </c>
      <c r="D9" s="8">
        <v>-4605066139</v>
      </c>
      <c r="E9" s="8">
        <v>-6766165019</v>
      </c>
      <c r="F9" s="8">
        <v>-3153866825</v>
      </c>
      <c r="G9" s="8">
        <v>-6940400697</v>
      </c>
      <c r="H9" s="8">
        <v>-10119935120</v>
      </c>
    </row>
    <row r="10" spans="1:9" x14ac:dyDescent="0.25">
      <c r="A10" s="7" t="s">
        <v>53</v>
      </c>
      <c r="B10" s="8">
        <v>42643637</v>
      </c>
      <c r="C10" s="8">
        <v>76841540</v>
      </c>
      <c r="D10" s="8">
        <v>66151985</v>
      </c>
      <c r="E10" s="8">
        <v>100926016</v>
      </c>
      <c r="F10" s="8">
        <v>63688334</v>
      </c>
      <c r="G10" s="8">
        <v>90263746</v>
      </c>
      <c r="H10" s="8">
        <v>115804954</v>
      </c>
    </row>
    <row r="11" spans="1:9" x14ac:dyDescent="0.25">
      <c r="A11" s="7" t="s">
        <v>54</v>
      </c>
      <c r="B11" s="8">
        <v>3496490279</v>
      </c>
      <c r="C11" s="8">
        <v>5136886070</v>
      </c>
      <c r="D11" s="8">
        <v>3610036934</v>
      </c>
      <c r="E11" s="8">
        <v>5345870080</v>
      </c>
      <c r="F11" s="8">
        <v>3303744373</v>
      </c>
      <c r="G11" s="8">
        <v>6490693896</v>
      </c>
      <c r="H11" s="8">
        <v>9739383627</v>
      </c>
    </row>
    <row r="12" spans="1:9" x14ac:dyDescent="0.25">
      <c r="A12" s="7" t="s">
        <v>55</v>
      </c>
      <c r="B12" s="8">
        <v>489599974</v>
      </c>
      <c r="C12" s="8">
        <v>692047693</v>
      </c>
      <c r="D12" s="8">
        <v>356979725</v>
      </c>
      <c r="E12" s="8">
        <v>528264784</v>
      </c>
      <c r="F12" s="8">
        <v>179837038</v>
      </c>
      <c r="G12" s="8">
        <v>375992447</v>
      </c>
      <c r="H12" s="8">
        <v>539590338</v>
      </c>
    </row>
    <row r="13" spans="1:9" x14ac:dyDescent="0.25">
      <c r="A13" s="7" t="s">
        <v>56</v>
      </c>
      <c r="B13" s="8">
        <v>-2920411406</v>
      </c>
      <c r="C13" s="8">
        <v>-4410366315</v>
      </c>
      <c r="D13" s="8">
        <v>-3302416794</v>
      </c>
      <c r="E13" s="8">
        <v>-5068317709</v>
      </c>
      <c r="F13" s="8">
        <v>-1536074290</v>
      </c>
      <c r="G13" s="8">
        <v>-3833164695</v>
      </c>
      <c r="H13" s="8">
        <v>-5929626351</v>
      </c>
    </row>
    <row r="14" spans="1:9" x14ac:dyDescent="0.25">
      <c r="A14" s="7" t="s">
        <v>57</v>
      </c>
      <c r="B14" s="8">
        <v>-1305862705</v>
      </c>
      <c r="C14" s="8">
        <v>-1948357685</v>
      </c>
      <c r="D14" s="8">
        <v>-2028060213</v>
      </c>
      <c r="E14" s="8">
        <v>-3147317025</v>
      </c>
      <c r="F14" s="8">
        <v>-1443525571</v>
      </c>
      <c r="G14" s="8">
        <v>-1542881488</v>
      </c>
      <c r="H14" s="8">
        <v>-3928765192</v>
      </c>
    </row>
    <row r="15" spans="1:9" x14ac:dyDescent="0.25">
      <c r="A15" s="7" t="s">
        <v>58</v>
      </c>
      <c r="B15" s="8">
        <v>-1047643565</v>
      </c>
      <c r="C15" s="8">
        <v>-1509076892</v>
      </c>
      <c r="D15" s="8">
        <v>-1838098544</v>
      </c>
      <c r="E15" s="8">
        <v>-2857682554</v>
      </c>
      <c r="F15" s="8">
        <v>-1465854834</v>
      </c>
      <c r="G15" s="8">
        <v>-3346451992</v>
      </c>
      <c r="H15" s="8">
        <v>-4347063380</v>
      </c>
    </row>
    <row r="16" spans="1:9" x14ac:dyDescent="0.25">
      <c r="A16" s="7" t="s">
        <v>59</v>
      </c>
      <c r="B16" s="8">
        <v>254500603</v>
      </c>
      <c r="C16" s="8">
        <v>460002709</v>
      </c>
      <c r="D16" s="8">
        <v>198290720</v>
      </c>
      <c r="E16" s="8">
        <v>1076923876</v>
      </c>
      <c r="F16" s="8">
        <v>405496461</v>
      </c>
      <c r="G16" s="8">
        <v>523209441</v>
      </c>
      <c r="H16" s="8">
        <v>715922310</v>
      </c>
    </row>
    <row r="17" spans="1:8" x14ac:dyDescent="0.25">
      <c r="A17" s="7" t="s">
        <v>60</v>
      </c>
      <c r="B17" s="8">
        <v>-2275635190</v>
      </c>
      <c r="C17" s="8">
        <v>-2612197756</v>
      </c>
      <c r="D17" s="8">
        <v>-2308000940</v>
      </c>
      <c r="E17" s="8">
        <v>-2580857954</v>
      </c>
      <c r="F17" s="8">
        <v>-962455827</v>
      </c>
      <c r="G17" s="8">
        <v>-2226275759</v>
      </c>
      <c r="H17" s="8">
        <v>-3325849416</v>
      </c>
    </row>
    <row r="18" spans="1:8" x14ac:dyDescent="0.25">
      <c r="B18" s="9">
        <f t="shared" ref="B18:H18" si="0">SUM(B8:B17)</f>
        <v>4819193257</v>
      </c>
      <c r="C18" s="9">
        <f t="shared" si="0"/>
        <v>7832304928</v>
      </c>
      <c r="D18" s="9">
        <f t="shared" si="0"/>
        <v>3380079930</v>
      </c>
      <c r="E18" s="9">
        <f t="shared" si="0"/>
        <v>6523994839</v>
      </c>
      <c r="F18" s="9">
        <f t="shared" si="0"/>
        <v>2591931616</v>
      </c>
      <c r="G18" s="9">
        <f t="shared" si="0"/>
        <v>5240349975</v>
      </c>
      <c r="H18" s="9">
        <f t="shared" si="0"/>
        <v>7177042641</v>
      </c>
    </row>
    <row r="19" spans="1:8" x14ac:dyDescent="0.25">
      <c r="A19" s="20" t="s">
        <v>134</v>
      </c>
      <c r="B19" s="8"/>
      <c r="C19" s="8"/>
      <c r="D19" s="8"/>
      <c r="E19" s="8"/>
    </row>
    <row r="20" spans="1:8" x14ac:dyDescent="0.25">
      <c r="A20" s="7" t="s">
        <v>61</v>
      </c>
      <c r="B20" s="8">
        <v>-5063949095</v>
      </c>
      <c r="C20" s="8">
        <v>-11821152247</v>
      </c>
      <c r="D20" s="8">
        <v>-14516504970</v>
      </c>
      <c r="E20" s="8">
        <v>-18238332643</v>
      </c>
      <c r="F20" s="8">
        <v>-5150654145</v>
      </c>
      <c r="G20" s="8">
        <v>-13252757199</v>
      </c>
      <c r="H20" s="8">
        <v>-12673630950</v>
      </c>
    </row>
    <row r="21" spans="1:8" x14ac:dyDescent="0.25">
      <c r="A21" s="7" t="s">
        <v>13</v>
      </c>
      <c r="B21" s="8">
        <v>17903749</v>
      </c>
      <c r="C21" s="8">
        <v>-894217856</v>
      </c>
      <c r="D21" s="8">
        <v>-3056151122</v>
      </c>
      <c r="E21" s="8">
        <v>-887173833</v>
      </c>
      <c r="F21" s="8">
        <v>-262452920</v>
      </c>
      <c r="G21" s="8">
        <v>-273898393</v>
      </c>
      <c r="H21" s="8">
        <v>157581390</v>
      </c>
    </row>
    <row r="22" spans="1:8" x14ac:dyDescent="0.25">
      <c r="A22" s="7" t="s">
        <v>89</v>
      </c>
      <c r="B22" s="8">
        <v>4068444970</v>
      </c>
      <c r="C22" s="8">
        <v>3701911984</v>
      </c>
      <c r="D22" s="8">
        <v>5845077626</v>
      </c>
      <c r="E22" s="8">
        <v>-598672038</v>
      </c>
      <c r="F22" s="8">
        <v>5889854557</v>
      </c>
      <c r="G22" s="8">
        <v>5785901734</v>
      </c>
      <c r="H22" s="8">
        <v>7223548788</v>
      </c>
    </row>
    <row r="23" spans="1:8" x14ac:dyDescent="0.25">
      <c r="A23" s="7" t="s">
        <v>62</v>
      </c>
      <c r="B23" s="8">
        <v>8857812802</v>
      </c>
      <c r="C23" s="8">
        <v>13909145266</v>
      </c>
      <c r="D23" s="8">
        <v>11444539328</v>
      </c>
      <c r="E23" s="8">
        <v>18778744506</v>
      </c>
      <c r="F23" s="8">
        <v>2829177770</v>
      </c>
      <c r="G23" s="8">
        <v>13209742769</v>
      </c>
      <c r="H23" s="8">
        <v>15012125436</v>
      </c>
    </row>
    <row r="24" spans="1:8" x14ac:dyDescent="0.25">
      <c r="A24" s="7" t="s">
        <v>63</v>
      </c>
      <c r="B24" s="8">
        <v>-1198042097</v>
      </c>
      <c r="C24" s="8">
        <v>-981311195</v>
      </c>
      <c r="D24" s="8">
        <v>1547517899</v>
      </c>
      <c r="E24" s="8">
        <v>-1451036647</v>
      </c>
      <c r="F24" s="8">
        <v>349416363</v>
      </c>
      <c r="G24" s="8">
        <v>876675045</v>
      </c>
      <c r="H24" s="8">
        <v>-583332005</v>
      </c>
    </row>
    <row r="25" spans="1:8" x14ac:dyDescent="0.25">
      <c r="B25" s="10">
        <f t="shared" ref="B25:H25" si="1">SUM(B20:B24)</f>
        <v>6682170329</v>
      </c>
      <c r="C25" s="10">
        <f t="shared" si="1"/>
        <v>3914375952</v>
      </c>
      <c r="D25" s="10">
        <f t="shared" si="1"/>
        <v>1264478761</v>
      </c>
      <c r="E25" s="10">
        <f t="shared" si="1"/>
        <v>-2396470655</v>
      </c>
      <c r="F25" s="10">
        <f t="shared" si="1"/>
        <v>3655341625</v>
      </c>
      <c r="G25" s="10">
        <f t="shared" si="1"/>
        <v>6345663956</v>
      </c>
      <c r="H25" s="10">
        <f t="shared" si="1"/>
        <v>9136292659</v>
      </c>
    </row>
    <row r="26" spans="1:8" x14ac:dyDescent="0.25">
      <c r="A26" s="6"/>
      <c r="B26" s="10">
        <f t="shared" ref="B26:H26" si="2">B18+B25</f>
        <v>11501363586</v>
      </c>
      <c r="C26" s="10">
        <f t="shared" si="2"/>
        <v>11746680880</v>
      </c>
      <c r="D26" s="10">
        <f t="shared" si="2"/>
        <v>4644558691</v>
      </c>
      <c r="E26" s="10">
        <f t="shared" si="2"/>
        <v>4127524184</v>
      </c>
      <c r="F26" s="10">
        <f t="shared" si="2"/>
        <v>6247273241</v>
      </c>
      <c r="G26" s="10">
        <f t="shared" si="2"/>
        <v>11586013931</v>
      </c>
      <c r="H26" s="10">
        <f t="shared" si="2"/>
        <v>16313335300</v>
      </c>
    </row>
    <row r="28" spans="1:8" x14ac:dyDescent="0.25">
      <c r="A28" s="21" t="s">
        <v>135</v>
      </c>
    </row>
    <row r="29" spans="1:8" x14ac:dyDescent="0.25">
      <c r="A29" s="7" t="s">
        <v>64</v>
      </c>
      <c r="B29" s="8">
        <v>-4206331585</v>
      </c>
      <c r="C29" s="8">
        <v>-4528762743</v>
      </c>
      <c r="D29" s="8">
        <v>-2948090081</v>
      </c>
      <c r="E29" s="8">
        <v>-4408544082</v>
      </c>
      <c r="F29" s="8">
        <v>-1803450969</v>
      </c>
      <c r="G29" s="8">
        <v>-8089525262</v>
      </c>
      <c r="H29" s="8">
        <v>-11512822767</v>
      </c>
    </row>
    <row r="30" spans="1:8" x14ac:dyDescent="0.25">
      <c r="A30" s="7" t="s">
        <v>65</v>
      </c>
      <c r="B30" s="8"/>
      <c r="C30" s="8"/>
      <c r="D30" s="8">
        <v>2497936800</v>
      </c>
      <c r="E30" s="8">
        <v>2497936800</v>
      </c>
    </row>
    <row r="31" spans="1:8" x14ac:dyDescent="0.25">
      <c r="A31" s="7" t="s">
        <v>66</v>
      </c>
      <c r="B31" s="8">
        <v>4156735808</v>
      </c>
      <c r="C31" s="8">
        <v>2019210433</v>
      </c>
      <c r="D31" s="8">
        <v>-831911193</v>
      </c>
      <c r="E31" s="8">
        <v>-805167906</v>
      </c>
      <c r="F31" s="8">
        <v>-1543197790</v>
      </c>
      <c r="G31" s="8">
        <v>-1855098185</v>
      </c>
      <c r="H31" s="8">
        <v>-4635611774</v>
      </c>
    </row>
    <row r="32" spans="1:8" x14ac:dyDescent="0.25">
      <c r="A32" s="7" t="s">
        <v>67</v>
      </c>
      <c r="B32" s="8"/>
      <c r="C32" s="8"/>
      <c r="D32" s="8"/>
      <c r="E32" s="8"/>
    </row>
    <row r="33" spans="1:8" x14ac:dyDescent="0.25">
      <c r="A33" s="7" t="s">
        <v>68</v>
      </c>
      <c r="B33" s="8">
        <v>-1029054160</v>
      </c>
      <c r="C33" s="8">
        <v>-1454594336</v>
      </c>
      <c r="D33" s="8">
        <v>-32082747</v>
      </c>
      <c r="E33" s="8">
        <v>-917490879</v>
      </c>
      <c r="H33" s="8">
        <v>267761100</v>
      </c>
    </row>
    <row r="34" spans="1:8" x14ac:dyDescent="0.25">
      <c r="A34" s="7" t="s">
        <v>69</v>
      </c>
      <c r="B34" s="8">
        <v>-230000000</v>
      </c>
      <c r="C34" s="8">
        <v>-210000000</v>
      </c>
      <c r="D34" s="8">
        <v>130000000</v>
      </c>
      <c r="E34" s="8">
        <v>360000000</v>
      </c>
      <c r="F34" s="8">
        <v>-200403623</v>
      </c>
      <c r="G34" s="8">
        <v>131614032</v>
      </c>
      <c r="H34" s="8">
        <v>240641100</v>
      </c>
    </row>
    <row r="35" spans="1:8" x14ac:dyDescent="0.25">
      <c r="A35" s="7" t="s">
        <v>93</v>
      </c>
      <c r="B35" s="8"/>
      <c r="C35" s="8"/>
      <c r="D35" s="8">
        <v>-2706965700</v>
      </c>
      <c r="E35" s="8">
        <v>-2706965700</v>
      </c>
      <c r="F35">
        <v>110000000</v>
      </c>
      <c r="G35" s="8">
        <v>242897540</v>
      </c>
    </row>
    <row r="36" spans="1:8" x14ac:dyDescent="0.25">
      <c r="A36" s="7" t="s">
        <v>72</v>
      </c>
      <c r="B36" s="8"/>
      <c r="C36" s="8"/>
      <c r="D36" s="8"/>
      <c r="E36" s="8"/>
    </row>
    <row r="37" spans="1:8" x14ac:dyDescent="0.25">
      <c r="A37" s="7" t="s">
        <v>73</v>
      </c>
      <c r="B37" s="8"/>
      <c r="C37" s="8"/>
      <c r="D37" s="8"/>
      <c r="E37" s="8"/>
    </row>
    <row r="38" spans="1:8" x14ac:dyDescent="0.25">
      <c r="A38" s="7" t="s">
        <v>70</v>
      </c>
      <c r="B38" s="8">
        <v>-913798762</v>
      </c>
      <c r="C38" s="8">
        <v>-1635356149</v>
      </c>
      <c r="D38" s="8">
        <v>-445618185</v>
      </c>
      <c r="E38" s="8">
        <v>-1040443292</v>
      </c>
      <c r="F38" s="8">
        <v>-613622899</v>
      </c>
      <c r="G38" s="8">
        <v>-1101450874</v>
      </c>
      <c r="H38" s="8">
        <v>-1516624482</v>
      </c>
    </row>
    <row r="39" spans="1:8" x14ac:dyDescent="0.25">
      <c r="A39" s="7" t="s">
        <v>85</v>
      </c>
      <c r="B39" s="8">
        <v>21755303</v>
      </c>
      <c r="C39" s="8"/>
      <c r="D39" s="8"/>
      <c r="E39" s="8"/>
    </row>
    <row r="40" spans="1:8" x14ac:dyDescent="0.25">
      <c r="A40" s="7" t="s">
        <v>71</v>
      </c>
      <c r="B40" s="8"/>
      <c r="C40" s="8">
        <v>351219576</v>
      </c>
      <c r="D40" s="8">
        <v>2857658</v>
      </c>
      <c r="E40" s="8">
        <v>3407898</v>
      </c>
      <c r="F40" s="8">
        <v>108047</v>
      </c>
      <c r="G40" s="8">
        <v>427497</v>
      </c>
      <c r="H40" s="8">
        <v>3197015</v>
      </c>
    </row>
    <row r="41" spans="1:8" x14ac:dyDescent="0.25">
      <c r="A41" s="7" t="s">
        <v>86</v>
      </c>
      <c r="B41" s="8"/>
      <c r="C41" s="8">
        <v>0</v>
      </c>
      <c r="D41" s="8"/>
      <c r="E41" s="8">
        <v>0</v>
      </c>
    </row>
    <row r="42" spans="1:8" x14ac:dyDescent="0.25">
      <c r="A42" s="6"/>
      <c r="B42" s="9">
        <f t="shared" ref="B42:H42" si="3">SUM(B29:B41)</f>
        <v>-2200693396</v>
      </c>
      <c r="C42" s="9">
        <f t="shared" si="3"/>
        <v>-5458283219</v>
      </c>
      <c r="D42" s="9">
        <f t="shared" si="3"/>
        <v>-4333873448</v>
      </c>
      <c r="E42" s="9">
        <f t="shared" si="3"/>
        <v>-7017267161</v>
      </c>
      <c r="F42" s="9">
        <f t="shared" si="3"/>
        <v>-4050567234</v>
      </c>
      <c r="G42" s="9">
        <f t="shared" si="3"/>
        <v>-10671135252</v>
      </c>
      <c r="H42" s="9">
        <f t="shared" si="3"/>
        <v>-17153459808</v>
      </c>
    </row>
    <row r="43" spans="1:8" x14ac:dyDescent="0.25">
      <c r="B43" s="8"/>
      <c r="C43" s="8"/>
      <c r="D43" s="8"/>
      <c r="E43" s="8"/>
    </row>
    <row r="44" spans="1:8" x14ac:dyDescent="0.25">
      <c r="A44" s="21" t="s">
        <v>136</v>
      </c>
    </row>
    <row r="45" spans="1:8" x14ac:dyDescent="0.25">
      <c r="A45" s="7" t="s">
        <v>74</v>
      </c>
      <c r="B45" s="8"/>
      <c r="C45" s="8"/>
      <c r="D45" s="8"/>
      <c r="E45" s="8"/>
    </row>
    <row r="46" spans="1:8" x14ac:dyDescent="0.25">
      <c r="A46" s="7" t="s">
        <v>90</v>
      </c>
      <c r="B46" s="8"/>
      <c r="C46" s="8"/>
      <c r="D46" s="8"/>
      <c r="E46" s="8"/>
    </row>
    <row r="47" spans="1:8" x14ac:dyDescent="0.25">
      <c r="A47" s="7" t="s">
        <v>75</v>
      </c>
      <c r="B47" s="8"/>
      <c r="C47" s="8"/>
      <c r="D47" s="8">
        <v>4693088333</v>
      </c>
      <c r="E47" s="8">
        <v>4693088333</v>
      </c>
    </row>
    <row r="48" spans="1:8" x14ac:dyDescent="0.25">
      <c r="A48" s="7" t="s">
        <v>24</v>
      </c>
      <c r="B48" s="8"/>
      <c r="C48" s="8"/>
      <c r="D48" s="8"/>
      <c r="E48" s="8"/>
    </row>
    <row r="49" spans="1:9" x14ac:dyDescent="0.25">
      <c r="A49" s="7" t="s">
        <v>91</v>
      </c>
      <c r="B49" s="8">
        <v>-708163668</v>
      </c>
      <c r="C49" s="8">
        <v>-710974180</v>
      </c>
      <c r="D49" s="8">
        <v>-347296</v>
      </c>
      <c r="E49" s="8">
        <v>-347296</v>
      </c>
      <c r="F49" s="8">
        <v>-126450</v>
      </c>
      <c r="G49" s="8">
        <v>-84715</v>
      </c>
      <c r="H49" s="8">
        <v>-2317547</v>
      </c>
    </row>
    <row r="50" spans="1:9" x14ac:dyDescent="0.25">
      <c r="A50" s="7" t="s">
        <v>92</v>
      </c>
      <c r="B50" s="8"/>
      <c r="C50" s="8"/>
      <c r="D50" s="8"/>
      <c r="E50" s="8"/>
    </row>
    <row r="51" spans="1:9" x14ac:dyDescent="0.25">
      <c r="A51" s="7" t="s">
        <v>87</v>
      </c>
      <c r="B51" s="8"/>
      <c r="C51" s="8"/>
      <c r="D51" s="8"/>
      <c r="E51" s="8"/>
    </row>
    <row r="52" spans="1:9" x14ac:dyDescent="0.25">
      <c r="A52" s="7" t="s">
        <v>88</v>
      </c>
      <c r="B52" s="8"/>
      <c r="C52" s="8"/>
      <c r="D52" s="8"/>
      <c r="E52" s="8"/>
    </row>
    <row r="53" spans="1:9" x14ac:dyDescent="0.25">
      <c r="A53" s="7" t="s">
        <v>76</v>
      </c>
      <c r="B53" s="8"/>
      <c r="C53" s="8"/>
      <c r="D53" s="8"/>
      <c r="E53" s="8"/>
    </row>
    <row r="54" spans="1:9" x14ac:dyDescent="0.25">
      <c r="A54" s="7" t="s">
        <v>77</v>
      </c>
      <c r="B54" s="8"/>
      <c r="C54" s="8"/>
      <c r="D54" s="8"/>
      <c r="E54" s="8"/>
    </row>
    <row r="55" spans="1:9" x14ac:dyDescent="0.25">
      <c r="A55" s="7" t="s">
        <v>78</v>
      </c>
      <c r="B55" s="8"/>
      <c r="C55" s="8"/>
      <c r="D55" s="8"/>
      <c r="E55" s="8"/>
    </row>
    <row r="56" spans="1:9" x14ac:dyDescent="0.25">
      <c r="A56" s="7" t="s">
        <v>79</v>
      </c>
      <c r="B56" s="8"/>
      <c r="C56" s="8"/>
      <c r="D56" s="8"/>
      <c r="E56" s="8"/>
    </row>
    <row r="57" spans="1:9" x14ac:dyDescent="0.25">
      <c r="A57" s="7" t="s">
        <v>80</v>
      </c>
      <c r="B57" s="8"/>
      <c r="C57" s="8"/>
      <c r="D57" s="8"/>
      <c r="E57" s="8"/>
    </row>
    <row r="58" spans="1:9" x14ac:dyDescent="0.25">
      <c r="A58" s="7" t="s">
        <v>81</v>
      </c>
      <c r="B58" s="8"/>
      <c r="C58" s="8"/>
      <c r="D58" s="8"/>
      <c r="E58" s="8"/>
    </row>
    <row r="59" spans="1:9" x14ac:dyDescent="0.25">
      <c r="A59" s="7" t="s">
        <v>82</v>
      </c>
      <c r="B59" s="8"/>
      <c r="C59" s="8"/>
      <c r="D59" s="8"/>
      <c r="E59" s="8"/>
    </row>
    <row r="60" spans="1:9" x14ac:dyDescent="0.25">
      <c r="A60" s="7" t="s">
        <v>83</v>
      </c>
      <c r="B60" s="8"/>
      <c r="C60" s="8"/>
      <c r="D60" s="8"/>
      <c r="E60" s="8"/>
    </row>
    <row r="61" spans="1:9" x14ac:dyDescent="0.25">
      <c r="A61" s="6"/>
      <c r="B61" s="9">
        <f t="shared" ref="B61:I61" si="4">SUM(B45:B60)</f>
        <v>-708163668</v>
      </c>
      <c r="C61" s="9">
        <f t="shared" si="4"/>
        <v>-710974180</v>
      </c>
      <c r="D61" s="9">
        <f t="shared" si="4"/>
        <v>4692741037</v>
      </c>
      <c r="E61" s="9">
        <f t="shared" si="4"/>
        <v>4692741037</v>
      </c>
      <c r="F61" s="9">
        <f t="shared" si="4"/>
        <v>-126450</v>
      </c>
      <c r="G61" s="9">
        <f t="shared" si="4"/>
        <v>-84715</v>
      </c>
      <c r="H61" s="9">
        <f t="shared" si="4"/>
        <v>-2317547</v>
      </c>
      <c r="I61" s="9">
        <f t="shared" si="4"/>
        <v>0</v>
      </c>
    </row>
    <row r="62" spans="1:9" x14ac:dyDescent="0.25">
      <c r="A62" s="21" t="s">
        <v>137</v>
      </c>
      <c r="B62" s="9">
        <f t="shared" ref="B62:I62" si="5">B26+B42+B61</f>
        <v>8592506522</v>
      </c>
      <c r="C62" s="9">
        <f>C26+C42+C61</f>
        <v>5577423481</v>
      </c>
      <c r="D62" s="9">
        <f t="shared" si="5"/>
        <v>5003426280</v>
      </c>
      <c r="E62" s="9">
        <f t="shared" si="5"/>
        <v>1802998060</v>
      </c>
      <c r="F62" s="9">
        <f t="shared" si="5"/>
        <v>2196579557</v>
      </c>
      <c r="G62" s="9">
        <f t="shared" si="5"/>
        <v>914793964</v>
      </c>
      <c r="H62" s="9">
        <f t="shared" si="5"/>
        <v>-842442055</v>
      </c>
      <c r="I62" s="9">
        <f t="shared" si="5"/>
        <v>0</v>
      </c>
    </row>
    <row r="63" spans="1:9" x14ac:dyDescent="0.25">
      <c r="A63" s="23" t="s">
        <v>138</v>
      </c>
      <c r="B63" s="8">
        <v>46977708909</v>
      </c>
      <c r="C63" s="8">
        <v>46977708909</v>
      </c>
      <c r="D63" s="8">
        <v>61659571597</v>
      </c>
      <c r="E63" s="8">
        <v>61659571597</v>
      </c>
      <c r="F63" s="8">
        <v>67047515663</v>
      </c>
      <c r="G63" s="8">
        <v>67047515664</v>
      </c>
      <c r="H63" s="8">
        <v>67047515664</v>
      </c>
    </row>
    <row r="64" spans="1:9" x14ac:dyDescent="0.25">
      <c r="A64" s="23" t="s">
        <v>139</v>
      </c>
      <c r="B64" s="8">
        <v>14526016</v>
      </c>
      <c r="C64" s="8">
        <v>25450481</v>
      </c>
      <c r="D64" s="8">
        <v>-5444312</v>
      </c>
      <c r="E64" s="8">
        <v>-7023429</v>
      </c>
      <c r="F64" s="8">
        <v>22629246</v>
      </c>
      <c r="G64" s="8">
        <v>8415657</v>
      </c>
      <c r="H64" s="8">
        <v>-14056456</v>
      </c>
    </row>
    <row r="65" spans="1:9" x14ac:dyDescent="0.25">
      <c r="A65" s="23" t="s">
        <v>95</v>
      </c>
      <c r="B65" s="8"/>
      <c r="C65" s="8"/>
      <c r="D65" s="8"/>
      <c r="E65" s="8"/>
    </row>
    <row r="66" spans="1:9" x14ac:dyDescent="0.25">
      <c r="A66" s="21" t="s">
        <v>140</v>
      </c>
      <c r="B66" s="9">
        <f>SUM(B62:B64)</f>
        <v>55584741447</v>
      </c>
      <c r="C66" s="9">
        <f>SUM(C62:C64)</f>
        <v>52580582871</v>
      </c>
      <c r="D66" s="9">
        <f>SUM(D62:D64)</f>
        <v>66657553565</v>
      </c>
      <c r="E66" s="9">
        <f>SUM(E62:E65)</f>
        <v>63455546228</v>
      </c>
      <c r="F66" s="9">
        <f t="shared" ref="F66:I66" si="6">SUM(F62:F65)</f>
        <v>69266724466</v>
      </c>
      <c r="G66" s="9">
        <f t="shared" si="6"/>
        <v>67970725285</v>
      </c>
      <c r="H66" s="9">
        <f t="shared" si="6"/>
        <v>66191017153</v>
      </c>
      <c r="I66" s="9">
        <f t="shared" si="6"/>
        <v>0</v>
      </c>
    </row>
    <row r="67" spans="1:9" x14ac:dyDescent="0.25">
      <c r="A67" s="23" t="s">
        <v>141</v>
      </c>
      <c r="B67" s="24">
        <f>B26/('1'!B44/10)</f>
        <v>13.448588886084353</v>
      </c>
      <c r="C67" s="24">
        <f>C26/('1'!C44/10)</f>
        <v>13.735439345943616</v>
      </c>
      <c r="D67" s="24">
        <f>D26/('1'!D44/10)</f>
        <v>4.330589703293179</v>
      </c>
      <c r="E67" s="24">
        <f>E26/('1'!E44/10)</f>
        <v>3.8485063749889821</v>
      </c>
      <c r="F67" s="24">
        <f>F26/('1'!D44/10)</f>
        <v>5.8249618469798357</v>
      </c>
      <c r="G67" s="24">
        <f>G26/('1'!E44/10)</f>
        <v>10.80280732139852</v>
      </c>
      <c r="H67" s="24">
        <f>H26/('1'!F44/10)</f>
        <v>15.210565002320722</v>
      </c>
      <c r="I67" s="24">
        <f>I26/('1'!G44/10)</f>
        <v>0</v>
      </c>
    </row>
    <row r="68" spans="1:9" x14ac:dyDescent="0.25">
      <c r="A68" s="21" t="s">
        <v>142</v>
      </c>
      <c r="B68" s="5">
        <v>855209694</v>
      </c>
      <c r="C68" s="5">
        <v>855209694</v>
      </c>
      <c r="D68" s="5">
        <v>1072500285</v>
      </c>
      <c r="E68" s="5">
        <v>1072500285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34.5703125" bestFit="1" customWidth="1"/>
    <col min="2" max="2" width="14.5703125" customWidth="1"/>
    <col min="3" max="3" width="14.42578125" customWidth="1"/>
    <col min="4" max="4" width="13.5703125" customWidth="1"/>
    <col min="5" max="5" width="12" customWidth="1"/>
    <col min="6" max="6" width="12.28515625" customWidth="1"/>
  </cols>
  <sheetData>
    <row r="1" spans="1:6" x14ac:dyDescent="0.25">
      <c r="A1" s="1" t="s">
        <v>151</v>
      </c>
    </row>
    <row r="2" spans="1:6" x14ac:dyDescent="0.25">
      <c r="A2" s="1" t="s">
        <v>96</v>
      </c>
    </row>
    <row r="3" spans="1:6" x14ac:dyDescent="0.25">
      <c r="A3" t="s">
        <v>105</v>
      </c>
    </row>
    <row r="4" spans="1:6" x14ac:dyDescent="0.25">
      <c r="B4" s="15" t="s">
        <v>101</v>
      </c>
      <c r="C4" s="15" t="s">
        <v>100</v>
      </c>
      <c r="D4" s="15" t="s">
        <v>102</v>
      </c>
      <c r="E4" s="15" t="s">
        <v>101</v>
      </c>
      <c r="F4" s="15" t="s">
        <v>100</v>
      </c>
    </row>
    <row r="5" spans="1:6" ht="15.75" x14ac:dyDescent="0.25">
      <c r="B5" s="16">
        <v>42916</v>
      </c>
      <c r="C5" s="16">
        <v>43008</v>
      </c>
      <c r="D5" s="16">
        <v>43190</v>
      </c>
      <c r="E5" s="16">
        <v>43281</v>
      </c>
      <c r="F5" s="16">
        <v>43373</v>
      </c>
    </row>
    <row r="6" spans="1:6" x14ac:dyDescent="0.25">
      <c r="A6" t="s">
        <v>143</v>
      </c>
      <c r="B6" s="13">
        <f>'2'!B7/'2'!B8</f>
        <v>0.64211410461491181</v>
      </c>
      <c r="C6" s="13">
        <f>'2'!C7/'2'!C8</f>
        <v>0.58425949435147218</v>
      </c>
      <c r="D6" s="13" t="e">
        <f>'2'!#REF!/'2'!#REF!</f>
        <v>#REF!</v>
      </c>
      <c r="E6" s="13">
        <f>'2'!D7/'2'!D8</f>
        <v>0.57531149009574523</v>
      </c>
      <c r="F6" s="13">
        <f>'2'!E7/'2'!E8</f>
        <v>0.57062854626778725</v>
      </c>
    </row>
    <row r="7" spans="1:6" x14ac:dyDescent="0.25">
      <c r="A7" t="s">
        <v>97</v>
      </c>
      <c r="B7" s="13">
        <f>'2'!B31/'2'!B13</f>
        <v>0.36717945635334054</v>
      </c>
      <c r="C7" s="13">
        <f>'2'!C31/'2'!C13</f>
        <v>0.38677357449520988</v>
      </c>
      <c r="D7" s="13" t="e">
        <f>'2'!#REF!/'2'!#REF!</f>
        <v>#REF!</v>
      </c>
      <c r="E7" s="13">
        <f>'2'!D31/'2'!D13</f>
        <v>0.34533731925621569</v>
      </c>
      <c r="F7" s="13">
        <f>'2'!E31/'2'!E13</f>
        <v>0.3223459945630831</v>
      </c>
    </row>
    <row r="8" spans="1:6" x14ac:dyDescent="0.25">
      <c r="A8" t="s">
        <v>98</v>
      </c>
      <c r="B8" s="13">
        <f>'2'!B44/'2'!B13</f>
        <v>0.2012311640821044</v>
      </c>
      <c r="C8" s="13">
        <f>'2'!C44/'2'!C13</f>
        <v>0.26112045291654951</v>
      </c>
      <c r="D8" s="13" t="e">
        <f>'2'!#REF!/'2'!#REF!</f>
        <v>#REF!</v>
      </c>
      <c r="E8" s="13">
        <f>'2'!D44/'2'!D13</f>
        <v>0.2075504447780844</v>
      </c>
      <c r="F8" s="13">
        <f>'2'!E44/'2'!E13</f>
        <v>0.18239870483699161</v>
      </c>
    </row>
    <row r="9" spans="1:6" x14ac:dyDescent="0.25">
      <c r="A9" t="s">
        <v>144</v>
      </c>
      <c r="B9" s="13">
        <f>'2'!B44/'1'!B27</f>
        <v>4.0426846268945549E-3</v>
      </c>
      <c r="C9" s="13">
        <f>'2'!C44/'1'!C27</f>
        <v>5.2632868188424078E-3</v>
      </c>
      <c r="D9" s="13" t="e">
        <f>'2'!#REF!/'1'!#REF!</f>
        <v>#REF!</v>
      </c>
      <c r="E9" s="13">
        <f>'2'!D44/'1'!D27</f>
        <v>3.9282428808891249E-3</v>
      </c>
      <c r="F9" s="13">
        <f>'2'!E44/'1'!E27</f>
        <v>3.6435502136000415E-3</v>
      </c>
    </row>
    <row r="10" spans="1:6" x14ac:dyDescent="0.25">
      <c r="A10" t="s">
        <v>145</v>
      </c>
      <c r="B10" s="13">
        <f>'2'!B44/'1'!B55</f>
        <v>4.8431015979935044E-2</v>
      </c>
      <c r="C10" s="13">
        <f>'2'!C44/'1'!C55</f>
        <v>6.1225631757795745E-2</v>
      </c>
      <c r="D10" s="13" t="e">
        <f>'2'!#REF!/'1'!#REF!</f>
        <v>#REF!</v>
      </c>
      <c r="E10" s="13">
        <f>'2'!D44/'1'!D55</f>
        <v>4.32035669226754E-2</v>
      </c>
      <c r="F10" s="13">
        <f>'2'!E44/'1'!E55</f>
        <v>3.7306680405615342E-2</v>
      </c>
    </row>
    <row r="11" spans="1:6" x14ac:dyDescent="0.25">
      <c r="A11" t="s">
        <v>99</v>
      </c>
      <c r="B11" s="13"/>
      <c r="C11" s="13"/>
      <c r="D11" s="13"/>
      <c r="E11" s="13"/>
      <c r="F11" s="13"/>
    </row>
    <row r="12" spans="1:6" x14ac:dyDescent="0.25">
      <c r="A12" t="s">
        <v>146</v>
      </c>
      <c r="B12" s="13"/>
      <c r="C12" s="13"/>
      <c r="D12" s="13"/>
      <c r="E12" s="13"/>
      <c r="F12" s="13"/>
    </row>
    <row r="13" spans="1:6" x14ac:dyDescent="0.25">
      <c r="A13" t="s">
        <v>147</v>
      </c>
      <c r="B13" s="13"/>
      <c r="C13" s="13"/>
      <c r="D13" s="13"/>
      <c r="E13" s="13"/>
      <c r="F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2018-09-25T05:04:52Z</dcterms:created>
  <dcterms:modified xsi:type="dcterms:W3CDTF">2020-04-12T14:30:10Z</dcterms:modified>
</cp:coreProperties>
</file>