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3" l="1"/>
  <c r="E19" i="3"/>
  <c r="F19" i="3"/>
  <c r="G19" i="3"/>
  <c r="C19" i="3"/>
  <c r="C19" i="2"/>
  <c r="C41" i="1"/>
  <c r="D41" i="1"/>
  <c r="E41" i="1"/>
  <c r="F41" i="1"/>
  <c r="G41" i="1"/>
  <c r="D19" i="1"/>
  <c r="E19" i="1"/>
  <c r="F19" i="1"/>
  <c r="G19" i="1"/>
  <c r="C19" i="1"/>
  <c r="D12" i="1"/>
  <c r="E12" i="1"/>
  <c r="F12" i="1"/>
  <c r="G12" i="1"/>
  <c r="C12" i="1"/>
  <c r="E33" i="1" l="1"/>
  <c r="E42" i="1" s="1"/>
  <c r="E10" i="2"/>
  <c r="F10" i="2"/>
  <c r="G10" i="2"/>
  <c r="D10" i="2"/>
  <c r="C10" i="2"/>
  <c r="E25" i="3" l="1"/>
  <c r="F25" i="3"/>
  <c r="G25" i="3"/>
  <c r="G20" i="1"/>
  <c r="F20" i="1"/>
  <c r="E20" i="1" l="1"/>
  <c r="D20" i="1"/>
  <c r="C20" i="1"/>
  <c r="F28" i="1"/>
  <c r="G28" i="1"/>
  <c r="D28" i="1"/>
  <c r="E28" i="1"/>
  <c r="E43" i="1" s="1"/>
  <c r="D33" i="1"/>
  <c r="F33" i="1"/>
  <c r="F42" i="1" s="1"/>
  <c r="G33" i="1"/>
  <c r="G42" i="1" s="1"/>
  <c r="C33" i="1"/>
  <c r="G43" i="1" l="1"/>
  <c r="F43" i="1"/>
  <c r="D14" i="3"/>
  <c r="E14" i="3"/>
  <c r="F14" i="3"/>
  <c r="G14" i="3"/>
  <c r="C14" i="3"/>
  <c r="F27" i="3" l="1"/>
  <c r="F29" i="3" s="1"/>
  <c r="E27" i="3"/>
  <c r="D12" i="2"/>
  <c r="E12" i="2"/>
  <c r="F12" i="2"/>
  <c r="G12" i="2"/>
  <c r="G27" i="3" l="1"/>
  <c r="G29" i="3" s="1"/>
  <c r="C28" i="1"/>
  <c r="C12" i="2" l="1"/>
  <c r="D25" i="3" l="1"/>
  <c r="D27" i="3" s="1"/>
  <c r="E29" i="3"/>
  <c r="C25" i="3"/>
  <c r="G32" i="3" l="1"/>
  <c r="E32" i="3"/>
  <c r="D32" i="3"/>
  <c r="F32" i="3"/>
  <c r="C27" i="3"/>
  <c r="C32" i="3" l="1"/>
  <c r="D23" i="2"/>
  <c r="E23" i="2"/>
  <c r="F23" i="2"/>
  <c r="G23" i="2"/>
  <c r="C23" i="2"/>
  <c r="B8" i="4"/>
  <c r="F8" i="4" l="1"/>
  <c r="F47" i="1"/>
  <c r="E8" i="4"/>
  <c r="E47" i="1"/>
  <c r="D8" i="4"/>
  <c r="D47" i="1"/>
  <c r="C8" i="4"/>
  <c r="C47" i="1"/>
  <c r="G47" i="1"/>
  <c r="D42" i="1"/>
  <c r="D43" i="1" s="1"/>
  <c r="C42" i="1"/>
  <c r="C43" i="1" s="1"/>
  <c r="C9" i="4" l="1"/>
  <c r="D9" i="4"/>
  <c r="E9" i="4"/>
  <c r="F9" i="4"/>
  <c r="B9" i="4"/>
  <c r="G16" i="2" l="1"/>
  <c r="G19" i="2" s="1"/>
  <c r="E16" i="2"/>
  <c r="E19" i="2" s="1"/>
  <c r="D16" i="2"/>
  <c r="D19" i="2" s="1"/>
  <c r="F16" i="2"/>
  <c r="F19" i="2" s="1"/>
  <c r="C16" i="2"/>
  <c r="C11" i="4" l="1"/>
  <c r="D21" i="2"/>
  <c r="D26" i="2" s="1"/>
  <c r="E21" i="2"/>
  <c r="E26" i="2" s="1"/>
  <c r="D12" i="4" s="1"/>
  <c r="F21" i="2"/>
  <c r="F26" i="2" s="1"/>
  <c r="G21" i="2"/>
  <c r="G26" i="2" s="1"/>
  <c r="D11" i="4"/>
  <c r="B11" i="4"/>
  <c r="C21" i="2"/>
  <c r="F11" i="4"/>
  <c r="E11" i="4"/>
  <c r="E12" i="4" l="1"/>
  <c r="F29" i="2"/>
  <c r="C12" i="4"/>
  <c r="D29" i="2"/>
  <c r="C6" i="4"/>
  <c r="C10" i="4"/>
  <c r="C7" i="4"/>
  <c r="F12" i="4"/>
  <c r="G29" i="2"/>
  <c r="C26" i="2"/>
  <c r="B10" i="4" s="1"/>
  <c r="E29" i="2"/>
  <c r="B6" i="4" l="1"/>
  <c r="B7" i="4"/>
  <c r="C29" i="2"/>
  <c r="B12" i="4"/>
  <c r="C29" i="3"/>
  <c r="G45" i="1" l="1"/>
  <c r="D10" i="4" l="1"/>
  <c r="D6" i="4"/>
  <c r="F10" i="4"/>
  <c r="F7" i="4"/>
  <c r="F6" i="4"/>
  <c r="E10" i="4"/>
  <c r="E7" i="4"/>
  <c r="E6" i="4"/>
  <c r="D29" i="3" l="1"/>
  <c r="D7" i="4"/>
  <c r="D45" i="1" l="1"/>
  <c r="C45" i="1"/>
  <c r="F45" i="1"/>
  <c r="E45" i="1"/>
</calcChain>
</file>

<file path=xl/sharedStrings.xml><?xml version="1.0" encoding="utf-8"?>
<sst xmlns="http://schemas.openxmlformats.org/spreadsheetml/2006/main" count="127" uniqueCount="94">
  <si>
    <t>Non Current Assets</t>
  </si>
  <si>
    <t>Inventories</t>
  </si>
  <si>
    <t>Current tax</t>
  </si>
  <si>
    <t>Deferred tax</t>
  </si>
  <si>
    <t>Statement of Cash Flows</t>
  </si>
  <si>
    <t>Net increase in cash &amp; cash equivalents</t>
  </si>
  <si>
    <t>Check</t>
  </si>
  <si>
    <t>Quarter 3</t>
  </si>
  <si>
    <t>Quarter 2</t>
  </si>
  <si>
    <t>Quarter 1</t>
  </si>
  <si>
    <t xml:space="preserve">Turnover </t>
  </si>
  <si>
    <t>Cost &amp; Expenses</t>
  </si>
  <si>
    <t>Net Profit before WPPF, WF &amp; Income tax</t>
  </si>
  <si>
    <t>Contribution to WPPF &amp; WF</t>
  </si>
  <si>
    <t>Net Profit before Income tax</t>
  </si>
  <si>
    <t>Provision for Income tax</t>
  </si>
  <si>
    <t>Cash generated from Operations</t>
  </si>
  <si>
    <t>Total Non Current Assets</t>
  </si>
  <si>
    <t>Total Current Assets</t>
  </si>
  <si>
    <t>Total Assets</t>
  </si>
  <si>
    <t>Current Assets</t>
  </si>
  <si>
    <t>Non Current Liabilities</t>
  </si>
  <si>
    <t>Total Non Current Liabilities</t>
  </si>
  <si>
    <t>Current  Liabilities</t>
  </si>
  <si>
    <t xml:space="preserve"> Total Current  Liabilities</t>
  </si>
  <si>
    <t>Cash flows from operating activities</t>
  </si>
  <si>
    <t>Cash flows from financing  activities</t>
  </si>
  <si>
    <t>Opening cash &amp; cash equivalents</t>
  </si>
  <si>
    <t>Closing cash  &amp; cash equivalents</t>
  </si>
  <si>
    <t>Net cash provided by (used in) financing  activities</t>
  </si>
  <si>
    <t xml:space="preserve">STATEMENT OF FINANCIAL POSITION </t>
  </si>
  <si>
    <t>AS AT QUARTER END</t>
  </si>
  <si>
    <t>ASSETS</t>
  </si>
  <si>
    <t>EQUITY AND LIABILITIES</t>
  </si>
  <si>
    <t>Shareholders' Equity</t>
  </si>
  <si>
    <t>Total Shareholders' Equity</t>
  </si>
  <si>
    <t xml:space="preserve"> Total  Liabilities</t>
  </si>
  <si>
    <t>TOTAL EQUITY AND LAIBILITITES</t>
  </si>
  <si>
    <t>Net Asset Value Per Share</t>
  </si>
  <si>
    <t>STATEMENT OF PROFIT &amp; LOSS</t>
  </si>
  <si>
    <t>Earning Per Share</t>
  </si>
  <si>
    <t>Profit after Taxation</t>
  </si>
  <si>
    <t>Net Operating Cash Flow per Share</t>
  </si>
  <si>
    <t>Q1</t>
  </si>
  <si>
    <t>Q2</t>
  </si>
  <si>
    <t>Q3</t>
  </si>
  <si>
    <t>Q4</t>
  </si>
  <si>
    <t>Q5</t>
  </si>
  <si>
    <t>Gross Profit</t>
  </si>
  <si>
    <t>Operating Expenses</t>
  </si>
  <si>
    <t>Operating Profit</t>
  </si>
  <si>
    <t>Cash Flows from investing activities</t>
  </si>
  <si>
    <t>Net cash flow from investing activities</t>
  </si>
  <si>
    <t>Ratios</t>
  </si>
  <si>
    <t>As at quarter end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</si>
  <si>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</si>
  <si>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</si>
  <si>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</si>
  <si>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</si>
  <si>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</si>
  <si>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</si>
  <si>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</si>
  <si>
    <t>Share Capital</t>
  </si>
  <si>
    <t>Retained earnings</t>
  </si>
  <si>
    <t>Advances, deposits and prepayments</t>
  </si>
  <si>
    <t>Cash and bank balances</t>
  </si>
  <si>
    <t>Collections from turnover and other income</t>
  </si>
  <si>
    <t>Non operating income</t>
  </si>
  <si>
    <t>Short term loan</t>
  </si>
  <si>
    <t>Dividend paid</t>
  </si>
  <si>
    <t>Deferred tax liability</t>
  </si>
  <si>
    <t>Property, plant and equipment</t>
  </si>
  <si>
    <t>Long term loan</t>
  </si>
  <si>
    <t>Administrative expenses</t>
  </si>
  <si>
    <t>Selling &amp; distribution expenses</t>
  </si>
  <si>
    <t>ACTIVE FINE</t>
  </si>
  <si>
    <t>Product development cost</t>
  </si>
  <si>
    <t>Investment in shares</t>
  </si>
  <si>
    <t>Account receivables</t>
  </si>
  <si>
    <t>Share premium</t>
  </si>
  <si>
    <t>Revaluation surplus</t>
  </si>
  <si>
    <t>Provision for current tax</t>
  </si>
  <si>
    <t>Liabilities for expenses and services</t>
  </si>
  <si>
    <t>Liabilites for other  finance</t>
  </si>
  <si>
    <t>Finance cost</t>
  </si>
  <si>
    <t>Payment to suppliers</t>
  </si>
  <si>
    <t>Payment for expenses</t>
  </si>
  <si>
    <t>Payment for advance, deposit &amp; prepayment</t>
  </si>
  <si>
    <t>Payment of WPPF</t>
  </si>
  <si>
    <t>Other income</t>
  </si>
  <si>
    <t>Investment during this year</t>
  </si>
  <si>
    <t>Purchase of fixed assets</t>
  </si>
  <si>
    <t>Increase/decrease in short term loan</t>
  </si>
  <si>
    <t>Increase/decrease in long term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</si>
</sst>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0" xfId="0" applyFont="1"/>
    <xf numFmtId="43" fontId="0" fillId="0" borderId="0" xfId="1" applyNumberFormat="1" applyFont="1"/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ont="1" applyAlignment="1">
      <alignment horizontal="left" indent="1"/>
    </xf>
    <xf numFmtId="164" fontId="1" fillId="0" borderId="0" xfId="1" applyNumberFormat="1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3" fontId="2" fillId="0" borderId="0" xfId="0" applyNumberFormat="1" applyFont="1"/>
    <xf numFmtId="0" fontId="3" fillId="0" borderId="0" xfId="0" applyFont="1" applyAlignment="1"/>
    <xf numFmtId="2" fontId="2" fillId="0" borderId="0" xfId="0" applyNumberFormat="1" applyFont="1"/>
    <xf numFmtId="164" fontId="1" fillId="0" borderId="1" xfId="1" applyNumberFormat="1" applyFont="1" applyBorder="1"/>
    <xf numFmtId="164" fontId="2" fillId="0" borderId="1" xfId="1" applyNumberFormat="1" applyFont="1" applyBorder="1"/>
    <xf numFmtId="164" fontId="2" fillId="0" borderId="2" xfId="1" applyNumberFormat="1" applyFont="1" applyBorder="1"/>
    <xf numFmtId="43" fontId="2" fillId="0" borderId="3" xfId="1" applyNumberFormat="1" applyFont="1" applyBorder="1"/>
    <xf numFmtId="43" fontId="2" fillId="0" borderId="3" xfId="0" applyNumberFormat="1" applyFont="1" applyBorder="1"/>
    <xf numFmtId="164" fontId="2" fillId="0" borderId="0" xfId="1" applyNumberFormat="1" applyFont="1" applyBorder="1"/>
    <xf numFmtId="2" fontId="2" fillId="0" borderId="3" xfId="0" applyNumberFormat="1" applyFont="1" applyBorder="1"/>
    <xf numFmtId="164" fontId="2" fillId="0" borderId="4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1" fillId="0" borderId="0" xfId="1" applyNumberFormat="1" applyFont="1" applyBorder="1"/>
    <xf numFmtId="0" fontId="0" fillId="0" borderId="0" xfId="0" applyFill="1"/>
    <xf numFmtId="164" fontId="2" fillId="0" borderId="0" xfId="0" applyNumberFormat="1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10" fontId="0" fillId="0" borderId="0" xfId="2" applyNumberFormat="1" applyFont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64" fontId="2" fillId="0" borderId="1" xfId="0" applyNumberFormat="1" applyFont="1" applyBorder="1"/>
    <xf numFmtId="164" fontId="0" fillId="0" borderId="0" xfId="2" applyNumberFormat="1" applyFont="1"/>
    <xf numFmtId="164" fontId="1" fillId="0" borderId="0" xfId="2" applyNumberFormat="1" applyFont="1"/>
    <xf numFmtId="43" fontId="2" fillId="0" borderId="3" xfId="1" applyNumberFormat="1" applyFont="1" applyFill="1" applyBorder="1"/>
    <xf numFmtId="164" fontId="0" fillId="0" borderId="0" xfId="2" applyNumberFormat="1" applyFont="1" applyFill="1" applyAlignment="1">
      <alignment horizontal="center"/>
    </xf>
    <xf numFmtId="164" fontId="2" fillId="0" borderId="0" xfId="0" applyNumberFormat="1" applyFont="1" applyBorder="1"/>
    <xf numFmtId="43" fontId="5" fillId="0" borderId="3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G45" sqref="G45"/>
    </sheetView>
  </sheetViews>
  <sheetFormatPr defaultRowHeight="15" x14ac:dyDescent="0.25"/>
  <cols>
    <col min="1" max="1" width="49.28515625" customWidth="1"/>
    <col min="2" max="2" width="16.140625" customWidth="1"/>
    <col min="3" max="3" width="17.5703125" customWidth="1"/>
    <col min="4" max="4" width="16.28515625" customWidth="1"/>
    <col min="5" max="5" width="17.28515625" customWidth="1"/>
    <col min="6" max="6" width="18.140625" customWidth="1"/>
    <col min="7" max="7" width="17.28515625" customWidth="1"/>
    <col min="8" max="8" width="14.28515625" bestFit="1" customWidth="1"/>
  </cols>
  <sheetData>
    <row r="1" spans="1:8" ht="15.75" x14ac:dyDescent="0.25">
      <c r="A1" s="8" t="s">
        <v>75</v>
      </c>
    </row>
    <row r="2" spans="1:8" ht="15.75" x14ac:dyDescent="0.25">
      <c r="A2" s="8" t="s">
        <v>30</v>
      </c>
    </row>
    <row r="3" spans="1:8" ht="15.75" x14ac:dyDescent="0.25">
      <c r="A3" s="8" t="s">
        <v>31</v>
      </c>
    </row>
    <row r="4" spans="1:8" ht="15.75" x14ac:dyDescent="0.25">
      <c r="A4" s="8"/>
      <c r="C4" s="24" t="s">
        <v>43</v>
      </c>
      <c r="D4" s="24" t="s">
        <v>44</v>
      </c>
      <c r="E4" s="24" t="s">
        <v>45</v>
      </c>
      <c r="F4" s="24" t="s">
        <v>46</v>
      </c>
      <c r="G4" s="24" t="s">
        <v>47</v>
      </c>
    </row>
    <row r="5" spans="1:8" x14ac:dyDescent="0.25">
      <c r="B5" s="6"/>
      <c r="C5" s="6" t="s">
        <v>8</v>
      </c>
      <c r="D5" s="6" t="s">
        <v>7</v>
      </c>
      <c r="E5" s="6" t="s">
        <v>9</v>
      </c>
      <c r="F5" s="6" t="s">
        <v>8</v>
      </c>
      <c r="G5" s="6" t="s">
        <v>7</v>
      </c>
      <c r="H5" s="6"/>
    </row>
    <row r="6" spans="1:8" x14ac:dyDescent="0.25">
      <c r="B6" s="7"/>
      <c r="C6" s="7">
        <v>43100</v>
      </c>
      <c r="D6" s="7">
        <v>43190</v>
      </c>
      <c r="E6" s="7">
        <v>43373</v>
      </c>
      <c r="F6" s="7">
        <v>43465</v>
      </c>
      <c r="G6" s="7">
        <v>43555</v>
      </c>
      <c r="H6" s="7"/>
    </row>
    <row r="7" spans="1:8" x14ac:dyDescent="0.25">
      <c r="A7" s="11" t="s">
        <v>32</v>
      </c>
      <c r="B7" s="4"/>
      <c r="C7" s="4"/>
      <c r="D7" s="4"/>
      <c r="E7" s="4"/>
      <c r="F7" s="4"/>
      <c r="G7" s="4"/>
      <c r="H7" s="4"/>
    </row>
    <row r="8" spans="1:8" x14ac:dyDescent="0.25">
      <c r="A8" s="1" t="s">
        <v>0</v>
      </c>
      <c r="B8" s="4"/>
      <c r="D8" s="4"/>
      <c r="E8" s="4"/>
      <c r="F8" s="4"/>
      <c r="G8" s="4"/>
      <c r="H8" s="4"/>
    </row>
    <row r="9" spans="1:8" x14ac:dyDescent="0.25">
      <c r="A9" t="s">
        <v>71</v>
      </c>
      <c r="B9" s="4"/>
      <c r="C9" s="4">
        <v>3214035933</v>
      </c>
      <c r="D9" s="33">
        <v>3483035958</v>
      </c>
      <c r="E9" s="4">
        <v>3790957988</v>
      </c>
      <c r="F9" s="4">
        <v>3960250683</v>
      </c>
      <c r="G9" s="4">
        <v>4304399146</v>
      </c>
      <c r="H9" s="4"/>
    </row>
    <row r="10" spans="1:8" x14ac:dyDescent="0.25">
      <c r="A10" t="s">
        <v>76</v>
      </c>
      <c r="B10" s="4"/>
      <c r="C10" s="4">
        <v>11779809</v>
      </c>
      <c r="D10" s="33">
        <v>11043571</v>
      </c>
      <c r="E10" s="4">
        <v>9571095</v>
      </c>
      <c r="F10" s="4">
        <v>8834857</v>
      </c>
      <c r="G10" s="4">
        <v>8098619</v>
      </c>
      <c r="H10" s="4"/>
    </row>
    <row r="11" spans="1:8" x14ac:dyDescent="0.25">
      <c r="A11" t="s">
        <v>77</v>
      </c>
      <c r="B11" s="4"/>
      <c r="C11" s="4">
        <v>282500000</v>
      </c>
      <c r="D11" s="33">
        <v>282500000</v>
      </c>
      <c r="E11" s="4">
        <v>274424926</v>
      </c>
      <c r="F11" s="4">
        <v>325511396</v>
      </c>
      <c r="G11" s="4">
        <v>355533396</v>
      </c>
      <c r="H11" s="4"/>
    </row>
    <row r="12" spans="1:8" x14ac:dyDescent="0.25">
      <c r="A12" s="1" t="s">
        <v>17</v>
      </c>
      <c r="B12" s="18"/>
      <c r="C12" s="18">
        <f>SUM(C9:C11)</f>
        <v>3508315742</v>
      </c>
      <c r="D12" s="18">
        <f t="shared" ref="D12:G12" si="0">SUM(D9:D11)</f>
        <v>3776579529</v>
      </c>
      <c r="E12" s="18">
        <f t="shared" si="0"/>
        <v>4074954009</v>
      </c>
      <c r="F12" s="18">
        <f t="shared" si="0"/>
        <v>4294596936</v>
      </c>
      <c r="G12" s="18">
        <f t="shared" si="0"/>
        <v>4668031161</v>
      </c>
      <c r="H12" s="5"/>
    </row>
    <row r="13" spans="1:8" x14ac:dyDescent="0.25">
      <c r="A13" s="1"/>
      <c r="B13" s="5"/>
      <c r="C13" s="5"/>
      <c r="D13" s="5"/>
      <c r="E13" s="5"/>
      <c r="F13" s="5"/>
      <c r="G13" s="5"/>
      <c r="H13" s="5"/>
    </row>
    <row r="14" spans="1:8" x14ac:dyDescent="0.25">
      <c r="A14" s="1" t="s">
        <v>20</v>
      </c>
      <c r="B14" s="4"/>
      <c r="C14" s="4"/>
      <c r="D14" s="4"/>
      <c r="E14" s="4"/>
      <c r="F14" s="4"/>
      <c r="G14" s="4"/>
      <c r="H14" s="4"/>
    </row>
    <row r="15" spans="1:8" x14ac:dyDescent="0.25">
      <c r="A15" t="s">
        <v>1</v>
      </c>
      <c r="B15" s="4"/>
      <c r="C15" s="33">
        <v>599363847</v>
      </c>
      <c r="D15" s="33">
        <v>581183121</v>
      </c>
      <c r="E15" s="4">
        <v>624056496</v>
      </c>
      <c r="F15" s="4">
        <v>630361150</v>
      </c>
      <c r="G15" s="4">
        <v>630950259</v>
      </c>
      <c r="H15" s="4"/>
    </row>
    <row r="16" spans="1:8" x14ac:dyDescent="0.25">
      <c r="A16" s="2" t="s">
        <v>64</v>
      </c>
      <c r="B16" s="10"/>
      <c r="C16" s="34">
        <v>311568400</v>
      </c>
      <c r="D16" s="34">
        <v>342090998</v>
      </c>
      <c r="E16" s="10">
        <v>374460592</v>
      </c>
      <c r="F16" s="10">
        <v>399503685</v>
      </c>
      <c r="G16" s="10">
        <v>385616552</v>
      </c>
      <c r="H16" s="4"/>
    </row>
    <row r="17" spans="1:8" x14ac:dyDescent="0.25">
      <c r="A17" s="2" t="s">
        <v>78</v>
      </c>
      <c r="B17" s="4"/>
      <c r="C17" s="33">
        <v>848359490</v>
      </c>
      <c r="D17" s="33">
        <v>859171947</v>
      </c>
      <c r="E17" s="4">
        <v>878145866</v>
      </c>
      <c r="F17" s="4">
        <v>889430241</v>
      </c>
      <c r="G17" s="4">
        <v>879719545</v>
      </c>
      <c r="H17" s="4"/>
    </row>
    <row r="18" spans="1:8" x14ac:dyDescent="0.25">
      <c r="A18" t="s">
        <v>65</v>
      </c>
      <c r="B18" s="4"/>
      <c r="C18" s="33">
        <v>767018995</v>
      </c>
      <c r="D18" s="33">
        <v>875351150</v>
      </c>
      <c r="E18" s="4">
        <v>827562977</v>
      </c>
      <c r="F18" s="4">
        <v>863178032</v>
      </c>
      <c r="G18" s="4">
        <v>825331148</v>
      </c>
      <c r="H18" s="4"/>
    </row>
    <row r="19" spans="1:8" x14ac:dyDescent="0.25">
      <c r="A19" s="1" t="s">
        <v>18</v>
      </c>
      <c r="B19" s="17"/>
      <c r="C19" s="17">
        <f>SUM(C15:C18)</f>
        <v>2526310732</v>
      </c>
      <c r="D19" s="17">
        <f t="shared" ref="D19:G19" si="1">SUM(D15:D18)</f>
        <v>2657797216</v>
      </c>
      <c r="E19" s="17">
        <f t="shared" si="1"/>
        <v>2704225931</v>
      </c>
      <c r="F19" s="17">
        <f t="shared" si="1"/>
        <v>2782473108</v>
      </c>
      <c r="G19" s="17">
        <f t="shared" si="1"/>
        <v>2721617504</v>
      </c>
      <c r="H19" s="5"/>
    </row>
    <row r="20" spans="1:8" ht="15.75" thickBot="1" x14ac:dyDescent="0.3">
      <c r="A20" s="1" t="s">
        <v>19</v>
      </c>
      <c r="B20" s="23"/>
      <c r="C20" s="23">
        <f>C12+C19</f>
        <v>6034626474</v>
      </c>
      <c r="D20" s="23">
        <f>D12+D19</f>
        <v>6434376745</v>
      </c>
      <c r="E20" s="23">
        <f>E12+E19</f>
        <v>6779179940</v>
      </c>
      <c r="F20" s="23">
        <f>F12+F19</f>
        <v>7077070044</v>
      </c>
      <c r="G20" s="23">
        <f>G12+G19</f>
        <v>7389648665</v>
      </c>
      <c r="H20" s="5"/>
    </row>
    <row r="21" spans="1:8" x14ac:dyDescent="0.25">
      <c r="A21" s="1"/>
      <c r="B21" s="5"/>
      <c r="C21" s="5"/>
      <c r="D21" s="5"/>
      <c r="E21" s="5"/>
      <c r="F21" s="5"/>
      <c r="G21" s="5"/>
      <c r="H21" s="5"/>
    </row>
    <row r="22" spans="1:8" x14ac:dyDescent="0.25">
      <c r="A22" s="12" t="s">
        <v>33</v>
      </c>
      <c r="B22" s="4"/>
      <c r="C22" s="4"/>
      <c r="D22" s="4"/>
      <c r="E22" s="4"/>
      <c r="F22" s="4"/>
      <c r="G22" s="4"/>
      <c r="H22" s="4"/>
    </row>
    <row r="23" spans="1:8" x14ac:dyDescent="0.25">
      <c r="A23" s="1" t="s">
        <v>34</v>
      </c>
      <c r="B23" s="4"/>
      <c r="C23" s="4"/>
      <c r="D23" s="4"/>
      <c r="E23" s="4"/>
      <c r="F23" s="4"/>
      <c r="G23" s="4"/>
      <c r="H23" s="4"/>
    </row>
    <row r="24" spans="1:8" x14ac:dyDescent="0.25">
      <c r="A24" t="s">
        <v>62</v>
      </c>
      <c r="B24" s="4"/>
      <c r="C24" s="33">
        <v>1999471500</v>
      </c>
      <c r="D24" s="33">
        <v>1999471500</v>
      </c>
      <c r="E24" s="4">
        <v>1999471500</v>
      </c>
      <c r="F24" s="4">
        <v>2399365800</v>
      </c>
      <c r="G24" s="4">
        <v>2399365800</v>
      </c>
      <c r="H24" s="4"/>
    </row>
    <row r="25" spans="1:8" x14ac:dyDescent="0.25">
      <c r="A25" s="2" t="s">
        <v>79</v>
      </c>
      <c r="B25" s="10"/>
      <c r="C25" s="34">
        <v>986850000</v>
      </c>
      <c r="D25" s="34">
        <v>986850000</v>
      </c>
      <c r="E25" s="10">
        <v>986850000</v>
      </c>
      <c r="F25" s="10">
        <v>986850000</v>
      </c>
      <c r="G25" s="10">
        <v>986850000</v>
      </c>
      <c r="H25" s="4"/>
    </row>
    <row r="26" spans="1:8" x14ac:dyDescent="0.25">
      <c r="A26" t="s">
        <v>80</v>
      </c>
      <c r="B26" s="4"/>
      <c r="C26" s="33">
        <v>107212941</v>
      </c>
      <c r="D26" s="33">
        <v>107046040</v>
      </c>
      <c r="E26" s="4">
        <v>106724375</v>
      </c>
      <c r="F26" s="4">
        <v>106569612</v>
      </c>
      <c r="G26" s="4">
        <v>106414848</v>
      </c>
      <c r="H26" s="4"/>
    </row>
    <row r="27" spans="1:8" x14ac:dyDescent="0.25">
      <c r="A27" s="2" t="s">
        <v>63</v>
      </c>
      <c r="B27" s="10"/>
      <c r="C27" s="34">
        <v>1084587620</v>
      </c>
      <c r="D27" s="34">
        <v>1219497234</v>
      </c>
      <c r="E27" s="10">
        <v>1793220155</v>
      </c>
      <c r="F27" s="10">
        <v>1600419898</v>
      </c>
      <c r="G27" s="10">
        <v>1809387648</v>
      </c>
      <c r="H27" s="4"/>
    </row>
    <row r="28" spans="1:8" x14ac:dyDescent="0.25">
      <c r="A28" s="1" t="s">
        <v>35</v>
      </c>
      <c r="B28" s="4"/>
      <c r="C28" s="35">
        <f>SUM(C24:C27)</f>
        <v>4178122061</v>
      </c>
      <c r="D28" s="35">
        <f>SUM(D24:D27)</f>
        <v>4312864774</v>
      </c>
      <c r="E28" s="35">
        <f>SUM(E24:E27)</f>
        <v>4886266030</v>
      </c>
      <c r="F28" s="35">
        <f>SUM(F24:F27)</f>
        <v>5093205310</v>
      </c>
      <c r="G28" s="35">
        <f>SUM(G24:G27)</f>
        <v>5302018296</v>
      </c>
      <c r="H28" s="4"/>
    </row>
    <row r="29" spans="1:8" x14ac:dyDescent="0.25">
      <c r="A29" s="1"/>
      <c r="B29" s="4"/>
      <c r="C29" s="40"/>
      <c r="D29" s="40"/>
      <c r="E29" s="40"/>
      <c r="F29" s="40"/>
      <c r="G29" s="40"/>
      <c r="H29" s="4"/>
    </row>
    <row r="30" spans="1:8" x14ac:dyDescent="0.25">
      <c r="A30" s="1" t="s">
        <v>21</v>
      </c>
      <c r="B30" s="4"/>
      <c r="C30" s="4"/>
      <c r="D30" s="4"/>
      <c r="E30" s="4"/>
      <c r="F30" s="4"/>
      <c r="G30" s="4"/>
      <c r="H30" s="4"/>
    </row>
    <row r="31" spans="1:8" x14ac:dyDescent="0.25">
      <c r="A31" s="2" t="s">
        <v>70</v>
      </c>
      <c r="B31" s="10"/>
      <c r="C31" s="34">
        <v>116198076</v>
      </c>
      <c r="D31" s="34">
        <v>131980159</v>
      </c>
      <c r="E31" s="10">
        <v>64699780</v>
      </c>
      <c r="F31" s="10">
        <v>64699780</v>
      </c>
      <c r="G31" s="10">
        <v>64699780</v>
      </c>
      <c r="H31" s="4"/>
    </row>
    <row r="32" spans="1:8" x14ac:dyDescent="0.25">
      <c r="A32" s="2" t="s">
        <v>72</v>
      </c>
      <c r="B32" s="4"/>
      <c r="C32" s="33">
        <v>0</v>
      </c>
      <c r="D32" s="33">
        <v>308202133</v>
      </c>
      <c r="E32" s="4">
        <v>308202133</v>
      </c>
      <c r="F32" s="4">
        <v>308202133</v>
      </c>
      <c r="G32" s="4">
        <v>308202133</v>
      </c>
      <c r="H32" s="4"/>
    </row>
    <row r="33" spans="1:8" x14ac:dyDescent="0.25">
      <c r="A33" s="1" t="s">
        <v>22</v>
      </c>
      <c r="B33" s="18"/>
      <c r="C33" s="18">
        <f>SUM(C31:C32)</f>
        <v>116198076</v>
      </c>
      <c r="D33" s="18">
        <f t="shared" ref="D33:G33" si="2">SUM(D31:D32)</f>
        <v>440182292</v>
      </c>
      <c r="E33" s="18">
        <f>SUM(E31:E32)</f>
        <v>372901913</v>
      </c>
      <c r="F33" s="18">
        <f t="shared" si="2"/>
        <v>372901913</v>
      </c>
      <c r="G33" s="18">
        <f t="shared" si="2"/>
        <v>372901913</v>
      </c>
      <c r="H33" s="5"/>
    </row>
    <row r="34" spans="1:8" x14ac:dyDescent="0.25">
      <c r="A34" s="1"/>
      <c r="B34" s="5"/>
      <c r="C34" s="5"/>
      <c r="D34" s="5"/>
      <c r="E34" s="5"/>
      <c r="F34" s="5"/>
      <c r="G34" s="5"/>
      <c r="H34" s="5"/>
    </row>
    <row r="35" spans="1:8" x14ac:dyDescent="0.25">
      <c r="A35" s="1" t="s">
        <v>23</v>
      </c>
      <c r="B35" s="4"/>
      <c r="C35" s="4"/>
      <c r="D35" s="4"/>
      <c r="E35" s="4"/>
      <c r="F35" s="4"/>
      <c r="G35" s="4"/>
      <c r="H35" s="4"/>
    </row>
    <row r="36" spans="1:8" x14ac:dyDescent="0.25">
      <c r="A36" t="s">
        <v>72</v>
      </c>
      <c r="B36" s="4"/>
      <c r="C36" s="34">
        <v>11076795</v>
      </c>
      <c r="D36" s="33">
        <v>41797867</v>
      </c>
      <c r="E36" s="4">
        <v>31078342</v>
      </c>
      <c r="F36" s="4">
        <v>13926990</v>
      </c>
      <c r="G36" s="4">
        <v>9492462</v>
      </c>
      <c r="H36" s="4"/>
    </row>
    <row r="37" spans="1:8" x14ac:dyDescent="0.25">
      <c r="A37" s="2" t="s">
        <v>68</v>
      </c>
      <c r="B37" s="10"/>
      <c r="C37" s="34">
        <v>1078664653</v>
      </c>
      <c r="D37" s="34">
        <v>971762577</v>
      </c>
      <c r="E37" s="10">
        <v>1119888436</v>
      </c>
      <c r="F37" s="10">
        <v>1216301372</v>
      </c>
      <c r="G37" s="10">
        <v>1317564162</v>
      </c>
      <c r="H37" s="4"/>
    </row>
    <row r="38" spans="1:8" x14ac:dyDescent="0.25">
      <c r="A38" s="2" t="s">
        <v>81</v>
      </c>
      <c r="B38" s="10"/>
      <c r="C38" s="34">
        <v>461280110</v>
      </c>
      <c r="D38" s="34">
        <v>489320665</v>
      </c>
      <c r="E38" s="10">
        <v>241052045</v>
      </c>
      <c r="F38" s="10">
        <v>241052045</v>
      </c>
      <c r="G38" s="10">
        <v>241052045</v>
      </c>
      <c r="H38" s="4"/>
    </row>
    <row r="39" spans="1:8" x14ac:dyDescent="0.25">
      <c r="A39" s="2" t="s">
        <v>82</v>
      </c>
      <c r="B39" s="10"/>
      <c r="C39" s="34">
        <v>101374844</v>
      </c>
      <c r="D39" s="34">
        <v>81611287</v>
      </c>
      <c r="E39" s="10">
        <v>32509727</v>
      </c>
      <c r="F39" s="10">
        <v>33854971</v>
      </c>
      <c r="G39" s="10">
        <v>30357930</v>
      </c>
      <c r="H39" s="4"/>
    </row>
    <row r="40" spans="1:8" x14ac:dyDescent="0.25">
      <c r="A40" s="2" t="s">
        <v>83</v>
      </c>
      <c r="B40" s="10"/>
      <c r="C40" s="34">
        <v>87909936</v>
      </c>
      <c r="D40" s="34">
        <v>96837285</v>
      </c>
      <c r="E40" s="10">
        <v>95483446</v>
      </c>
      <c r="F40" s="10">
        <v>105827443</v>
      </c>
      <c r="G40" s="10">
        <v>116261857</v>
      </c>
      <c r="H40" s="4"/>
    </row>
    <row r="41" spans="1:8" x14ac:dyDescent="0.25">
      <c r="A41" s="1" t="s">
        <v>24</v>
      </c>
      <c r="B41" s="17"/>
      <c r="C41" s="17">
        <f>SUM(C36:C40)</f>
        <v>1740306338</v>
      </c>
      <c r="D41" s="17">
        <f t="shared" ref="D41:G41" si="3">SUM(D36:D40)</f>
        <v>1681329681</v>
      </c>
      <c r="E41" s="17">
        <f t="shared" si="3"/>
        <v>1520011996</v>
      </c>
      <c r="F41" s="17">
        <f t="shared" si="3"/>
        <v>1610962821</v>
      </c>
      <c r="G41" s="17">
        <f t="shared" si="3"/>
        <v>1714728456</v>
      </c>
      <c r="H41" s="5"/>
    </row>
    <row r="42" spans="1:8" x14ac:dyDescent="0.25">
      <c r="A42" s="1" t="s">
        <v>36</v>
      </c>
      <c r="B42" s="18"/>
      <c r="C42" s="18">
        <f>C33+C41</f>
        <v>1856504414</v>
      </c>
      <c r="D42" s="18">
        <f>D33+D41</f>
        <v>2121511973</v>
      </c>
      <c r="E42" s="18">
        <f>E33+E41</f>
        <v>1892913909</v>
      </c>
      <c r="F42" s="18">
        <f>F33+F41</f>
        <v>1983864734</v>
      </c>
      <c r="G42" s="18">
        <f>G33+G41</f>
        <v>2087630369</v>
      </c>
      <c r="H42" s="5"/>
    </row>
    <row r="43" spans="1:8" ht="15.75" thickBot="1" x14ac:dyDescent="0.3">
      <c r="A43" s="1" t="s">
        <v>37</v>
      </c>
      <c r="B43" s="23"/>
      <c r="C43" s="23">
        <f>C28+C42</f>
        <v>6034626475</v>
      </c>
      <c r="D43" s="23">
        <f>D28+D42</f>
        <v>6434376747</v>
      </c>
      <c r="E43" s="23">
        <f>E28+E42</f>
        <v>6779179939</v>
      </c>
      <c r="F43" s="23">
        <f>F28+F42</f>
        <v>7077070044</v>
      </c>
      <c r="G43" s="23">
        <f>G28+G42</f>
        <v>7389648665</v>
      </c>
      <c r="H43" s="5"/>
    </row>
    <row r="44" spans="1:8" x14ac:dyDescent="0.25">
      <c r="B44" s="4"/>
      <c r="C44" s="4"/>
      <c r="D44" s="4"/>
      <c r="E44" s="4"/>
      <c r="F44" s="4"/>
      <c r="G44" s="4"/>
      <c r="H44" s="4"/>
    </row>
    <row r="45" spans="1:8" x14ac:dyDescent="0.25">
      <c r="A45" t="s">
        <v>6</v>
      </c>
      <c r="C45" t="str">
        <f>IF(C20=C43,"Balanced","Not Balanced")</f>
        <v>Not Balanced</v>
      </c>
      <c r="D45" t="str">
        <f>IF(D20=D43,"Balanced","Not Balanced")</f>
        <v>Not Balanced</v>
      </c>
      <c r="E45" t="str">
        <f>IF(E20=E43,"Balanced","Not Balanced")</f>
        <v>Not Balanced</v>
      </c>
      <c r="F45" s="27" t="str">
        <f>IF(F20=F43,"Balanced","Not Balanced")</f>
        <v>Balanced</v>
      </c>
      <c r="G45" s="27" t="str">
        <f>IF(G20=G43,"Balanced","Not Balanced")</f>
        <v>Balanced</v>
      </c>
    </row>
    <row r="47" spans="1:8" s="1" customFormat="1" x14ac:dyDescent="0.25">
      <c r="A47" s="1" t="s">
        <v>38</v>
      </c>
      <c r="B47" s="20"/>
      <c r="C47" s="20">
        <f>C28/(C24/10)</f>
        <v>20.896132107909516</v>
      </c>
      <c r="D47" s="20">
        <f>D28/(D24/10)</f>
        <v>21.570023748775615</v>
      </c>
      <c r="E47" s="20">
        <f>E28/(E24/10)</f>
        <v>24.437787835435515</v>
      </c>
      <c r="F47" s="20">
        <f>F28/(F24/10)</f>
        <v>21.227298105190965</v>
      </c>
      <c r="G47" s="20">
        <f>G28/(G24/10)</f>
        <v>22.097582186092676</v>
      </c>
      <c r="H47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pane xSplit="1" ySplit="6" topLeftCell="B26" activePane="bottomRight" state="frozen"/>
      <selection pane="topRight" activeCell="B1" sqref="B1"/>
      <selection pane="bottomLeft" activeCell="A4" sqref="A4"/>
      <selection pane="bottomRight" activeCell="G29" sqref="G29"/>
    </sheetView>
  </sheetViews>
  <sheetFormatPr defaultRowHeight="15" x14ac:dyDescent="0.25"/>
  <cols>
    <col min="1" max="1" width="46.42578125" customWidth="1"/>
    <col min="2" max="2" width="15" bestFit="1" customWidth="1"/>
    <col min="3" max="3" width="15.42578125" customWidth="1"/>
    <col min="4" max="4" width="15" bestFit="1" customWidth="1"/>
    <col min="5" max="5" width="15.140625" customWidth="1"/>
    <col min="6" max="6" width="14.28515625" bestFit="1" customWidth="1"/>
    <col min="7" max="7" width="18.28515625" customWidth="1"/>
  </cols>
  <sheetData>
    <row r="1" spans="1:7" ht="15.75" x14ac:dyDescent="0.25">
      <c r="A1" s="8" t="s">
        <v>75</v>
      </c>
    </row>
    <row r="2" spans="1:7" ht="17.25" customHeight="1" x14ac:dyDescent="0.25">
      <c r="A2" s="14" t="s">
        <v>39</v>
      </c>
    </row>
    <row r="3" spans="1:7" ht="17.25" customHeight="1" x14ac:dyDescent="0.25">
      <c r="A3" s="8" t="s">
        <v>31</v>
      </c>
    </row>
    <row r="4" spans="1:7" ht="17.25" customHeight="1" x14ac:dyDescent="0.25">
      <c r="A4" s="8"/>
      <c r="C4" s="24" t="s">
        <v>43</v>
      </c>
      <c r="D4" s="24" t="s">
        <v>44</v>
      </c>
      <c r="E4" s="24" t="s">
        <v>45</v>
      </c>
      <c r="F4" s="24" t="s">
        <v>46</v>
      </c>
      <c r="G4" s="24" t="s">
        <v>47</v>
      </c>
    </row>
    <row r="5" spans="1:7" x14ac:dyDescent="0.25">
      <c r="B5" s="6"/>
      <c r="C5" s="6" t="s">
        <v>8</v>
      </c>
      <c r="D5" s="6" t="s">
        <v>7</v>
      </c>
      <c r="E5" s="6" t="s">
        <v>9</v>
      </c>
      <c r="F5" s="6" t="s">
        <v>8</v>
      </c>
      <c r="G5" s="6" t="s">
        <v>7</v>
      </c>
    </row>
    <row r="6" spans="1:7" x14ac:dyDescent="0.25">
      <c r="B6" s="7"/>
      <c r="C6" s="7">
        <v>43100</v>
      </c>
      <c r="D6" s="7">
        <v>43190</v>
      </c>
      <c r="E6" s="7">
        <v>43373</v>
      </c>
      <c r="F6" s="7">
        <v>43465</v>
      </c>
      <c r="G6" s="7">
        <v>43555</v>
      </c>
    </row>
    <row r="7" spans="1:7" x14ac:dyDescent="0.25">
      <c r="B7" s="7"/>
      <c r="C7" s="7"/>
      <c r="D7" s="7"/>
      <c r="E7" s="7"/>
      <c r="F7" s="7"/>
      <c r="G7" s="7"/>
    </row>
    <row r="8" spans="1:7" x14ac:dyDescent="0.25">
      <c r="A8" s="1" t="s">
        <v>10</v>
      </c>
      <c r="B8" s="4"/>
      <c r="C8" s="39">
        <v>1105366825</v>
      </c>
      <c r="D8" s="39">
        <v>1688143987</v>
      </c>
      <c r="E8" s="37">
        <v>561999658</v>
      </c>
      <c r="F8" s="37">
        <v>1174131289</v>
      </c>
      <c r="G8" s="37">
        <v>1840879213</v>
      </c>
    </row>
    <row r="9" spans="1:7" x14ac:dyDescent="0.25">
      <c r="A9" s="1" t="s">
        <v>11</v>
      </c>
      <c r="B9" s="4"/>
      <c r="C9" s="36">
        <v>601574539</v>
      </c>
      <c r="D9" s="36">
        <v>917951865</v>
      </c>
      <c r="E9" s="36">
        <v>310400006</v>
      </c>
      <c r="F9" s="36">
        <v>620519434</v>
      </c>
      <c r="G9" s="36">
        <v>961531930</v>
      </c>
    </row>
    <row r="10" spans="1:7" s="2" customFormat="1" x14ac:dyDescent="0.25">
      <c r="A10" s="1" t="s">
        <v>48</v>
      </c>
      <c r="B10" s="16"/>
      <c r="C10" s="17">
        <f>C8-C9</f>
        <v>503792286</v>
      </c>
      <c r="D10" s="17">
        <f t="shared" ref="D10" si="0">D8-D9</f>
        <v>770192122</v>
      </c>
      <c r="E10" s="17">
        <f t="shared" ref="E10" si="1">E8-E9</f>
        <v>251599652</v>
      </c>
      <c r="F10" s="17">
        <f t="shared" ref="F10" si="2">F8-F9</f>
        <v>553611855</v>
      </c>
      <c r="G10" s="17">
        <f t="shared" ref="G10" si="3">G8-G9</f>
        <v>879347283</v>
      </c>
    </row>
    <row r="11" spans="1:7" s="2" customFormat="1" x14ac:dyDescent="0.25">
      <c r="A11" s="1"/>
      <c r="B11" s="26"/>
      <c r="C11" s="21"/>
      <c r="D11" s="21"/>
      <c r="E11" s="21"/>
      <c r="F11" s="21"/>
      <c r="G11" s="21"/>
    </row>
    <row r="12" spans="1:7" s="2" customFormat="1" x14ac:dyDescent="0.25">
      <c r="A12" s="1" t="s">
        <v>49</v>
      </c>
      <c r="B12" s="21"/>
      <c r="C12" s="28">
        <f>SUM(C13:C14)</f>
        <v>80562308</v>
      </c>
      <c r="D12" s="28">
        <f>SUM(D13:D14)</f>
        <v>124260816</v>
      </c>
      <c r="E12" s="28">
        <f>SUM(E13:E14)</f>
        <v>46045522</v>
      </c>
      <c r="F12" s="28">
        <f>SUM(F13:F14)</f>
        <v>87110345</v>
      </c>
      <c r="G12" s="28">
        <f>SUM(G13:G14)</f>
        <v>139016231</v>
      </c>
    </row>
    <row r="13" spans="1:7" s="2" customFormat="1" x14ac:dyDescent="0.25">
      <c r="A13" s="2" t="s">
        <v>73</v>
      </c>
      <c r="B13" s="26"/>
      <c r="C13" s="34">
        <v>56379762</v>
      </c>
      <c r="D13" s="34">
        <v>88794517</v>
      </c>
      <c r="E13" s="26">
        <v>34081336</v>
      </c>
      <c r="F13" s="26">
        <v>63034796</v>
      </c>
      <c r="G13" s="26">
        <v>102505907</v>
      </c>
    </row>
    <row r="14" spans="1:7" s="2" customFormat="1" x14ac:dyDescent="0.25">
      <c r="A14" s="2" t="s">
        <v>74</v>
      </c>
      <c r="B14" s="26"/>
      <c r="C14" s="34">
        <v>24182546</v>
      </c>
      <c r="D14" s="34">
        <v>35466299</v>
      </c>
      <c r="E14" s="26">
        <v>11964186</v>
      </c>
      <c r="F14" s="26">
        <v>24075549</v>
      </c>
      <c r="G14" s="26">
        <v>36510324</v>
      </c>
    </row>
    <row r="15" spans="1:7" s="2" customFormat="1" x14ac:dyDescent="0.25">
      <c r="B15" s="26"/>
      <c r="C15" s="34"/>
      <c r="D15" s="34"/>
      <c r="E15" s="26"/>
      <c r="F15" s="26"/>
      <c r="G15" s="26"/>
    </row>
    <row r="16" spans="1:7" s="2" customFormat="1" x14ac:dyDescent="0.25">
      <c r="A16" s="1" t="s">
        <v>50</v>
      </c>
      <c r="B16" s="16"/>
      <c r="C16" s="17">
        <f>C10-C12</f>
        <v>423229978</v>
      </c>
      <c r="D16" s="17">
        <f>D10-D12</f>
        <v>645931306</v>
      </c>
      <c r="E16" s="17">
        <f>E10-E12</f>
        <v>205554130</v>
      </c>
      <c r="F16" s="17">
        <f>F10-F12</f>
        <v>466501510</v>
      </c>
      <c r="G16" s="17">
        <f>G10-G12</f>
        <v>740331052</v>
      </c>
    </row>
    <row r="17" spans="1:8" s="2" customFormat="1" x14ac:dyDescent="0.25">
      <c r="A17" s="2" t="s">
        <v>84</v>
      </c>
      <c r="B17" s="26"/>
      <c r="C17" s="26">
        <v>55787345</v>
      </c>
      <c r="D17" s="26">
        <v>91190635</v>
      </c>
      <c r="E17" s="26">
        <v>48753098</v>
      </c>
      <c r="F17" s="26">
        <v>94557139</v>
      </c>
      <c r="G17" s="26">
        <v>150408525</v>
      </c>
    </row>
    <row r="18" spans="1:8" s="2" customFormat="1" x14ac:dyDescent="0.25">
      <c r="A18" s="2" t="s">
        <v>67</v>
      </c>
      <c r="B18" s="26"/>
      <c r="C18" s="26">
        <v>5083267</v>
      </c>
      <c r="D18" s="26">
        <v>5278847</v>
      </c>
      <c r="E18" s="26">
        <v>218375</v>
      </c>
      <c r="F18" s="26">
        <v>2361279</v>
      </c>
      <c r="G18" s="26">
        <v>3636759</v>
      </c>
    </row>
    <row r="19" spans="1:8" x14ac:dyDescent="0.25">
      <c r="A19" s="1" t="s">
        <v>12</v>
      </c>
      <c r="B19" s="17"/>
      <c r="C19" s="17">
        <f>C16-C17+C18</f>
        <v>372525900</v>
      </c>
      <c r="D19" s="17">
        <f t="shared" ref="D19:G19" si="4">D16-D17+D18</f>
        <v>560019518</v>
      </c>
      <c r="E19" s="17">
        <f t="shared" si="4"/>
        <v>157019407</v>
      </c>
      <c r="F19" s="17">
        <f t="shared" si="4"/>
        <v>374305650</v>
      </c>
      <c r="G19" s="17">
        <f t="shared" si="4"/>
        <v>593559286</v>
      </c>
      <c r="H19" s="5"/>
    </row>
    <row r="20" spans="1:8" x14ac:dyDescent="0.25">
      <c r="A20" s="9" t="s">
        <v>13</v>
      </c>
      <c r="B20" s="4"/>
      <c r="C20" s="33">
        <v>17739329</v>
      </c>
      <c r="D20" s="33">
        <v>26667596</v>
      </c>
      <c r="E20" s="4">
        <v>7477115</v>
      </c>
      <c r="F20" s="4">
        <v>17824079</v>
      </c>
      <c r="G20" s="4">
        <v>28264728</v>
      </c>
    </row>
    <row r="21" spans="1:8" x14ac:dyDescent="0.25">
      <c r="A21" s="1" t="s">
        <v>14</v>
      </c>
      <c r="B21" s="17"/>
      <c r="C21" s="17">
        <f>C19-C20</f>
        <v>354786571</v>
      </c>
      <c r="D21" s="17">
        <f>D19-D20</f>
        <v>533351922</v>
      </c>
      <c r="E21" s="17">
        <f>E19-E20</f>
        <v>149542292</v>
      </c>
      <c r="F21" s="17">
        <f>F19-F20</f>
        <v>356481571</v>
      </c>
      <c r="G21" s="17">
        <f>G19-G20</f>
        <v>565294558</v>
      </c>
    </row>
    <row r="22" spans="1:8" x14ac:dyDescent="0.25">
      <c r="A22" s="2"/>
      <c r="B22" s="26"/>
      <c r="C22" s="26"/>
      <c r="D22" s="26"/>
      <c r="E22" s="26"/>
      <c r="F22" s="26"/>
      <c r="G22" s="26"/>
    </row>
    <row r="23" spans="1:8" x14ac:dyDescent="0.25">
      <c r="A23" s="1" t="s">
        <v>15</v>
      </c>
      <c r="B23" s="5"/>
      <c r="C23" s="5">
        <f>SUM(C24:C25)</f>
        <v>88026327</v>
      </c>
      <c r="D23" s="5">
        <f>SUM(D24:D25)</f>
        <v>131848965</v>
      </c>
      <c r="E23" s="5">
        <f>SUM(E24:E25)</f>
        <v>0</v>
      </c>
      <c r="F23" s="5">
        <f>SUM(F24:F25)</f>
        <v>0</v>
      </c>
      <c r="G23" s="5">
        <f>SUM(G24:G25)</f>
        <v>0</v>
      </c>
    </row>
    <row r="24" spans="1:8" x14ac:dyDescent="0.25">
      <c r="A24" s="9" t="s">
        <v>2</v>
      </c>
      <c r="B24" s="4"/>
      <c r="C24" s="33">
        <v>74662114</v>
      </c>
      <c r="D24" s="33">
        <v>102702669</v>
      </c>
      <c r="E24" s="4">
        <v>0</v>
      </c>
      <c r="F24" s="4"/>
      <c r="G24" s="4">
        <v>0</v>
      </c>
    </row>
    <row r="25" spans="1:8" x14ac:dyDescent="0.25">
      <c r="A25" s="9" t="s">
        <v>3</v>
      </c>
      <c r="B25" s="4"/>
      <c r="C25" s="33">
        <v>13364213</v>
      </c>
      <c r="D25" s="33">
        <v>29146296</v>
      </c>
      <c r="E25" s="4">
        <v>0</v>
      </c>
      <c r="F25" s="4">
        <v>0</v>
      </c>
      <c r="G25" s="4">
        <v>0</v>
      </c>
    </row>
    <row r="26" spans="1:8" x14ac:dyDescent="0.25">
      <c r="A26" s="1" t="s">
        <v>41</v>
      </c>
      <c r="B26" s="18"/>
      <c r="C26" s="18">
        <f>C21-C23</f>
        <v>266760244</v>
      </c>
      <c r="D26" s="18">
        <f>D21-D23+D22</f>
        <v>401502957</v>
      </c>
      <c r="E26" s="18">
        <f>E21-E23+E22</f>
        <v>149542292</v>
      </c>
      <c r="F26" s="18">
        <f>F21-F23+F22</f>
        <v>356481571</v>
      </c>
      <c r="G26" s="18">
        <f>G21-G23+G22</f>
        <v>565294558</v>
      </c>
      <c r="H26" s="5"/>
    </row>
    <row r="27" spans="1:8" x14ac:dyDescent="0.25">
      <c r="B27" s="4"/>
      <c r="C27" s="4"/>
      <c r="D27" s="4"/>
      <c r="E27" s="4"/>
      <c r="F27" s="4"/>
      <c r="G27" s="4"/>
    </row>
    <row r="28" spans="1:8" x14ac:dyDescent="0.25">
      <c r="B28" s="4"/>
      <c r="C28" s="4"/>
      <c r="D28" s="4"/>
      <c r="E28" s="4"/>
      <c r="F28" s="3"/>
      <c r="G28" s="4"/>
    </row>
    <row r="29" spans="1:8" s="1" customFormat="1" x14ac:dyDescent="0.25">
      <c r="A29" s="1" t="s">
        <v>40</v>
      </c>
      <c r="B29" s="19"/>
      <c r="C29" s="38">
        <f>C26/('1'!C24/10)</f>
        <v>1.3341537701337578</v>
      </c>
      <c r="D29" s="41">
        <f>D26/('1'!D24/10)</f>
        <v>2.0080454109998569</v>
      </c>
      <c r="E29" s="38">
        <f>E26/('1'!E24/10)</f>
        <v>0.74790909497834801</v>
      </c>
      <c r="F29" s="38">
        <f>F26/('1'!F24/10)</f>
        <v>1.4857324839755572</v>
      </c>
      <c r="G29" s="38">
        <f>G26/('1'!G24/10)</f>
        <v>2.3560165690450368</v>
      </c>
    </row>
    <row r="30" spans="1:8" x14ac:dyDescent="0.25">
      <c r="C30" s="27"/>
      <c r="D30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pane xSplit="1" ySplit="6" topLeftCell="B17" activePane="bottomRight" state="frozen"/>
      <selection pane="topRight" activeCell="B1" sqref="B1"/>
      <selection pane="bottomLeft" activeCell="A4" sqref="A4"/>
      <selection pane="bottomRight" activeCell="I20" sqref="I20"/>
    </sheetView>
  </sheetViews>
  <sheetFormatPr defaultRowHeight="15" x14ac:dyDescent="0.25"/>
  <cols>
    <col min="1" max="1" width="52.7109375" customWidth="1"/>
    <col min="2" max="2" width="12.85546875" customWidth="1"/>
    <col min="3" max="3" width="18" customWidth="1"/>
    <col min="4" max="5" width="17.7109375" customWidth="1"/>
    <col min="6" max="6" width="17.140625" customWidth="1"/>
    <col min="7" max="7" width="18" customWidth="1"/>
  </cols>
  <sheetData>
    <row r="1" spans="1:7" ht="15.75" x14ac:dyDescent="0.25">
      <c r="A1" s="8" t="s">
        <v>75</v>
      </c>
    </row>
    <row r="2" spans="1:7" ht="15.75" x14ac:dyDescent="0.25">
      <c r="A2" s="8" t="s">
        <v>4</v>
      </c>
    </row>
    <row r="3" spans="1:7" ht="15.75" x14ac:dyDescent="0.25">
      <c r="A3" s="8" t="s">
        <v>31</v>
      </c>
    </row>
    <row r="4" spans="1:7" ht="15.75" x14ac:dyDescent="0.25">
      <c r="A4" s="8"/>
      <c r="C4" s="25" t="s">
        <v>43</v>
      </c>
      <c r="D4" s="25" t="s">
        <v>44</v>
      </c>
      <c r="E4" s="25" t="s">
        <v>45</v>
      </c>
      <c r="F4" s="25" t="s">
        <v>46</v>
      </c>
      <c r="G4" s="25" t="s">
        <v>47</v>
      </c>
    </row>
    <row r="5" spans="1:7" x14ac:dyDescent="0.25">
      <c r="B5" s="6"/>
      <c r="C5" s="6" t="s">
        <v>8</v>
      </c>
      <c r="D5" s="6" t="s">
        <v>7</v>
      </c>
      <c r="E5" s="6" t="s">
        <v>9</v>
      </c>
      <c r="F5" s="6" t="s">
        <v>8</v>
      </c>
      <c r="G5" s="6" t="s">
        <v>7</v>
      </c>
    </row>
    <row r="6" spans="1:7" x14ac:dyDescent="0.25">
      <c r="B6" s="7"/>
      <c r="C6" s="7">
        <v>43100</v>
      </c>
      <c r="D6" s="7">
        <v>43190</v>
      </c>
      <c r="E6" s="7">
        <v>43373</v>
      </c>
      <c r="F6" s="7">
        <v>43465</v>
      </c>
      <c r="G6" s="7">
        <v>43555</v>
      </c>
    </row>
    <row r="7" spans="1:7" x14ac:dyDescent="0.25">
      <c r="A7" s="1" t="s">
        <v>25</v>
      </c>
      <c r="B7" s="4"/>
      <c r="C7" s="4"/>
      <c r="D7" s="4"/>
      <c r="E7" s="4"/>
      <c r="F7" s="4"/>
      <c r="G7" s="4"/>
    </row>
    <row r="8" spans="1:7" x14ac:dyDescent="0.25">
      <c r="A8" t="s">
        <v>66</v>
      </c>
      <c r="B8" s="4"/>
      <c r="C8" s="33">
        <v>1092919083</v>
      </c>
      <c r="D8" s="33">
        <v>1664883788</v>
      </c>
      <c r="E8" s="4">
        <v>578924774</v>
      </c>
      <c r="F8" s="4">
        <v>1179772030</v>
      </c>
      <c r="G8" s="4">
        <v>1856230650</v>
      </c>
    </row>
    <row r="9" spans="1:7" x14ac:dyDescent="0.25">
      <c r="A9" t="s">
        <v>85</v>
      </c>
      <c r="B9" s="4"/>
      <c r="C9" s="33">
        <v>-436160022</v>
      </c>
      <c r="D9" s="33">
        <v>-652189526</v>
      </c>
      <c r="E9" s="4">
        <v>-204755838</v>
      </c>
      <c r="F9" s="4">
        <v>-399327606</v>
      </c>
      <c r="G9" s="4">
        <v>-603673983</v>
      </c>
    </row>
    <row r="10" spans="1:7" x14ac:dyDescent="0.25">
      <c r="A10" t="s">
        <v>86</v>
      </c>
      <c r="B10" s="4"/>
      <c r="C10" s="33">
        <v>-255856410</v>
      </c>
      <c r="D10" s="33">
        <v>-317167509</v>
      </c>
      <c r="E10" s="4">
        <v>-74161185</v>
      </c>
      <c r="F10" s="4">
        <v>-139407643</v>
      </c>
      <c r="G10" s="4">
        <v>-223699745</v>
      </c>
    </row>
    <row r="11" spans="1:7" x14ac:dyDescent="0.25">
      <c r="A11" t="s">
        <v>87</v>
      </c>
      <c r="B11" s="4"/>
      <c r="C11" s="33">
        <v>-17985897</v>
      </c>
      <c r="D11" s="33">
        <v>-48508495</v>
      </c>
      <c r="E11" s="4">
        <v>-1629094</v>
      </c>
      <c r="F11" s="4">
        <v>-26672187</v>
      </c>
      <c r="G11" s="4">
        <v>-12785054</v>
      </c>
    </row>
    <row r="12" spans="1:7" x14ac:dyDescent="0.25">
      <c r="A12" t="s">
        <v>88</v>
      </c>
      <c r="B12" s="4"/>
      <c r="C12" s="33">
        <v>-11795000</v>
      </c>
      <c r="D12" s="33">
        <v>-11795000</v>
      </c>
      <c r="E12" s="4">
        <v>0</v>
      </c>
      <c r="F12" s="4">
        <v>0</v>
      </c>
      <c r="G12" s="4">
        <v>0</v>
      </c>
    </row>
    <row r="13" spans="1:7" x14ac:dyDescent="0.25">
      <c r="A13" t="s">
        <v>89</v>
      </c>
      <c r="B13" s="4"/>
      <c r="C13" s="33">
        <v>5083267</v>
      </c>
      <c r="D13" s="33">
        <v>5278847</v>
      </c>
      <c r="E13" s="4">
        <v>218375</v>
      </c>
      <c r="F13" s="4">
        <v>2361279</v>
      </c>
      <c r="G13" s="4">
        <v>3636759</v>
      </c>
    </row>
    <row r="14" spans="1:7" s="1" customFormat="1" x14ac:dyDescent="0.25">
      <c r="A14" s="1" t="s">
        <v>16</v>
      </c>
      <c r="B14" s="5"/>
      <c r="C14" s="17">
        <f>SUM(C8:C13)</f>
        <v>376205021</v>
      </c>
      <c r="D14" s="17">
        <f>SUM(D8:D13)</f>
        <v>640502105</v>
      </c>
      <c r="E14" s="17">
        <f>SUM(E8:E13)</f>
        <v>298597032</v>
      </c>
      <c r="F14" s="17">
        <f>SUM(F8:F13)</f>
        <v>616725873</v>
      </c>
      <c r="G14" s="17">
        <f>SUM(G8:G13)</f>
        <v>1019708627</v>
      </c>
    </row>
    <row r="15" spans="1:7" s="1" customFormat="1" x14ac:dyDescent="0.25">
      <c r="B15" s="5"/>
      <c r="C15" s="5"/>
      <c r="D15" s="5"/>
      <c r="E15" s="5"/>
      <c r="F15" s="5"/>
      <c r="G15" s="5"/>
    </row>
    <row r="16" spans="1:7" s="1" customFormat="1" x14ac:dyDescent="0.25">
      <c r="A16" s="1" t="s">
        <v>51</v>
      </c>
      <c r="B16" s="5"/>
      <c r="C16" s="5"/>
      <c r="D16" s="5"/>
      <c r="E16" s="5"/>
      <c r="F16" s="5"/>
      <c r="G16" s="5"/>
    </row>
    <row r="17" spans="1:8" s="1" customFormat="1" x14ac:dyDescent="0.25">
      <c r="A17" s="2" t="s">
        <v>90</v>
      </c>
      <c r="B17" s="5"/>
      <c r="C17" s="34">
        <v>10866000</v>
      </c>
      <c r="D17" s="34">
        <v>10866000</v>
      </c>
      <c r="E17" s="10">
        <v>-8225926</v>
      </c>
      <c r="F17" s="10">
        <v>-59312396</v>
      </c>
      <c r="G17" s="10">
        <v>-89334396</v>
      </c>
    </row>
    <row r="18" spans="1:8" s="1" customFormat="1" x14ac:dyDescent="0.25">
      <c r="A18" s="2" t="s">
        <v>91</v>
      </c>
      <c r="B18" s="10"/>
      <c r="C18" s="34">
        <v>-660551745</v>
      </c>
      <c r="D18" s="34">
        <v>-1048536885</v>
      </c>
      <c r="E18" s="10">
        <v>-370974561</v>
      </c>
      <c r="F18" s="10">
        <v>-681660494</v>
      </c>
      <c r="G18" s="10">
        <v>-1189290159</v>
      </c>
    </row>
    <row r="19" spans="1:8" x14ac:dyDescent="0.25">
      <c r="A19" s="1" t="s">
        <v>52</v>
      </c>
      <c r="B19" s="5"/>
      <c r="C19" s="17">
        <f>SUM(C17:C18)</f>
        <v>-649685745</v>
      </c>
      <c r="D19" s="17">
        <f t="shared" ref="D19:G19" si="0">SUM(D17:D18)</f>
        <v>-1037670885</v>
      </c>
      <c r="E19" s="17">
        <f t="shared" si="0"/>
        <v>-379200487</v>
      </c>
      <c r="F19" s="17">
        <f t="shared" si="0"/>
        <v>-740972890</v>
      </c>
      <c r="G19" s="17">
        <f t="shared" si="0"/>
        <v>-1278624555</v>
      </c>
      <c r="H19" s="5"/>
    </row>
    <row r="20" spans="1:8" x14ac:dyDescent="0.25">
      <c r="B20" s="4"/>
      <c r="C20" s="4"/>
      <c r="D20" s="4"/>
      <c r="E20" s="4"/>
      <c r="F20" s="4"/>
      <c r="G20" s="4"/>
    </row>
    <row r="21" spans="1:8" x14ac:dyDescent="0.25">
      <c r="A21" s="1" t="s">
        <v>26</v>
      </c>
      <c r="B21" s="4"/>
      <c r="C21" s="4"/>
      <c r="D21" s="4"/>
      <c r="E21" s="4"/>
      <c r="F21" s="4"/>
      <c r="G21" s="4"/>
    </row>
    <row r="22" spans="1:8" x14ac:dyDescent="0.25">
      <c r="A22" s="2" t="s">
        <v>92</v>
      </c>
      <c r="B22" s="4"/>
      <c r="C22" s="4">
        <v>269799077</v>
      </c>
      <c r="D22" s="4">
        <v>162897001</v>
      </c>
      <c r="E22" s="4">
        <v>62824317</v>
      </c>
      <c r="F22" s="4">
        <v>159237254</v>
      </c>
      <c r="G22" s="4">
        <v>260500044</v>
      </c>
    </row>
    <row r="23" spans="1:8" x14ac:dyDescent="0.25">
      <c r="A23" s="2" t="s">
        <v>93</v>
      </c>
      <c r="B23" s="10"/>
      <c r="C23" s="10">
        <v>-6216003</v>
      </c>
      <c r="D23" s="10">
        <v>332707202</v>
      </c>
      <c r="E23" s="10">
        <v>-10023105</v>
      </c>
      <c r="F23" s="10">
        <v>-27174458</v>
      </c>
      <c r="G23" s="10">
        <v>-31608986</v>
      </c>
    </row>
    <row r="24" spans="1:8" x14ac:dyDescent="0.25">
      <c r="A24" s="2" t="s">
        <v>69</v>
      </c>
      <c r="B24" s="4"/>
      <c r="C24" s="4">
        <v>-1716621</v>
      </c>
      <c r="D24" s="4">
        <v>-1717539</v>
      </c>
      <c r="E24" s="4">
        <v>-9253</v>
      </c>
      <c r="F24" s="4">
        <v>-12220</v>
      </c>
      <c r="G24" s="4">
        <v>-18455</v>
      </c>
    </row>
    <row r="25" spans="1:8" x14ac:dyDescent="0.25">
      <c r="A25" s="1" t="s">
        <v>29</v>
      </c>
      <c r="B25" s="5"/>
      <c r="C25" s="17">
        <f>SUM(C22:C24)</f>
        <v>261866453</v>
      </c>
      <c r="D25" s="17">
        <f>SUM(D22:D24)</f>
        <v>493886664</v>
      </c>
      <c r="E25" s="17">
        <f t="shared" ref="E25:G25" si="1">SUM(E22:E24)</f>
        <v>52791959</v>
      </c>
      <c r="F25" s="17">
        <f t="shared" si="1"/>
        <v>132050576</v>
      </c>
      <c r="G25" s="17">
        <f t="shared" si="1"/>
        <v>228872603</v>
      </c>
    </row>
    <row r="26" spans="1:8" x14ac:dyDescent="0.25">
      <c r="A26" s="1"/>
      <c r="B26" s="5"/>
      <c r="C26" s="21"/>
      <c r="D26" s="21"/>
      <c r="E26" s="21"/>
      <c r="F26" s="21"/>
      <c r="G26" s="21"/>
    </row>
    <row r="27" spans="1:8" x14ac:dyDescent="0.25">
      <c r="A27" s="1" t="s">
        <v>5</v>
      </c>
      <c r="B27" s="5"/>
      <c r="C27" s="5">
        <f>C14+C19+C25</f>
        <v>-11614271</v>
      </c>
      <c r="D27" s="5">
        <f t="shared" ref="D27:G27" si="2">D14+D19+D25</f>
        <v>96717884</v>
      </c>
      <c r="E27" s="5">
        <f t="shared" si="2"/>
        <v>-27811496</v>
      </c>
      <c r="F27" s="5">
        <f t="shared" si="2"/>
        <v>7803559</v>
      </c>
      <c r="G27" s="5">
        <f t="shared" si="2"/>
        <v>-30043325</v>
      </c>
      <c r="H27" s="5"/>
    </row>
    <row r="28" spans="1:8" x14ac:dyDescent="0.25">
      <c r="A28" s="2" t="s">
        <v>27</v>
      </c>
      <c r="B28" s="4"/>
      <c r="C28" s="33">
        <v>778633266</v>
      </c>
      <c r="D28" s="33">
        <v>778633266</v>
      </c>
      <c r="E28" s="4">
        <v>855374473</v>
      </c>
      <c r="F28" s="4">
        <v>855374473</v>
      </c>
      <c r="G28" s="4">
        <v>855374473</v>
      </c>
      <c r="H28" s="4"/>
    </row>
    <row r="29" spans="1:8" x14ac:dyDescent="0.25">
      <c r="A29" s="1" t="s">
        <v>28</v>
      </c>
      <c r="B29" s="5"/>
      <c r="C29" s="18">
        <f>SUM(C27:C28)</f>
        <v>767018995</v>
      </c>
      <c r="D29" s="18">
        <f>SUM(D27:D28)</f>
        <v>875351150</v>
      </c>
      <c r="E29" s="18">
        <f>SUM(E27:E28)</f>
        <v>827562977</v>
      </c>
      <c r="F29" s="18">
        <f>SUM(F27:F28)</f>
        <v>863178032</v>
      </c>
      <c r="G29" s="18">
        <f>SUM(G27:G28)</f>
        <v>825331148</v>
      </c>
      <c r="H29" s="5"/>
    </row>
    <row r="30" spans="1:8" x14ac:dyDescent="0.25">
      <c r="B30" s="4"/>
      <c r="C30" s="4"/>
      <c r="D30" s="4"/>
      <c r="E30" s="4"/>
      <c r="F30" s="4"/>
      <c r="G30" s="4"/>
      <c r="H30" s="4"/>
    </row>
    <row r="32" spans="1:8" s="1" customFormat="1" x14ac:dyDescent="0.25">
      <c r="A32" s="1" t="s">
        <v>42</v>
      </c>
      <c r="B32" s="15"/>
      <c r="C32" s="22">
        <f>C14/('1'!C24/10)</f>
        <v>1.8815222972670529</v>
      </c>
      <c r="D32" s="22">
        <f>D14/('1'!D24/10)</f>
        <v>3.2033570120904451</v>
      </c>
      <c r="E32" s="22">
        <f>E14/('1'!E24/10)</f>
        <v>1.4933797856083471</v>
      </c>
      <c r="F32" s="22">
        <f>F14/('1'!F24/10)</f>
        <v>2.5703703578670662</v>
      </c>
      <c r="G32" s="22">
        <f>G14/('1'!G24/10)</f>
        <v>4.2499089842824302</v>
      </c>
      <c r="H32" s="15"/>
    </row>
    <row r="33" spans="6:7" x14ac:dyDescent="0.25">
      <c r="F33" s="27"/>
      <c r="G33" s="2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 x14ac:dyDescent="0.25"/>
  <cols>
    <col min="1" max="1" width="32.140625" customWidth="1"/>
    <col min="2" max="2" width="13.85546875" customWidth="1"/>
    <col min="3" max="3" width="13.7109375" customWidth="1"/>
    <col min="4" max="4" width="13.5703125" customWidth="1"/>
    <col min="5" max="5" width="14" customWidth="1"/>
    <col min="6" max="6" width="14.140625" customWidth="1"/>
  </cols>
  <sheetData>
    <row r="1" spans="1:6" ht="15.75" x14ac:dyDescent="0.25">
      <c r="A1" s="8" t="s">
        <v>75</v>
      </c>
    </row>
    <row r="2" spans="1:6" x14ac:dyDescent="0.25">
      <c r="A2" s="1" t="s">
        <v>53</v>
      </c>
    </row>
    <row r="3" spans="1:6" ht="15.75" x14ac:dyDescent="0.25">
      <c r="A3" s="8" t="s">
        <v>54</v>
      </c>
    </row>
    <row r="4" spans="1:6" x14ac:dyDescent="0.25">
      <c r="B4" s="29" t="s">
        <v>8</v>
      </c>
      <c r="C4" s="29" t="s">
        <v>7</v>
      </c>
      <c r="D4" s="29" t="s">
        <v>9</v>
      </c>
      <c r="E4" s="29" t="s">
        <v>8</v>
      </c>
      <c r="F4" s="29" t="s">
        <v>7</v>
      </c>
    </row>
    <row r="5" spans="1:6" x14ac:dyDescent="0.25">
      <c r="B5" s="30">
        <v>43100</v>
      </c>
      <c r="C5" s="30">
        <v>43190</v>
      </c>
      <c r="D5" s="30">
        <v>43373</v>
      </c>
      <c r="E5" s="30">
        <v>43465</v>
      </c>
      <c r="F5" s="30">
        <v>43190</v>
      </c>
    </row>
    <row r="6" spans="1:6" x14ac:dyDescent="0.25">
      <c r="A6" s="2" t="s">
        <v>55</v>
      </c>
      <c r="B6" s="31">
        <f>'2'!C26/'1'!C19</f>
        <v>0.1055928079713355</v>
      </c>
      <c r="C6" s="31">
        <f>'2'!D26/'1'!D19</f>
        <v>0.15106606124159624</v>
      </c>
      <c r="D6" s="31">
        <f>'2'!E26/'1'!E19</f>
        <v>5.5299481558000046E-2</v>
      </c>
      <c r="E6" s="31">
        <f>'2'!F26/'1'!F19</f>
        <v>0.1281168073017725</v>
      </c>
      <c r="F6" s="31">
        <f>'2'!G26/'1'!G19</f>
        <v>0.20770536534585721</v>
      </c>
    </row>
    <row r="7" spans="1:6" x14ac:dyDescent="0.25">
      <c r="A7" s="2" t="s">
        <v>56</v>
      </c>
      <c r="B7" s="31">
        <f>'2'!C26/'1'!C43</f>
        <v>4.4204930513118461E-2</v>
      </c>
      <c r="C7" s="31">
        <f>'2'!D26/'1'!D43</f>
        <v>6.2399665544483229E-2</v>
      </c>
      <c r="D7" s="31">
        <f>'2'!E26/'1'!E43</f>
        <v>2.2059053358312104E-2</v>
      </c>
      <c r="E7" s="31">
        <f>'2'!F26/'1'!F43</f>
        <v>5.0371349835971753E-2</v>
      </c>
      <c r="F7" s="31">
        <f>'2'!G26/'1'!G43</f>
        <v>7.649816434134897E-2</v>
      </c>
    </row>
    <row r="8" spans="1:6" x14ac:dyDescent="0.25">
      <c r="A8" s="2" t="s">
        <v>57</v>
      </c>
      <c r="B8" s="31">
        <f>'1'!C32/'1'!C28</f>
        <v>0</v>
      </c>
      <c r="C8" s="31">
        <f>'1'!D32/'1'!D28</f>
        <v>7.1461116717127099E-2</v>
      </c>
      <c r="D8" s="31">
        <f>'1'!E32/'1'!E28</f>
        <v>6.3075184835975864E-2</v>
      </c>
      <c r="E8" s="31">
        <f>'1'!F32/'1'!F28</f>
        <v>6.0512410994875053E-2</v>
      </c>
      <c r="F8" s="31">
        <f>'1'!G32/'1'!G28</f>
        <v>5.8129209631833378E-2</v>
      </c>
    </row>
    <row r="9" spans="1:6" x14ac:dyDescent="0.25">
      <c r="A9" s="2" t="s">
        <v>58</v>
      </c>
      <c r="B9" s="32">
        <f>'1'!C19/'1'!C41</f>
        <v>1.4516471478827655</v>
      </c>
      <c r="C9" s="32">
        <f>'1'!D19/'1'!D41</f>
        <v>1.5807710088239382</v>
      </c>
      <c r="D9" s="32">
        <f>'1'!E19/'1'!E41</f>
        <v>1.7790819665346904</v>
      </c>
      <c r="E9" s="32">
        <f>'1'!F19/'1'!F41</f>
        <v>1.7272112501471566</v>
      </c>
      <c r="F9" s="32">
        <f>'1'!G19/'1'!G41</f>
        <v>1.5872002907963638</v>
      </c>
    </row>
    <row r="10" spans="1:6" x14ac:dyDescent="0.25">
      <c r="A10" s="2" t="s">
        <v>59</v>
      </c>
      <c r="B10" s="31">
        <f>'2'!C26/'2'!C8</f>
        <v>0.24133187098319148</v>
      </c>
      <c r="C10" s="31">
        <f>'2'!D26/'2'!D8</f>
        <v>0.23783691444087701</v>
      </c>
      <c r="D10" s="31">
        <f>'2'!E26/'2'!E8</f>
        <v>0.2660896494709255</v>
      </c>
      <c r="E10" s="31">
        <f>'2'!F26/'2'!F8</f>
        <v>0.30361304084112523</v>
      </c>
      <c r="F10" s="31">
        <f>'2'!G26/'2'!G8</f>
        <v>0.30707857093935254</v>
      </c>
    </row>
    <row r="11" spans="1:6" x14ac:dyDescent="0.25">
      <c r="A11" t="s">
        <v>60</v>
      </c>
      <c r="B11" s="31">
        <f>'2'!C16/'2'!C8</f>
        <v>0.38288644857782844</v>
      </c>
      <c r="C11" s="31">
        <f>'2'!D16/'2'!D8</f>
        <v>0.38262808799140663</v>
      </c>
      <c r="D11" s="31">
        <f>'2'!E16/'2'!E8</f>
        <v>0.36575490229212915</v>
      </c>
      <c r="E11" s="31">
        <f>'2'!F16/'2'!F8</f>
        <v>0.39731630897709602</v>
      </c>
      <c r="F11" s="31">
        <f>'2'!G16/'2'!G8</f>
        <v>0.40216166643194096</v>
      </c>
    </row>
    <row r="12" spans="1:6" x14ac:dyDescent="0.25">
      <c r="A12" s="2" t="s">
        <v>61</v>
      </c>
      <c r="B12" s="31">
        <f>'2'!C26/('1'!C32+'1'!C28)</f>
        <v>6.3846924552547202E-2</v>
      </c>
      <c r="C12" s="31">
        <f>'2'!D26/('1'!D32+'1'!D28)</f>
        <v>8.688533732151825E-2</v>
      </c>
      <c r="D12" s="31">
        <f>'2'!E26/('1'!E32+'1'!E28)</f>
        <v>2.8788758985026433E-2</v>
      </c>
      <c r="E12" s="31">
        <f>'2'!F26/('1'!F32+'1'!F28)</f>
        <v>6.5997904205872371E-2</v>
      </c>
      <c r="F12" s="31">
        <f>'2'!G26/('1'!G32+'1'!G28)</f>
        <v>0.10076155922108065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</cp:lastModifiedBy>
  <dcterms:created xsi:type="dcterms:W3CDTF">2019-02-19T03:18:07Z</dcterms:created>
  <dcterms:modified xsi:type="dcterms:W3CDTF">2020-04-12T10:50:48Z</dcterms:modified>
</cp:coreProperties>
</file>