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ravel &amp; leisure (1)\A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/>
  <c r="C18" i="3"/>
  <c r="C13" i="3"/>
  <c r="C21" i="2"/>
  <c r="C25" i="3" l="1"/>
  <c r="C27" i="3" s="1"/>
  <c r="C29" i="3"/>
  <c r="C11" i="2" l="1"/>
  <c r="C7" i="2"/>
  <c r="C47" i="1"/>
  <c r="C35" i="1"/>
  <c r="C46" i="1" s="1"/>
  <c r="C27" i="1"/>
  <c r="C21" i="1"/>
  <c r="C10" i="1"/>
  <c r="C6" i="1"/>
  <c r="B13" i="3"/>
  <c r="C30" i="3" l="1"/>
  <c r="C25" i="2"/>
  <c r="C12" i="2"/>
  <c r="C17" i="2" s="1"/>
  <c r="C22" i="2" s="1"/>
  <c r="C24" i="2" s="1"/>
  <c r="C44" i="1"/>
  <c r="C17" i="1"/>
  <c r="B47" i="1"/>
  <c r="B30" i="3" l="1"/>
  <c r="B25" i="2"/>
  <c r="B23" i="3"/>
  <c r="B18" i="3"/>
  <c r="B21" i="2"/>
  <c r="B11" i="2"/>
  <c r="B7" i="2"/>
  <c r="B12" i="2" s="1"/>
  <c r="B17" i="2" s="1"/>
  <c r="B22" i="2" s="1"/>
  <c r="B24" i="2" s="1"/>
  <c r="B35" i="1"/>
  <c r="B46" i="1" s="1"/>
  <c r="B27" i="1"/>
  <c r="B21" i="1"/>
  <c r="B6" i="1"/>
  <c r="B10" i="1"/>
  <c r="B44" i="1" l="1"/>
  <c r="B17" i="1"/>
  <c r="B29" i="3"/>
  <c r="B25" i="3"/>
  <c r="B27" i="3" s="1"/>
</calcChain>
</file>

<file path=xl/sharedStrings.xml><?xml version="1.0" encoding="utf-8"?>
<sst xmlns="http://schemas.openxmlformats.org/spreadsheetml/2006/main" count="88" uniqueCount="81">
  <si>
    <t>Bangladesh  Service limited</t>
  </si>
  <si>
    <t>Property ,plant &amp; Equipment</t>
  </si>
  <si>
    <t>Guarantee depsoits</t>
  </si>
  <si>
    <t>Cash and cash equialents</t>
  </si>
  <si>
    <t>Invesntoris- food &amp; beverage</t>
  </si>
  <si>
    <t>Share capital</t>
  </si>
  <si>
    <t>General Reserve</t>
  </si>
  <si>
    <t>Deferred tax laibiliity</t>
  </si>
  <si>
    <t>Long term secured loan</t>
  </si>
  <si>
    <t xml:space="preserve">Account payable </t>
  </si>
  <si>
    <t>Advance rent ,security deposits &amp; earnest money</t>
  </si>
  <si>
    <t>Unpaid dividend</t>
  </si>
  <si>
    <t>Provision for taxation</t>
  </si>
  <si>
    <t>Deferred liability for gratuity</t>
  </si>
  <si>
    <t>loan against FDR</t>
  </si>
  <si>
    <t>Operating Cost</t>
  </si>
  <si>
    <t>Other income</t>
  </si>
  <si>
    <t>Rental income from BSL office complex</t>
  </si>
  <si>
    <t>Income /loss from BICC</t>
  </si>
  <si>
    <t xml:space="preserve">Current tax </t>
  </si>
  <si>
    <t>Deferred tax</t>
  </si>
  <si>
    <t>BSL administrative and other expenses</t>
  </si>
  <si>
    <t>Cash receipts from customers</t>
  </si>
  <si>
    <t>Cash paid to suppliers, employees &amp; administrative purpose</t>
  </si>
  <si>
    <t>Cash received from tenants</t>
  </si>
  <si>
    <t>Cash received from Bank interest</t>
  </si>
  <si>
    <t>Acquisition of assets</t>
  </si>
  <si>
    <t>Capital work in progress</t>
  </si>
  <si>
    <t>Proceeds from borrowings</t>
  </si>
  <si>
    <t>Cash received from other income</t>
  </si>
  <si>
    <t>Balance Sheet</t>
  </si>
  <si>
    <t>As at year end</t>
  </si>
  <si>
    <t>ASSETS</t>
  </si>
  <si>
    <t>NON CURRENT ASSETS</t>
  </si>
  <si>
    <t>CURRENT ASSETS</t>
  </si>
  <si>
    <t>Inventories- spare and general stores</t>
  </si>
  <si>
    <t>Account receivable</t>
  </si>
  <si>
    <t>Other receivable</t>
  </si>
  <si>
    <t>Advance ,deposits &amp; prepayments</t>
  </si>
  <si>
    <t>Retained earning(accounted losses)</t>
  </si>
  <si>
    <t>Deferred tariff</t>
  </si>
  <si>
    <t>Reserve for relplacements, subtitutions &amp; addtions to furniture &amp; equipment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</si>
  <si>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</si>
  <si>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</si>
  <si>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</si>
  <si>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</si>
  <si>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</si>
  <si>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</si>
  <si>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</si>
  <si>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</si>
  <si>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</si>
  <si>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 xml:space="preserve">Hotel administration and other expenses </t>
  </si>
  <si>
    <t>Gross Profit</t>
  </si>
  <si>
    <t>Operating Income/(Expenses)</t>
  </si>
  <si>
    <t>Operating Profit</t>
  </si>
  <si>
    <t>Non-Operating Income/(Expenses)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</si>
  <si>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</si>
  <si>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</si>
  <si>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</si>
  <si>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</si>
  <si>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</si>
  <si>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</si>
  <si>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Investment Activities</t>
  </si>
  <si>
    <t>Tax paid</t>
  </si>
  <si>
    <t>Gratuity paid</t>
  </si>
  <si>
    <t>Net Cash Flows - Financing Activities</t>
  </si>
  <si>
    <t>(Repayment of )/proceeds of laon against FR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</si>
  <si>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</si>
  <si>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</si>
  <si>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</si>
  <si>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</si>
  <si>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</si>
  <si>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</si>
  <si>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</si>
  <si>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</si>
  <si>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</si>
  <si>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</si>
  <si>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</si>
  <si>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</si>
  <si>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</si>
  <si>
    <t>Net Cash Flows -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</si>
</sst>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 applyAlignment="1">
      <alignment horizontal="center"/>
    </xf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43" fontId="0" fillId="0" borderId="0" xfId="1" applyNumberFormat="1" applyFont="1"/>
    <xf numFmtId="43" fontId="2" fillId="0" borderId="0" xfId="1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/>
    <xf numFmtId="0" fontId="4" fillId="0" borderId="0" xfId="0" applyFont="1"/>
    <xf numFmtId="0" fontId="2" fillId="0" borderId="2" xfId="0" applyFont="1" applyBorder="1"/>
    <xf numFmtId="0" fontId="0" fillId="0" borderId="0" xfId="0" applyFont="1" applyAlignment="1"/>
    <xf numFmtId="0" fontId="2" fillId="0" borderId="0" xfId="0" applyFont="1" applyAlignme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4" workbookViewId="0">
      <selection activeCell="C40" sqref="C40"/>
    </sheetView>
  </sheetViews>
  <sheetFormatPr defaultRowHeight="15" x14ac:dyDescent="0.25"/>
  <cols>
    <col min="1" max="1" width="45.42578125" bestFit="1" customWidth="1"/>
    <col min="2" max="2" width="16.85546875" style="3" bestFit="1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30</v>
      </c>
    </row>
    <row r="3" spans="1:3" x14ac:dyDescent="0.25">
      <c r="A3" s="1" t="s">
        <v>31</v>
      </c>
    </row>
    <row r="4" spans="1:3" x14ac:dyDescent="0.25">
      <c r="B4" s="4">
        <v>2018</v>
      </c>
      <c r="C4">
        <v>2019</v>
      </c>
    </row>
    <row r="5" spans="1:3" x14ac:dyDescent="0.25">
      <c r="A5" s="14" t="s">
        <v>32</v>
      </c>
    </row>
    <row r="6" spans="1:3" x14ac:dyDescent="0.25">
      <c r="A6" s="15" t="s">
        <v>33</v>
      </c>
      <c r="B6" s="5">
        <f>SUM(B7:B9)</f>
        <v>7294112461</v>
      </c>
      <c r="C6" s="5">
        <f>SUM(C7:C9)</f>
        <v>8902625514</v>
      </c>
    </row>
    <row r="7" spans="1:3" x14ac:dyDescent="0.25">
      <c r="A7" t="s">
        <v>1</v>
      </c>
      <c r="B7" s="3">
        <v>397896364</v>
      </c>
      <c r="C7" s="24">
        <v>388922931</v>
      </c>
    </row>
    <row r="8" spans="1:3" x14ac:dyDescent="0.25">
      <c r="A8" t="s">
        <v>27</v>
      </c>
      <c r="B8" s="3">
        <v>6736216097</v>
      </c>
      <c r="C8" s="24">
        <v>8353702583</v>
      </c>
    </row>
    <row r="9" spans="1:3" x14ac:dyDescent="0.25">
      <c r="A9" t="s">
        <v>2</v>
      </c>
      <c r="B9" s="3">
        <v>160000000</v>
      </c>
      <c r="C9" s="24">
        <v>160000000</v>
      </c>
    </row>
    <row r="10" spans="1:3" x14ac:dyDescent="0.25">
      <c r="A10" s="15" t="s">
        <v>34</v>
      </c>
      <c r="B10" s="5">
        <f>SUM(B11:B16)</f>
        <v>1310973380</v>
      </c>
      <c r="C10" s="5">
        <f>SUM(C11:C16)</f>
        <v>1508003407</v>
      </c>
    </row>
    <row r="11" spans="1:3" x14ac:dyDescent="0.25">
      <c r="A11" t="s">
        <v>3</v>
      </c>
      <c r="B11" s="3">
        <v>894211776</v>
      </c>
      <c r="C11" s="24">
        <v>824694990</v>
      </c>
    </row>
    <row r="12" spans="1:3" x14ac:dyDescent="0.25">
      <c r="A12" t="s">
        <v>35</v>
      </c>
      <c r="B12" s="3">
        <v>2752002</v>
      </c>
      <c r="C12" s="24">
        <v>3413040</v>
      </c>
    </row>
    <row r="13" spans="1:3" x14ac:dyDescent="0.25">
      <c r="A13" t="s">
        <v>4</v>
      </c>
      <c r="B13" s="3">
        <v>52582654</v>
      </c>
      <c r="C13" s="24">
        <v>59911970</v>
      </c>
    </row>
    <row r="14" spans="1:3" x14ac:dyDescent="0.25">
      <c r="A14" t="s">
        <v>36</v>
      </c>
      <c r="B14" s="3">
        <v>195910331</v>
      </c>
      <c r="C14" s="24">
        <v>417354809</v>
      </c>
    </row>
    <row r="15" spans="1:3" x14ac:dyDescent="0.25">
      <c r="A15" t="s">
        <v>37</v>
      </c>
      <c r="B15" s="3">
        <v>2300935</v>
      </c>
      <c r="C15" s="24">
        <v>7179849</v>
      </c>
    </row>
    <row r="16" spans="1:3" x14ac:dyDescent="0.25">
      <c r="A16" t="s">
        <v>38</v>
      </c>
      <c r="B16" s="3">
        <v>163215682</v>
      </c>
      <c r="C16" s="24">
        <v>195448749</v>
      </c>
    </row>
    <row r="17" spans="1:3" x14ac:dyDescent="0.25">
      <c r="A17" s="1"/>
      <c r="B17" s="5">
        <f>B6+B10</f>
        <v>8605085841</v>
      </c>
      <c r="C17" s="5">
        <f>C6+C10</f>
        <v>10410628921</v>
      </c>
    </row>
    <row r="19" spans="1:3" ht="15.75" x14ac:dyDescent="0.25">
      <c r="A19" s="17" t="s">
        <v>42</v>
      </c>
    </row>
    <row r="20" spans="1:3" ht="15.75" x14ac:dyDescent="0.25">
      <c r="A20" s="18" t="s">
        <v>43</v>
      </c>
    </row>
    <row r="21" spans="1:3" x14ac:dyDescent="0.25">
      <c r="A21" s="15" t="s">
        <v>44</v>
      </c>
      <c r="B21" s="5">
        <f>SUM(B22:B25)</f>
        <v>6372298699</v>
      </c>
      <c r="C21" s="5">
        <f>SUM(C22:C25)</f>
        <v>8037499176</v>
      </c>
    </row>
    <row r="22" spans="1:3" x14ac:dyDescent="0.25">
      <c r="A22" t="s">
        <v>7</v>
      </c>
      <c r="B22" s="3">
        <v>21385468</v>
      </c>
      <c r="C22" s="24">
        <v>14221697</v>
      </c>
    </row>
    <row r="23" spans="1:3" x14ac:dyDescent="0.25">
      <c r="A23" t="s">
        <v>8</v>
      </c>
      <c r="B23" s="3">
        <v>5693140449</v>
      </c>
      <c r="C23" s="24">
        <v>7258207346</v>
      </c>
    </row>
    <row r="24" spans="1:3" x14ac:dyDescent="0.25">
      <c r="A24" t="s">
        <v>40</v>
      </c>
      <c r="B24" s="3">
        <v>532479926</v>
      </c>
      <c r="C24" s="24">
        <v>765070133</v>
      </c>
    </row>
    <row r="25" spans="1:3" x14ac:dyDescent="0.25">
      <c r="A25" s="16" t="s">
        <v>41</v>
      </c>
      <c r="B25" s="3">
        <v>125292856</v>
      </c>
      <c r="C25" s="24"/>
    </row>
    <row r="26" spans="1:3" x14ac:dyDescent="0.25">
      <c r="C26" s="24"/>
    </row>
    <row r="27" spans="1:3" x14ac:dyDescent="0.25">
      <c r="A27" s="15" t="s">
        <v>45</v>
      </c>
      <c r="B27" s="5">
        <f>SUM(B28:B33)</f>
        <v>2192298145</v>
      </c>
      <c r="C27" s="5">
        <f>SUM(C28:C33)</f>
        <v>2571493969</v>
      </c>
    </row>
    <row r="28" spans="1:3" x14ac:dyDescent="0.25">
      <c r="A28" t="s">
        <v>9</v>
      </c>
      <c r="B28" s="3">
        <v>1832852520</v>
      </c>
      <c r="C28" s="24">
        <v>2153332077</v>
      </c>
    </row>
    <row r="29" spans="1:3" x14ac:dyDescent="0.25">
      <c r="A29" t="s">
        <v>10</v>
      </c>
      <c r="B29" s="3">
        <v>208798249</v>
      </c>
      <c r="C29" s="24">
        <v>241210471</v>
      </c>
    </row>
    <row r="30" spans="1:3" x14ac:dyDescent="0.25">
      <c r="A30" t="s">
        <v>11</v>
      </c>
      <c r="B30" s="3">
        <v>307688</v>
      </c>
      <c r="C30" s="24">
        <v>307688</v>
      </c>
    </row>
    <row r="31" spans="1:3" x14ac:dyDescent="0.25">
      <c r="A31" t="s">
        <v>12</v>
      </c>
      <c r="B31" s="3">
        <v>11362334</v>
      </c>
      <c r="C31" s="24">
        <v>18972730</v>
      </c>
    </row>
    <row r="32" spans="1:3" x14ac:dyDescent="0.25">
      <c r="A32" t="s">
        <v>13</v>
      </c>
      <c r="B32" s="3">
        <v>138977354</v>
      </c>
      <c r="C32" s="24">
        <v>157671003</v>
      </c>
    </row>
    <row r="33" spans="1:3" x14ac:dyDescent="0.25">
      <c r="A33" t="s">
        <v>14</v>
      </c>
      <c r="B33" s="3">
        <v>0</v>
      </c>
    </row>
    <row r="35" spans="1:3" x14ac:dyDescent="0.25">
      <c r="A35" s="15" t="s">
        <v>46</v>
      </c>
      <c r="B35" s="5">
        <f>SUM(B36:B39)</f>
        <v>40735997</v>
      </c>
      <c r="C35" s="5">
        <f>SUM(C36:C39)</f>
        <v>-198364224</v>
      </c>
    </row>
    <row r="36" spans="1:3" x14ac:dyDescent="0.25">
      <c r="A36" t="s">
        <v>5</v>
      </c>
      <c r="B36" s="3">
        <v>977889130</v>
      </c>
      <c r="C36" s="24">
        <v>977889130</v>
      </c>
    </row>
    <row r="37" spans="1:3" x14ac:dyDescent="0.25">
      <c r="A37" t="s">
        <v>6</v>
      </c>
      <c r="B37" s="3">
        <v>60000000</v>
      </c>
      <c r="C37" s="24">
        <v>60000000</v>
      </c>
    </row>
    <row r="38" spans="1:3" x14ac:dyDescent="0.25">
      <c r="C38" s="24">
        <v>141419911</v>
      </c>
    </row>
    <row r="39" spans="1:3" x14ac:dyDescent="0.25">
      <c r="A39" t="s">
        <v>39</v>
      </c>
      <c r="B39" s="3">
        <v>-997153133</v>
      </c>
      <c r="C39" s="24">
        <v>-1377673265</v>
      </c>
    </row>
    <row r="44" spans="1:3" x14ac:dyDescent="0.25">
      <c r="A44" s="1"/>
      <c r="B44" s="5">
        <f>B35+B21+B27</f>
        <v>8605332841</v>
      </c>
      <c r="C44" s="5">
        <f>C35+C21+C27</f>
        <v>10410628921</v>
      </c>
    </row>
    <row r="46" spans="1:3" x14ac:dyDescent="0.25">
      <c r="A46" s="19" t="s">
        <v>47</v>
      </c>
      <c r="B46" s="10">
        <f>B35/(B36/10)</f>
        <v>0.41657071083303687</v>
      </c>
      <c r="C46" s="10">
        <f>C35/(C36/10)</f>
        <v>-2.0284940072909903</v>
      </c>
    </row>
    <row r="47" spans="1:3" x14ac:dyDescent="0.25">
      <c r="A47" s="19" t="s">
        <v>48</v>
      </c>
      <c r="B47" s="3">
        <f>B36/10</f>
        <v>97788913</v>
      </c>
      <c r="C47" s="3">
        <f>C36/10</f>
        <v>97788913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B25" sqref="B25:C25"/>
    </sheetView>
  </sheetViews>
  <sheetFormatPr defaultRowHeight="15" x14ac:dyDescent="0.25"/>
  <cols>
    <col min="1" max="1" width="43.42578125" bestFit="1" customWidth="1"/>
    <col min="2" max="2" width="16" style="3" bestFit="1" customWidth="1"/>
    <col min="3" max="3" width="18.42578125" customWidth="1"/>
  </cols>
  <sheetData>
    <row r="1" spans="1:3" x14ac:dyDescent="0.25">
      <c r="A1" s="1" t="s">
        <v>0</v>
      </c>
    </row>
    <row r="2" spans="1:3" ht="15.75" x14ac:dyDescent="0.25">
      <c r="A2" s="20" t="s">
        <v>49</v>
      </c>
    </row>
    <row r="3" spans="1:3" ht="15.75" x14ac:dyDescent="0.25">
      <c r="A3" s="20" t="s">
        <v>31</v>
      </c>
    </row>
    <row r="4" spans="1:3" x14ac:dyDescent="0.25">
      <c r="B4" s="6">
        <v>2018</v>
      </c>
      <c r="C4" s="6">
        <v>2019</v>
      </c>
    </row>
    <row r="5" spans="1:3" x14ac:dyDescent="0.25">
      <c r="A5" s="19" t="s">
        <v>50</v>
      </c>
      <c r="B5" s="3">
        <v>268779298</v>
      </c>
      <c r="C5" s="24">
        <v>710370575</v>
      </c>
    </row>
    <row r="6" spans="1:3" x14ac:dyDescent="0.25">
      <c r="A6" t="s">
        <v>15</v>
      </c>
      <c r="B6" s="3">
        <v>154012569</v>
      </c>
      <c r="C6" s="24">
        <v>375444260</v>
      </c>
    </row>
    <row r="7" spans="1:3" x14ac:dyDescent="0.25">
      <c r="A7" s="19" t="s">
        <v>52</v>
      </c>
      <c r="B7" s="5">
        <f>B5-B6</f>
        <v>114766729</v>
      </c>
      <c r="C7" s="5">
        <f>C5-C6</f>
        <v>334926315</v>
      </c>
    </row>
    <row r="8" spans="1:3" x14ac:dyDescent="0.25">
      <c r="A8" s="19" t="s">
        <v>53</v>
      </c>
      <c r="B8" s="5"/>
    </row>
    <row r="9" spans="1:3" x14ac:dyDescent="0.25">
      <c r="A9" s="16" t="s">
        <v>51</v>
      </c>
      <c r="B9" s="3">
        <v>117389087</v>
      </c>
      <c r="C9" s="24">
        <v>254069922</v>
      </c>
    </row>
    <row r="10" spans="1:3" x14ac:dyDescent="0.25">
      <c r="A10" s="2" t="s">
        <v>21</v>
      </c>
      <c r="B10" s="3">
        <v>319582644</v>
      </c>
      <c r="C10" s="24">
        <v>345432090</v>
      </c>
    </row>
    <row r="11" spans="1:3" x14ac:dyDescent="0.25">
      <c r="A11" s="2"/>
      <c r="B11" s="5">
        <f>SUM(B9:B10)</f>
        <v>436971731</v>
      </c>
      <c r="C11" s="5">
        <f>SUM(C9:C10)</f>
        <v>599502012</v>
      </c>
    </row>
    <row r="12" spans="1:3" x14ac:dyDescent="0.25">
      <c r="A12" s="19" t="s">
        <v>54</v>
      </c>
      <c r="B12" s="5">
        <f>B7-B11</f>
        <v>-322205002</v>
      </c>
      <c r="C12" s="5">
        <f>C7-C11</f>
        <v>-264575697</v>
      </c>
    </row>
    <row r="13" spans="1:3" x14ac:dyDescent="0.25">
      <c r="A13" s="21" t="s">
        <v>55</v>
      </c>
      <c r="B13" s="5"/>
    </row>
    <row r="14" spans="1:3" x14ac:dyDescent="0.25">
      <c r="A14" t="s">
        <v>16</v>
      </c>
      <c r="B14" s="3">
        <v>47599973</v>
      </c>
      <c r="C14" s="24">
        <v>75454792</v>
      </c>
    </row>
    <row r="15" spans="1:3" x14ac:dyDescent="0.25">
      <c r="A15" t="s">
        <v>17</v>
      </c>
      <c r="B15" s="3">
        <v>59734988</v>
      </c>
      <c r="C15" s="24">
        <v>55055009</v>
      </c>
    </row>
    <row r="16" spans="1:3" x14ac:dyDescent="0.25">
      <c r="A16" t="s">
        <v>18</v>
      </c>
      <c r="B16" s="3">
        <v>-327095390</v>
      </c>
      <c r="C16" s="24">
        <v>-229633555</v>
      </c>
    </row>
    <row r="17" spans="1:3" x14ac:dyDescent="0.25">
      <c r="A17" s="19" t="s">
        <v>56</v>
      </c>
      <c r="B17" s="5">
        <f>B12+B14+B16+B15</f>
        <v>-541965431</v>
      </c>
      <c r="C17" s="5">
        <f>C12+C14+C16+C15</f>
        <v>-363699451</v>
      </c>
    </row>
    <row r="18" spans="1:3" x14ac:dyDescent="0.25">
      <c r="A18" s="15" t="s">
        <v>57</v>
      </c>
    </row>
    <row r="19" spans="1:3" x14ac:dyDescent="0.25">
      <c r="A19" t="s">
        <v>19</v>
      </c>
      <c r="B19" s="3">
        <v>5706749</v>
      </c>
      <c r="C19" s="24">
        <v>7610397</v>
      </c>
    </row>
    <row r="20" spans="1:3" x14ac:dyDescent="0.25">
      <c r="A20" t="s">
        <v>20</v>
      </c>
      <c r="B20" s="3">
        <v>6832807</v>
      </c>
      <c r="C20" s="24">
        <v>-6916771</v>
      </c>
    </row>
    <row r="21" spans="1:3" x14ac:dyDescent="0.25">
      <c r="B21" s="3">
        <f>SUM(B19:B20)</f>
        <v>12539556</v>
      </c>
      <c r="C21" s="3">
        <f>SUM(C19:C20)</f>
        <v>693626</v>
      </c>
    </row>
    <row r="22" spans="1:3" x14ac:dyDescent="0.25">
      <c r="A22" s="19" t="s">
        <v>58</v>
      </c>
      <c r="B22" s="5">
        <f>B17-B21</f>
        <v>-554504987</v>
      </c>
      <c r="C22" s="5">
        <f>C17-C21</f>
        <v>-364393077</v>
      </c>
    </row>
    <row r="24" spans="1:3" x14ac:dyDescent="0.25">
      <c r="A24" s="19" t="s">
        <v>59</v>
      </c>
      <c r="B24" s="11">
        <f>B22/('1'!B36/10)</f>
        <v>-5.6704279655915597</v>
      </c>
      <c r="C24" s="11">
        <f>C22/('1'!C36/10)</f>
        <v>-3.7263230137346959</v>
      </c>
    </row>
    <row r="25" spans="1:3" x14ac:dyDescent="0.25">
      <c r="A25" s="21" t="s">
        <v>60</v>
      </c>
      <c r="B25" s="3">
        <f>'1'!B47</f>
        <v>97788913</v>
      </c>
      <c r="C25" s="3">
        <f>'1'!C47</f>
        <v>97788913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L28" sqref="L28"/>
    </sheetView>
  </sheetViews>
  <sheetFormatPr defaultRowHeight="15" x14ac:dyDescent="0.25"/>
  <cols>
    <col min="1" max="1" width="55.5703125" bestFit="1" customWidth="1"/>
    <col min="2" max="2" width="16" bestFit="1" customWidth="1"/>
    <col min="3" max="3" width="19.140625" customWidth="1"/>
  </cols>
  <sheetData>
    <row r="1" spans="1:3" x14ac:dyDescent="0.25">
      <c r="A1" s="1" t="s">
        <v>0</v>
      </c>
    </row>
    <row r="2" spans="1:3" x14ac:dyDescent="0.25">
      <c r="A2" s="1" t="s">
        <v>61</v>
      </c>
    </row>
    <row r="3" spans="1:3" x14ac:dyDescent="0.25">
      <c r="A3" s="1" t="s">
        <v>31</v>
      </c>
    </row>
    <row r="4" spans="1:3" x14ac:dyDescent="0.25">
      <c r="B4" s="13">
        <v>2018</v>
      </c>
      <c r="C4" s="13">
        <v>2019</v>
      </c>
    </row>
    <row r="5" spans="1:3" x14ac:dyDescent="0.25">
      <c r="A5" s="19" t="s">
        <v>80</v>
      </c>
      <c r="B5" s="3"/>
    </row>
    <row r="6" spans="1:3" x14ac:dyDescent="0.25">
      <c r="A6" s="7" t="s">
        <v>22</v>
      </c>
      <c r="B6" s="3">
        <v>807609306</v>
      </c>
      <c r="C6" s="3">
        <v>880031884</v>
      </c>
    </row>
    <row r="7" spans="1:3" x14ac:dyDescent="0.25">
      <c r="A7" s="22" t="s">
        <v>23</v>
      </c>
      <c r="B7" s="3">
        <v>-852097318</v>
      </c>
      <c r="C7" s="3">
        <v>-1269267535</v>
      </c>
    </row>
    <row r="8" spans="1:3" x14ac:dyDescent="0.25">
      <c r="A8" t="s">
        <v>24</v>
      </c>
      <c r="B8" s="3">
        <v>90915318</v>
      </c>
      <c r="C8" s="3">
        <v>98509288</v>
      </c>
    </row>
    <row r="9" spans="1:3" x14ac:dyDescent="0.25">
      <c r="A9" t="s">
        <v>29</v>
      </c>
      <c r="B9" s="3">
        <v>1876144</v>
      </c>
      <c r="C9" s="3">
        <v>17371707</v>
      </c>
    </row>
    <row r="10" spans="1:3" x14ac:dyDescent="0.25">
      <c r="A10" t="s">
        <v>25</v>
      </c>
      <c r="B10" s="3">
        <v>35464825</v>
      </c>
      <c r="C10" s="3">
        <v>39418373</v>
      </c>
    </row>
    <row r="11" spans="1:3" x14ac:dyDescent="0.25">
      <c r="A11" t="s">
        <v>63</v>
      </c>
      <c r="B11" s="3">
        <v>-25280182</v>
      </c>
      <c r="C11" s="3">
        <v>-1158544</v>
      </c>
    </row>
    <row r="12" spans="1:3" x14ac:dyDescent="0.25">
      <c r="A12" t="s">
        <v>64</v>
      </c>
      <c r="B12" s="3">
        <v>-6525886</v>
      </c>
      <c r="C12" s="3">
        <v>-15555152</v>
      </c>
    </row>
    <row r="13" spans="1:3" x14ac:dyDescent="0.25">
      <c r="A13" s="23"/>
      <c r="B13" s="5">
        <f>SUM(B6:B12)</f>
        <v>51962207</v>
      </c>
      <c r="C13" s="5">
        <f>SUM(C6:C12)</f>
        <v>-250649979</v>
      </c>
    </row>
    <row r="14" spans="1:3" x14ac:dyDescent="0.25">
      <c r="B14" s="3"/>
    </row>
    <row r="15" spans="1:3" x14ac:dyDescent="0.25">
      <c r="A15" s="19" t="s">
        <v>62</v>
      </c>
      <c r="B15" s="3"/>
    </row>
    <row r="16" spans="1:3" x14ac:dyDescent="0.25">
      <c r="A16" t="s">
        <v>26</v>
      </c>
      <c r="B16" s="3">
        <v>-20744525</v>
      </c>
      <c r="C16" s="24">
        <v>-14318320</v>
      </c>
    </row>
    <row r="17" spans="1:3" x14ac:dyDescent="0.25">
      <c r="A17" t="s">
        <v>27</v>
      </c>
      <c r="B17" s="3">
        <v>-2264620597</v>
      </c>
      <c r="C17" s="24">
        <v>-1602205592</v>
      </c>
    </row>
    <row r="18" spans="1:3" x14ac:dyDescent="0.25">
      <c r="B18" s="5">
        <f>SUM(B16:B17)</f>
        <v>-2285365122</v>
      </c>
      <c r="C18" s="5">
        <f>SUM(C16:C17)</f>
        <v>-1616523912</v>
      </c>
    </row>
    <row r="19" spans="1:3" x14ac:dyDescent="0.25">
      <c r="B19" s="3"/>
    </row>
    <row r="20" spans="1:3" x14ac:dyDescent="0.25">
      <c r="A20" s="19" t="s">
        <v>65</v>
      </c>
      <c r="B20" s="3"/>
    </row>
    <row r="21" spans="1:3" x14ac:dyDescent="0.25">
      <c r="A21" t="s">
        <v>28</v>
      </c>
      <c r="B21" s="3">
        <v>2322007634</v>
      </c>
      <c r="C21" s="24">
        <v>1797657105</v>
      </c>
    </row>
    <row r="22" spans="1:3" x14ac:dyDescent="0.25">
      <c r="A22" t="s">
        <v>66</v>
      </c>
      <c r="B22" s="3">
        <v>-155287250</v>
      </c>
      <c r="C22" s="24"/>
    </row>
    <row r="23" spans="1:3" x14ac:dyDescent="0.25">
      <c r="B23" s="5">
        <f>SUM(B21:B22)</f>
        <v>2166720384</v>
      </c>
      <c r="C23" s="5">
        <f>SUM(C21:C22)</f>
        <v>1797657105</v>
      </c>
    </row>
    <row r="24" spans="1:3" x14ac:dyDescent="0.25">
      <c r="B24" s="3"/>
    </row>
    <row r="25" spans="1:3" x14ac:dyDescent="0.25">
      <c r="A25" s="1" t="s">
        <v>67</v>
      </c>
      <c r="B25" s="8">
        <f>B13+B18+B23</f>
        <v>-66682531</v>
      </c>
      <c r="C25" s="8">
        <f>C13+C18+C23</f>
        <v>-69516786</v>
      </c>
    </row>
    <row r="26" spans="1:3" x14ac:dyDescent="0.25">
      <c r="A26" s="21" t="s">
        <v>68</v>
      </c>
      <c r="B26" s="5">
        <v>960894306</v>
      </c>
      <c r="C26" s="5"/>
    </row>
    <row r="27" spans="1:3" x14ac:dyDescent="0.25">
      <c r="A27" s="19" t="s">
        <v>69</v>
      </c>
      <c r="B27" s="9">
        <f>SUM(B25:B26)</f>
        <v>894211775</v>
      </c>
      <c r="C27" s="9">
        <f>SUM(C25:C26)</f>
        <v>-69516786</v>
      </c>
    </row>
    <row r="29" spans="1:3" x14ac:dyDescent="0.25">
      <c r="A29" s="19" t="s">
        <v>70</v>
      </c>
      <c r="B29" s="12">
        <f>B13/('1'!B36/10)</f>
        <v>0.53137114838366184</v>
      </c>
      <c r="C29" s="12">
        <f>C13/('1'!C36/10)</f>
        <v>-2.5631737925136768</v>
      </c>
    </row>
    <row r="30" spans="1:3" x14ac:dyDescent="0.25">
      <c r="A30" s="19" t="s">
        <v>71</v>
      </c>
      <c r="B30">
        <f>'1'!B47</f>
        <v>97788913</v>
      </c>
      <c r="C30">
        <f>'1'!C47</f>
        <v>97788913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cols>
    <col min="1" max="1" width="39.5703125" bestFit="1" customWidth="1"/>
  </cols>
  <sheetData>
    <row r="1" spans="1:1" ht="15.75" x14ac:dyDescent="0.25">
      <c r="A1" s="20" t="s">
        <v>0</v>
      </c>
    </row>
    <row r="2" spans="1:1" x14ac:dyDescent="0.25">
      <c r="A2" s="1" t="s">
        <v>72</v>
      </c>
    </row>
    <row r="3" spans="1:1" ht="15.75" x14ac:dyDescent="0.25">
      <c r="A3" s="20" t="s">
        <v>31</v>
      </c>
    </row>
    <row r="5" spans="1:1" x14ac:dyDescent="0.25">
      <c r="A5" s="7" t="s">
        <v>73</v>
      </c>
    </row>
    <row r="6" spans="1:1" x14ac:dyDescent="0.25">
      <c r="A6" s="7" t="s">
        <v>74</v>
      </c>
    </row>
    <row r="7" spans="1:1" x14ac:dyDescent="0.25">
      <c r="A7" s="7" t="s">
        <v>75</v>
      </c>
    </row>
    <row r="8" spans="1:1" x14ac:dyDescent="0.25">
      <c r="A8" s="7" t="s">
        <v>76</v>
      </c>
    </row>
    <row r="9" spans="1:1" x14ac:dyDescent="0.25">
      <c r="A9" s="7" t="s">
        <v>77</v>
      </c>
    </row>
    <row r="10" spans="1:1" x14ac:dyDescent="0.25">
      <c r="A10" t="s">
        <v>78</v>
      </c>
    </row>
    <row r="11" spans="1:1" x14ac:dyDescent="0.25">
      <c r="A11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2019-06-18T10:24:40Z</dcterms:created>
  <dcterms:modified xsi:type="dcterms:W3CDTF">2020-04-12T16:28:29Z</dcterms:modified>
</cp:coreProperties>
</file>