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A\"/>
    </mc:Choice>
  </mc:AlternateContent>
  <bookViews>
    <workbookView xWindow="240" yWindow="30" windowWidth="20115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1" i="4"/>
  <c r="H12" i="4"/>
  <c r="H50" i="3"/>
  <c r="H49" i="3"/>
  <c r="H48" i="3"/>
  <c r="H46" i="3"/>
  <c r="H44" i="3"/>
  <c r="H36" i="3"/>
  <c r="H31" i="3"/>
  <c r="H29" i="3"/>
  <c r="H17" i="3"/>
  <c r="H38" i="2"/>
  <c r="H37" i="2"/>
  <c r="H36" i="2"/>
  <c r="H34" i="2"/>
  <c r="H33" i="2"/>
  <c r="H28" i="2"/>
  <c r="H27" i="2"/>
  <c r="H14" i="2"/>
  <c r="H13" i="2"/>
  <c r="H6" i="2"/>
  <c r="H49" i="1"/>
  <c r="H48" i="1"/>
  <c r="H45" i="1"/>
  <c r="H37" i="1"/>
  <c r="H35" i="1"/>
  <c r="H28" i="1"/>
  <c r="H23" i="1"/>
  <c r="H17" i="1"/>
  <c r="H14" i="1"/>
  <c r="H9" i="1"/>
  <c r="H6" i="1"/>
  <c r="C50" i="3" l="1"/>
  <c r="D50" i="3"/>
  <c r="E50" i="3"/>
  <c r="F50" i="3"/>
  <c r="G50" i="3"/>
  <c r="B50" i="3"/>
  <c r="C49" i="1"/>
  <c r="D49" i="1"/>
  <c r="E49" i="1"/>
  <c r="F49" i="1"/>
  <c r="G49" i="1"/>
  <c r="B49" i="1"/>
  <c r="C38" i="2"/>
  <c r="D38" i="2"/>
  <c r="E38" i="2"/>
  <c r="F38" i="2"/>
  <c r="G38" i="2"/>
  <c r="B38" i="2"/>
  <c r="B14" i="1" l="1"/>
  <c r="F11" i="4" l="1"/>
  <c r="G28" i="1" l="1"/>
  <c r="F44" i="3"/>
  <c r="G44" i="3"/>
  <c r="C6" i="2"/>
  <c r="C5" i="4" s="1"/>
  <c r="D6" i="2"/>
  <c r="D5" i="4" s="1"/>
  <c r="E6" i="2"/>
  <c r="E5" i="4" s="1"/>
  <c r="F6" i="2"/>
  <c r="F5" i="4" s="1"/>
  <c r="G6" i="2"/>
  <c r="G5" i="4" s="1"/>
  <c r="B6" i="2"/>
  <c r="B5" i="4" s="1"/>
  <c r="C37" i="1"/>
  <c r="D37" i="1"/>
  <c r="E37" i="1"/>
  <c r="F37" i="1"/>
  <c r="G37" i="1"/>
  <c r="B37" i="1"/>
  <c r="E44" i="3"/>
  <c r="D44" i="3"/>
  <c r="C44" i="3"/>
  <c r="B44" i="3"/>
  <c r="G36" i="3"/>
  <c r="F36" i="3"/>
  <c r="E36" i="3"/>
  <c r="D36" i="3"/>
  <c r="C36" i="3"/>
  <c r="B36" i="3"/>
  <c r="G29" i="3"/>
  <c r="F29" i="3"/>
  <c r="E29" i="3"/>
  <c r="D29" i="3"/>
  <c r="C29" i="3"/>
  <c r="B29" i="3"/>
  <c r="G17" i="3"/>
  <c r="F17" i="3"/>
  <c r="E17" i="3"/>
  <c r="D17" i="3"/>
  <c r="C17" i="3"/>
  <c r="B17" i="3"/>
  <c r="G33" i="2"/>
  <c r="F33" i="2"/>
  <c r="E33" i="2"/>
  <c r="D33" i="2"/>
  <c r="C33" i="2"/>
  <c r="B33" i="2"/>
  <c r="A33" i="2"/>
  <c r="G27" i="2"/>
  <c r="F27" i="2"/>
  <c r="E27" i="2"/>
  <c r="D27" i="2"/>
  <c r="C27" i="2"/>
  <c r="B27" i="2"/>
  <c r="A27" i="2"/>
  <c r="G13" i="2"/>
  <c r="F13" i="2"/>
  <c r="E13" i="2"/>
  <c r="D13" i="2"/>
  <c r="C13" i="2"/>
  <c r="C14" i="2" s="1"/>
  <c r="C28" i="2" s="1"/>
  <c r="B13" i="2"/>
  <c r="B14" i="2" s="1"/>
  <c r="B28" i="2" s="1"/>
  <c r="A13" i="2"/>
  <c r="E31" i="3" l="1"/>
  <c r="E46" i="3" s="1"/>
  <c r="E48" i="3" s="1"/>
  <c r="B31" i="3"/>
  <c r="B46" i="3" s="1"/>
  <c r="B48" i="3" s="1"/>
  <c r="B49" i="3"/>
  <c r="E49" i="3"/>
  <c r="C34" i="2"/>
  <c r="C6" i="4"/>
  <c r="B34" i="2"/>
  <c r="B36" i="2" s="1"/>
  <c r="B6" i="4"/>
  <c r="D31" i="3"/>
  <c r="D46" i="3" s="1"/>
  <c r="D48" i="3" s="1"/>
  <c r="B48" i="1"/>
  <c r="B9" i="4"/>
  <c r="F48" i="1"/>
  <c r="E48" i="1"/>
  <c r="D48" i="1"/>
  <c r="G48" i="1"/>
  <c r="C48" i="1"/>
  <c r="G31" i="3"/>
  <c r="G46" i="3" s="1"/>
  <c r="G48" i="3" s="1"/>
  <c r="G14" i="2"/>
  <c r="G28" i="2" s="1"/>
  <c r="F31" i="3"/>
  <c r="F46" i="3" s="1"/>
  <c r="F48" i="3" s="1"/>
  <c r="F14" i="2"/>
  <c r="F28" i="2" s="1"/>
  <c r="D14" i="2"/>
  <c r="D28" i="2" s="1"/>
  <c r="E14" i="2"/>
  <c r="E28" i="2" s="1"/>
  <c r="C31" i="3"/>
  <c r="G35" i="1"/>
  <c r="G45" i="1" s="1"/>
  <c r="B28" i="1"/>
  <c r="B35" i="1" s="1"/>
  <c r="B45" i="1" s="1"/>
  <c r="C28" i="1"/>
  <c r="D28" i="1"/>
  <c r="D35" i="1" s="1"/>
  <c r="D45" i="1" s="1"/>
  <c r="F17" i="1"/>
  <c r="G17" i="1"/>
  <c r="B17" i="1"/>
  <c r="C17" i="1"/>
  <c r="D17" i="1"/>
  <c r="F14" i="1"/>
  <c r="G14" i="1"/>
  <c r="C14" i="1"/>
  <c r="D14" i="1"/>
  <c r="F9" i="1"/>
  <c r="G9" i="1"/>
  <c r="B9" i="1"/>
  <c r="C9" i="1"/>
  <c r="D9" i="1"/>
  <c r="F6" i="1"/>
  <c r="G6" i="1"/>
  <c r="B6" i="1"/>
  <c r="C6" i="1"/>
  <c r="D6" i="1"/>
  <c r="E28" i="1"/>
  <c r="E35" i="1" s="1"/>
  <c r="E45" i="1" s="1"/>
  <c r="E17" i="1"/>
  <c r="E14" i="1"/>
  <c r="E9" i="1"/>
  <c r="E6" i="1"/>
  <c r="F49" i="3" l="1"/>
  <c r="E34" i="2"/>
  <c r="E36" i="2" s="1"/>
  <c r="E6" i="4"/>
  <c r="B37" i="2"/>
  <c r="B7" i="4"/>
  <c r="G34" i="2"/>
  <c r="G36" i="2" s="1"/>
  <c r="G6" i="4"/>
  <c r="F34" i="2"/>
  <c r="F36" i="2" s="1"/>
  <c r="F6" i="4"/>
  <c r="C36" i="2"/>
  <c r="C37" i="2" s="1"/>
  <c r="D49" i="3"/>
  <c r="D34" i="2"/>
  <c r="D36" i="2" s="1"/>
  <c r="D37" i="2" s="1"/>
  <c r="D6" i="4"/>
  <c r="C12" i="4"/>
  <c r="C11" i="4"/>
  <c r="G11" i="4"/>
  <c r="G12" i="4"/>
  <c r="D11" i="4"/>
  <c r="D12" i="4"/>
  <c r="E11" i="4"/>
  <c r="E12" i="4"/>
  <c r="B12" i="4"/>
  <c r="D23" i="1"/>
  <c r="G49" i="3"/>
  <c r="G23" i="1"/>
  <c r="F23" i="1"/>
  <c r="C46" i="3"/>
  <c r="C48" i="3" s="1"/>
  <c r="C49" i="3"/>
  <c r="E23" i="1"/>
  <c r="B23" i="1"/>
  <c r="B8" i="4" s="1"/>
  <c r="C35" i="1"/>
  <c r="C23" i="1"/>
  <c r="C8" i="4" s="1"/>
  <c r="G37" i="2" l="1"/>
  <c r="G7" i="4"/>
  <c r="G9" i="4"/>
  <c r="E37" i="2"/>
  <c r="E7" i="4"/>
  <c r="E9" i="4"/>
  <c r="F37" i="2"/>
  <c r="F7" i="4"/>
  <c r="F9" i="4"/>
  <c r="F8" i="4"/>
  <c r="C7" i="4"/>
  <c r="C9" i="4"/>
  <c r="D7" i="4"/>
  <c r="D9" i="4"/>
  <c r="D8" i="4"/>
  <c r="E8" i="4"/>
  <c r="G8" i="4"/>
  <c r="C45" i="1"/>
  <c r="F28" i="1" l="1"/>
  <c r="F35" i="1" l="1"/>
  <c r="F45" i="1" s="1"/>
  <c r="F12" i="4"/>
</calcChain>
</file>

<file path=xl/sharedStrings.xml><?xml version="1.0" encoding="utf-8"?>
<sst xmlns="http://schemas.openxmlformats.org/spreadsheetml/2006/main" count="126" uniqueCount="120">
  <si>
    <t>Cash</t>
  </si>
  <si>
    <t>Cash in hand(including foreign currencies)</t>
  </si>
  <si>
    <t>Blaance with Bangladesh Bank &amp; its agent bank(Including foreign currencies)</t>
  </si>
  <si>
    <t>In Bamgladesh</t>
  </si>
  <si>
    <t>Outside Bangladesh</t>
  </si>
  <si>
    <t>Governments</t>
  </si>
  <si>
    <t>Others</t>
  </si>
  <si>
    <t>loans ,cash credit, overdrafts etc</t>
  </si>
  <si>
    <t>Bills purchased and discounted</t>
  </si>
  <si>
    <t>Bills payable</t>
  </si>
  <si>
    <t>Saving bank deposit</t>
  </si>
  <si>
    <t>Term deposits</t>
  </si>
  <si>
    <t>Bearer certificate of deposits</t>
  </si>
  <si>
    <t>other deposits</t>
  </si>
  <si>
    <t>General reserve</t>
  </si>
  <si>
    <t>Assest revaluation reserve</t>
  </si>
  <si>
    <t>Share money deposit</t>
  </si>
  <si>
    <t>Stock dividend</t>
  </si>
  <si>
    <t>Retained earning</t>
  </si>
  <si>
    <t>Less: Interst paid on depends &amp; borrowing etc.</t>
  </si>
  <si>
    <t>Inocme form investmnets</t>
  </si>
  <si>
    <t>Commission from investments</t>
  </si>
  <si>
    <t>Commsion,Exchange &amp; brokearge</t>
  </si>
  <si>
    <t>other operating income</t>
  </si>
  <si>
    <t>Slaries &amp; allowances</t>
  </si>
  <si>
    <t>Rent , taxes , insurance,electriccity</t>
  </si>
  <si>
    <t>postage , stamps ,telecommunication etc</t>
  </si>
  <si>
    <t>Stationery , priniting &amp; advertising etc</t>
  </si>
  <si>
    <t>Chief executive officers slaary and other fees</t>
  </si>
  <si>
    <t>Directors fees</t>
  </si>
  <si>
    <t>Auditors fees</t>
  </si>
  <si>
    <t>Loses from loans ,advances &amp; leaes</t>
  </si>
  <si>
    <t>Repair, maintenance &amp; depreciation of assets</t>
  </si>
  <si>
    <t>Other expenses</t>
  </si>
  <si>
    <t>Provision fro loans ,advances &amp; leses</t>
  </si>
  <si>
    <t>Provison for diminution I value of investmnets</t>
  </si>
  <si>
    <t>provisons for oter assests etc</t>
  </si>
  <si>
    <t>Interst receipts in cash</t>
  </si>
  <si>
    <t>Dividend receipts in cash</t>
  </si>
  <si>
    <t>Fees &amp; commission receipts in cash</t>
  </si>
  <si>
    <t xml:space="preserve">Recovery of loans previously written off </t>
  </si>
  <si>
    <t>Cash payments to employees</t>
  </si>
  <si>
    <t xml:space="preserve">Cash payments to supplies </t>
  </si>
  <si>
    <t>Income tax paid</t>
  </si>
  <si>
    <t>Cash receipts from other operating activiites</t>
  </si>
  <si>
    <t>Cash payments for other operaing activiites</t>
  </si>
  <si>
    <t>Statutory deposits</t>
  </si>
  <si>
    <t>purchase /sale of trading securities</t>
  </si>
  <si>
    <t xml:space="preserve">Laons ,advances &amp; leases to banks &amp; other </t>
  </si>
  <si>
    <t xml:space="preserve">Loans, advances &amp; leases to customeers </t>
  </si>
  <si>
    <t>other assets</t>
  </si>
  <si>
    <t>Deposits received from banks &amp; other fls</t>
  </si>
  <si>
    <t>Deposit received from customers</t>
  </si>
  <si>
    <t>Trading liabilities</t>
  </si>
  <si>
    <t>Other liabiliites</t>
  </si>
  <si>
    <t>Cash flow from slae of securities</t>
  </si>
  <si>
    <t>paymnet for purchase of securities</t>
  </si>
  <si>
    <t xml:space="preserve">Purchase /sale of property ,plan &amp; equipments </t>
  </si>
  <si>
    <t>Net drawndown /payments of short term loan</t>
  </si>
  <si>
    <t>Receipts from issue of right shares</t>
  </si>
  <si>
    <t>Receipts from share money deposit</t>
  </si>
  <si>
    <t>Dividend paid in cash</t>
  </si>
  <si>
    <t>Other liabiliites account of customer</t>
  </si>
  <si>
    <t xml:space="preserve">Paid up capital </t>
  </si>
  <si>
    <t>Statutory reserve</t>
  </si>
  <si>
    <t>Ratio</t>
  </si>
  <si>
    <t>Operating Margin</t>
  </si>
  <si>
    <t>Net Margin</t>
  </si>
  <si>
    <t>Capital to Risk Weighted Assets Ratio</t>
  </si>
  <si>
    <t>Receipts of long term loan/issuances of debt securities</t>
  </si>
  <si>
    <t>Repayments of laons &amp; redemption of debts securities</t>
  </si>
  <si>
    <t>Property and Assets</t>
  </si>
  <si>
    <t>Balance with Other Banks and Financial Institutions</t>
  </si>
  <si>
    <t>Money at call and on short notice</t>
  </si>
  <si>
    <t>Investments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</si>
  <si>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</si>
  <si>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</si>
  <si>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</si>
  <si>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</si>
  <si>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</si>
  <si>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</si>
  <si>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</si>
  <si>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</si>
  <si>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</si>
  <si>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</si>
  <si>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</si>
  <si>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</si>
  <si>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</si>
  <si>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</si>
  <si>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</si>
  <si>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</si>
  <si>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</si>
  <si>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</si>
  <si>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</si>
  <si>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</si>
  <si>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</si>
  <si>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</si>
  <si>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</si>
  <si>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</si>
  <si>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</si>
  <si>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</si>
  <si>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</si>
  <si>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</si>
  <si>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</si>
  <si>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</si>
  <si>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</si>
  <si>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</si>
  <si>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</si>
  <si>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</si>
  <si>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</si>
  <si>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</si>
  <si>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</si>
  <si>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Bangladesh Industrial Finance Company Limited</t>
  </si>
  <si>
    <t>As at year end</t>
  </si>
  <si>
    <t>Balance Sheet</t>
  </si>
  <si>
    <t>Income Statement</t>
  </si>
  <si>
    <t>Cash Flow Statement</t>
  </si>
  <si>
    <t>Interest Income</t>
  </si>
  <si>
    <t>Legal expneses</t>
  </si>
  <si>
    <t>Interest payment in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</si>
</sst>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  <xf numFmtId="164" fontId="0" fillId="0" borderId="0" xfId="1" applyNumberFormat="1" applyFont="1"/>
    <xf numFmtId="164" fontId="1" fillId="0" borderId="0" xfId="1" applyNumberFormat="1" applyFont="1"/>
    <xf numFmtId="0" fontId="3" fillId="0" borderId="0" xfId="0" applyFont="1"/>
    <xf numFmtId="0" fontId="1" fillId="0" borderId="0" xfId="0" applyFont="1" applyFill="1"/>
    <xf numFmtId="10" fontId="0" fillId="0" borderId="0" xfId="2" applyNumberFormat="1" applyFont="1"/>
    <xf numFmtId="2" fontId="0" fillId="0" borderId="0" xfId="0" applyNumberFormat="1"/>
    <xf numFmtId="43" fontId="1" fillId="0" borderId="0" xfId="1" applyNumberFormat="1" applyFont="1"/>
    <xf numFmtId="9" fontId="0" fillId="0" borderId="0" xfId="2" applyFont="1"/>
    <xf numFmtId="0" fontId="5" fillId="0" borderId="0" xfId="3" applyFont="1" applyFill="1"/>
    <xf numFmtId="0" fontId="0" fillId="0" borderId="0" xfId="0" applyFill="1"/>
    <xf numFmtId="0" fontId="1" fillId="0" borderId="1" xfId="0" applyFont="1" applyBorder="1" applyAlignment="1">
      <alignment horizontal="left"/>
    </xf>
    <xf numFmtId="0" fontId="6" fillId="0" borderId="0" xfId="0" applyFont="1" applyBorder="1"/>
    <xf numFmtId="0" fontId="6" fillId="0" borderId="0" xfId="0" applyFont="1" applyAlignment="1"/>
    <xf numFmtId="0" fontId="6" fillId="0" borderId="0" xfId="0" applyFont="1"/>
    <xf numFmtId="0" fontId="1" fillId="0" borderId="1" xfId="0" applyFont="1" applyBorder="1"/>
    <xf numFmtId="0" fontId="1" fillId="0" borderId="2" xfId="0" applyFont="1" applyBorder="1"/>
  </cellXfs>
  <cellStyles count="4">
    <cellStyle name="Accent3" xfId="3" builtinId="3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pane xSplit="1" ySplit="4" topLeftCell="G35" activePane="bottomRight" state="frozen"/>
      <selection pane="topRight" activeCell="B1" sqref="B1"/>
      <selection pane="bottomLeft" activeCell="A4" sqref="A4"/>
      <selection pane="bottomRight" activeCell="G49" sqref="G49:H49"/>
    </sheetView>
  </sheetViews>
  <sheetFormatPr defaultRowHeight="15" x14ac:dyDescent="0.25"/>
  <cols>
    <col min="1" max="1" width="47.42578125" customWidth="1"/>
    <col min="2" max="3" width="14.28515625" bestFit="1" customWidth="1"/>
    <col min="4" max="4" width="15.28515625" bestFit="1" customWidth="1"/>
    <col min="5" max="5" width="16.28515625" customWidth="1"/>
    <col min="6" max="7" width="15.28515625" bestFit="1" customWidth="1"/>
    <col min="8" max="8" width="17.7109375" bestFit="1" customWidth="1"/>
  </cols>
  <sheetData>
    <row r="1" spans="1:8" x14ac:dyDescent="0.25">
      <c r="A1" s="1" t="s">
        <v>112</v>
      </c>
    </row>
    <row r="2" spans="1:8" x14ac:dyDescent="0.25">
      <c r="A2" s="1" t="s">
        <v>114</v>
      </c>
    </row>
    <row r="3" spans="1:8" x14ac:dyDescent="0.25">
      <c r="A3" t="s">
        <v>113</v>
      </c>
    </row>
    <row r="4" spans="1:8" x14ac:dyDescent="0.25">
      <c r="A4" s="14"/>
      <c r="B4" s="14">
        <v>2012</v>
      </c>
      <c r="C4" s="14">
        <v>2013</v>
      </c>
      <c r="D4" s="14">
        <v>2014</v>
      </c>
      <c r="E4" s="14">
        <v>2015</v>
      </c>
      <c r="F4" s="14">
        <v>2016</v>
      </c>
      <c r="G4" s="14">
        <v>2017</v>
      </c>
      <c r="H4" s="14">
        <v>2018</v>
      </c>
    </row>
    <row r="5" spans="1:8" x14ac:dyDescent="0.25">
      <c r="A5" s="15" t="s">
        <v>71</v>
      </c>
      <c r="F5" s="5"/>
      <c r="G5" s="5"/>
    </row>
    <row r="6" spans="1:8" x14ac:dyDescent="0.25">
      <c r="A6" s="16" t="s">
        <v>0</v>
      </c>
      <c r="B6" s="6">
        <f t="shared" ref="B6:D6" si="0">SUM(B7:B8)</f>
        <v>43941383</v>
      </c>
      <c r="C6" s="6">
        <f t="shared" si="0"/>
        <v>66517400</v>
      </c>
      <c r="D6" s="6">
        <f t="shared" si="0"/>
        <v>63693107</v>
      </c>
      <c r="E6" s="6">
        <f>SUM(E7:E8)</f>
        <v>59100170</v>
      </c>
      <c r="F6" s="6">
        <f t="shared" ref="F6:H6" si="1">SUM(F7:F8)</f>
        <v>90376375</v>
      </c>
      <c r="G6" s="6">
        <f t="shared" si="1"/>
        <v>1458666</v>
      </c>
      <c r="H6" s="6">
        <f t="shared" si="1"/>
        <v>193113</v>
      </c>
    </row>
    <row r="7" spans="1:8" x14ac:dyDescent="0.25">
      <c r="A7" t="s">
        <v>1</v>
      </c>
      <c r="B7" s="5">
        <v>5325141</v>
      </c>
      <c r="C7" s="5">
        <v>503833</v>
      </c>
      <c r="D7" s="5">
        <v>239205</v>
      </c>
      <c r="E7" s="5">
        <v>1291276</v>
      </c>
      <c r="F7" s="5">
        <v>639269</v>
      </c>
      <c r="G7" s="5">
        <v>20874</v>
      </c>
      <c r="H7" s="5">
        <v>153223</v>
      </c>
    </row>
    <row r="8" spans="1:8" ht="30.75" customHeight="1" x14ac:dyDescent="0.25">
      <c r="A8" s="2" t="s">
        <v>2</v>
      </c>
      <c r="B8" s="5">
        <v>38616242</v>
      </c>
      <c r="C8" s="5">
        <v>66013567</v>
      </c>
      <c r="D8" s="5">
        <v>63453902</v>
      </c>
      <c r="E8" s="5">
        <v>57808894</v>
      </c>
      <c r="F8" s="5">
        <v>89737106</v>
      </c>
      <c r="G8" s="5">
        <v>1437792</v>
      </c>
      <c r="H8" s="5">
        <v>39890</v>
      </c>
    </row>
    <row r="9" spans="1:8" x14ac:dyDescent="0.25">
      <c r="A9" s="17" t="s">
        <v>72</v>
      </c>
      <c r="B9" s="6">
        <f t="shared" ref="B9:D9" si="2">SUM(B10:B11)</f>
        <v>689536407</v>
      </c>
      <c r="C9" s="6">
        <f t="shared" si="2"/>
        <v>861951080</v>
      </c>
      <c r="D9" s="6">
        <f t="shared" si="2"/>
        <v>1347274481</v>
      </c>
      <c r="E9" s="6">
        <f>SUM(E10:E11)</f>
        <v>178719042</v>
      </c>
      <c r="F9" s="6">
        <f t="shared" ref="F9" si="3">SUM(F10:F11)</f>
        <v>190432901</v>
      </c>
      <c r="G9" s="6">
        <f t="shared" ref="G9:H9" si="4">SUM(G10:G11)</f>
        <v>182672579</v>
      </c>
      <c r="H9" s="6">
        <f t="shared" si="4"/>
        <v>108632741</v>
      </c>
    </row>
    <row r="10" spans="1:8" x14ac:dyDescent="0.25">
      <c r="A10" t="s">
        <v>3</v>
      </c>
      <c r="B10" s="5">
        <v>689536407</v>
      </c>
      <c r="C10" s="5">
        <v>861951080</v>
      </c>
      <c r="D10" s="5">
        <v>1347274481</v>
      </c>
      <c r="E10" s="5">
        <v>178719042</v>
      </c>
      <c r="F10" s="5">
        <v>190432901</v>
      </c>
      <c r="G10" s="5">
        <v>182672579</v>
      </c>
      <c r="H10" s="5">
        <v>108632741</v>
      </c>
    </row>
    <row r="11" spans="1:8" x14ac:dyDescent="0.25">
      <c r="A11" t="s">
        <v>4</v>
      </c>
      <c r="B11" s="5">
        <v>0</v>
      </c>
      <c r="C11" s="5">
        <v>0</v>
      </c>
      <c r="D11" s="5"/>
      <c r="E11" s="5">
        <v>0</v>
      </c>
      <c r="F11" s="5"/>
      <c r="G11" s="5">
        <v>0</v>
      </c>
    </row>
    <row r="12" spans="1:8" x14ac:dyDescent="0.25">
      <c r="B12" s="5"/>
      <c r="C12" s="5"/>
      <c r="D12" s="5"/>
      <c r="E12" s="5"/>
      <c r="F12" s="5"/>
      <c r="G12" s="5"/>
    </row>
    <row r="13" spans="1:8" x14ac:dyDescent="0.25">
      <c r="A13" s="18" t="s">
        <v>73</v>
      </c>
      <c r="B13" s="5"/>
      <c r="C13" s="5"/>
      <c r="D13" s="5"/>
      <c r="E13" s="5">
        <v>0</v>
      </c>
      <c r="F13" s="5"/>
      <c r="G13" s="5"/>
    </row>
    <row r="14" spans="1:8" x14ac:dyDescent="0.25">
      <c r="A14" s="18" t="s">
        <v>74</v>
      </c>
      <c r="B14" s="6">
        <f>SUM(B15:B16)</f>
        <v>400381068</v>
      </c>
      <c r="C14" s="6">
        <f t="shared" ref="C14:D14" si="5">SUM(C15:C16)</f>
        <v>378977858</v>
      </c>
      <c r="D14" s="6">
        <f t="shared" si="5"/>
        <v>336173661</v>
      </c>
      <c r="E14" s="6">
        <f>SUM(E15:E16)</f>
        <v>315836394</v>
      </c>
      <c r="F14" s="6">
        <f t="shared" ref="F14:H14" si="6">SUM(F15:F16)</f>
        <v>309913639</v>
      </c>
      <c r="G14" s="6">
        <f t="shared" si="6"/>
        <v>197122853</v>
      </c>
      <c r="H14" s="6">
        <f t="shared" si="6"/>
        <v>205573951</v>
      </c>
    </row>
    <row r="15" spans="1:8" x14ac:dyDescent="0.25">
      <c r="A15" t="s">
        <v>5</v>
      </c>
      <c r="B15" s="5"/>
      <c r="C15" s="5">
        <v>378977858</v>
      </c>
      <c r="D15" s="5"/>
      <c r="E15" s="5">
        <v>0</v>
      </c>
      <c r="F15" s="5"/>
      <c r="G15" s="5">
        <v>0</v>
      </c>
    </row>
    <row r="16" spans="1:8" x14ac:dyDescent="0.25">
      <c r="A16" t="s">
        <v>6</v>
      </c>
      <c r="B16" s="5">
        <v>400381068</v>
      </c>
      <c r="C16" s="5"/>
      <c r="D16" s="5">
        <v>336173661</v>
      </c>
      <c r="E16" s="5">
        <v>315836394</v>
      </c>
      <c r="F16" s="5">
        <v>309913639</v>
      </c>
      <c r="G16" s="5">
        <v>197122853</v>
      </c>
      <c r="H16" s="5">
        <v>205573951</v>
      </c>
    </row>
    <row r="17" spans="1:8" x14ac:dyDescent="0.25">
      <c r="A17" s="18" t="s">
        <v>75</v>
      </c>
      <c r="B17" s="6">
        <f t="shared" ref="B17:D17" si="7">SUM(B18:B19)</f>
        <v>6901878895</v>
      </c>
      <c r="C17" s="6">
        <f t="shared" si="7"/>
        <v>7558737428</v>
      </c>
      <c r="D17" s="6">
        <f t="shared" si="7"/>
        <v>8960378729</v>
      </c>
      <c r="E17" s="6">
        <f>SUM(E18:E19)</f>
        <v>10631163521</v>
      </c>
      <c r="F17" s="6">
        <f t="shared" ref="F17:H17" si="8">SUM(F18:F19)</f>
        <v>8773730633</v>
      </c>
      <c r="G17" s="6">
        <f t="shared" si="8"/>
        <v>8376023645</v>
      </c>
      <c r="H17" s="6">
        <f t="shared" si="8"/>
        <v>8414821757</v>
      </c>
    </row>
    <row r="18" spans="1:8" x14ac:dyDescent="0.25">
      <c r="A18" t="s">
        <v>7</v>
      </c>
      <c r="B18" s="5">
        <v>6901878895</v>
      </c>
      <c r="C18" s="5">
        <v>7558737428</v>
      </c>
      <c r="D18" s="5">
        <v>8960378729</v>
      </c>
      <c r="E18" s="5">
        <v>10631163521</v>
      </c>
      <c r="F18" s="5">
        <v>8773730633</v>
      </c>
      <c r="G18" s="5">
        <v>8376023645</v>
      </c>
      <c r="H18" s="5">
        <v>8414821757</v>
      </c>
    </row>
    <row r="19" spans="1:8" x14ac:dyDescent="0.25">
      <c r="A19" t="s">
        <v>8</v>
      </c>
      <c r="B19" s="5">
        <v>0</v>
      </c>
      <c r="C19" s="5">
        <v>0</v>
      </c>
      <c r="D19" s="5"/>
      <c r="E19" s="5">
        <v>0</v>
      </c>
      <c r="F19" s="5">
        <v>0</v>
      </c>
      <c r="G19" s="5">
        <v>0</v>
      </c>
    </row>
    <row r="20" spans="1:8" x14ac:dyDescent="0.25">
      <c r="A20" s="16" t="s">
        <v>76</v>
      </c>
      <c r="B20" s="5">
        <v>455901883</v>
      </c>
      <c r="C20" s="5">
        <v>453510677</v>
      </c>
      <c r="D20" s="5">
        <v>462069745</v>
      </c>
      <c r="E20" s="5">
        <v>457601656</v>
      </c>
      <c r="F20" s="5">
        <v>454331596</v>
      </c>
      <c r="G20" s="5">
        <v>452567079</v>
      </c>
      <c r="H20" s="5">
        <v>462827320</v>
      </c>
    </row>
    <row r="21" spans="1:8" x14ac:dyDescent="0.25">
      <c r="A21" s="16" t="s">
        <v>77</v>
      </c>
      <c r="B21" s="5">
        <v>240588206</v>
      </c>
      <c r="C21" s="5">
        <v>289246858</v>
      </c>
      <c r="D21" s="5">
        <v>368726122</v>
      </c>
      <c r="E21" s="5">
        <v>458689074</v>
      </c>
      <c r="F21" s="5">
        <v>448956909</v>
      </c>
      <c r="G21" s="5">
        <v>455561690</v>
      </c>
      <c r="H21" s="5">
        <v>430189751</v>
      </c>
    </row>
    <row r="22" spans="1:8" x14ac:dyDescent="0.25">
      <c r="A22" s="16" t="s">
        <v>78</v>
      </c>
      <c r="B22" s="5">
        <v>0</v>
      </c>
      <c r="C22" s="5"/>
      <c r="D22" s="5"/>
      <c r="E22" s="5">
        <v>0</v>
      </c>
      <c r="F22" s="5"/>
      <c r="G22" s="5">
        <v>0</v>
      </c>
    </row>
    <row r="23" spans="1:8" x14ac:dyDescent="0.25">
      <c r="A23" s="1"/>
      <c r="B23" s="6">
        <f t="shared" ref="B23:D23" si="9">B6+B9+B14+B17+B20+B21</f>
        <v>8732227842</v>
      </c>
      <c r="C23" s="6">
        <f t="shared" si="9"/>
        <v>9608941301</v>
      </c>
      <c r="D23" s="6">
        <f t="shared" si="9"/>
        <v>11538315845</v>
      </c>
      <c r="E23" s="6">
        <f>E6+E9+E14+E17+E20+E21</f>
        <v>12101109857</v>
      </c>
      <c r="F23" s="6">
        <f t="shared" ref="F23:H23" si="10">F6+F9+F14+F17+F20+F21</f>
        <v>10267742053</v>
      </c>
      <c r="G23" s="6">
        <f t="shared" si="10"/>
        <v>9665406512</v>
      </c>
      <c r="H23" s="6">
        <f t="shared" si="10"/>
        <v>9622238633</v>
      </c>
    </row>
    <row r="24" spans="1:8" x14ac:dyDescent="0.25">
      <c r="A24" s="1"/>
      <c r="B24" s="5"/>
      <c r="C24" s="5"/>
      <c r="D24" s="5"/>
      <c r="E24" s="6"/>
      <c r="F24" s="5"/>
      <c r="G24" s="5"/>
    </row>
    <row r="25" spans="1:8" x14ac:dyDescent="0.25">
      <c r="A25" s="15" t="s">
        <v>79</v>
      </c>
      <c r="B25" s="5"/>
      <c r="C25" s="5"/>
      <c r="D25" s="5"/>
      <c r="E25" s="5"/>
      <c r="F25" s="5"/>
      <c r="G25" s="5"/>
    </row>
    <row r="26" spans="1:8" x14ac:dyDescent="0.25">
      <c r="A26" s="18" t="s">
        <v>80</v>
      </c>
      <c r="B26" s="5"/>
      <c r="C26" s="5"/>
      <c r="D26" s="5"/>
      <c r="E26" s="5"/>
      <c r="F26" s="5"/>
      <c r="G26" s="5"/>
    </row>
    <row r="27" spans="1:8" x14ac:dyDescent="0.25">
      <c r="A27" s="18" t="s">
        <v>81</v>
      </c>
      <c r="B27" s="5">
        <v>2768914919</v>
      </c>
      <c r="C27" s="5">
        <v>2437335985</v>
      </c>
      <c r="D27" s="5">
        <v>3164680914</v>
      </c>
      <c r="E27" s="5">
        <v>3187393881</v>
      </c>
      <c r="F27" s="5">
        <v>2598262038</v>
      </c>
      <c r="G27" s="5">
        <v>2396751375</v>
      </c>
      <c r="H27" s="5">
        <v>2682356611</v>
      </c>
    </row>
    <row r="28" spans="1:8" x14ac:dyDescent="0.25">
      <c r="A28" s="18" t="s">
        <v>82</v>
      </c>
      <c r="B28" s="6">
        <f t="shared" ref="B28:D28" si="11">SUM(B29:B33)</f>
        <v>3671126516</v>
      </c>
      <c r="C28" s="6">
        <f t="shared" si="11"/>
        <v>4656676761</v>
      </c>
      <c r="D28" s="6">
        <f t="shared" si="11"/>
        <v>5148496246</v>
      </c>
      <c r="E28" s="6">
        <f>SUM(E29:E33)</f>
        <v>5884010292</v>
      </c>
      <c r="F28" s="6">
        <f t="shared" ref="F28:H28" si="12">SUM(F29:F33)</f>
        <v>5105861111</v>
      </c>
      <c r="G28" s="6">
        <f t="shared" si="12"/>
        <v>5638609186</v>
      </c>
      <c r="H28" s="6">
        <f t="shared" si="12"/>
        <v>5468874706</v>
      </c>
    </row>
    <row r="29" spans="1:8" x14ac:dyDescent="0.25">
      <c r="A29" s="3" t="s">
        <v>9</v>
      </c>
      <c r="B29" s="5">
        <v>0</v>
      </c>
      <c r="C29" s="5"/>
      <c r="D29" s="5"/>
      <c r="E29" s="5">
        <v>0</v>
      </c>
      <c r="F29" s="5">
        <v>0</v>
      </c>
      <c r="G29" s="5">
        <v>0</v>
      </c>
    </row>
    <row r="30" spans="1:8" x14ac:dyDescent="0.25">
      <c r="A30" s="3" t="s">
        <v>10</v>
      </c>
      <c r="B30" s="5">
        <v>0</v>
      </c>
      <c r="C30" s="5"/>
      <c r="D30" s="5"/>
      <c r="E30" s="5">
        <v>0</v>
      </c>
      <c r="F30" s="5">
        <v>0</v>
      </c>
      <c r="G30" s="5">
        <v>0</v>
      </c>
    </row>
    <row r="31" spans="1:8" x14ac:dyDescent="0.25">
      <c r="A31" s="3" t="s">
        <v>11</v>
      </c>
      <c r="B31" s="5">
        <v>3644449235</v>
      </c>
      <c r="C31" s="5">
        <v>4629463441</v>
      </c>
      <c r="D31" s="5">
        <v>5124999261</v>
      </c>
      <c r="E31" s="5">
        <v>5863563461</v>
      </c>
      <c r="F31" s="5">
        <v>5086189074</v>
      </c>
      <c r="G31" s="5">
        <v>5624191953</v>
      </c>
      <c r="H31" s="5">
        <v>5455986659</v>
      </c>
    </row>
    <row r="32" spans="1:8" x14ac:dyDescent="0.25">
      <c r="A32" s="3" t="s">
        <v>12</v>
      </c>
      <c r="B32" s="5">
        <v>0</v>
      </c>
      <c r="C32" s="5"/>
      <c r="D32" s="5"/>
      <c r="E32" s="5">
        <v>0</v>
      </c>
      <c r="F32" s="5">
        <v>0</v>
      </c>
      <c r="G32" s="5">
        <v>0</v>
      </c>
    </row>
    <row r="33" spans="1:8" x14ac:dyDescent="0.25">
      <c r="A33" s="3" t="s">
        <v>13</v>
      </c>
      <c r="B33" s="5">
        <v>26677281</v>
      </c>
      <c r="C33" s="5">
        <v>27213320</v>
      </c>
      <c r="D33" s="5">
        <v>23496985</v>
      </c>
      <c r="E33" s="5">
        <v>20446831</v>
      </c>
      <c r="F33" s="5">
        <v>19672037</v>
      </c>
      <c r="G33" s="5">
        <v>14417233</v>
      </c>
      <c r="H33" s="5">
        <v>12888047</v>
      </c>
    </row>
    <row r="34" spans="1:8" x14ac:dyDescent="0.25">
      <c r="A34" s="18" t="s">
        <v>83</v>
      </c>
      <c r="B34" s="5">
        <v>1104595434</v>
      </c>
      <c r="C34" s="5">
        <v>1281828416</v>
      </c>
      <c r="D34" s="5">
        <v>1601102401</v>
      </c>
      <c r="E34" s="6">
        <v>2031552823</v>
      </c>
      <c r="F34" s="5">
        <v>2246902063</v>
      </c>
      <c r="G34" s="5">
        <v>8315239513</v>
      </c>
      <c r="H34" s="5">
        <v>9469673127</v>
      </c>
    </row>
    <row r="35" spans="1:8" x14ac:dyDescent="0.25">
      <c r="A35" s="1"/>
      <c r="B35" s="6">
        <f t="shared" ref="B35:D35" si="13">B27+B28+B34</f>
        <v>7544636869</v>
      </c>
      <c r="C35" s="6">
        <f t="shared" si="13"/>
        <v>8375841162</v>
      </c>
      <c r="D35" s="6">
        <f t="shared" si="13"/>
        <v>9914279561</v>
      </c>
      <c r="E35" s="6">
        <f>E27+E28+E34</f>
        <v>11102956996</v>
      </c>
      <c r="F35" s="6">
        <f t="shared" ref="F35:H35" si="14">F27+F28+F34</f>
        <v>9951025212</v>
      </c>
      <c r="G35" s="6">
        <f t="shared" si="14"/>
        <v>16350600074</v>
      </c>
      <c r="H35" s="6">
        <f t="shared" si="14"/>
        <v>17620904444</v>
      </c>
    </row>
    <row r="36" spans="1:8" x14ac:dyDescent="0.25">
      <c r="B36" s="5"/>
      <c r="C36" s="5"/>
      <c r="D36" s="5"/>
      <c r="E36" s="5"/>
      <c r="F36" s="5"/>
      <c r="G36" s="5"/>
    </row>
    <row r="37" spans="1:8" x14ac:dyDescent="0.25">
      <c r="A37" s="18" t="s">
        <v>84</v>
      </c>
      <c r="B37" s="6">
        <f>SUM(B38:B44)</f>
        <v>1187590973</v>
      </c>
      <c r="C37" s="6">
        <f t="shared" ref="C37:H37" si="15">SUM(C38:C44)</f>
        <v>1233100139</v>
      </c>
      <c r="D37" s="6">
        <f t="shared" si="15"/>
        <v>1624036284</v>
      </c>
      <c r="E37" s="6">
        <f t="shared" si="15"/>
        <v>998152861</v>
      </c>
      <c r="F37" s="6">
        <f t="shared" si="15"/>
        <v>316716841</v>
      </c>
      <c r="G37" s="6">
        <f t="shared" si="15"/>
        <v>-6685193562</v>
      </c>
      <c r="H37" s="6">
        <f t="shared" si="15"/>
        <v>-7998665811</v>
      </c>
    </row>
    <row r="38" spans="1:8" x14ac:dyDescent="0.25">
      <c r="A38" t="s">
        <v>63</v>
      </c>
      <c r="B38" s="5">
        <v>608797860</v>
      </c>
      <c r="C38" s="5">
        <v>639237750</v>
      </c>
      <c r="D38" s="5">
        <v>1006799440</v>
      </c>
      <c r="E38" s="5">
        <v>1006799440</v>
      </c>
      <c r="F38" s="5">
        <v>1006799440</v>
      </c>
      <c r="G38" s="5">
        <v>1006799440</v>
      </c>
      <c r="H38" s="5">
        <v>1006799440</v>
      </c>
    </row>
    <row r="39" spans="1:8" x14ac:dyDescent="0.25">
      <c r="A39" t="s">
        <v>64</v>
      </c>
      <c r="B39" s="5">
        <v>134562513</v>
      </c>
      <c r="C39" s="5">
        <v>143664346</v>
      </c>
      <c r="D39" s="5">
        <v>154713730</v>
      </c>
      <c r="E39" s="5">
        <v>154713730</v>
      </c>
      <c r="F39" s="5">
        <v>154713730</v>
      </c>
      <c r="G39" s="5">
        <v>154713730</v>
      </c>
      <c r="H39" s="5">
        <v>154713730</v>
      </c>
    </row>
    <row r="40" spans="1:8" x14ac:dyDescent="0.25">
      <c r="A40" t="s">
        <v>14</v>
      </c>
      <c r="B40" s="5">
        <v>32980594</v>
      </c>
      <c r="C40" s="5">
        <v>10364681</v>
      </c>
      <c r="D40" s="5">
        <v>10364681</v>
      </c>
      <c r="E40" s="5">
        <v>10364681</v>
      </c>
      <c r="F40" s="5">
        <v>10364681</v>
      </c>
      <c r="G40" s="5">
        <v>10364681</v>
      </c>
      <c r="H40" s="5">
        <v>10364681</v>
      </c>
    </row>
    <row r="41" spans="1:8" x14ac:dyDescent="0.25">
      <c r="A41" t="s">
        <v>15</v>
      </c>
      <c r="B41" s="5">
        <v>403425667</v>
      </c>
      <c r="C41" s="5">
        <v>403425667</v>
      </c>
      <c r="D41" s="5">
        <v>403425667</v>
      </c>
      <c r="E41" s="5">
        <v>403425667</v>
      </c>
      <c r="F41" s="5">
        <v>403425667</v>
      </c>
      <c r="G41" s="5">
        <v>403425667</v>
      </c>
      <c r="H41" s="5">
        <v>403425667</v>
      </c>
    </row>
    <row r="42" spans="1:8" x14ac:dyDescent="0.25">
      <c r="A42" t="s">
        <v>16</v>
      </c>
      <c r="B42" s="5">
        <v>362</v>
      </c>
      <c r="C42" s="5">
        <v>362</v>
      </c>
      <c r="D42" s="5">
        <v>89777</v>
      </c>
      <c r="E42" s="5">
        <v>362</v>
      </c>
      <c r="F42" s="5">
        <v>362</v>
      </c>
      <c r="G42" s="5">
        <v>362</v>
      </c>
      <c r="H42" s="5">
        <v>362</v>
      </c>
    </row>
    <row r="43" spans="1:8" x14ac:dyDescent="0.25">
      <c r="A43" t="s">
        <v>17</v>
      </c>
      <c r="B43" s="5">
        <v>0</v>
      </c>
      <c r="C43" s="5"/>
      <c r="D43" s="5"/>
      <c r="E43" s="5">
        <v>0</v>
      </c>
      <c r="F43" s="5">
        <v>0</v>
      </c>
      <c r="G43" s="5">
        <v>0</v>
      </c>
    </row>
    <row r="44" spans="1:8" x14ac:dyDescent="0.25">
      <c r="A44" t="s">
        <v>18</v>
      </c>
      <c r="B44" s="5">
        <v>7823977</v>
      </c>
      <c r="C44" s="5">
        <v>36407333</v>
      </c>
      <c r="D44" s="5">
        <v>48642989</v>
      </c>
      <c r="E44" s="5">
        <v>-577151019</v>
      </c>
      <c r="F44" s="5">
        <v>-1258587039</v>
      </c>
      <c r="G44" s="5">
        <v>-8260497442</v>
      </c>
      <c r="H44" s="5">
        <v>-9573969691</v>
      </c>
    </row>
    <row r="45" spans="1:8" x14ac:dyDescent="0.25">
      <c r="A45" s="1"/>
      <c r="B45" s="6">
        <f t="shared" ref="B45:H45" si="16">B35+B37</f>
        <v>8732227842</v>
      </c>
      <c r="C45" s="6">
        <f t="shared" si="16"/>
        <v>9608941301</v>
      </c>
      <c r="D45" s="6">
        <f t="shared" si="16"/>
        <v>11538315845</v>
      </c>
      <c r="E45" s="6">
        <f t="shared" si="16"/>
        <v>12101109857</v>
      </c>
      <c r="F45" s="6">
        <f t="shared" si="16"/>
        <v>10267742053</v>
      </c>
      <c r="G45" s="6">
        <f t="shared" si="16"/>
        <v>9665406512</v>
      </c>
      <c r="H45" s="6">
        <f t="shared" si="16"/>
        <v>9622238633</v>
      </c>
    </row>
    <row r="46" spans="1:8" x14ac:dyDescent="0.25">
      <c r="B46" s="5"/>
      <c r="C46" s="5"/>
      <c r="D46" s="5"/>
      <c r="E46" s="5"/>
      <c r="F46" s="5"/>
      <c r="G46" s="5"/>
    </row>
    <row r="47" spans="1:8" x14ac:dyDescent="0.25">
      <c r="B47" s="5"/>
      <c r="C47" s="5"/>
      <c r="D47" s="5"/>
      <c r="E47" s="5"/>
      <c r="F47" s="5"/>
      <c r="G47" s="5"/>
    </row>
    <row r="48" spans="1:8" x14ac:dyDescent="0.25">
      <c r="A48" s="19" t="s">
        <v>85</v>
      </c>
      <c r="B48" s="11">
        <f>B37/(B38/10)</f>
        <v>19.507147626964393</v>
      </c>
      <c r="C48" s="11">
        <f t="shared" ref="C48:H48" si="17">C37/(C38/10)</f>
        <v>19.290164559273915</v>
      </c>
      <c r="D48" s="11">
        <f t="shared" si="17"/>
        <v>16.130683227237395</v>
      </c>
      <c r="E48" s="11">
        <f t="shared" si="17"/>
        <v>9.9141181584288525</v>
      </c>
      <c r="F48" s="11">
        <f t="shared" si="17"/>
        <v>3.1457788752842375</v>
      </c>
      <c r="G48" s="11">
        <f t="shared" si="17"/>
        <v>-66.400449745979202</v>
      </c>
      <c r="H48" s="11">
        <f t="shared" si="17"/>
        <v>-79.446466626957999</v>
      </c>
    </row>
    <row r="49" spans="1:8" x14ac:dyDescent="0.25">
      <c r="A49" s="19" t="s">
        <v>86</v>
      </c>
      <c r="B49" s="6">
        <f>B38/10</f>
        <v>60879786</v>
      </c>
      <c r="C49" s="6">
        <f t="shared" ref="C49:H49" si="18">C38/10</f>
        <v>63923775</v>
      </c>
      <c r="D49" s="6">
        <f t="shared" si="18"/>
        <v>100679944</v>
      </c>
      <c r="E49" s="6">
        <f t="shared" si="18"/>
        <v>100679944</v>
      </c>
      <c r="F49" s="6">
        <f t="shared" si="18"/>
        <v>100679944</v>
      </c>
      <c r="G49" s="6">
        <f t="shared" si="18"/>
        <v>100679944</v>
      </c>
      <c r="H49" s="6">
        <f t="shared" si="18"/>
        <v>100679944</v>
      </c>
    </row>
    <row r="50" spans="1:8" x14ac:dyDescent="0.25">
      <c r="A50" s="1"/>
      <c r="B50" s="6"/>
      <c r="C50" s="6"/>
      <c r="D50" s="6"/>
      <c r="E50" s="6"/>
      <c r="F50" s="6"/>
      <c r="G50" s="6"/>
    </row>
    <row r="51" spans="1:8" x14ac:dyDescent="0.25">
      <c r="B51" s="5"/>
      <c r="C51" s="5"/>
      <c r="D51" s="5"/>
      <c r="E51" s="5"/>
      <c r="F51" s="5"/>
      <c r="G51" s="5"/>
    </row>
    <row r="52" spans="1:8" x14ac:dyDescent="0.25">
      <c r="B52" s="5"/>
      <c r="C52" s="5"/>
      <c r="D52" s="5"/>
      <c r="E52" s="5"/>
      <c r="F52" s="5"/>
      <c r="G52" s="5"/>
    </row>
    <row r="53" spans="1:8" x14ac:dyDescent="0.25">
      <c r="B53" s="5"/>
      <c r="C53" s="5"/>
      <c r="D53" s="5"/>
      <c r="E53" s="5"/>
      <c r="F53" s="5"/>
      <c r="G53" s="5"/>
    </row>
    <row r="54" spans="1:8" x14ac:dyDescent="0.25">
      <c r="B54" s="5"/>
      <c r="C54" s="5"/>
      <c r="D54" s="5"/>
      <c r="E54" s="5"/>
      <c r="F54" s="5"/>
      <c r="G54" s="5"/>
    </row>
    <row r="55" spans="1:8" x14ac:dyDescent="0.25">
      <c r="A55" s="6"/>
      <c r="B55" s="6"/>
      <c r="C55" s="6"/>
      <c r="D55" s="6"/>
      <c r="E55" s="6"/>
      <c r="F55" s="6"/>
      <c r="G55" s="6"/>
    </row>
    <row r="56" spans="1:8" x14ac:dyDescent="0.25">
      <c r="A56" s="1"/>
      <c r="B56" s="6"/>
      <c r="C56" s="6"/>
      <c r="D56" s="6"/>
      <c r="E56" s="6"/>
      <c r="F56" s="6"/>
      <c r="G56" s="6"/>
    </row>
    <row r="57" spans="1:8" x14ac:dyDescent="0.25">
      <c r="B57" s="5"/>
      <c r="C57" s="5"/>
      <c r="D57" s="5"/>
      <c r="E57" s="5"/>
      <c r="F57" s="5"/>
      <c r="G57" s="5"/>
    </row>
    <row r="58" spans="1:8" x14ac:dyDescent="0.25">
      <c r="B58" s="5"/>
      <c r="C58" s="5"/>
      <c r="D58" s="5"/>
      <c r="E58" s="5"/>
      <c r="F58" s="5"/>
      <c r="G58" s="5"/>
    </row>
    <row r="59" spans="1:8" x14ac:dyDescent="0.25">
      <c r="B59" s="5"/>
      <c r="C59" s="5"/>
      <c r="D59" s="5"/>
      <c r="E59" s="5"/>
      <c r="F59" s="5"/>
      <c r="G59" s="5"/>
    </row>
    <row r="60" spans="1:8" x14ac:dyDescent="0.25">
      <c r="B60" s="5"/>
      <c r="C60" s="5"/>
      <c r="D60" s="5"/>
      <c r="E60" s="5"/>
      <c r="F60" s="5"/>
      <c r="G60" s="5"/>
    </row>
    <row r="61" spans="1:8" x14ac:dyDescent="0.25">
      <c r="B61" s="5"/>
      <c r="C61" s="5"/>
      <c r="D61" s="5"/>
      <c r="E61" s="5"/>
      <c r="F61" s="5"/>
      <c r="G61" s="5"/>
    </row>
    <row r="62" spans="1:8" x14ac:dyDescent="0.25">
      <c r="B62" s="5"/>
      <c r="C62" s="5"/>
      <c r="D62" s="5"/>
      <c r="E62" s="5"/>
      <c r="F62" s="5"/>
      <c r="G62" s="5"/>
    </row>
    <row r="63" spans="1:8" x14ac:dyDescent="0.25">
      <c r="B63" s="5"/>
      <c r="C63" s="5"/>
      <c r="D63" s="5"/>
      <c r="E63" s="5"/>
      <c r="F63" s="5"/>
      <c r="G63" s="5"/>
    </row>
    <row r="64" spans="1:8" x14ac:dyDescent="0.25">
      <c r="B64" s="5"/>
      <c r="C64" s="5"/>
      <c r="D64" s="5"/>
      <c r="E64" s="5"/>
      <c r="F64" s="5"/>
      <c r="G64" s="5"/>
    </row>
    <row r="65" spans="1:7" x14ac:dyDescent="0.25">
      <c r="B65" s="5"/>
      <c r="C65" s="5"/>
      <c r="D65" s="5"/>
      <c r="E65" s="5"/>
      <c r="F65" s="5"/>
      <c r="G65" s="5"/>
    </row>
    <row r="66" spans="1:7" x14ac:dyDescent="0.25">
      <c r="B66" s="5"/>
      <c r="C66" s="5"/>
      <c r="D66" s="5"/>
      <c r="E66" s="5"/>
      <c r="F66" s="5"/>
      <c r="G66" s="5"/>
    </row>
    <row r="67" spans="1:7" x14ac:dyDescent="0.25">
      <c r="B67" s="5"/>
      <c r="C67" s="5"/>
      <c r="D67" s="5"/>
      <c r="E67" s="5"/>
      <c r="F67" s="5"/>
      <c r="G67" s="5"/>
    </row>
    <row r="68" spans="1:7" x14ac:dyDescent="0.25">
      <c r="A68" s="6"/>
      <c r="B68" s="6"/>
      <c r="C68" s="6"/>
      <c r="D68" s="6"/>
      <c r="E68" s="6"/>
      <c r="F68" s="6"/>
      <c r="G68" s="6"/>
    </row>
    <row r="69" spans="1:7" x14ac:dyDescent="0.25">
      <c r="A69" s="1"/>
      <c r="B69" s="6"/>
      <c r="C69" s="6"/>
      <c r="D69" s="6"/>
      <c r="E69" s="6"/>
      <c r="F69" s="6"/>
      <c r="G69" s="6"/>
    </row>
    <row r="70" spans="1:7" x14ac:dyDescent="0.25">
      <c r="B70" s="5"/>
      <c r="C70" s="5"/>
      <c r="D70" s="5"/>
      <c r="E70" s="5"/>
      <c r="F70" s="5"/>
      <c r="G70" s="5"/>
    </row>
    <row r="71" spans="1:7" x14ac:dyDescent="0.25">
      <c r="B71" s="5"/>
      <c r="C71" s="5"/>
      <c r="D71" s="5"/>
      <c r="E71" s="5"/>
      <c r="F71" s="5"/>
      <c r="G71" s="5"/>
    </row>
    <row r="72" spans="1:7" x14ac:dyDescent="0.25">
      <c r="B72" s="5"/>
      <c r="C72" s="5"/>
      <c r="D72" s="5"/>
      <c r="E72" s="5"/>
      <c r="F72" s="5"/>
      <c r="G72" s="5"/>
    </row>
    <row r="73" spans="1:7" x14ac:dyDescent="0.25">
      <c r="A73" s="6"/>
      <c r="B73" s="6"/>
      <c r="C73" s="6"/>
      <c r="D73" s="6"/>
      <c r="E73" s="6"/>
      <c r="F73" s="6"/>
      <c r="G73" s="6"/>
    </row>
    <row r="74" spans="1:7" x14ac:dyDescent="0.25">
      <c r="A74" s="1"/>
      <c r="B74" s="6"/>
      <c r="C74" s="6"/>
      <c r="D74" s="6"/>
      <c r="E74" s="6"/>
      <c r="F74" s="6"/>
      <c r="G74" s="6"/>
    </row>
    <row r="75" spans="1:7" x14ac:dyDescent="0.25">
      <c r="B75" s="5"/>
      <c r="C75" s="5"/>
      <c r="D75" s="5"/>
      <c r="E75" s="6"/>
      <c r="F75" s="5"/>
      <c r="G75" s="5"/>
    </row>
    <row r="76" spans="1:7" x14ac:dyDescent="0.25">
      <c r="A76" s="1"/>
      <c r="B76" s="6"/>
      <c r="C76" s="6"/>
      <c r="D76" s="6"/>
      <c r="E76" s="6"/>
      <c r="F76" s="6"/>
      <c r="G76" s="6"/>
    </row>
    <row r="77" spans="1:7" x14ac:dyDescent="0.25">
      <c r="B77" s="5"/>
      <c r="C77" s="5"/>
      <c r="D77" s="5"/>
      <c r="E77" s="5"/>
      <c r="F77" s="5"/>
      <c r="G77" s="5"/>
    </row>
    <row r="78" spans="1:7" x14ac:dyDescent="0.25">
      <c r="A78" s="8"/>
      <c r="B78" s="5"/>
      <c r="C78" s="5"/>
      <c r="D78" s="5"/>
      <c r="E78" s="5"/>
      <c r="F78" s="5"/>
      <c r="G78" s="5"/>
    </row>
    <row r="79" spans="1:7" x14ac:dyDescent="0.25">
      <c r="B79" s="5"/>
      <c r="C79" s="5"/>
      <c r="D79" s="5"/>
      <c r="E79" s="5"/>
      <c r="F79" s="5"/>
      <c r="G79" s="5"/>
    </row>
    <row r="80" spans="1:7" x14ac:dyDescent="0.25">
      <c r="A80" s="1"/>
      <c r="B80" s="5"/>
      <c r="C80" s="5"/>
      <c r="D80" s="5"/>
      <c r="E80" s="5"/>
      <c r="F80" s="5"/>
      <c r="G80" s="5"/>
    </row>
    <row r="81" spans="1:7" x14ac:dyDescent="0.25">
      <c r="B81" s="5"/>
      <c r="C81" s="5"/>
      <c r="D81" s="5"/>
      <c r="E81" s="5"/>
      <c r="F81" s="5"/>
      <c r="G81" s="5"/>
    </row>
    <row r="82" spans="1:7" x14ac:dyDescent="0.25">
      <c r="A82" s="1"/>
      <c r="B82" s="5"/>
      <c r="C82" s="5"/>
      <c r="D82" s="5"/>
      <c r="E82" s="5"/>
      <c r="F82" s="5"/>
      <c r="G82" s="5"/>
    </row>
    <row r="83" spans="1:7" x14ac:dyDescent="0.25">
      <c r="B83" s="5"/>
      <c r="C83" s="5"/>
      <c r="D83" s="5"/>
      <c r="E83" s="5"/>
      <c r="F83" s="5"/>
      <c r="G83" s="5"/>
    </row>
    <row r="84" spans="1:7" x14ac:dyDescent="0.25">
      <c r="A84" s="1"/>
      <c r="B84" s="5"/>
      <c r="C84" s="5"/>
      <c r="D84" s="5"/>
      <c r="E84" s="5"/>
      <c r="F84" s="5"/>
      <c r="G84" s="5"/>
    </row>
    <row r="85" spans="1:7" x14ac:dyDescent="0.25">
      <c r="B85" s="5"/>
      <c r="C85" s="5"/>
      <c r="D85" s="5"/>
      <c r="E85" s="5"/>
      <c r="F85" s="5"/>
      <c r="G85" s="5"/>
    </row>
    <row r="86" spans="1:7" x14ac:dyDescent="0.25">
      <c r="A86" s="3"/>
      <c r="B86" s="5"/>
      <c r="C86" s="5"/>
      <c r="D86" s="5"/>
      <c r="E86" s="5"/>
      <c r="F86" s="5"/>
      <c r="G86" s="5"/>
    </row>
    <row r="87" spans="1:7" x14ac:dyDescent="0.25">
      <c r="B87" s="5"/>
      <c r="C87" s="5"/>
      <c r="D87" s="5"/>
      <c r="E87" s="5"/>
      <c r="F87" s="5"/>
      <c r="G87" s="5"/>
    </row>
    <row r="88" spans="1:7" x14ac:dyDescent="0.25">
      <c r="A88" s="1"/>
      <c r="B88" s="5"/>
      <c r="C88" s="5"/>
      <c r="D88" s="5"/>
      <c r="E88" s="5"/>
      <c r="F88" s="5"/>
      <c r="G88" s="5"/>
    </row>
    <row r="89" spans="1:7" x14ac:dyDescent="0.25">
      <c r="B89" s="5"/>
      <c r="C89" s="5"/>
      <c r="D89" s="5"/>
      <c r="E89" s="5"/>
      <c r="F89" s="5"/>
      <c r="G89" s="5"/>
    </row>
    <row r="90" spans="1:7" x14ac:dyDescent="0.25">
      <c r="A90" s="1"/>
      <c r="B90" s="5"/>
      <c r="C90" s="5"/>
      <c r="D90" s="5"/>
      <c r="E90" s="5"/>
      <c r="F90" s="5"/>
      <c r="G90" s="5"/>
    </row>
    <row r="91" spans="1:7" x14ac:dyDescent="0.25">
      <c r="A91" s="4"/>
      <c r="B91" s="6"/>
      <c r="C91" s="6"/>
      <c r="D91" s="6"/>
      <c r="E91" s="6"/>
      <c r="F91" s="6"/>
      <c r="G91" s="6"/>
    </row>
    <row r="92" spans="1:7" x14ac:dyDescent="0.25">
      <c r="A92" s="1"/>
      <c r="B92" s="5"/>
      <c r="C92" s="5"/>
      <c r="D92" s="5"/>
      <c r="E92" s="5"/>
      <c r="F92" s="5"/>
      <c r="G92" s="5"/>
    </row>
    <row r="93" spans="1:7" x14ac:dyDescent="0.25">
      <c r="B93" s="5"/>
      <c r="C93" s="5"/>
      <c r="D93" s="5"/>
      <c r="E93" s="5"/>
      <c r="F93" s="5"/>
      <c r="G93" s="5"/>
    </row>
    <row r="94" spans="1:7" x14ac:dyDescent="0.25">
      <c r="B94" s="5"/>
      <c r="C94" s="5"/>
      <c r="D94" s="5"/>
      <c r="E94" s="5"/>
      <c r="F94" s="5"/>
      <c r="G94" s="5"/>
    </row>
    <row r="95" spans="1:7" x14ac:dyDescent="0.25">
      <c r="B95" s="5"/>
      <c r="C95" s="5"/>
      <c r="D95" s="5"/>
      <c r="E95" s="5"/>
      <c r="F95" s="5"/>
      <c r="G95" s="5"/>
    </row>
    <row r="96" spans="1:7" x14ac:dyDescent="0.25">
      <c r="B96" s="5"/>
      <c r="C96" s="5"/>
      <c r="D96" s="5"/>
      <c r="E96" s="5"/>
      <c r="F96" s="5"/>
      <c r="G96" s="5"/>
    </row>
    <row r="97" spans="1:7" x14ac:dyDescent="0.25">
      <c r="B97" s="5"/>
      <c r="C97" s="5"/>
      <c r="D97" s="5"/>
      <c r="E97" s="5"/>
      <c r="F97" s="5"/>
      <c r="G97" s="5"/>
    </row>
    <row r="98" spans="1:7" x14ac:dyDescent="0.25">
      <c r="B98" s="5"/>
      <c r="C98" s="5"/>
      <c r="D98" s="5"/>
      <c r="E98" s="5"/>
      <c r="F98" s="5"/>
      <c r="G98" s="5"/>
    </row>
    <row r="99" spans="1:7" x14ac:dyDescent="0.25">
      <c r="B99" s="5"/>
      <c r="C99" s="5"/>
      <c r="D99" s="5"/>
      <c r="E99" s="5"/>
      <c r="F99" s="5"/>
      <c r="G99" s="5"/>
    </row>
    <row r="100" spans="1:7" x14ac:dyDescent="0.25">
      <c r="B100" s="5"/>
      <c r="C100" s="5"/>
      <c r="D100" s="5"/>
      <c r="E100" s="5"/>
      <c r="F100" s="5"/>
      <c r="G100" s="5"/>
    </row>
    <row r="101" spans="1:7" x14ac:dyDescent="0.25">
      <c r="B101" s="5"/>
      <c r="C101" s="5"/>
      <c r="D101" s="5"/>
      <c r="E101" s="5"/>
      <c r="F101" s="5"/>
      <c r="G101" s="5"/>
    </row>
    <row r="102" spans="1:7" x14ac:dyDescent="0.25">
      <c r="B102" s="5"/>
      <c r="C102" s="5"/>
      <c r="D102" s="5"/>
      <c r="E102" s="5"/>
      <c r="F102" s="5"/>
      <c r="G102" s="5"/>
    </row>
    <row r="103" spans="1:7" x14ac:dyDescent="0.25">
      <c r="B103" s="6"/>
      <c r="C103" s="6"/>
      <c r="D103" s="6"/>
      <c r="E103" s="6"/>
      <c r="F103" s="6"/>
      <c r="G103" s="6"/>
    </row>
    <row r="104" spans="1:7" x14ac:dyDescent="0.25">
      <c r="B104" s="5"/>
      <c r="C104" s="5"/>
      <c r="D104" s="5"/>
      <c r="E104" s="5"/>
      <c r="F104" s="5"/>
      <c r="G104" s="5"/>
    </row>
    <row r="105" spans="1:7" x14ac:dyDescent="0.25">
      <c r="A105" s="1"/>
      <c r="B105" s="6"/>
      <c r="C105" s="6"/>
      <c r="D105" s="6"/>
      <c r="E105" s="6"/>
      <c r="F105" s="6"/>
      <c r="G105" s="6"/>
    </row>
    <row r="106" spans="1:7" x14ac:dyDescent="0.25">
      <c r="A106" s="1"/>
      <c r="B106" s="6"/>
      <c r="C106" s="6"/>
      <c r="D106" s="6"/>
      <c r="E106" s="6"/>
      <c r="F106" s="6"/>
      <c r="G106" s="6"/>
    </row>
    <row r="107" spans="1:7" x14ac:dyDescent="0.25">
      <c r="B107" s="5"/>
      <c r="C107" s="5"/>
      <c r="D107" s="5"/>
      <c r="E107" s="5"/>
      <c r="F107" s="5"/>
      <c r="G107" s="5"/>
    </row>
    <row r="108" spans="1:7" x14ac:dyDescent="0.25">
      <c r="B108" s="5"/>
      <c r="C108" s="5"/>
      <c r="D108" s="5"/>
      <c r="E108" s="5"/>
      <c r="F108" s="5"/>
      <c r="G108" s="5"/>
    </row>
    <row r="109" spans="1:7" x14ac:dyDescent="0.25">
      <c r="B109" s="5"/>
      <c r="C109" s="5"/>
      <c r="D109" s="5"/>
      <c r="E109" s="5"/>
      <c r="F109" s="5"/>
      <c r="G109" s="5"/>
    </row>
    <row r="110" spans="1:7" x14ac:dyDescent="0.25">
      <c r="A110" s="1"/>
      <c r="B110" s="6"/>
      <c r="C110" s="6"/>
      <c r="D110" s="6"/>
      <c r="E110" s="6"/>
      <c r="F110" s="6"/>
      <c r="G110" s="6"/>
    </row>
    <row r="111" spans="1:7" x14ac:dyDescent="0.25">
      <c r="A111" s="1"/>
      <c r="B111" s="5"/>
      <c r="C111" s="5"/>
      <c r="D111" s="5"/>
      <c r="E111" s="5"/>
      <c r="F111" s="5"/>
      <c r="G111" s="5"/>
    </row>
    <row r="112" spans="1:7" x14ac:dyDescent="0.25">
      <c r="B112" s="5"/>
      <c r="C112" s="5"/>
      <c r="D112" s="5"/>
      <c r="E112" s="5"/>
      <c r="F112" s="5"/>
      <c r="G112" s="5"/>
    </row>
    <row r="113" spans="1:7" x14ac:dyDescent="0.25">
      <c r="B113" s="5"/>
      <c r="C113" s="5"/>
      <c r="D113" s="5"/>
      <c r="E113" s="5"/>
      <c r="F113" s="5"/>
      <c r="G113" s="5"/>
    </row>
    <row r="114" spans="1:7" x14ac:dyDescent="0.25">
      <c r="B114" s="5"/>
      <c r="C114" s="5"/>
      <c r="D114" s="5"/>
      <c r="E114" s="5"/>
      <c r="F114" s="5"/>
      <c r="G114" s="5"/>
    </row>
    <row r="115" spans="1:7" x14ac:dyDescent="0.25">
      <c r="B115" s="5"/>
      <c r="C115" s="5"/>
      <c r="D115" s="5"/>
      <c r="E115" s="5"/>
      <c r="F115" s="5"/>
      <c r="G115" s="5"/>
    </row>
    <row r="116" spans="1:7" x14ac:dyDescent="0.25">
      <c r="B116" s="5"/>
      <c r="C116" s="5"/>
      <c r="D116" s="5"/>
      <c r="E116" s="5"/>
      <c r="F116" s="5"/>
      <c r="G116" s="5"/>
    </row>
    <row r="117" spans="1:7" x14ac:dyDescent="0.25">
      <c r="B117" s="5"/>
      <c r="C117" s="5"/>
      <c r="D117" s="5"/>
      <c r="E117" s="5"/>
      <c r="F117" s="5"/>
      <c r="G117" s="5"/>
    </row>
    <row r="118" spans="1:7" x14ac:dyDescent="0.25">
      <c r="A118" s="1"/>
      <c r="B118" s="6"/>
      <c r="C118" s="6"/>
      <c r="D118" s="6"/>
      <c r="E118" s="6"/>
      <c r="F118" s="5"/>
      <c r="G118" s="5"/>
    </row>
    <row r="119" spans="1:7" x14ac:dyDescent="0.25">
      <c r="A119" s="1"/>
      <c r="B119" s="5"/>
      <c r="C119" s="5"/>
      <c r="D119" s="5"/>
      <c r="E119" s="5"/>
      <c r="F119" s="5"/>
      <c r="G119" s="5"/>
    </row>
    <row r="120" spans="1:7" x14ac:dyDescent="0.25">
      <c r="B120" s="6"/>
      <c r="C120" s="6"/>
      <c r="D120" s="6"/>
      <c r="E120" s="6"/>
      <c r="F120" s="6"/>
      <c r="G120" s="6"/>
    </row>
    <row r="121" spans="1:7" x14ac:dyDescent="0.25">
      <c r="B121" s="5"/>
      <c r="C121" s="5"/>
      <c r="D121" s="5"/>
      <c r="E121" s="5"/>
      <c r="F121" s="5"/>
      <c r="G121" s="5"/>
    </row>
    <row r="122" spans="1:7" x14ac:dyDescent="0.25">
      <c r="B122" s="6"/>
      <c r="C122" s="6"/>
      <c r="D122" s="6"/>
      <c r="E122" s="6"/>
      <c r="F122" s="6"/>
      <c r="G122" s="6"/>
    </row>
    <row r="123" spans="1:7" x14ac:dyDescent="0.25">
      <c r="B123" s="5"/>
      <c r="C123" s="5"/>
      <c r="D123" s="5"/>
    </row>
    <row r="124" spans="1:7" x14ac:dyDescent="0.25">
      <c r="A124" s="1"/>
      <c r="B124" s="5"/>
      <c r="C124" s="5"/>
      <c r="D124" s="5"/>
      <c r="E124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pane xSplit="1" ySplit="4" topLeftCell="G24" activePane="bottomRight" state="frozen"/>
      <selection pane="topRight" activeCell="B1" sqref="B1"/>
      <selection pane="bottomLeft" activeCell="A3" sqref="A3"/>
      <selection pane="bottomRight" activeCell="G38" sqref="G38:H38"/>
    </sheetView>
  </sheetViews>
  <sheetFormatPr defaultRowHeight="15" x14ac:dyDescent="0.25"/>
  <cols>
    <col min="1" max="1" width="43.140625" bestFit="1" customWidth="1"/>
    <col min="2" max="3" width="15" bestFit="1" customWidth="1"/>
    <col min="4" max="4" width="14.28515625" bestFit="1" customWidth="1"/>
    <col min="5" max="5" width="15" bestFit="1" customWidth="1"/>
    <col min="6" max="6" width="14.28515625" bestFit="1" customWidth="1"/>
    <col min="7" max="7" width="15" bestFit="1" customWidth="1"/>
    <col min="8" max="8" width="15.28515625" bestFit="1" customWidth="1"/>
  </cols>
  <sheetData>
    <row r="1" spans="1:8" x14ac:dyDescent="0.25">
      <c r="A1" s="1" t="s">
        <v>112</v>
      </c>
    </row>
    <row r="2" spans="1:8" x14ac:dyDescent="0.25">
      <c r="A2" s="1" t="s">
        <v>115</v>
      </c>
    </row>
    <row r="3" spans="1:8" x14ac:dyDescent="0.25">
      <c r="A3" t="s">
        <v>113</v>
      </c>
    </row>
    <row r="4" spans="1:8" x14ac:dyDescent="0.25">
      <c r="A4" s="14"/>
      <c r="B4" s="14">
        <v>2012</v>
      </c>
      <c r="C4" s="14">
        <v>2013</v>
      </c>
      <c r="D4" s="14">
        <v>2014</v>
      </c>
      <c r="E4" s="14">
        <v>2015</v>
      </c>
      <c r="F4" s="14">
        <v>2016</v>
      </c>
      <c r="G4" s="14">
        <v>2017</v>
      </c>
      <c r="H4" s="14">
        <v>2018</v>
      </c>
    </row>
    <row r="5" spans="1:8" x14ac:dyDescent="0.25">
      <c r="A5" s="19" t="s">
        <v>87</v>
      </c>
      <c r="B5" s="5"/>
      <c r="C5" s="5"/>
      <c r="D5" s="5"/>
      <c r="E5" s="5"/>
      <c r="F5" s="5"/>
      <c r="G5" s="5"/>
    </row>
    <row r="6" spans="1:8" x14ac:dyDescent="0.25">
      <c r="A6" s="18" t="s">
        <v>88</v>
      </c>
      <c r="B6" s="6">
        <f t="shared" ref="B6:H6" si="0">B7-B8</f>
        <v>265070097</v>
      </c>
      <c r="C6" s="6">
        <f t="shared" si="0"/>
        <v>170938278</v>
      </c>
      <c r="D6" s="6">
        <f t="shared" si="0"/>
        <v>373281771</v>
      </c>
      <c r="E6" s="6">
        <f t="shared" si="0"/>
        <v>-255822618</v>
      </c>
      <c r="F6" s="6">
        <f t="shared" si="0"/>
        <v>-561746295</v>
      </c>
      <c r="G6" s="6">
        <f t="shared" si="0"/>
        <v>-729785909</v>
      </c>
      <c r="H6" s="6">
        <f t="shared" si="0"/>
        <v>-766046845</v>
      </c>
    </row>
    <row r="7" spans="1:8" x14ac:dyDescent="0.25">
      <c r="A7" t="s">
        <v>117</v>
      </c>
      <c r="B7" s="5">
        <v>1265408318</v>
      </c>
      <c r="C7" s="5">
        <v>1296368535</v>
      </c>
      <c r="D7" s="5">
        <v>1401998393</v>
      </c>
      <c r="E7" s="5">
        <v>770670798</v>
      </c>
      <c r="F7" s="5">
        <v>257627829</v>
      </c>
      <c r="G7" s="5">
        <v>128298319</v>
      </c>
      <c r="H7" s="5">
        <v>76295021</v>
      </c>
    </row>
    <row r="8" spans="1:8" x14ac:dyDescent="0.25">
      <c r="A8" t="s">
        <v>19</v>
      </c>
      <c r="B8" s="5">
        <v>1000338221</v>
      </c>
      <c r="C8" s="5">
        <v>1125430257</v>
      </c>
      <c r="D8" s="5">
        <v>1028716622</v>
      </c>
      <c r="E8" s="5">
        <v>1026493416</v>
      </c>
      <c r="F8" s="5">
        <v>819374124</v>
      </c>
      <c r="G8" s="5">
        <v>858084228</v>
      </c>
      <c r="H8" s="5">
        <v>842341866</v>
      </c>
    </row>
    <row r="9" spans="1:8" x14ac:dyDescent="0.25">
      <c r="A9" t="s">
        <v>20</v>
      </c>
      <c r="B9" s="5">
        <v>11064081</v>
      </c>
      <c r="C9" s="5">
        <v>12833809</v>
      </c>
      <c r="D9" s="5">
        <v>17739766</v>
      </c>
      <c r="E9" s="5">
        <v>5934656</v>
      </c>
      <c r="F9" s="5">
        <v>2271172</v>
      </c>
      <c r="G9" s="5">
        <v>-61848134</v>
      </c>
      <c r="H9" s="5">
        <v>7534569</v>
      </c>
    </row>
    <row r="10" spans="1:8" x14ac:dyDescent="0.25">
      <c r="A10" t="s">
        <v>21</v>
      </c>
      <c r="B10" s="5">
        <v>0</v>
      </c>
      <c r="C10" s="5">
        <v>0</v>
      </c>
      <c r="D10" s="5"/>
      <c r="E10" s="5">
        <v>0</v>
      </c>
      <c r="F10" s="5">
        <v>0</v>
      </c>
      <c r="G10" s="5">
        <v>0</v>
      </c>
    </row>
    <row r="11" spans="1:8" x14ac:dyDescent="0.25">
      <c r="A11" t="s">
        <v>22</v>
      </c>
      <c r="B11" s="5"/>
      <c r="C11" s="5"/>
      <c r="D11" s="5"/>
      <c r="E11" s="5">
        <v>0</v>
      </c>
      <c r="F11" s="5">
        <v>2148147</v>
      </c>
      <c r="G11" s="5"/>
      <c r="H11" s="5"/>
    </row>
    <row r="12" spans="1:8" x14ac:dyDescent="0.25">
      <c r="A12" t="s">
        <v>23</v>
      </c>
      <c r="B12" s="5">
        <v>3717113</v>
      </c>
      <c r="C12" s="5">
        <v>2985929</v>
      </c>
      <c r="D12" s="5">
        <v>3393194</v>
      </c>
      <c r="E12" s="5">
        <v>2827057</v>
      </c>
      <c r="F12" s="5"/>
      <c r="G12" s="5">
        <v>783245</v>
      </c>
      <c r="H12" s="5">
        <v>817292</v>
      </c>
    </row>
    <row r="13" spans="1:8" x14ac:dyDescent="0.25">
      <c r="A13" s="6">
        <f t="shared" ref="A13:D13" si="1">SUM(A9:A12)</f>
        <v>0</v>
      </c>
      <c r="B13" s="6">
        <f t="shared" si="1"/>
        <v>14781194</v>
      </c>
      <c r="C13" s="6">
        <f t="shared" si="1"/>
        <v>15819738</v>
      </c>
      <c r="D13" s="6">
        <f t="shared" si="1"/>
        <v>21132960</v>
      </c>
      <c r="E13" s="6">
        <f>SUM(E9:E12)</f>
        <v>8761713</v>
      </c>
      <c r="F13" s="6">
        <f t="shared" ref="F13:H13" si="2">SUM(F9:F12)</f>
        <v>4419319</v>
      </c>
      <c r="G13" s="6">
        <f t="shared" si="2"/>
        <v>-61064889</v>
      </c>
      <c r="H13" s="6">
        <f t="shared" si="2"/>
        <v>8351861</v>
      </c>
    </row>
    <row r="14" spans="1:8" x14ac:dyDescent="0.25">
      <c r="A14" s="1"/>
      <c r="B14" s="6">
        <f t="shared" ref="B14:H14" si="3">B13+B6</f>
        <v>279851291</v>
      </c>
      <c r="C14" s="6">
        <f t="shared" si="3"/>
        <v>186758016</v>
      </c>
      <c r="D14" s="6">
        <f t="shared" si="3"/>
        <v>394414731</v>
      </c>
      <c r="E14" s="6">
        <f t="shared" si="3"/>
        <v>-247060905</v>
      </c>
      <c r="F14" s="6">
        <f t="shared" si="3"/>
        <v>-557326976</v>
      </c>
      <c r="G14" s="6">
        <f t="shared" si="3"/>
        <v>-790850798</v>
      </c>
      <c r="H14" s="6">
        <f t="shared" si="3"/>
        <v>-757694984</v>
      </c>
    </row>
    <row r="15" spans="1:8" x14ac:dyDescent="0.25">
      <c r="A15" s="19" t="s">
        <v>89</v>
      </c>
      <c r="B15" s="6"/>
      <c r="C15" s="6"/>
      <c r="D15" s="6"/>
      <c r="E15" s="6"/>
      <c r="F15" s="6"/>
      <c r="G15" s="6"/>
    </row>
    <row r="16" spans="1:8" x14ac:dyDescent="0.25">
      <c r="A16" t="s">
        <v>24</v>
      </c>
      <c r="B16" s="5">
        <v>46847411</v>
      </c>
      <c r="C16" s="5">
        <v>55391347</v>
      </c>
      <c r="D16" s="5">
        <v>52034145</v>
      </c>
      <c r="E16" s="5">
        <v>49056857</v>
      </c>
      <c r="F16" s="5">
        <v>44531333</v>
      </c>
      <c r="G16" s="5">
        <v>51515482</v>
      </c>
      <c r="H16" s="5">
        <v>40974163</v>
      </c>
    </row>
    <row r="17" spans="1:8" x14ac:dyDescent="0.25">
      <c r="A17" t="s">
        <v>25</v>
      </c>
      <c r="B17" s="5">
        <v>5400923</v>
      </c>
      <c r="C17" s="5">
        <v>5423281</v>
      </c>
      <c r="D17" s="5">
        <v>6934354</v>
      </c>
      <c r="E17" s="5">
        <v>9678051</v>
      </c>
      <c r="F17" s="5">
        <v>16463672</v>
      </c>
      <c r="G17" s="5">
        <v>15889463</v>
      </c>
      <c r="H17" s="5">
        <v>13867456</v>
      </c>
    </row>
    <row r="18" spans="1:8" x14ac:dyDescent="0.25">
      <c r="A18" t="s">
        <v>118</v>
      </c>
      <c r="B18" s="5">
        <v>1839425</v>
      </c>
      <c r="C18" s="5">
        <v>3360988</v>
      </c>
      <c r="D18" s="5">
        <v>4218008</v>
      </c>
      <c r="E18" s="5">
        <v>2813600</v>
      </c>
      <c r="F18" s="5">
        <v>2077412</v>
      </c>
      <c r="G18" s="5">
        <v>3356804</v>
      </c>
      <c r="H18" s="5">
        <v>9076347</v>
      </c>
    </row>
    <row r="19" spans="1:8" x14ac:dyDescent="0.25">
      <c r="A19" t="s">
        <v>26</v>
      </c>
      <c r="B19" s="5">
        <v>800245</v>
      </c>
      <c r="C19" s="5">
        <v>942355</v>
      </c>
      <c r="D19" s="5">
        <v>1009957</v>
      </c>
      <c r="E19" s="5">
        <v>1034937</v>
      </c>
      <c r="F19" s="5">
        <v>804398</v>
      </c>
      <c r="G19" s="5">
        <v>882540</v>
      </c>
      <c r="H19" s="5">
        <v>1011809</v>
      </c>
    </row>
    <row r="20" spans="1:8" x14ac:dyDescent="0.25">
      <c r="A20" t="s">
        <v>27</v>
      </c>
      <c r="B20" s="5">
        <v>1190323</v>
      </c>
      <c r="C20" s="5">
        <v>1854061</v>
      </c>
      <c r="D20" s="5">
        <v>2928082</v>
      </c>
      <c r="E20" s="5">
        <v>2576606</v>
      </c>
      <c r="F20" s="5">
        <v>1534276</v>
      </c>
      <c r="G20" s="5">
        <v>2035607</v>
      </c>
      <c r="H20" s="5">
        <v>1570196</v>
      </c>
    </row>
    <row r="21" spans="1:8" x14ac:dyDescent="0.25">
      <c r="A21" t="s">
        <v>28</v>
      </c>
      <c r="B21" s="5">
        <v>3176482</v>
      </c>
      <c r="C21" s="5">
        <v>4497000</v>
      </c>
      <c r="D21" s="5">
        <v>5497000</v>
      </c>
      <c r="E21" s="5">
        <v>2461163</v>
      </c>
      <c r="F21" s="5">
        <v>3106776</v>
      </c>
      <c r="G21" s="5">
        <v>4612000</v>
      </c>
    </row>
    <row r="22" spans="1:8" x14ac:dyDescent="0.25">
      <c r="A22" t="s">
        <v>29</v>
      </c>
      <c r="B22" s="5">
        <v>320000</v>
      </c>
      <c r="C22" s="5">
        <v>325000</v>
      </c>
      <c r="D22" s="5">
        <v>300000</v>
      </c>
      <c r="E22" s="5">
        <v>245000</v>
      </c>
      <c r="F22" s="5">
        <v>431800</v>
      </c>
      <c r="G22" s="5">
        <v>852000</v>
      </c>
      <c r="H22" s="5">
        <v>968000</v>
      </c>
    </row>
    <row r="23" spans="1:8" x14ac:dyDescent="0.25">
      <c r="A23" t="s">
        <v>30</v>
      </c>
      <c r="B23" s="5">
        <v>145000</v>
      </c>
      <c r="C23" s="5">
        <v>110000</v>
      </c>
      <c r="D23" s="5">
        <v>150000</v>
      </c>
      <c r="E23" s="5">
        <v>130000</v>
      </c>
      <c r="F23" s="5">
        <v>115000</v>
      </c>
      <c r="G23" s="5">
        <v>115000</v>
      </c>
      <c r="H23" s="5">
        <v>185000</v>
      </c>
    </row>
    <row r="24" spans="1:8" x14ac:dyDescent="0.25">
      <c r="A24" t="s">
        <v>31</v>
      </c>
      <c r="B24" s="5">
        <v>0</v>
      </c>
      <c r="C24" s="5">
        <v>0</v>
      </c>
      <c r="D24" s="5"/>
      <c r="E24" s="5">
        <v>0</v>
      </c>
      <c r="F24" s="5">
        <v>0</v>
      </c>
      <c r="G24" s="5">
        <v>0</v>
      </c>
    </row>
    <row r="25" spans="1:8" x14ac:dyDescent="0.25">
      <c r="A25" t="s">
        <v>32</v>
      </c>
      <c r="B25" s="5">
        <v>4494317</v>
      </c>
      <c r="C25" s="5">
        <v>4418845</v>
      </c>
      <c r="D25" s="5">
        <v>7520004</v>
      </c>
      <c r="E25" s="5">
        <v>6139399</v>
      </c>
      <c r="F25" s="5">
        <v>4835637</v>
      </c>
      <c r="G25" s="5">
        <v>4394652</v>
      </c>
      <c r="H25" s="5">
        <v>4627861</v>
      </c>
    </row>
    <row r="26" spans="1:8" x14ac:dyDescent="0.25">
      <c r="A26" t="s">
        <v>33</v>
      </c>
      <c r="B26" s="5">
        <v>7370770</v>
      </c>
      <c r="C26" s="5">
        <v>10114046</v>
      </c>
      <c r="D26" s="5">
        <v>11654091</v>
      </c>
      <c r="E26" s="5">
        <v>8760565</v>
      </c>
      <c r="F26" s="5">
        <v>10517374</v>
      </c>
      <c r="G26" s="5">
        <v>8520899</v>
      </c>
      <c r="H26" s="5">
        <v>4386534</v>
      </c>
    </row>
    <row r="27" spans="1:8" x14ac:dyDescent="0.25">
      <c r="A27" s="6">
        <f t="shared" ref="A27:D27" si="4">SUM(A16:A26)</f>
        <v>0</v>
      </c>
      <c r="B27" s="6">
        <f t="shared" si="4"/>
        <v>71584896</v>
      </c>
      <c r="C27" s="6">
        <f t="shared" si="4"/>
        <v>86436923</v>
      </c>
      <c r="D27" s="6">
        <f t="shared" si="4"/>
        <v>92245641</v>
      </c>
      <c r="E27" s="6">
        <f>SUM(E16:E26)</f>
        <v>82896178</v>
      </c>
      <c r="F27" s="6">
        <f t="shared" ref="F27:H27" si="5">SUM(F16:F26)</f>
        <v>84417678</v>
      </c>
      <c r="G27" s="6">
        <f t="shared" si="5"/>
        <v>92174447</v>
      </c>
      <c r="H27" s="6">
        <f t="shared" si="5"/>
        <v>76667366</v>
      </c>
    </row>
    <row r="28" spans="1:8" x14ac:dyDescent="0.25">
      <c r="A28" s="19" t="s">
        <v>90</v>
      </c>
      <c r="B28" s="6">
        <f t="shared" ref="B28:D28" si="6">B14-B27</f>
        <v>208266395</v>
      </c>
      <c r="C28" s="6">
        <f t="shared" si="6"/>
        <v>100321093</v>
      </c>
      <c r="D28" s="6">
        <f t="shared" si="6"/>
        <v>302169090</v>
      </c>
      <c r="E28" s="6">
        <f>E14-E27</f>
        <v>-329957083</v>
      </c>
      <c r="F28" s="6">
        <f t="shared" ref="F28:H28" si="7">F14-F27</f>
        <v>-641744654</v>
      </c>
      <c r="G28" s="6">
        <f t="shared" si="7"/>
        <v>-883025245</v>
      </c>
      <c r="H28" s="6">
        <f t="shared" si="7"/>
        <v>-834362350</v>
      </c>
    </row>
    <row r="29" spans="1:8" x14ac:dyDescent="0.25">
      <c r="A29" s="16" t="s">
        <v>91</v>
      </c>
      <c r="B29" s="6"/>
      <c r="C29" s="6"/>
      <c r="D29" s="6"/>
      <c r="E29" s="6"/>
      <c r="F29" s="6"/>
      <c r="G29" s="6"/>
    </row>
    <row r="30" spans="1:8" x14ac:dyDescent="0.25">
      <c r="A30" t="s">
        <v>34</v>
      </c>
      <c r="B30" s="5">
        <v>105685197</v>
      </c>
      <c r="C30" s="5">
        <v>13437374</v>
      </c>
      <c r="D30" s="5">
        <v>133889393</v>
      </c>
      <c r="E30" s="5">
        <v>301901697</v>
      </c>
      <c r="F30" s="5">
        <v>36437057</v>
      </c>
      <c r="G30" s="5">
        <v>6088572250</v>
      </c>
      <c r="H30" s="5">
        <v>472120496</v>
      </c>
    </row>
    <row r="31" spans="1:8" x14ac:dyDescent="0.25">
      <c r="A31" t="s">
        <v>35</v>
      </c>
      <c r="B31" s="5">
        <v>5819986</v>
      </c>
      <c r="C31" s="5">
        <v>4450449</v>
      </c>
      <c r="D31" s="5">
        <v>-3987393</v>
      </c>
      <c r="E31" s="5">
        <v>-6064772</v>
      </c>
      <c r="F31" s="5">
        <v>1682026</v>
      </c>
      <c r="G31" s="5">
        <v>29279500</v>
      </c>
      <c r="H31" s="5">
        <v>6228371</v>
      </c>
    </row>
    <row r="32" spans="1:8" x14ac:dyDescent="0.25">
      <c r="A32" t="s">
        <v>36</v>
      </c>
      <c r="B32" s="5">
        <v>0</v>
      </c>
      <c r="C32" s="5">
        <v>0</v>
      </c>
      <c r="D32" s="5"/>
      <c r="E32" s="5">
        <v>0</v>
      </c>
      <c r="F32" s="5"/>
      <c r="G32" s="5"/>
    </row>
    <row r="33" spans="1:8" x14ac:dyDescent="0.25">
      <c r="A33" s="6">
        <f t="shared" ref="A33:D33" si="8">SUM(A30:A32)</f>
        <v>0</v>
      </c>
      <c r="B33" s="6">
        <f t="shared" si="8"/>
        <v>111505183</v>
      </c>
      <c r="C33" s="6">
        <f t="shared" si="8"/>
        <v>17887823</v>
      </c>
      <c r="D33" s="6">
        <f t="shared" si="8"/>
        <v>129902000</v>
      </c>
      <c r="E33" s="6">
        <f>SUM(E30:E32)</f>
        <v>295836925</v>
      </c>
      <c r="F33" s="6">
        <f t="shared" ref="F33:H33" si="9">SUM(F30:F32)</f>
        <v>38119083</v>
      </c>
      <c r="G33" s="6">
        <f t="shared" si="9"/>
        <v>6117851750</v>
      </c>
      <c r="H33" s="6">
        <f t="shared" si="9"/>
        <v>478348867</v>
      </c>
    </row>
    <row r="34" spans="1:8" x14ac:dyDescent="0.25">
      <c r="A34" s="19" t="s">
        <v>92</v>
      </c>
      <c r="B34" s="6">
        <f t="shared" ref="B34:D34" si="10">B28-B33</f>
        <v>96761212</v>
      </c>
      <c r="C34" s="6">
        <f t="shared" si="10"/>
        <v>82433270</v>
      </c>
      <c r="D34" s="6">
        <f t="shared" si="10"/>
        <v>172267090</v>
      </c>
      <c r="E34" s="6">
        <f>E28-E33</f>
        <v>-625794008</v>
      </c>
      <c r="F34" s="6">
        <f t="shared" ref="F34:H34" si="11">F28-F33</f>
        <v>-679863737</v>
      </c>
      <c r="G34" s="6">
        <f t="shared" si="11"/>
        <v>-7000876995</v>
      </c>
      <c r="H34" s="6">
        <f t="shared" si="11"/>
        <v>-1312711217</v>
      </c>
    </row>
    <row r="35" spans="1:8" x14ac:dyDescent="0.25">
      <c r="A35" s="19" t="s">
        <v>93</v>
      </c>
      <c r="B35" s="5">
        <v>-86981241</v>
      </c>
      <c r="C35" s="5">
        <v>-36924104</v>
      </c>
      <c r="D35" s="5">
        <v>-117020170</v>
      </c>
      <c r="E35" s="6">
        <v>0</v>
      </c>
      <c r="F35" s="5">
        <v>-1572283</v>
      </c>
      <c r="G35" s="5">
        <v>-1033408</v>
      </c>
      <c r="H35" s="5">
        <v>-761032</v>
      </c>
    </row>
    <row r="36" spans="1:8" x14ac:dyDescent="0.25">
      <c r="A36" s="1" t="s">
        <v>94</v>
      </c>
      <c r="B36" s="6">
        <f t="shared" ref="B36" si="12">SUM(B34:B35)</f>
        <v>9779971</v>
      </c>
      <c r="C36" s="6">
        <f>SUM(C34:C35)</f>
        <v>45509166</v>
      </c>
      <c r="D36" s="6">
        <f>SUM(D34:D35)</f>
        <v>55246920</v>
      </c>
      <c r="E36" s="6">
        <f>SUM(E34:E35)</f>
        <v>-625794008</v>
      </c>
      <c r="F36" s="6">
        <f t="shared" ref="F36:H36" si="13">SUM(F34:F35)</f>
        <v>-681436020</v>
      </c>
      <c r="G36" s="6">
        <f t="shared" si="13"/>
        <v>-7001910403</v>
      </c>
      <c r="H36" s="6">
        <f t="shared" si="13"/>
        <v>-1313472249</v>
      </c>
    </row>
    <row r="37" spans="1:8" x14ac:dyDescent="0.25">
      <c r="A37" s="20" t="s">
        <v>95</v>
      </c>
      <c r="B37" s="10">
        <f>B36/('1'!B38/10)</f>
        <v>0.16064397795353616</v>
      </c>
      <c r="C37" s="10">
        <f>C36/('1'!C38/10)</f>
        <v>0.71192863688040953</v>
      </c>
      <c r="D37" s="10">
        <f>D36/('1'!D38/10)</f>
        <v>0.54873808829293746</v>
      </c>
      <c r="E37" s="10">
        <f>E36/('1'!E38/10)</f>
        <v>-6.2156769574683119</v>
      </c>
      <c r="F37" s="10">
        <f>F36/('1'!F38/10)</f>
        <v>-6.7683392831446154</v>
      </c>
      <c r="G37" s="10">
        <f>G36/('1'!G38/10)</f>
        <v>-69.546228621263438</v>
      </c>
      <c r="H37" s="10">
        <f>H36/('1'!H38/10)</f>
        <v>-13.046016880978797</v>
      </c>
    </row>
    <row r="38" spans="1:8" x14ac:dyDescent="0.25">
      <c r="A38" s="20" t="s">
        <v>96</v>
      </c>
      <c r="B38" s="6">
        <f>'1'!B38/10</f>
        <v>60879786</v>
      </c>
      <c r="C38" s="6">
        <f>'1'!C38/10</f>
        <v>63923775</v>
      </c>
      <c r="D38" s="6">
        <f>'1'!D38/10</f>
        <v>100679944</v>
      </c>
      <c r="E38" s="6">
        <f>'1'!E38/10</f>
        <v>100679944</v>
      </c>
      <c r="F38" s="6">
        <f>'1'!F38/10</f>
        <v>100679944</v>
      </c>
      <c r="G38" s="6">
        <f>'1'!G38/10</f>
        <v>100679944</v>
      </c>
      <c r="H38" s="6">
        <f>'1'!H38/10</f>
        <v>100679944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pane xSplit="1" ySplit="4" topLeftCell="G38" activePane="bottomRight" state="frozen"/>
      <selection pane="topRight" activeCell="B1" sqref="B1"/>
      <selection pane="bottomLeft" activeCell="A4" sqref="A4"/>
      <selection pane="bottomRight" activeCell="G50" sqref="G50:H50"/>
    </sheetView>
  </sheetViews>
  <sheetFormatPr defaultRowHeight="15" x14ac:dyDescent="0.25"/>
  <cols>
    <col min="1" max="1" width="50.7109375" bestFit="1" customWidth="1"/>
    <col min="2" max="2" width="14.28515625" bestFit="1" customWidth="1"/>
    <col min="3" max="6" width="15" bestFit="1" customWidth="1"/>
    <col min="7" max="7" width="13.42578125" bestFit="1" customWidth="1"/>
    <col min="8" max="8" width="16" bestFit="1" customWidth="1"/>
  </cols>
  <sheetData>
    <row r="1" spans="1:8" x14ac:dyDescent="0.25">
      <c r="A1" s="1" t="s">
        <v>112</v>
      </c>
    </row>
    <row r="2" spans="1:8" x14ac:dyDescent="0.25">
      <c r="A2" s="1" t="s">
        <v>116</v>
      </c>
    </row>
    <row r="3" spans="1:8" x14ac:dyDescent="0.25">
      <c r="A3" t="s">
        <v>113</v>
      </c>
    </row>
    <row r="4" spans="1:8" x14ac:dyDescent="0.25">
      <c r="A4" s="14"/>
      <c r="B4" s="8">
        <v>2012</v>
      </c>
      <c r="C4" s="8">
        <v>2013</v>
      </c>
      <c r="D4" s="8">
        <v>2014</v>
      </c>
      <c r="E4" s="8">
        <v>2015</v>
      </c>
      <c r="F4" s="8">
        <v>2016</v>
      </c>
      <c r="G4" s="8">
        <v>2017</v>
      </c>
      <c r="H4" s="8">
        <v>2018</v>
      </c>
    </row>
    <row r="5" spans="1:8" ht="15.75" x14ac:dyDescent="0.25">
      <c r="A5" s="19" t="s">
        <v>97</v>
      </c>
      <c r="B5" s="7"/>
      <c r="C5" s="7"/>
      <c r="D5" s="7"/>
      <c r="E5" s="7"/>
      <c r="F5" s="7"/>
      <c r="G5" s="7"/>
    </row>
    <row r="6" spans="1:8" x14ac:dyDescent="0.25">
      <c r="A6" s="16" t="s">
        <v>98</v>
      </c>
      <c r="B6" s="5"/>
      <c r="C6" s="5"/>
      <c r="D6" s="5"/>
      <c r="E6" s="5"/>
      <c r="F6" s="5"/>
      <c r="G6" s="5"/>
    </row>
    <row r="7" spans="1:8" x14ac:dyDescent="0.25">
      <c r="A7" t="s">
        <v>37</v>
      </c>
      <c r="B7" s="5">
        <v>1112247961</v>
      </c>
      <c r="C7" s="5">
        <v>1331240635</v>
      </c>
      <c r="D7" s="5">
        <v>1360200409</v>
      </c>
      <c r="E7" s="5">
        <v>343066893</v>
      </c>
      <c r="F7" s="5">
        <v>253463504</v>
      </c>
      <c r="G7" s="5">
        <v>168602528</v>
      </c>
      <c r="H7" s="5">
        <v>316564060</v>
      </c>
    </row>
    <row r="8" spans="1:8" x14ac:dyDescent="0.25">
      <c r="A8" s="3" t="s">
        <v>119</v>
      </c>
      <c r="B8" s="5">
        <v>-946713849</v>
      </c>
      <c r="C8" s="5">
        <v>-1009403349</v>
      </c>
      <c r="D8" s="5">
        <v>-1125634208</v>
      </c>
      <c r="E8" s="5">
        <v>-996372068</v>
      </c>
      <c r="F8" s="5">
        <v>-906661398</v>
      </c>
      <c r="G8" s="5">
        <v>-767911032</v>
      </c>
      <c r="H8" s="5">
        <v>-402897440</v>
      </c>
    </row>
    <row r="9" spans="1:8" x14ac:dyDescent="0.25">
      <c r="A9" t="s">
        <v>38</v>
      </c>
      <c r="B9" s="5">
        <v>10449329</v>
      </c>
      <c r="C9" s="5">
        <v>6725434</v>
      </c>
      <c r="D9" s="5">
        <v>6400538</v>
      </c>
      <c r="E9" s="5">
        <v>4126770</v>
      </c>
      <c r="F9" s="5">
        <v>2724419</v>
      </c>
      <c r="G9" s="5">
        <v>2858620</v>
      </c>
      <c r="H9" s="5">
        <v>1584606</v>
      </c>
    </row>
    <row r="10" spans="1:8" x14ac:dyDescent="0.25">
      <c r="A10" s="3" t="s">
        <v>39</v>
      </c>
      <c r="B10" s="5">
        <v>0</v>
      </c>
      <c r="C10" s="5">
        <v>0</v>
      </c>
      <c r="D10" s="5"/>
      <c r="E10" s="5">
        <v>0</v>
      </c>
      <c r="F10" s="5">
        <v>0</v>
      </c>
      <c r="G10" s="5">
        <v>0</v>
      </c>
    </row>
    <row r="11" spans="1:8" x14ac:dyDescent="0.25">
      <c r="A11" t="s">
        <v>40</v>
      </c>
      <c r="B11" s="5">
        <v>0</v>
      </c>
      <c r="C11" s="5">
        <v>0</v>
      </c>
      <c r="D11" s="5"/>
      <c r="E11" s="5">
        <v>0</v>
      </c>
      <c r="F11" s="5">
        <v>0</v>
      </c>
      <c r="G11" s="5">
        <v>0</v>
      </c>
    </row>
    <row r="12" spans="1:8" x14ac:dyDescent="0.25">
      <c r="A12" s="3" t="s">
        <v>41</v>
      </c>
      <c r="B12" s="5">
        <v>-46320902</v>
      </c>
      <c r="C12" s="5">
        <v>-53712356</v>
      </c>
      <c r="D12" s="5">
        <v>-57205902</v>
      </c>
      <c r="E12" s="5">
        <v>-57297041</v>
      </c>
      <c r="F12" s="5">
        <v>-48100406</v>
      </c>
      <c r="G12" s="5">
        <v>-59038351</v>
      </c>
      <c r="H12" s="5">
        <v>-43202372</v>
      </c>
    </row>
    <row r="13" spans="1:8" x14ac:dyDescent="0.25">
      <c r="A13" t="s">
        <v>42</v>
      </c>
      <c r="B13" s="5">
        <v>-3368277</v>
      </c>
      <c r="C13" s="5">
        <v>-912516</v>
      </c>
      <c r="D13" s="5">
        <v>-1830920</v>
      </c>
      <c r="E13" s="5">
        <v>-1446802</v>
      </c>
      <c r="F13" s="5">
        <v>-521538</v>
      </c>
      <c r="G13" s="5">
        <v>-1008172</v>
      </c>
      <c r="H13" s="5">
        <v>-689338</v>
      </c>
    </row>
    <row r="14" spans="1:8" x14ac:dyDescent="0.25">
      <c r="A14" s="3" t="s">
        <v>43</v>
      </c>
      <c r="B14" s="5">
        <v>-14735190</v>
      </c>
      <c r="C14" s="5">
        <v>-45975386</v>
      </c>
      <c r="D14" s="5">
        <v>-48616179</v>
      </c>
      <c r="E14" s="5">
        <v>-102353393</v>
      </c>
      <c r="F14" s="5">
        <v>-2290472</v>
      </c>
      <c r="G14" s="5">
        <v>-2788510</v>
      </c>
      <c r="H14" s="5">
        <v>-870872</v>
      </c>
    </row>
    <row r="15" spans="1:8" x14ac:dyDescent="0.25">
      <c r="A15" t="s">
        <v>44</v>
      </c>
      <c r="B15" s="5">
        <v>3717113</v>
      </c>
      <c r="C15" s="5">
        <v>2586257</v>
      </c>
      <c r="D15" s="5">
        <v>3393194</v>
      </c>
      <c r="E15" s="5">
        <v>2745725</v>
      </c>
      <c r="F15" s="5">
        <v>826856</v>
      </c>
      <c r="G15" s="5">
        <v>783245</v>
      </c>
      <c r="H15" s="5">
        <v>817292</v>
      </c>
    </row>
    <row r="16" spans="1:8" x14ac:dyDescent="0.25">
      <c r="A16" s="3" t="s">
        <v>45</v>
      </c>
      <c r="B16" s="5">
        <v>-17631806</v>
      </c>
      <c r="C16" s="5">
        <v>-23412193</v>
      </c>
      <c r="D16" s="5">
        <v>-27986833</v>
      </c>
      <c r="E16" s="5">
        <v>-25991993</v>
      </c>
      <c r="F16" s="5">
        <v>-31880037</v>
      </c>
      <c r="G16" s="5">
        <v>-34549157</v>
      </c>
      <c r="H16" s="5">
        <v>-31514562</v>
      </c>
    </row>
    <row r="17" spans="1:8" x14ac:dyDescent="0.25">
      <c r="A17" s="4"/>
      <c r="B17" s="6">
        <f t="shared" ref="B17:D17" si="0">SUM(B7:B16)</f>
        <v>97644379</v>
      </c>
      <c r="C17" s="6">
        <f t="shared" si="0"/>
        <v>207136526</v>
      </c>
      <c r="D17" s="6">
        <f t="shared" si="0"/>
        <v>108720099</v>
      </c>
      <c r="E17" s="6">
        <f>SUM(E7:E16)</f>
        <v>-833521909</v>
      </c>
      <c r="F17" s="6">
        <f t="shared" ref="F17:H17" si="1">SUM(F7:F16)</f>
        <v>-732439072</v>
      </c>
      <c r="G17" s="6">
        <f t="shared" si="1"/>
        <v>-693050829</v>
      </c>
      <c r="H17" s="6">
        <f t="shared" si="1"/>
        <v>-160208626</v>
      </c>
    </row>
    <row r="18" spans="1:8" x14ac:dyDescent="0.25">
      <c r="A18" s="18" t="s">
        <v>99</v>
      </c>
      <c r="B18" s="5"/>
      <c r="C18" s="5"/>
      <c r="D18" s="5"/>
      <c r="E18" s="5"/>
      <c r="F18" s="5"/>
      <c r="G18" s="5"/>
    </row>
    <row r="19" spans="1:8" x14ac:dyDescent="0.25">
      <c r="A19" t="s">
        <v>46</v>
      </c>
      <c r="B19" s="5">
        <v>0</v>
      </c>
      <c r="C19" s="5"/>
      <c r="D19" s="5"/>
      <c r="E19" s="5">
        <v>0</v>
      </c>
      <c r="F19" s="5">
        <v>0</v>
      </c>
      <c r="G19" s="5">
        <v>0</v>
      </c>
    </row>
    <row r="20" spans="1:8" x14ac:dyDescent="0.25">
      <c r="A20" t="s">
        <v>47</v>
      </c>
      <c r="B20" s="5">
        <v>0</v>
      </c>
      <c r="C20" s="5">
        <v>0</v>
      </c>
      <c r="D20" s="5"/>
      <c r="E20" s="5">
        <v>0</v>
      </c>
      <c r="F20" s="5">
        <v>0</v>
      </c>
      <c r="G20" s="5">
        <v>0</v>
      </c>
    </row>
    <row r="21" spans="1:8" x14ac:dyDescent="0.25">
      <c r="A21" t="s">
        <v>48</v>
      </c>
      <c r="B21" s="5">
        <v>-5958488</v>
      </c>
      <c r="C21" s="5">
        <v>0</v>
      </c>
      <c r="D21" s="5">
        <v>4485991</v>
      </c>
      <c r="E21" s="5">
        <v>1671682</v>
      </c>
      <c r="F21" s="5">
        <v>0</v>
      </c>
      <c r="G21" s="5">
        <v>0</v>
      </c>
    </row>
    <row r="22" spans="1:8" x14ac:dyDescent="0.25">
      <c r="A22" t="s">
        <v>49</v>
      </c>
      <c r="B22" s="5">
        <v>-573224193</v>
      </c>
      <c r="C22" s="5">
        <v>8336209</v>
      </c>
      <c r="D22" s="5">
        <v>-1324717671</v>
      </c>
      <c r="E22" s="5">
        <v>-1094861700</v>
      </c>
      <c r="F22" s="5">
        <v>1851396575</v>
      </c>
      <c r="G22" s="5">
        <v>429463206</v>
      </c>
      <c r="H22" s="5">
        <v>-85253182</v>
      </c>
    </row>
    <row r="23" spans="1:8" x14ac:dyDescent="0.25">
      <c r="A23" t="s">
        <v>50</v>
      </c>
      <c r="B23" s="5">
        <v>-3586953</v>
      </c>
      <c r="C23" s="5">
        <v>-688208245</v>
      </c>
      <c r="D23" s="5">
        <v>-9921492</v>
      </c>
      <c r="E23" s="5">
        <v>-11082086</v>
      </c>
      <c r="F23" s="5">
        <v>-2938930</v>
      </c>
      <c r="G23" s="5">
        <v>-12586416</v>
      </c>
      <c r="H23" s="5">
        <v>23826924</v>
      </c>
    </row>
    <row r="24" spans="1:8" x14ac:dyDescent="0.25">
      <c r="A24" t="s">
        <v>51</v>
      </c>
      <c r="B24" s="5">
        <v>-3695000</v>
      </c>
      <c r="C24" s="5">
        <v>-1199106</v>
      </c>
      <c r="D24" s="5">
        <v>758500000</v>
      </c>
      <c r="E24" s="5">
        <v>654000000</v>
      </c>
      <c r="F24" s="5">
        <v>-285741094</v>
      </c>
      <c r="G24" s="5">
        <v>447803633</v>
      </c>
      <c r="H24" s="5">
        <v>-50100000</v>
      </c>
    </row>
    <row r="25" spans="1:8" x14ac:dyDescent="0.25">
      <c r="A25" t="s">
        <v>52</v>
      </c>
      <c r="B25" s="5">
        <v>489686518</v>
      </c>
      <c r="C25" s="5">
        <v>2402500</v>
      </c>
      <c r="D25" s="5">
        <v>-262964180</v>
      </c>
      <c r="E25" s="5">
        <v>84564200</v>
      </c>
      <c r="F25" s="5">
        <v>-491633292</v>
      </c>
      <c r="G25" s="5">
        <v>90199245</v>
      </c>
      <c r="H25" s="5">
        <v>-118105294</v>
      </c>
    </row>
    <row r="26" spans="1:8" x14ac:dyDescent="0.25">
      <c r="A26" t="s">
        <v>62</v>
      </c>
      <c r="B26" s="5">
        <v>-2575235</v>
      </c>
      <c r="C26" s="5">
        <v>982611706</v>
      </c>
      <c r="D26" s="5">
        <v>-3716335</v>
      </c>
      <c r="E26" s="5">
        <v>-3050154</v>
      </c>
      <c r="F26" s="5">
        <v>-774794</v>
      </c>
      <c r="G26" s="5">
        <v>-5254804</v>
      </c>
      <c r="H26" s="5">
        <v>-1529186</v>
      </c>
    </row>
    <row r="27" spans="1:8" x14ac:dyDescent="0.25">
      <c r="A27" t="s">
        <v>53</v>
      </c>
      <c r="B27" s="5">
        <v>0</v>
      </c>
      <c r="C27" s="5">
        <v>536039</v>
      </c>
      <c r="D27" s="5"/>
      <c r="E27" s="5">
        <v>0</v>
      </c>
      <c r="F27" s="5">
        <v>0</v>
      </c>
      <c r="G27" s="5">
        <v>0</v>
      </c>
    </row>
    <row r="28" spans="1:8" x14ac:dyDescent="0.25">
      <c r="A28" t="s">
        <v>54</v>
      </c>
      <c r="B28" s="5">
        <v>-12220240</v>
      </c>
      <c r="C28" s="5">
        <v>-11921958</v>
      </c>
      <c r="D28" s="5">
        <v>106383459</v>
      </c>
      <c r="E28" s="5">
        <v>-22264153</v>
      </c>
      <c r="F28" s="5">
        <v>280570489</v>
      </c>
      <c r="G28" s="5">
        <v>-149693367</v>
      </c>
      <c r="H28" s="5">
        <v>49560990</v>
      </c>
    </row>
    <row r="29" spans="1:8" x14ac:dyDescent="0.25">
      <c r="B29" s="6">
        <f t="shared" ref="B29:D29" si="2">SUM(B19:B28)</f>
        <v>-111573591</v>
      </c>
      <c r="C29" s="6">
        <f t="shared" si="2"/>
        <v>292557145</v>
      </c>
      <c r="D29" s="6">
        <f t="shared" si="2"/>
        <v>-731950228</v>
      </c>
      <c r="E29" s="6">
        <f>SUM(E19:E28)</f>
        <v>-391022211</v>
      </c>
      <c r="F29" s="6">
        <f t="shared" ref="F29:H29" si="3">SUM(F19:F28)</f>
        <v>1350878954</v>
      </c>
      <c r="G29" s="6">
        <f t="shared" si="3"/>
        <v>799931497</v>
      </c>
      <c r="H29" s="6">
        <f t="shared" si="3"/>
        <v>-181599748</v>
      </c>
    </row>
    <row r="30" spans="1:8" x14ac:dyDescent="0.25">
      <c r="B30" s="5"/>
      <c r="C30" s="5"/>
      <c r="D30" s="5"/>
      <c r="E30" s="5"/>
      <c r="F30" s="5"/>
      <c r="G30" s="5"/>
    </row>
    <row r="31" spans="1:8" x14ac:dyDescent="0.25">
      <c r="A31" s="1"/>
      <c r="B31" s="6">
        <f t="shared" ref="B31:D31" si="4">B17+B29</f>
        <v>-13929212</v>
      </c>
      <c r="C31" s="6">
        <f t="shared" si="4"/>
        <v>499693671</v>
      </c>
      <c r="D31" s="6">
        <f t="shared" si="4"/>
        <v>-623230129</v>
      </c>
      <c r="E31" s="6">
        <f>E17+E29</f>
        <v>-1224544120</v>
      </c>
      <c r="F31" s="6">
        <f t="shared" ref="F31:H31" si="5">F17+F29</f>
        <v>618439882</v>
      </c>
      <c r="G31" s="6">
        <f t="shared" si="5"/>
        <v>106880668</v>
      </c>
      <c r="H31" s="6">
        <f t="shared" si="5"/>
        <v>-341808374</v>
      </c>
    </row>
    <row r="32" spans="1:8" x14ac:dyDescent="0.25">
      <c r="A32" s="19" t="s">
        <v>100</v>
      </c>
      <c r="B32" s="6"/>
      <c r="C32" s="6"/>
      <c r="D32" s="6"/>
      <c r="E32" s="6"/>
      <c r="F32" s="6"/>
      <c r="G32" s="6"/>
    </row>
    <row r="33" spans="1:8" x14ac:dyDescent="0.25">
      <c r="A33" t="s">
        <v>55</v>
      </c>
      <c r="B33" s="5">
        <v>56432483</v>
      </c>
      <c r="C33" s="5">
        <v>36385182</v>
      </c>
      <c r="D33" s="5">
        <v>61988497</v>
      </c>
      <c r="E33" s="5">
        <v>20004055</v>
      </c>
      <c r="F33" s="5">
        <v>10000086</v>
      </c>
      <c r="G33" s="5">
        <v>97958377</v>
      </c>
      <c r="H33" s="5">
        <v>43757122</v>
      </c>
    </row>
    <row r="34" spans="1:8" x14ac:dyDescent="0.25">
      <c r="A34" t="s">
        <v>56</v>
      </c>
      <c r="B34" s="5">
        <v>0</v>
      </c>
      <c r="C34" s="5">
        <v>-10376000</v>
      </c>
      <c r="D34" s="5">
        <v>-6320000</v>
      </c>
      <c r="E34" s="5">
        <v>0</v>
      </c>
      <c r="F34" s="5">
        <v>-2111010</v>
      </c>
      <c r="G34" s="5">
        <v>-50683504</v>
      </c>
      <c r="H34" s="5">
        <v>-49001679</v>
      </c>
    </row>
    <row r="35" spans="1:8" x14ac:dyDescent="0.25">
      <c r="A35" t="s">
        <v>57</v>
      </c>
      <c r="B35" s="5">
        <v>-711837</v>
      </c>
      <c r="C35" s="5">
        <v>380000</v>
      </c>
      <c r="D35" s="5">
        <v>-12968250</v>
      </c>
      <c r="E35" s="5">
        <v>8770499</v>
      </c>
      <c r="F35" s="5">
        <v>5791898</v>
      </c>
      <c r="G35" s="5">
        <v>2002202</v>
      </c>
      <c r="H35" s="5">
        <v>-13857696</v>
      </c>
    </row>
    <row r="36" spans="1:8" x14ac:dyDescent="0.25">
      <c r="A36" s="1"/>
      <c r="B36" s="6">
        <f t="shared" ref="B36:D36" si="6">SUM(B33:B35)</f>
        <v>55720646</v>
      </c>
      <c r="C36" s="6">
        <f t="shared" si="6"/>
        <v>26389182</v>
      </c>
      <c r="D36" s="6">
        <f t="shared" si="6"/>
        <v>42700247</v>
      </c>
      <c r="E36" s="6">
        <f>SUM(E33:E35)</f>
        <v>28774554</v>
      </c>
      <c r="F36" s="6">
        <f t="shared" ref="F36:H36" si="7">SUM(F33:F35)</f>
        <v>13680974</v>
      </c>
      <c r="G36" s="6">
        <f t="shared" si="7"/>
        <v>49277075</v>
      </c>
      <c r="H36" s="6">
        <f t="shared" si="7"/>
        <v>-19102253</v>
      </c>
    </row>
    <row r="37" spans="1:8" x14ac:dyDescent="0.25">
      <c r="A37" s="19" t="s">
        <v>101</v>
      </c>
      <c r="B37" s="5"/>
      <c r="C37" s="5"/>
      <c r="D37" s="5"/>
      <c r="E37" s="5"/>
      <c r="F37" s="5">
        <v>0</v>
      </c>
      <c r="G37" s="5">
        <v>0</v>
      </c>
    </row>
    <row r="38" spans="1:8" x14ac:dyDescent="0.25">
      <c r="A38" t="s">
        <v>69</v>
      </c>
      <c r="B38" s="5">
        <v>863175000</v>
      </c>
      <c r="C38" s="5">
        <v>912906250</v>
      </c>
      <c r="D38" s="5">
        <v>1600000000</v>
      </c>
      <c r="E38" s="5">
        <v>1125000000</v>
      </c>
      <c r="F38" s="5">
        <v>0</v>
      </c>
      <c r="G38" s="5">
        <v>0</v>
      </c>
    </row>
    <row r="39" spans="1:8" x14ac:dyDescent="0.25">
      <c r="A39" t="s">
        <v>70</v>
      </c>
      <c r="B39" s="5">
        <v>-781576625</v>
      </c>
      <c r="C39" s="5">
        <v>-753657683</v>
      </c>
      <c r="D39" s="5">
        <v>-995393002</v>
      </c>
      <c r="E39" s="5">
        <v>-1219652927</v>
      </c>
      <c r="F39" s="5">
        <v>-887630186</v>
      </c>
      <c r="G39" s="5">
        <v>95252356</v>
      </c>
      <c r="H39" s="5">
        <v>274932968</v>
      </c>
    </row>
    <row r="40" spans="1:8" x14ac:dyDescent="0.25">
      <c r="A40" t="s">
        <v>58</v>
      </c>
      <c r="B40" s="5">
        <v>-141609930</v>
      </c>
      <c r="C40" s="5">
        <v>-490827501</v>
      </c>
      <c r="D40" s="5">
        <v>122737930</v>
      </c>
      <c r="E40" s="5">
        <v>117365894</v>
      </c>
      <c r="F40" s="5">
        <v>298498344</v>
      </c>
      <c r="G40" s="5">
        <v>-348088138</v>
      </c>
      <c r="H40" s="5">
        <v>10672268</v>
      </c>
    </row>
    <row r="41" spans="1:8" x14ac:dyDescent="0.25">
      <c r="A41" t="s">
        <v>59</v>
      </c>
      <c r="B41" s="5">
        <v>0</v>
      </c>
      <c r="C41" s="5">
        <v>0</v>
      </c>
      <c r="D41" s="5">
        <v>335599810</v>
      </c>
      <c r="E41" s="5">
        <v>0</v>
      </c>
      <c r="F41" s="5">
        <v>0</v>
      </c>
      <c r="G41" s="5">
        <v>0</v>
      </c>
    </row>
    <row r="42" spans="1:8" x14ac:dyDescent="0.25">
      <c r="A42" t="s">
        <v>60</v>
      </c>
      <c r="B42" s="5">
        <v>-7695</v>
      </c>
      <c r="C42" s="5">
        <v>0</v>
      </c>
      <c r="D42" s="5">
        <v>89415</v>
      </c>
      <c r="E42" s="5">
        <v>-89415</v>
      </c>
      <c r="F42" s="5">
        <v>1050</v>
      </c>
      <c r="G42" s="5">
        <v>7</v>
      </c>
    </row>
    <row r="43" spans="1:8" x14ac:dyDescent="0.25">
      <c r="A43" t="s">
        <v>61</v>
      </c>
      <c r="B43" s="5"/>
      <c r="C43" s="5">
        <v>486771</v>
      </c>
      <c r="D43" s="5">
        <v>-5163</v>
      </c>
      <c r="E43" s="5">
        <v>-2362</v>
      </c>
      <c r="F43" s="5"/>
      <c r="G43" s="5"/>
    </row>
    <row r="44" spans="1:8" x14ac:dyDescent="0.25">
      <c r="A44" s="1"/>
      <c r="B44" s="6">
        <f t="shared" ref="B44:D44" si="8">SUM(B38:B43)</f>
        <v>-60019250</v>
      </c>
      <c r="C44" s="6">
        <f t="shared" si="8"/>
        <v>-331092163</v>
      </c>
      <c r="D44" s="6">
        <f t="shared" si="8"/>
        <v>1063028990</v>
      </c>
      <c r="E44" s="6">
        <f>SUM(E38:E43)</f>
        <v>22621190</v>
      </c>
      <c r="F44" s="6">
        <f t="shared" ref="F44:H44" si="9">SUM(F38:F43)</f>
        <v>-589130792</v>
      </c>
      <c r="G44" s="6">
        <f t="shared" si="9"/>
        <v>-252835775</v>
      </c>
      <c r="H44" s="6">
        <f t="shared" si="9"/>
        <v>285605236</v>
      </c>
    </row>
    <row r="45" spans="1:8" x14ac:dyDescent="0.25">
      <c r="A45" s="1"/>
      <c r="B45" s="5"/>
      <c r="C45" s="5"/>
      <c r="D45" s="5"/>
      <c r="E45" s="5"/>
      <c r="F45" s="5"/>
      <c r="G45" s="5"/>
    </row>
    <row r="46" spans="1:8" x14ac:dyDescent="0.25">
      <c r="A46" s="19" t="s">
        <v>102</v>
      </c>
      <c r="B46" s="6">
        <f t="shared" ref="B46:D46" si="10">B31+B36+B44</f>
        <v>-18227816</v>
      </c>
      <c r="C46" s="6">
        <f t="shared" si="10"/>
        <v>194990690</v>
      </c>
      <c r="D46" s="6">
        <f t="shared" si="10"/>
        <v>482499108</v>
      </c>
      <c r="E46" s="6">
        <f>E31+E36+E44</f>
        <v>-1173148376</v>
      </c>
      <c r="F46" s="6">
        <f t="shared" ref="F46:H46" si="11">F31+F36+F44</f>
        <v>42990064</v>
      </c>
      <c r="G46" s="6">
        <f t="shared" si="11"/>
        <v>-96678032</v>
      </c>
      <c r="H46" s="6">
        <f t="shared" si="11"/>
        <v>-75305391</v>
      </c>
    </row>
    <row r="47" spans="1:8" x14ac:dyDescent="0.25">
      <c r="A47" s="20" t="s">
        <v>103</v>
      </c>
      <c r="B47" s="5">
        <v>751705606</v>
      </c>
      <c r="C47" s="5"/>
      <c r="D47" s="5">
        <v>928468480</v>
      </c>
      <c r="E47" s="5">
        <v>1410967588</v>
      </c>
      <c r="F47" s="5">
        <v>237819212</v>
      </c>
      <c r="G47" s="5">
        <v>280809276</v>
      </c>
      <c r="H47" s="5">
        <v>184131245</v>
      </c>
    </row>
    <row r="48" spans="1:8" x14ac:dyDescent="0.25">
      <c r="A48" s="19" t="s">
        <v>104</v>
      </c>
      <c r="B48" s="6">
        <f t="shared" ref="B48:D48" si="12">SUM(B46:B47)</f>
        <v>733477790</v>
      </c>
      <c r="C48" s="6">
        <f t="shared" si="12"/>
        <v>194990690</v>
      </c>
      <c r="D48" s="6">
        <f t="shared" si="12"/>
        <v>1410967588</v>
      </c>
      <c r="E48" s="6">
        <f>SUM(E46:E47)</f>
        <v>237819212</v>
      </c>
      <c r="F48" s="6">
        <f t="shared" ref="F48:H48" si="13">SUM(F46:F47)</f>
        <v>280809276</v>
      </c>
      <c r="G48" s="6">
        <f t="shared" si="13"/>
        <v>184131244</v>
      </c>
      <c r="H48" s="6">
        <f t="shared" si="13"/>
        <v>108825854</v>
      </c>
    </row>
    <row r="49" spans="1:8" x14ac:dyDescent="0.25">
      <c r="A49" s="20" t="s">
        <v>105</v>
      </c>
      <c r="B49" s="10">
        <f>B31/('1'!B38/10)</f>
        <v>-0.22879863605302422</v>
      </c>
      <c r="C49" s="10">
        <f>C31/('1'!C38/10)</f>
        <v>7.8170238068699796</v>
      </c>
      <c r="D49" s="10">
        <f>D31/('1'!D38/10)</f>
        <v>-6.1902113195454298</v>
      </c>
      <c r="E49" s="10">
        <f>E31/('1'!E38/10)</f>
        <v>-12.162741369820388</v>
      </c>
      <c r="F49" s="10">
        <f>F31/('1'!F38/10)</f>
        <v>6.1426323598272958</v>
      </c>
      <c r="G49" s="10">
        <f>G31/('1'!G38/10)</f>
        <v>1.0615884728740017</v>
      </c>
      <c r="H49" s="10">
        <f>H31/('1'!H38/10)</f>
        <v>-3.3949996436231631</v>
      </c>
    </row>
    <row r="50" spans="1:8" x14ac:dyDescent="0.25">
      <c r="A50" s="19" t="s">
        <v>106</v>
      </c>
      <c r="B50" s="6">
        <f>'1'!B38/10</f>
        <v>60879786</v>
      </c>
      <c r="C50" s="6">
        <f>'1'!C38/10</f>
        <v>63923775</v>
      </c>
      <c r="D50" s="6">
        <f>'1'!D38/10</f>
        <v>100679944</v>
      </c>
      <c r="E50" s="6">
        <f>'1'!E38/10</f>
        <v>100679944</v>
      </c>
      <c r="F50" s="6">
        <f>'1'!F38/10</f>
        <v>100679944</v>
      </c>
      <c r="G50" s="6">
        <f>'1'!G38/10</f>
        <v>100679944</v>
      </c>
      <c r="H50" s="6">
        <f>'1'!H38/10</f>
        <v>100679944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pane xSplit="1" ySplit="4" topLeftCell="C5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defaultRowHeight="15" x14ac:dyDescent="0.25"/>
  <cols>
    <col min="1" max="1" width="34.5703125" bestFit="1" customWidth="1"/>
  </cols>
  <sheetData>
    <row r="1" spans="1:8" x14ac:dyDescent="0.25">
      <c r="A1" s="1" t="s">
        <v>112</v>
      </c>
    </row>
    <row r="2" spans="1:8" x14ac:dyDescent="0.25">
      <c r="A2" s="13" t="s">
        <v>65</v>
      </c>
    </row>
    <row r="3" spans="1:8" x14ac:dyDescent="0.25">
      <c r="A3" t="s">
        <v>113</v>
      </c>
    </row>
    <row r="4" spans="1:8" s="14" customFormat="1" x14ac:dyDescent="0.25">
      <c r="B4" s="14">
        <v>2012</v>
      </c>
      <c r="C4" s="14">
        <v>2013</v>
      </c>
      <c r="D4" s="14">
        <v>2014</v>
      </c>
      <c r="E4" s="14">
        <v>2015</v>
      </c>
      <c r="F4" s="14">
        <v>2016</v>
      </c>
      <c r="G4" s="14">
        <v>2017</v>
      </c>
      <c r="H4" s="14">
        <v>2018</v>
      </c>
    </row>
    <row r="5" spans="1:8" x14ac:dyDescent="0.25">
      <c r="A5" t="s">
        <v>107</v>
      </c>
      <c r="B5" s="12">
        <f>'2'!B6/'2'!B7</f>
        <v>0.20947396443461658</v>
      </c>
      <c r="C5" s="12">
        <f>'2'!C6/'2'!C7</f>
        <v>0.13185932347548068</v>
      </c>
      <c r="D5" s="12">
        <f>'2'!D6/'2'!D7</f>
        <v>0.26624978520927589</v>
      </c>
      <c r="E5" s="12">
        <f>'2'!E6/'2'!E7</f>
        <v>-0.33194798435842643</v>
      </c>
      <c r="F5" s="12">
        <f>'2'!F6/'2'!F7</f>
        <v>-2.1804565802555436</v>
      </c>
      <c r="G5" s="12">
        <f>'2'!G6/'2'!G7</f>
        <v>-5.6881954080785739</v>
      </c>
      <c r="H5" s="12">
        <f>'2'!H6/'2'!H7</f>
        <v>-10.040587642016639</v>
      </c>
    </row>
    <row r="6" spans="1:8" x14ac:dyDescent="0.25">
      <c r="A6" t="s">
        <v>66</v>
      </c>
      <c r="B6" s="9">
        <f>'2'!B28/'2'!B14</f>
        <v>0.74420380286900301</v>
      </c>
      <c r="C6" s="9">
        <f>'2'!C28/'2'!C14</f>
        <v>0.53717155037671849</v>
      </c>
      <c r="D6" s="9">
        <f>'2'!D28/'2'!D14</f>
        <v>0.76612019341640669</v>
      </c>
      <c r="E6" s="9">
        <f>'2'!E28/'2'!E14</f>
        <v>1.3355293222130793</v>
      </c>
      <c r="F6" s="9">
        <f>'2'!F28/'2'!F14</f>
        <v>1.1514688533576383</v>
      </c>
      <c r="G6" s="9">
        <f>'2'!G28/'2'!G14</f>
        <v>1.1165509944898608</v>
      </c>
      <c r="H6" s="9">
        <f>'2'!H28/'2'!H14</f>
        <v>1.1011849987382258</v>
      </c>
    </row>
    <row r="7" spans="1:8" x14ac:dyDescent="0.25">
      <c r="A7" t="s">
        <v>67</v>
      </c>
      <c r="B7" s="9">
        <f>'2'!B36/'2'!B14</f>
        <v>3.494702834870967E-2</v>
      </c>
      <c r="C7" s="9">
        <f>'2'!C36/'2'!C14</f>
        <v>0.24367985361335173</v>
      </c>
      <c r="D7" s="9">
        <f>'2'!D36/'2'!D14</f>
        <v>0.14007316577635637</v>
      </c>
      <c r="E7" s="9">
        <f>'2'!E36/'2'!E14</f>
        <v>2.5329544065257918</v>
      </c>
      <c r="F7" s="9">
        <f>'2'!F36/'2'!F14</f>
        <v>1.2226862315022771</v>
      </c>
      <c r="G7" s="9">
        <f>'2'!G36/'2'!G14</f>
        <v>8.8536427107455484</v>
      </c>
      <c r="H7" s="9">
        <f>'2'!H36/'2'!H14</f>
        <v>1.7335105507310578</v>
      </c>
    </row>
    <row r="8" spans="1:8" x14ac:dyDescent="0.25">
      <c r="A8" t="s">
        <v>108</v>
      </c>
      <c r="B8" s="9">
        <f>'2'!B36/'1'!B23</f>
        <v>1.1199857787677729E-3</v>
      </c>
      <c r="C8" s="9">
        <f>'2'!C36/'1'!C23</f>
        <v>4.7361269649200451E-3</v>
      </c>
      <c r="D8" s="9">
        <f>'2'!D36/'1'!D23</f>
        <v>4.7881268585606134E-3</v>
      </c>
      <c r="E8" s="9">
        <f>'2'!E36/'1'!E23</f>
        <v>-5.1713769678572385E-2</v>
      </c>
      <c r="F8" s="9">
        <f>'2'!F36/'1'!F23</f>
        <v>-6.6366686705077477E-2</v>
      </c>
      <c r="G8" s="9">
        <f>'2'!G36/'1'!G23</f>
        <v>-0.72442999622487059</v>
      </c>
      <c r="H8" s="9">
        <f>'2'!H36/'1'!H23</f>
        <v>-0.13650381154499475</v>
      </c>
    </row>
    <row r="9" spans="1:8" x14ac:dyDescent="0.25">
      <c r="A9" t="s">
        <v>109</v>
      </c>
      <c r="B9" s="9">
        <f>'2'!B36/'1'!B37</f>
        <v>8.2351341685383463E-3</v>
      </c>
      <c r="C9" s="9">
        <f>'2'!C36/'1'!C37</f>
        <v>3.6906301897675804E-2</v>
      </c>
      <c r="D9" s="9">
        <f>'2'!D36/'1'!D37</f>
        <v>3.4018279360068779E-2</v>
      </c>
      <c r="E9" s="9">
        <f>'2'!E36/'1'!E37</f>
        <v>-0.62695207563002719</v>
      </c>
      <c r="F9" s="9">
        <f>'2'!F36/'1'!F37</f>
        <v>-2.1515623161952413</v>
      </c>
      <c r="G9" s="9">
        <f>'2'!G36/'1'!G37</f>
        <v>1.0473758669906408</v>
      </c>
      <c r="H9" s="9">
        <f>'2'!H36/'1'!H37</f>
        <v>0.16421141725832256</v>
      </c>
    </row>
    <row r="10" spans="1:8" x14ac:dyDescent="0.25">
      <c r="A10" t="s">
        <v>68</v>
      </c>
    </row>
    <row r="11" spans="1:8" x14ac:dyDescent="0.25">
      <c r="A11" t="s">
        <v>110</v>
      </c>
      <c r="B11" s="9"/>
      <c r="C11" s="9">
        <f>774979171/'1'!C17</f>
        <v>0.10252759516810669</v>
      </c>
      <c r="D11" s="9">
        <f>966034195/'1'!D17</f>
        <v>0.10781175932591543</v>
      </c>
      <c r="E11" s="9">
        <f>8847653148/'1'!E17</f>
        <v>0.83223751854846484</v>
      </c>
      <c r="F11" s="9">
        <f>7819263401/8773730633</f>
        <v>0.89121306865633287</v>
      </c>
      <c r="G11" s="9">
        <f>7983269932/'1'!G17</f>
        <v>0.95310976548705773</v>
      </c>
      <c r="H11" s="9">
        <f>7983269932/'1'!H17</f>
        <v>0.94871527437393344</v>
      </c>
    </row>
    <row r="12" spans="1:8" x14ac:dyDescent="0.25">
      <c r="A12" t="s">
        <v>111</v>
      </c>
      <c r="B12" s="9">
        <f>'1'!B17/'1'!B28</f>
        <v>1.8800438679842</v>
      </c>
      <c r="C12" s="9">
        <f>'1'!C17/'1'!C28</f>
        <v>1.6232042325344471</v>
      </c>
      <c r="D12" s="9">
        <f>'1'!D17/'1'!D28</f>
        <v>1.7403875424715616</v>
      </c>
      <c r="E12" s="9">
        <f>'1'!E17/'1'!E28</f>
        <v>1.8067887364939368</v>
      </c>
      <c r="F12" s="9">
        <f>'1'!F17/'1'!F28</f>
        <v>1.7183645309305398</v>
      </c>
      <c r="G12" s="9">
        <f>'1'!G17/'1'!G28</f>
        <v>1.4854768913221856</v>
      </c>
      <c r="H12" s="9">
        <f>'1'!H17/'1'!H28</f>
        <v>1.5386751771379858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2018-05-14T05:58:09Z</dcterms:created>
  <dcterms:modified xsi:type="dcterms:W3CDTF">2020-04-13T06:44:23Z</dcterms:modified>
</cp:coreProperties>
</file>