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Pharma &amp; Chemical\A\"/>
    </mc:Choice>
  </mc:AlternateContent>
  <bookViews>
    <workbookView xWindow="0" yWindow="0" windowWidth="16830" windowHeight="6015" activeTab="2"/>
  </bookViews>
  <sheets>
    <sheet name="1" sheetId="1" r:id="rId1"/>
    <sheet name="2" sheetId="4" r:id="rId2"/>
    <sheet name="3" sheetId="5" r:id="rId3"/>
    <sheet name="Ratio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5" l="1"/>
  <c r="I33" i="5" s="1"/>
  <c r="H11" i="5"/>
  <c r="G11" i="5"/>
  <c r="I31" i="5"/>
  <c r="I27" i="5"/>
  <c r="I20" i="5"/>
  <c r="I20" i="4"/>
  <c r="I9" i="4"/>
  <c r="I7" i="4"/>
  <c r="I53" i="1"/>
  <c r="I38" i="1"/>
  <c r="I52" i="1" s="1"/>
  <c r="I30" i="1"/>
  <c r="I25" i="1"/>
  <c r="I13" i="1"/>
  <c r="I6" i="1"/>
  <c r="I12" i="4" l="1"/>
  <c r="I50" i="1"/>
  <c r="I21" i="1"/>
  <c r="C53" i="1"/>
  <c r="D53" i="1"/>
  <c r="E53" i="1"/>
  <c r="F53" i="1"/>
  <c r="G53" i="1"/>
  <c r="H53" i="1"/>
  <c r="B53" i="1"/>
  <c r="I17" i="4" l="1"/>
  <c r="I19" i="4" s="1"/>
  <c r="I23" i="4" s="1"/>
  <c r="I25" i="4" s="1"/>
  <c r="C20" i="4"/>
  <c r="D20" i="4"/>
  <c r="E20" i="4"/>
  <c r="F20" i="4"/>
  <c r="G20" i="4"/>
  <c r="H20" i="4"/>
  <c r="C7" i="4"/>
  <c r="D7" i="4"/>
  <c r="E7" i="4"/>
  <c r="F7" i="4"/>
  <c r="G7" i="4"/>
  <c r="H7" i="4"/>
  <c r="B7" i="4"/>
  <c r="H38" i="1"/>
  <c r="H27" i="5"/>
  <c r="H20" i="5"/>
  <c r="H33" i="5"/>
  <c r="H9" i="4"/>
  <c r="H30" i="1"/>
  <c r="H25" i="1"/>
  <c r="H13" i="1"/>
  <c r="H6" i="1"/>
  <c r="H12" i="4" l="1"/>
  <c r="H29" i="5"/>
  <c r="H31" i="5" s="1"/>
  <c r="H10" i="6"/>
  <c r="H17" i="4"/>
  <c r="H19" i="4" s="1"/>
  <c r="H23" i="4" s="1"/>
  <c r="H6" i="6" s="1"/>
  <c r="H7" i="6"/>
  <c r="H52" i="1"/>
  <c r="H8" i="6"/>
  <c r="H50" i="1"/>
  <c r="H21" i="1"/>
  <c r="B20" i="4"/>
  <c r="G9" i="4"/>
  <c r="G12" i="4" s="1"/>
  <c r="F9" i="4"/>
  <c r="F12" i="4" s="1"/>
  <c r="E9" i="4"/>
  <c r="E12" i="4" s="1"/>
  <c r="D9" i="4"/>
  <c r="D12" i="4" s="1"/>
  <c r="C9" i="4"/>
  <c r="C12" i="4" s="1"/>
  <c r="B9" i="4"/>
  <c r="B12" i="4" s="1"/>
  <c r="G27" i="5"/>
  <c r="F27" i="5"/>
  <c r="E27" i="5"/>
  <c r="D27" i="5"/>
  <c r="C27" i="5"/>
  <c r="B27" i="5"/>
  <c r="G20" i="5"/>
  <c r="F20" i="5"/>
  <c r="E20" i="5"/>
  <c r="D20" i="5"/>
  <c r="C20" i="5"/>
  <c r="B20" i="5"/>
  <c r="F11" i="5"/>
  <c r="E11" i="5"/>
  <c r="B11" i="5"/>
  <c r="D11" i="5"/>
  <c r="C11" i="5"/>
  <c r="B33" i="5" l="1"/>
  <c r="B29" i="5"/>
  <c r="B31" i="5" s="1"/>
  <c r="C33" i="5"/>
  <c r="C29" i="5"/>
  <c r="C31" i="5" s="1"/>
  <c r="E33" i="5"/>
  <c r="E29" i="5"/>
  <c r="E31" i="5" s="1"/>
  <c r="D33" i="5"/>
  <c r="D29" i="5"/>
  <c r="D31" i="5" s="1"/>
  <c r="F33" i="5"/>
  <c r="F29" i="5"/>
  <c r="F31" i="5" s="1"/>
  <c r="G33" i="5"/>
  <c r="G29" i="5"/>
  <c r="G31" i="5" s="1"/>
  <c r="C10" i="6"/>
  <c r="C17" i="4"/>
  <c r="C19" i="4" s="1"/>
  <c r="C23" i="4" s="1"/>
  <c r="F10" i="6"/>
  <c r="F17" i="4"/>
  <c r="F19" i="4" s="1"/>
  <c r="F23" i="4" s="1"/>
  <c r="G10" i="6"/>
  <c r="G17" i="4"/>
  <c r="G19" i="4" s="1"/>
  <c r="G23" i="4" s="1"/>
  <c r="D10" i="6"/>
  <c r="D17" i="4"/>
  <c r="D19" i="4" s="1"/>
  <c r="D23" i="4" s="1"/>
  <c r="B10" i="6"/>
  <c r="B17" i="4"/>
  <c r="B19" i="4" s="1"/>
  <c r="H25" i="4"/>
  <c r="H9" i="6"/>
  <c r="H11" i="6"/>
  <c r="E10" i="6"/>
  <c r="E17" i="4"/>
  <c r="E19" i="4" s="1"/>
  <c r="E23" i="4" s="1"/>
  <c r="H5" i="6"/>
  <c r="B23" i="4"/>
  <c r="E30" i="1"/>
  <c r="E13" i="1"/>
  <c r="D13" i="1"/>
  <c r="C13" i="1"/>
  <c r="B13" i="1"/>
  <c r="E6" i="1"/>
  <c r="E21" i="1" s="1"/>
  <c r="D6" i="1"/>
  <c r="C6" i="1"/>
  <c r="B6" i="1"/>
  <c r="D30" i="1"/>
  <c r="C30" i="1"/>
  <c r="B30" i="1"/>
  <c r="E25" i="1"/>
  <c r="D25" i="1"/>
  <c r="C25" i="1"/>
  <c r="B25" i="1"/>
  <c r="E38" i="1"/>
  <c r="D38" i="1"/>
  <c r="C38" i="1"/>
  <c r="B38" i="1"/>
  <c r="F30" i="1"/>
  <c r="F25" i="1"/>
  <c r="F38" i="1"/>
  <c r="F13" i="1"/>
  <c r="F6" i="1"/>
  <c r="G30" i="1"/>
  <c r="G25" i="1"/>
  <c r="G38" i="1"/>
  <c r="D25" i="4" l="1"/>
  <c r="D9" i="6"/>
  <c r="F25" i="4"/>
  <c r="F9" i="6"/>
  <c r="E25" i="4"/>
  <c r="E9" i="6"/>
  <c r="E5" i="6"/>
  <c r="C25" i="4"/>
  <c r="C9" i="6"/>
  <c r="B25" i="4"/>
  <c r="B9" i="6"/>
  <c r="G25" i="4"/>
  <c r="G9" i="6"/>
  <c r="D8" i="6"/>
  <c r="E8" i="6"/>
  <c r="F8" i="6"/>
  <c r="G11" i="6"/>
  <c r="G7" i="6"/>
  <c r="G6" i="6"/>
  <c r="G52" i="1"/>
  <c r="B7" i="6"/>
  <c r="B11" i="6"/>
  <c r="B6" i="6"/>
  <c r="B52" i="1"/>
  <c r="F11" i="6"/>
  <c r="F7" i="6"/>
  <c r="F6" i="6"/>
  <c r="F52" i="1"/>
  <c r="C11" i="6"/>
  <c r="C7" i="6"/>
  <c r="C6" i="6"/>
  <c r="C52" i="1"/>
  <c r="D7" i="6"/>
  <c r="D11" i="6"/>
  <c r="D6" i="6"/>
  <c r="D52" i="1"/>
  <c r="E7" i="6"/>
  <c r="E11" i="6"/>
  <c r="E6" i="6"/>
  <c r="E52" i="1"/>
  <c r="B8" i="6"/>
  <c r="C8" i="6"/>
  <c r="G50" i="1"/>
  <c r="B50" i="1"/>
  <c r="B21" i="1"/>
  <c r="B5" i="6" s="1"/>
  <c r="C50" i="1"/>
  <c r="C21" i="1"/>
  <c r="C5" i="6" s="1"/>
  <c r="D50" i="1"/>
  <c r="D21" i="1"/>
  <c r="D5" i="6" s="1"/>
  <c r="E50" i="1"/>
  <c r="F50" i="1"/>
  <c r="F21" i="1"/>
  <c r="F5" i="6" s="1"/>
  <c r="G13" i="1" l="1"/>
  <c r="G8" i="6" s="1"/>
  <c r="G6" i="1"/>
  <c r="G21" i="1" l="1"/>
  <c r="G5" i="6" s="1"/>
</calcChain>
</file>

<file path=xl/sharedStrings.xml><?xml version="1.0" encoding="utf-8"?>
<sst xmlns="http://schemas.openxmlformats.org/spreadsheetml/2006/main" count="101" uniqueCount="95">
  <si>
    <t>Beximco Pharmaceuticals Limited</t>
  </si>
  <si>
    <t>Property ,Plant &amp; Equipment-Carrying value</t>
  </si>
  <si>
    <t>Intangible Assests</t>
  </si>
  <si>
    <t>Investmnet Share</t>
  </si>
  <si>
    <t>Cash and Cash Equivalents</t>
  </si>
  <si>
    <t>Inventories</t>
  </si>
  <si>
    <t xml:space="preserve">Spares &amp; Supplies </t>
  </si>
  <si>
    <t xml:space="preserve">Accounts Receivable </t>
  </si>
  <si>
    <t xml:space="preserve">Loans, Advances and Deposits </t>
  </si>
  <si>
    <t xml:space="preserve">Short Term Investment </t>
  </si>
  <si>
    <t xml:space="preserve">Issued Share Capital </t>
  </si>
  <si>
    <t xml:space="preserve">Share Premium </t>
  </si>
  <si>
    <t xml:space="preserve">Excess of Issue Price over Face Value of GDRs </t>
  </si>
  <si>
    <t>Capital Reserve on Merger</t>
  </si>
  <si>
    <t xml:space="preserve">Revaluation Surplus </t>
  </si>
  <si>
    <t>Retained Earnings</t>
  </si>
  <si>
    <t xml:space="preserve">Long Term Borrowings-Net off Current Maturity </t>
  </si>
  <si>
    <t xml:space="preserve">Liability for Gratuity &amp; WPPF </t>
  </si>
  <si>
    <t xml:space="preserve">Deferred Tax Liability </t>
  </si>
  <si>
    <t xml:space="preserve">Short Term Borrowings </t>
  </si>
  <si>
    <t xml:space="preserve">Long Term Borrowings-Current Maturity </t>
  </si>
  <si>
    <t xml:space="preserve">Creditors and Other Payables </t>
  </si>
  <si>
    <t xml:space="preserve">Accrued Expenses </t>
  </si>
  <si>
    <t xml:space="preserve">Dividend Payable </t>
  </si>
  <si>
    <t xml:space="preserve">Income Tax Payable </t>
  </si>
  <si>
    <t>Unrerealized Gain/loss</t>
  </si>
  <si>
    <t>Gross Profit</t>
  </si>
  <si>
    <t xml:space="preserve">Administrative Expenses </t>
  </si>
  <si>
    <t xml:space="preserve">Selling, Marketing and Distribution Expenses </t>
  </si>
  <si>
    <t xml:space="preserve">Other Income </t>
  </si>
  <si>
    <t xml:space="preserve">Finance Cost </t>
  </si>
  <si>
    <t xml:space="preserve">Contribution to WPPF &amp; Welfare Funds </t>
  </si>
  <si>
    <t xml:space="preserve">Current Tax </t>
  </si>
  <si>
    <t>Deferred Tax Income</t>
  </si>
  <si>
    <t xml:space="preserve">Receipts from Customers and Others </t>
  </si>
  <si>
    <t>Payments to Suppliers and Employees</t>
  </si>
  <si>
    <t xml:space="preserve">Interest Paid </t>
  </si>
  <si>
    <t xml:space="preserve">Interest Received </t>
  </si>
  <si>
    <t xml:space="preserve">Income Tax Paid </t>
  </si>
  <si>
    <t xml:space="preserve">Acquisition of Property, Plant and Equipment </t>
  </si>
  <si>
    <t xml:space="preserve">Intangible Assets </t>
  </si>
  <si>
    <t xml:space="preserve">Disposal of Property, Plant and Equipment </t>
  </si>
  <si>
    <t xml:space="preserve">Dividend Received </t>
  </si>
  <si>
    <t xml:space="preserve">Decrease in Short Term Investment </t>
  </si>
  <si>
    <t xml:space="preserve">Net Increase /(Decrease) in Long Term Borrowings </t>
  </si>
  <si>
    <t xml:space="preserve">Dividend Paid </t>
  </si>
  <si>
    <t xml:space="preserve">Net Increase/(Decrease) in Short Term Borrowings </t>
  </si>
  <si>
    <t>Net Operating Cash Flow Per Share</t>
  </si>
  <si>
    <t>Goodwill</t>
  </si>
  <si>
    <t>Other Non Current Assest</t>
  </si>
  <si>
    <t>Advance Inocme Tax</t>
  </si>
  <si>
    <t>Acquisition of Subsidiary</t>
  </si>
  <si>
    <t>Debt to Equity</t>
  </si>
  <si>
    <t>Current Ratio</t>
  </si>
  <si>
    <t>Net Margin</t>
  </si>
  <si>
    <t>Operating Margin</t>
  </si>
  <si>
    <t>Balance Sheet</t>
  </si>
  <si>
    <t>As at year end</t>
  </si>
  <si>
    <t>Assets</t>
  </si>
  <si>
    <t>Non Current Assets</t>
  </si>
  <si>
    <t>Current Assets</t>
  </si>
  <si>
    <t>Liabilities and Capital</t>
  </si>
  <si>
    <t>Liabilities</t>
  </si>
  <si>
    <t>Non Current Liabilities</t>
  </si>
  <si>
    <t>Current Liabilities</t>
  </si>
  <si>
    <t>Shareholders’ Equity</t>
  </si>
  <si>
    <t>Non-controlling interest</t>
  </si>
  <si>
    <t>Net assets value per share</t>
  </si>
  <si>
    <t>Shares to calculate NAVPS</t>
  </si>
  <si>
    <t>Income Statement</t>
  </si>
  <si>
    <t>Net Revenues</t>
  </si>
  <si>
    <t>Cost of goods sold</t>
  </si>
  <si>
    <t>Operating Income/(Expenses)</t>
  </si>
  <si>
    <t>Operating Profit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</si>
  <si>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</si>
  <si>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</si>
  <si>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</si>
  <si>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</si>
  <si>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</si>
  <si>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</si>
  <si>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</si>
  <si>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</si>
  <si>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</si>
  <si>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</si>
  <si>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</si>
  <si>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</si>
  <si>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</si>
  <si>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</si>
  <si>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Shares to Calculate NOCFPS</t>
  </si>
  <si>
    <t>Ratios</t>
  </si>
  <si>
    <t>Return on Asset (ROA)</t>
  </si>
  <si>
    <t>Return on Equity (ROE)</t>
  </si>
  <si>
    <t>Return on Invested Capital (ROIC)</t>
  </si>
  <si>
    <t>Share of loss of Associates</t>
  </si>
  <si>
    <t>Share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</si>
</sst>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mbria"/>
      <family val="1"/>
    </font>
    <font>
      <sz val="12"/>
      <color theme="1"/>
      <name val="Cambria"/>
      <family val="1"/>
    </font>
    <font>
      <b/>
      <u/>
      <sz val="12"/>
      <color theme="1"/>
      <name val="Cambria"/>
      <family val="1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9" fontId="9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3" fontId="5" fillId="0" borderId="0" xfId="0" applyNumberFormat="1" applyFont="1"/>
    <xf numFmtId="3" fontId="6" fillId="0" borderId="0" xfId="0" applyNumberFormat="1" applyFont="1"/>
    <xf numFmtId="3" fontId="5" fillId="0" borderId="1" xfId="0" applyNumberFormat="1" applyFont="1" applyBorder="1"/>
    <xf numFmtId="0" fontId="6" fillId="0" borderId="0" xfId="0" applyFont="1"/>
    <xf numFmtId="0" fontId="5" fillId="0" borderId="0" xfId="0" applyFont="1"/>
    <xf numFmtId="3" fontId="6" fillId="0" borderId="0" xfId="0" applyNumberFormat="1" applyFont="1" applyAlignment="1">
      <alignment horizontal="right"/>
    </xf>
    <xf numFmtId="3" fontId="7" fillId="0" borderId="0" xfId="0" applyNumberFormat="1" applyFont="1"/>
    <xf numFmtId="0" fontId="3" fillId="0" borderId="2" xfId="0" applyFont="1" applyBorder="1" applyAlignment="1">
      <alignment horizontal="right"/>
    </xf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0" fontId="0" fillId="0" borderId="0" xfId="0" applyFill="1"/>
    <xf numFmtId="0" fontId="8" fillId="0" borderId="0" xfId="1" applyFont="1" applyFill="1"/>
    <xf numFmtId="3" fontId="0" fillId="0" borderId="0" xfId="0" applyNumberFormat="1"/>
    <xf numFmtId="0" fontId="3" fillId="0" borderId="0" xfId="0" applyFont="1" applyFill="1" applyBorder="1" applyAlignment="1">
      <alignment horizontal="right"/>
    </xf>
    <xf numFmtId="164" fontId="5" fillId="0" borderId="0" xfId="0" applyNumberFormat="1" applyFont="1"/>
    <xf numFmtId="4" fontId="5" fillId="0" borderId="0" xfId="0" applyNumberFormat="1" applyFont="1"/>
    <xf numFmtId="2" fontId="1" fillId="0" borderId="0" xfId="0" applyNumberFormat="1" applyFont="1"/>
    <xf numFmtId="10" fontId="0" fillId="0" borderId="0" xfId="2" applyNumberFormat="1" applyFont="1"/>
    <xf numFmtId="2" fontId="0" fillId="0" borderId="0" xfId="0" applyNumberFormat="1"/>
    <xf numFmtId="0" fontId="1" fillId="0" borderId="2" xfId="0" applyFont="1" applyBorder="1" applyAlignment="1">
      <alignment horizontal="left"/>
    </xf>
    <xf numFmtId="0" fontId="10" fillId="0" borderId="0" xfId="0" applyFont="1"/>
    <xf numFmtId="0" fontId="3" fillId="0" borderId="2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" fillId="0" borderId="2" xfId="0" applyFont="1" applyBorder="1"/>
    <xf numFmtId="0" fontId="1" fillId="0" borderId="3" xfId="0" applyFont="1" applyBorder="1"/>
    <xf numFmtId="0" fontId="0" fillId="0" borderId="0" xfId="0" applyFont="1"/>
    <xf numFmtId="3" fontId="5" fillId="0" borderId="0" xfId="0" applyNumberFormat="1" applyFont="1" applyBorder="1"/>
    <xf numFmtId="0" fontId="1" fillId="0" borderId="0" xfId="0" applyFont="1" applyFill="1" applyBorder="1"/>
  </cellXfs>
  <cellStyles count="3">
    <cellStyle name="Accent6" xfId="1" builtinId="49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workbookViewId="0">
      <pane xSplit="1" ySplit="4" topLeftCell="D39" activePane="bottomRight" state="frozen"/>
      <selection pane="topRight" activeCell="B1" sqref="B1"/>
      <selection pane="bottomLeft" activeCell="A3" sqref="A3"/>
      <selection pane="bottomRight" activeCell="I56" sqref="I56"/>
    </sheetView>
  </sheetViews>
  <sheetFormatPr defaultRowHeight="15" x14ac:dyDescent="0.25"/>
  <cols>
    <col min="1" max="1" width="51" customWidth="1"/>
    <col min="2" max="6" width="17.28515625" bestFit="1" customWidth="1"/>
    <col min="7" max="7" width="17" customWidth="1"/>
    <col min="8" max="8" width="17.28515625" bestFit="1" customWidth="1"/>
    <col min="9" max="9" width="18.7109375" customWidth="1"/>
  </cols>
  <sheetData>
    <row r="1" spans="1:9" ht="18.75" x14ac:dyDescent="0.3">
      <c r="A1" s="3" t="s">
        <v>0</v>
      </c>
    </row>
    <row r="2" spans="1:9" ht="15.75" x14ac:dyDescent="0.25">
      <c r="A2" s="2" t="s">
        <v>56</v>
      </c>
    </row>
    <row r="3" spans="1:9" ht="15.75" x14ac:dyDescent="0.25">
      <c r="A3" s="2" t="s">
        <v>57</v>
      </c>
    </row>
    <row r="4" spans="1:9" ht="15.75" x14ac:dyDescent="0.25">
      <c r="B4" s="12">
        <v>2012</v>
      </c>
      <c r="C4" s="12">
        <v>2013</v>
      </c>
      <c r="D4" s="12">
        <v>2014</v>
      </c>
      <c r="E4" s="12">
        <v>2015</v>
      </c>
      <c r="F4" s="12">
        <v>2016</v>
      </c>
      <c r="G4" s="12">
        <v>2017</v>
      </c>
      <c r="H4" s="12">
        <v>2018</v>
      </c>
      <c r="I4" s="12">
        <v>2019</v>
      </c>
    </row>
    <row r="5" spans="1:9" x14ac:dyDescent="0.25">
      <c r="A5" s="24" t="s">
        <v>58</v>
      </c>
    </row>
    <row r="6" spans="1:9" ht="15.75" x14ac:dyDescent="0.25">
      <c r="A6" s="25" t="s">
        <v>59</v>
      </c>
      <c r="B6" s="5">
        <f>SUM(B7:B8:B11)</f>
        <v>16392388639</v>
      </c>
      <c r="C6" s="5">
        <f>SUM(C7:C8:C11)</f>
        <v>18567329474</v>
      </c>
      <c r="D6" s="5">
        <f>SUM(D7:D8:D11)</f>
        <v>20634246854</v>
      </c>
      <c r="E6" s="5">
        <f>SUM(E7:E8:E11)</f>
        <v>22443457489</v>
      </c>
      <c r="F6" s="5">
        <f>SUM(F7:F8:F11)</f>
        <v>22620900165</v>
      </c>
      <c r="G6" s="5">
        <f>SUM(G7:G8:G11)</f>
        <v>24953316701</v>
      </c>
      <c r="H6" s="5">
        <f>SUM(H7:H8:H11)</f>
        <v>32394686712</v>
      </c>
      <c r="I6" s="5">
        <f>SUM(I7:I8:I11)</f>
        <v>35949930818</v>
      </c>
    </row>
    <row r="7" spans="1:9" ht="15.75" x14ac:dyDescent="0.25">
      <c r="A7" t="s">
        <v>1</v>
      </c>
      <c r="B7" s="6">
        <v>16201858216</v>
      </c>
      <c r="C7" s="6">
        <v>18364313070</v>
      </c>
      <c r="D7" s="6">
        <v>20393278737</v>
      </c>
      <c r="E7" s="6">
        <v>22168184597</v>
      </c>
      <c r="F7" s="6">
        <v>22235892802</v>
      </c>
      <c r="G7" s="6">
        <v>24472468013</v>
      </c>
      <c r="H7" s="17">
        <v>30524692707</v>
      </c>
      <c r="I7" s="6">
        <v>34056667212</v>
      </c>
    </row>
    <row r="8" spans="1:9" ht="15.75" x14ac:dyDescent="0.25">
      <c r="A8" t="s">
        <v>2</v>
      </c>
      <c r="B8" s="6">
        <v>187079147</v>
      </c>
      <c r="C8" s="6">
        <v>198223509</v>
      </c>
      <c r="D8" s="6">
        <v>235208190</v>
      </c>
      <c r="E8" s="6">
        <v>269864103</v>
      </c>
      <c r="F8" s="6">
        <v>380260529</v>
      </c>
      <c r="G8" s="6">
        <v>462968347</v>
      </c>
      <c r="H8" s="17">
        <v>1280695416</v>
      </c>
      <c r="I8" s="6">
        <v>1334921698</v>
      </c>
    </row>
    <row r="9" spans="1:9" ht="15.75" x14ac:dyDescent="0.25">
      <c r="A9" t="s">
        <v>48</v>
      </c>
      <c r="B9" s="6"/>
      <c r="C9" s="6"/>
      <c r="D9" s="6"/>
      <c r="E9" s="6"/>
      <c r="F9" s="6"/>
      <c r="G9" s="6"/>
      <c r="H9" s="17">
        <v>546691213</v>
      </c>
      <c r="I9">
        <v>546691213</v>
      </c>
    </row>
    <row r="10" spans="1:9" ht="15.75" x14ac:dyDescent="0.25">
      <c r="A10" t="s">
        <v>49</v>
      </c>
      <c r="B10" s="6"/>
      <c r="C10" s="6"/>
      <c r="D10" s="6"/>
      <c r="E10" s="6"/>
      <c r="F10" s="6"/>
      <c r="G10" s="6"/>
      <c r="H10" s="17">
        <v>6099718</v>
      </c>
      <c r="I10">
        <v>6321316</v>
      </c>
    </row>
    <row r="11" spans="1:9" ht="15.75" x14ac:dyDescent="0.25">
      <c r="A11" t="s">
        <v>3</v>
      </c>
      <c r="B11" s="6">
        <v>3451276</v>
      </c>
      <c r="C11" s="6">
        <v>4792895</v>
      </c>
      <c r="D11" s="6">
        <v>5759927</v>
      </c>
      <c r="E11" s="6">
        <v>5408789</v>
      </c>
      <c r="F11" s="6">
        <v>4746834</v>
      </c>
      <c r="G11" s="6">
        <v>17880341</v>
      </c>
      <c r="H11" s="17">
        <v>36507658</v>
      </c>
      <c r="I11" s="6">
        <v>5329379</v>
      </c>
    </row>
    <row r="12" spans="1:9" ht="15.75" x14ac:dyDescent="0.25">
      <c r="B12" s="6"/>
      <c r="C12" s="6"/>
      <c r="D12" s="6"/>
      <c r="E12" s="6"/>
      <c r="F12" s="6"/>
      <c r="G12" s="6"/>
      <c r="H12" s="17"/>
    </row>
    <row r="13" spans="1:9" ht="15.75" x14ac:dyDescent="0.25">
      <c r="A13" s="25" t="s">
        <v>60</v>
      </c>
      <c r="B13" s="5">
        <f t="shared" ref="B13:E13" si="0">SUM(B14:B20)</f>
        <v>8197421953</v>
      </c>
      <c r="C13" s="5">
        <f t="shared" si="0"/>
        <v>8903422328</v>
      </c>
      <c r="D13" s="5">
        <f t="shared" si="0"/>
        <v>8366279107</v>
      </c>
      <c r="E13" s="5">
        <f t="shared" si="0"/>
        <v>8392093095</v>
      </c>
      <c r="F13" s="5">
        <f>SUM(F14:F20)</f>
        <v>8528007810</v>
      </c>
      <c r="G13" s="5">
        <f>SUM(G14:G20)</f>
        <v>9130816169</v>
      </c>
      <c r="H13" s="5">
        <f>SUM(H14:H20)</f>
        <v>11344199700</v>
      </c>
      <c r="I13" s="5">
        <f>SUM(I14:I20)</f>
        <v>13264161542</v>
      </c>
    </row>
    <row r="14" spans="1:9" ht="15.75" x14ac:dyDescent="0.25">
      <c r="A14" t="s">
        <v>5</v>
      </c>
      <c r="B14" s="6">
        <v>2433987981</v>
      </c>
      <c r="C14" s="6">
        <v>2411881986</v>
      </c>
      <c r="D14" s="6">
        <v>2493657338</v>
      </c>
      <c r="E14" s="6">
        <v>2817185843</v>
      </c>
      <c r="F14" s="6">
        <v>2770331675</v>
      </c>
      <c r="G14" s="6">
        <v>3468089061</v>
      </c>
      <c r="H14" s="17">
        <v>5058847681</v>
      </c>
      <c r="I14" s="6">
        <v>5924031678</v>
      </c>
    </row>
    <row r="15" spans="1:9" ht="15.75" x14ac:dyDescent="0.25">
      <c r="A15" t="s">
        <v>6</v>
      </c>
      <c r="B15" s="6">
        <v>396175790</v>
      </c>
      <c r="C15" s="6">
        <v>433352407</v>
      </c>
      <c r="D15" s="6">
        <v>554183898</v>
      </c>
      <c r="E15" s="6">
        <v>556974583</v>
      </c>
      <c r="F15" s="6">
        <v>614606112</v>
      </c>
      <c r="G15" s="6">
        <v>636102892</v>
      </c>
      <c r="H15" s="17">
        <v>663911096</v>
      </c>
      <c r="I15" s="6">
        <v>726127262</v>
      </c>
    </row>
    <row r="16" spans="1:9" ht="15.75" x14ac:dyDescent="0.25">
      <c r="A16" t="s">
        <v>7</v>
      </c>
      <c r="B16" s="6">
        <v>1162404807</v>
      </c>
      <c r="C16" s="6">
        <v>1249434697</v>
      </c>
      <c r="D16" s="6">
        <v>1397498648</v>
      </c>
      <c r="E16" s="6">
        <v>1546921772</v>
      </c>
      <c r="F16" s="6">
        <v>1680606796</v>
      </c>
      <c r="G16" s="6">
        <v>2167339867</v>
      </c>
      <c r="H16" s="17">
        <v>2761509393</v>
      </c>
      <c r="I16" s="6">
        <v>3334958905</v>
      </c>
    </row>
    <row r="17" spans="1:9" ht="15.75" x14ac:dyDescent="0.25">
      <c r="A17" t="s">
        <v>8</v>
      </c>
      <c r="B17" s="6">
        <v>965276373</v>
      </c>
      <c r="C17" s="6">
        <v>1186637111</v>
      </c>
      <c r="D17" s="6">
        <v>1223673153</v>
      </c>
      <c r="E17" s="6">
        <v>1784104778</v>
      </c>
      <c r="F17" s="6">
        <v>1802304185</v>
      </c>
      <c r="G17" s="6">
        <v>1697679418</v>
      </c>
      <c r="H17" s="17">
        <v>2094229902</v>
      </c>
      <c r="I17" s="6">
        <v>2309503747</v>
      </c>
    </row>
    <row r="18" spans="1:9" ht="15.75" x14ac:dyDescent="0.25">
      <c r="A18" t="s">
        <v>50</v>
      </c>
      <c r="B18" s="6"/>
      <c r="C18" s="6"/>
      <c r="D18" s="6"/>
      <c r="E18" s="6"/>
      <c r="F18" s="6"/>
      <c r="G18" s="6"/>
      <c r="H18" s="17">
        <v>32568508</v>
      </c>
      <c r="I18" s="6">
        <v>35681115</v>
      </c>
    </row>
    <row r="19" spans="1:9" ht="15.75" x14ac:dyDescent="0.25">
      <c r="A19" t="s">
        <v>9</v>
      </c>
      <c r="B19" s="6">
        <v>2686598326</v>
      </c>
      <c r="C19" s="6">
        <v>3026383161</v>
      </c>
      <c r="D19" s="6">
        <v>2475026831</v>
      </c>
      <c r="E19" s="6">
        <v>1539430008</v>
      </c>
      <c r="F19" s="6">
        <v>1439037813</v>
      </c>
      <c r="G19" s="6">
        <v>886576906</v>
      </c>
      <c r="H19" s="17">
        <v>339397174</v>
      </c>
      <c r="I19" s="6">
        <v>323364536</v>
      </c>
    </row>
    <row r="20" spans="1:9" ht="15.75" x14ac:dyDescent="0.25">
      <c r="A20" t="s">
        <v>4</v>
      </c>
      <c r="B20" s="6">
        <v>552978676</v>
      </c>
      <c r="C20" s="6">
        <v>595732966</v>
      </c>
      <c r="D20" s="6">
        <v>222239239</v>
      </c>
      <c r="E20" s="6">
        <v>147476111</v>
      </c>
      <c r="F20" s="6">
        <v>221121229</v>
      </c>
      <c r="G20" s="6">
        <v>275028025</v>
      </c>
      <c r="H20" s="17">
        <v>393735946</v>
      </c>
      <c r="I20" s="6">
        <v>610494299</v>
      </c>
    </row>
    <row r="21" spans="1:9" ht="16.5" thickBot="1" x14ac:dyDescent="0.3">
      <c r="A21" s="1"/>
      <c r="B21" s="7">
        <f t="shared" ref="B21:I21" si="1">B6+B13</f>
        <v>24589810592</v>
      </c>
      <c r="C21" s="7">
        <f t="shared" si="1"/>
        <v>27470751802</v>
      </c>
      <c r="D21" s="7">
        <f t="shared" si="1"/>
        <v>29000525961</v>
      </c>
      <c r="E21" s="7">
        <f t="shared" si="1"/>
        <v>30835550584</v>
      </c>
      <c r="F21" s="7">
        <f t="shared" si="1"/>
        <v>31148907975</v>
      </c>
      <c r="G21" s="7">
        <f t="shared" si="1"/>
        <v>34084132870</v>
      </c>
      <c r="H21" s="7">
        <f t="shared" si="1"/>
        <v>43738886412</v>
      </c>
      <c r="I21" s="7">
        <f t="shared" si="1"/>
        <v>49214092360</v>
      </c>
    </row>
    <row r="22" spans="1:9" ht="16.5" thickTop="1" x14ac:dyDescent="0.25">
      <c r="A22" s="1"/>
      <c r="B22" s="8"/>
      <c r="C22" s="8"/>
      <c r="D22" s="8"/>
      <c r="E22" s="8"/>
      <c r="F22" s="8"/>
      <c r="G22" s="8"/>
    </row>
    <row r="23" spans="1:9" ht="15.75" x14ac:dyDescent="0.25">
      <c r="A23" s="26" t="s">
        <v>61</v>
      </c>
      <c r="B23" s="8"/>
      <c r="C23" s="8"/>
      <c r="D23" s="8"/>
      <c r="E23" s="8"/>
      <c r="F23" s="8"/>
      <c r="G23" s="8"/>
    </row>
    <row r="24" spans="1:9" ht="15.75" x14ac:dyDescent="0.25">
      <c r="A24" s="27" t="s">
        <v>62</v>
      </c>
    </row>
    <row r="25" spans="1:9" ht="15.75" x14ac:dyDescent="0.25">
      <c r="A25" s="25" t="s">
        <v>63</v>
      </c>
      <c r="B25" s="5">
        <f t="shared" ref="B25:E25" si="2">SUM(B26:B28)</f>
        <v>3116703964</v>
      </c>
      <c r="C25" s="5">
        <f t="shared" si="2"/>
        <v>3312618059</v>
      </c>
      <c r="D25" s="5">
        <f t="shared" si="2"/>
        <v>3372593206</v>
      </c>
      <c r="E25" s="5">
        <f t="shared" si="2"/>
        <v>3494915017</v>
      </c>
      <c r="F25" s="5">
        <f>SUM(F26:F28)</f>
        <v>5106928058</v>
      </c>
      <c r="G25" s="5">
        <f>SUM(G26:G28)</f>
        <v>5605667422</v>
      </c>
      <c r="H25" s="5">
        <f>SUM(H26:H28)</f>
        <v>7368863860</v>
      </c>
      <c r="I25" s="5">
        <f>SUM(I26:I28)</f>
        <v>6603936369</v>
      </c>
    </row>
    <row r="26" spans="1:9" ht="15.75" x14ac:dyDescent="0.25">
      <c r="A26" t="s">
        <v>16</v>
      </c>
      <c r="B26" s="6">
        <v>1469621611</v>
      </c>
      <c r="C26" s="6">
        <v>1151400702</v>
      </c>
      <c r="D26" s="6">
        <v>901709327</v>
      </c>
      <c r="E26" s="6">
        <v>916927763</v>
      </c>
      <c r="F26" s="6">
        <v>2366006599</v>
      </c>
      <c r="G26" s="6">
        <v>2635907025</v>
      </c>
      <c r="H26" s="17">
        <v>4017425267</v>
      </c>
      <c r="I26" s="6">
        <v>2595607792</v>
      </c>
    </row>
    <row r="27" spans="1:9" ht="15.75" x14ac:dyDescent="0.25">
      <c r="A27" t="s">
        <v>17</v>
      </c>
      <c r="B27" s="6">
        <v>499622784</v>
      </c>
      <c r="C27" s="6">
        <v>610628150</v>
      </c>
      <c r="D27" s="6">
        <v>741522518</v>
      </c>
      <c r="E27" s="6">
        <v>864107790</v>
      </c>
      <c r="F27" s="6">
        <v>984198459</v>
      </c>
      <c r="G27" s="6">
        <v>1117094429</v>
      </c>
      <c r="H27" s="17">
        <v>1324166498</v>
      </c>
      <c r="I27" s="6">
        <v>1860904996</v>
      </c>
    </row>
    <row r="28" spans="1:9" ht="15.75" x14ac:dyDescent="0.25">
      <c r="A28" t="s">
        <v>18</v>
      </c>
      <c r="B28" s="6">
        <v>1147459569</v>
      </c>
      <c r="C28" s="6">
        <v>1550589207</v>
      </c>
      <c r="D28" s="6">
        <v>1729361361</v>
      </c>
      <c r="E28" s="6">
        <v>1713879464</v>
      </c>
      <c r="F28" s="6">
        <v>1756723000</v>
      </c>
      <c r="G28" s="6">
        <v>1852665968</v>
      </c>
      <c r="H28" s="17">
        <v>2027272095</v>
      </c>
      <c r="I28" s="6">
        <v>2147423581</v>
      </c>
    </row>
    <row r="29" spans="1:9" ht="15.75" x14ac:dyDescent="0.25">
      <c r="B29" s="8"/>
      <c r="C29" s="8"/>
      <c r="D29" s="8"/>
      <c r="E29" s="8"/>
      <c r="F29" s="8"/>
      <c r="G29" s="6"/>
    </row>
    <row r="30" spans="1:9" ht="15.75" x14ac:dyDescent="0.25">
      <c r="A30" s="25" t="s">
        <v>64</v>
      </c>
      <c r="B30" s="5">
        <f t="shared" ref="B30:D30" si="3">SUM(B31:B36)</f>
        <v>3064944769</v>
      </c>
      <c r="C30" s="5">
        <f t="shared" si="3"/>
        <v>4382581278</v>
      </c>
      <c r="D30" s="5">
        <f t="shared" si="3"/>
        <v>4707747430</v>
      </c>
      <c r="E30" s="5">
        <f>SUM(E31:E36)</f>
        <v>4862007984</v>
      </c>
      <c r="F30" s="5">
        <f>SUM(F31:F36)</f>
        <v>2982567508</v>
      </c>
      <c r="G30" s="5">
        <f>SUM(G31:G36)</f>
        <v>3406039548</v>
      </c>
      <c r="H30" s="5">
        <f>SUM(H31:H36)</f>
        <v>9018185760</v>
      </c>
      <c r="I30" s="5">
        <f>SUM(I31:I36)</f>
        <v>12745832154</v>
      </c>
    </row>
    <row r="31" spans="1:9" ht="15.75" x14ac:dyDescent="0.25">
      <c r="A31" t="s">
        <v>19</v>
      </c>
      <c r="B31" s="6">
        <v>1526449918</v>
      </c>
      <c r="C31" s="6">
        <v>2776266125</v>
      </c>
      <c r="D31" s="6">
        <v>3153121293</v>
      </c>
      <c r="E31" s="6">
        <v>3163551475</v>
      </c>
      <c r="F31" s="6">
        <v>1109644270</v>
      </c>
      <c r="G31" s="6">
        <v>1239757995</v>
      </c>
      <c r="H31" s="17">
        <v>5600826635</v>
      </c>
      <c r="I31" s="6">
        <v>9272501280</v>
      </c>
    </row>
    <row r="32" spans="1:9" ht="15.75" x14ac:dyDescent="0.25">
      <c r="A32" t="s">
        <v>20</v>
      </c>
      <c r="B32" s="6">
        <v>664712728</v>
      </c>
      <c r="C32" s="6">
        <v>754903558</v>
      </c>
      <c r="D32" s="6">
        <v>663838072</v>
      </c>
      <c r="E32" s="6">
        <v>724603464</v>
      </c>
      <c r="F32" s="6">
        <v>920388531</v>
      </c>
      <c r="G32" s="6">
        <v>715790200</v>
      </c>
      <c r="H32" s="17">
        <v>1568989745</v>
      </c>
      <c r="I32" s="6">
        <v>1616670549</v>
      </c>
    </row>
    <row r="33" spans="1:9" ht="15.75" x14ac:dyDescent="0.25">
      <c r="A33" t="s">
        <v>21</v>
      </c>
      <c r="B33" s="6">
        <v>470097685</v>
      </c>
      <c r="C33" s="6">
        <v>383170553</v>
      </c>
      <c r="D33" s="6">
        <v>357710839</v>
      </c>
      <c r="E33" s="6">
        <v>439018016</v>
      </c>
      <c r="F33" s="6">
        <v>453828612</v>
      </c>
      <c r="G33" s="6">
        <v>783838444</v>
      </c>
      <c r="H33" s="17">
        <v>991712907</v>
      </c>
      <c r="I33" s="6">
        <v>1091809722</v>
      </c>
    </row>
    <row r="34" spans="1:9" ht="15.75" x14ac:dyDescent="0.25">
      <c r="A34" t="s">
        <v>22</v>
      </c>
      <c r="B34" s="6">
        <v>128598961</v>
      </c>
      <c r="C34" s="6">
        <v>141582304</v>
      </c>
      <c r="D34" s="6">
        <v>164283115</v>
      </c>
      <c r="E34" s="6">
        <v>206228496</v>
      </c>
      <c r="F34" s="6">
        <v>151086775</v>
      </c>
      <c r="G34" s="6">
        <v>245375014</v>
      </c>
      <c r="H34" s="17">
        <v>418476895</v>
      </c>
      <c r="I34" s="6">
        <v>590317150</v>
      </c>
    </row>
    <row r="35" spans="1:9" ht="15.75" x14ac:dyDescent="0.25">
      <c r="A35" t="s">
        <v>23</v>
      </c>
      <c r="B35" s="6">
        <v>1020948</v>
      </c>
      <c r="C35" s="6">
        <v>973367</v>
      </c>
      <c r="D35" s="6">
        <v>454720</v>
      </c>
      <c r="E35" s="6">
        <v>412480</v>
      </c>
      <c r="F35" s="6">
        <v>385507</v>
      </c>
      <c r="G35" s="6">
        <v>353217</v>
      </c>
      <c r="H35" s="17">
        <v>4763126</v>
      </c>
      <c r="I35" s="6">
        <v>7235215</v>
      </c>
    </row>
    <row r="36" spans="1:9" ht="15.75" x14ac:dyDescent="0.25">
      <c r="A36" t="s">
        <v>24</v>
      </c>
      <c r="B36" s="6">
        <v>274064529</v>
      </c>
      <c r="C36" s="6">
        <v>325685371</v>
      </c>
      <c r="D36" s="6">
        <v>368339391</v>
      </c>
      <c r="E36" s="6">
        <v>328194053</v>
      </c>
      <c r="F36" s="6">
        <v>347233813</v>
      </c>
      <c r="G36" s="6">
        <v>420924678</v>
      </c>
      <c r="H36" s="17">
        <v>433416452</v>
      </c>
      <c r="I36" s="6">
        <v>167298238</v>
      </c>
    </row>
    <row r="37" spans="1:9" ht="15.75" x14ac:dyDescent="0.25">
      <c r="B37" s="8"/>
      <c r="C37" s="8"/>
      <c r="D37" s="8"/>
      <c r="E37" s="8"/>
      <c r="F37" s="8"/>
      <c r="G37" s="8"/>
    </row>
    <row r="38" spans="1:9" ht="15.75" x14ac:dyDescent="0.25">
      <c r="A38" s="25" t="s">
        <v>65</v>
      </c>
      <c r="B38" s="5">
        <f t="shared" ref="B38:E38" si="4">SUM(B39:B45)</f>
        <v>18408161859</v>
      </c>
      <c r="C38" s="5">
        <f t="shared" si="4"/>
        <v>19775552465</v>
      </c>
      <c r="D38" s="5">
        <f t="shared" si="4"/>
        <v>20920185325</v>
      </c>
      <c r="E38" s="5">
        <f t="shared" si="4"/>
        <v>22478627583</v>
      </c>
      <c r="F38" s="5">
        <f>SUM(F39:F45)</f>
        <v>23059412409</v>
      </c>
      <c r="G38" s="5">
        <f>SUM(G39:G45)</f>
        <v>25072425900</v>
      </c>
      <c r="H38" s="5">
        <f>SUM(H39:H45)+H47</f>
        <v>27351836792</v>
      </c>
      <c r="I38" s="5">
        <f>SUM(I39:I45)+I47</f>
        <v>29864323837</v>
      </c>
    </row>
    <row r="39" spans="1:9" ht="15.75" x14ac:dyDescent="0.25">
      <c r="A39" t="s">
        <v>10</v>
      </c>
      <c r="B39" s="6">
        <v>3046390500</v>
      </c>
      <c r="C39" s="6">
        <v>3503349070</v>
      </c>
      <c r="D39" s="6">
        <v>3678516520</v>
      </c>
      <c r="E39" s="6">
        <v>3862442340</v>
      </c>
      <c r="F39" s="6">
        <v>3862442340</v>
      </c>
      <c r="G39" s="6">
        <v>4055564450</v>
      </c>
      <c r="H39" s="17">
        <v>4055564450</v>
      </c>
      <c r="I39" s="6">
        <v>4055564450</v>
      </c>
    </row>
    <row r="40" spans="1:9" ht="15.75" x14ac:dyDescent="0.25">
      <c r="A40" t="s">
        <v>11</v>
      </c>
      <c r="B40" s="6">
        <v>5269474690</v>
      </c>
      <c r="C40" s="6">
        <v>5269474690</v>
      </c>
      <c r="D40" s="6">
        <v>5269474690</v>
      </c>
      <c r="E40" s="6">
        <v>5269474690</v>
      </c>
      <c r="F40" s="6">
        <v>5269474690</v>
      </c>
      <c r="G40" s="6">
        <v>5269474690</v>
      </c>
      <c r="H40" s="17">
        <v>5269474690</v>
      </c>
      <c r="I40" s="6">
        <v>5269474690</v>
      </c>
    </row>
    <row r="41" spans="1:9" ht="15.75" x14ac:dyDescent="0.25">
      <c r="A41" t="s">
        <v>12</v>
      </c>
      <c r="B41" s="6">
        <v>1689636958</v>
      </c>
      <c r="C41" s="6">
        <v>1689636958</v>
      </c>
      <c r="D41" s="6">
        <v>1689636958</v>
      </c>
      <c r="E41" s="6">
        <v>1689636958</v>
      </c>
      <c r="F41" s="6">
        <v>1689636958</v>
      </c>
      <c r="G41" s="6">
        <v>1689636958</v>
      </c>
      <c r="H41" s="17">
        <v>1689636958</v>
      </c>
      <c r="I41" s="6">
        <v>1689636958</v>
      </c>
    </row>
    <row r="42" spans="1:9" ht="15.75" x14ac:dyDescent="0.25">
      <c r="A42" t="s">
        <v>13</v>
      </c>
      <c r="B42" s="6">
        <v>294950950</v>
      </c>
      <c r="C42" s="6">
        <v>294950950</v>
      </c>
      <c r="D42" s="6">
        <v>294950950</v>
      </c>
      <c r="E42" s="6">
        <v>294950950</v>
      </c>
      <c r="F42" s="6">
        <v>294950950</v>
      </c>
      <c r="G42" s="6">
        <v>294950950</v>
      </c>
      <c r="H42" s="17">
        <v>294950950</v>
      </c>
      <c r="I42" s="6">
        <v>294950950</v>
      </c>
    </row>
    <row r="43" spans="1:9" ht="15.75" x14ac:dyDescent="0.25">
      <c r="A43" t="s">
        <v>14</v>
      </c>
      <c r="B43" s="6">
        <v>1406527880</v>
      </c>
      <c r="C43" s="6">
        <v>1349578805</v>
      </c>
      <c r="D43" s="6">
        <v>1299220315</v>
      </c>
      <c r="E43" s="6">
        <v>1257422946</v>
      </c>
      <c r="F43" s="6">
        <v>1225100042</v>
      </c>
      <c r="G43" s="6">
        <v>1190203818</v>
      </c>
      <c r="H43" s="17">
        <v>1159277845</v>
      </c>
      <c r="I43" s="6">
        <v>1131853004</v>
      </c>
    </row>
    <row r="44" spans="1:9" ht="15.75" x14ac:dyDescent="0.25">
      <c r="A44" t="s">
        <v>25</v>
      </c>
      <c r="B44" s="6">
        <v>6701180881</v>
      </c>
      <c r="C44" s="6">
        <v>1341619</v>
      </c>
      <c r="D44" s="6">
        <v>2308651</v>
      </c>
      <c r="E44" s="6">
        <v>1957513</v>
      </c>
      <c r="F44" s="6">
        <v>1295558</v>
      </c>
      <c r="G44" s="6">
        <v>3875065</v>
      </c>
      <c r="H44" s="17">
        <v>4356762</v>
      </c>
      <c r="I44" s="6">
        <v>2504203</v>
      </c>
    </row>
    <row r="45" spans="1:9" ht="15.75" x14ac:dyDescent="0.25">
      <c r="A45" t="s">
        <v>15</v>
      </c>
      <c r="B45" s="6">
        <v>0</v>
      </c>
      <c r="C45" s="6">
        <v>7667220373</v>
      </c>
      <c r="D45" s="6">
        <v>8686077241</v>
      </c>
      <c r="E45" s="6">
        <v>10102742186</v>
      </c>
      <c r="F45" s="6">
        <v>10716511871</v>
      </c>
      <c r="G45" s="6">
        <v>12568719969</v>
      </c>
      <c r="H45" s="17">
        <v>14608700961</v>
      </c>
      <c r="I45" s="6">
        <v>17144333029</v>
      </c>
    </row>
    <row r="47" spans="1:9" ht="15.75" x14ac:dyDescent="0.25">
      <c r="A47" s="25" t="s">
        <v>66</v>
      </c>
      <c r="B47" s="8"/>
      <c r="C47" s="8"/>
      <c r="D47" s="8"/>
      <c r="E47" s="8"/>
      <c r="F47" s="6"/>
      <c r="G47" s="6"/>
      <c r="H47" s="17">
        <v>269874176</v>
      </c>
      <c r="I47" s="6">
        <v>276006553</v>
      </c>
    </row>
    <row r="48" spans="1:9" ht="15.75" x14ac:dyDescent="0.25">
      <c r="B48" s="8"/>
      <c r="C48" s="8"/>
      <c r="D48" s="8"/>
      <c r="E48" s="8"/>
      <c r="F48" s="8"/>
      <c r="G48" s="8"/>
    </row>
    <row r="49" spans="1:9" ht="15.75" x14ac:dyDescent="0.25">
      <c r="B49" s="8"/>
      <c r="C49" s="8"/>
      <c r="D49" s="8"/>
      <c r="E49" s="8"/>
      <c r="F49" s="8"/>
      <c r="G49" s="8"/>
    </row>
    <row r="50" spans="1:9" ht="16.5" thickBot="1" x14ac:dyDescent="0.3">
      <c r="A50" s="1"/>
      <c r="B50" s="7">
        <f t="shared" ref="B50:I50" si="5">B38+B25+B30</f>
        <v>24589810592</v>
      </c>
      <c r="C50" s="7">
        <f t="shared" si="5"/>
        <v>27470751802</v>
      </c>
      <c r="D50" s="7">
        <f t="shared" si="5"/>
        <v>29000525961</v>
      </c>
      <c r="E50" s="7">
        <f t="shared" si="5"/>
        <v>30835550584</v>
      </c>
      <c r="F50" s="7">
        <f t="shared" si="5"/>
        <v>31148907975</v>
      </c>
      <c r="G50" s="7">
        <f t="shared" si="5"/>
        <v>34084132870</v>
      </c>
      <c r="H50" s="7">
        <f t="shared" si="5"/>
        <v>43738886412</v>
      </c>
      <c r="I50" s="7">
        <f t="shared" si="5"/>
        <v>49214092360</v>
      </c>
    </row>
    <row r="51" spans="1:9" ht="16.5" thickTop="1" x14ac:dyDescent="0.25">
      <c r="B51" s="8"/>
      <c r="C51" s="8"/>
      <c r="D51" s="8"/>
      <c r="E51" s="8"/>
      <c r="F51" s="8"/>
      <c r="G51" s="8"/>
    </row>
    <row r="52" spans="1:9" ht="15.75" x14ac:dyDescent="0.25">
      <c r="A52" s="28" t="s">
        <v>67</v>
      </c>
      <c r="B52" s="19">
        <f t="shared" ref="B52:I52" si="6">B38/(B39/10)</f>
        <v>60.426139915417934</v>
      </c>
      <c r="C52" s="19">
        <f t="shared" si="6"/>
        <v>56.447565086627236</v>
      </c>
      <c r="D52" s="19">
        <f t="shared" si="6"/>
        <v>56.87125560333218</v>
      </c>
      <c r="E52" s="19">
        <f t="shared" si="6"/>
        <v>58.197962854249369</v>
      </c>
      <c r="F52" s="19">
        <f t="shared" si="6"/>
        <v>59.701635336257212</v>
      </c>
      <c r="G52" s="19">
        <f t="shared" si="6"/>
        <v>61.822284441811796</v>
      </c>
      <c r="H52" s="19">
        <f t="shared" si="6"/>
        <v>67.442737328462385</v>
      </c>
      <c r="I52" s="19">
        <f t="shared" si="6"/>
        <v>73.637897277159539</v>
      </c>
    </row>
    <row r="53" spans="1:9" ht="15.75" x14ac:dyDescent="0.25">
      <c r="A53" s="28" t="s">
        <v>68</v>
      </c>
      <c r="B53" s="9">
        <f>B39/10</f>
        <v>304639050</v>
      </c>
      <c r="C53" s="9">
        <f t="shared" ref="C53:I53" si="7">C39/10</f>
        <v>350334907</v>
      </c>
      <c r="D53" s="9">
        <f t="shared" si="7"/>
        <v>367851652</v>
      </c>
      <c r="E53" s="9">
        <f t="shared" si="7"/>
        <v>386244234</v>
      </c>
      <c r="F53" s="9">
        <f t="shared" si="7"/>
        <v>386244234</v>
      </c>
      <c r="G53" s="9">
        <f t="shared" si="7"/>
        <v>405556445</v>
      </c>
      <c r="H53" s="9">
        <f t="shared" si="7"/>
        <v>405556445</v>
      </c>
      <c r="I53" s="9">
        <f t="shared" si="7"/>
        <v>405556445</v>
      </c>
    </row>
    <row r="54" spans="1:9" ht="15.75" x14ac:dyDescent="0.25">
      <c r="A54" s="2"/>
      <c r="B54" s="6"/>
      <c r="C54" s="6"/>
      <c r="D54" s="6"/>
      <c r="E54" s="6"/>
      <c r="F54" s="6"/>
      <c r="G54" s="6"/>
    </row>
    <row r="55" spans="1:9" ht="15.75" x14ac:dyDescent="0.25">
      <c r="B55" s="6"/>
      <c r="C55" s="6"/>
      <c r="D55" s="6"/>
      <c r="E55" s="6"/>
      <c r="F55" s="6"/>
      <c r="G55" s="6"/>
    </row>
    <row r="56" spans="1:9" ht="15.75" x14ac:dyDescent="0.25">
      <c r="A56" s="1"/>
      <c r="B56" s="5"/>
      <c r="C56" s="5"/>
      <c r="D56" s="5"/>
      <c r="E56" s="5"/>
      <c r="F56" s="5"/>
      <c r="G56" s="5"/>
      <c r="I56" s="17"/>
    </row>
    <row r="57" spans="1:9" ht="15.75" x14ac:dyDescent="0.25">
      <c r="A57" s="1"/>
      <c r="B57" s="8"/>
      <c r="C57" s="8"/>
      <c r="D57" s="8"/>
      <c r="E57" s="8"/>
      <c r="F57" s="8"/>
      <c r="G57" s="8"/>
    </row>
    <row r="58" spans="1:9" ht="15.75" x14ac:dyDescent="0.25">
      <c r="A58" s="1"/>
      <c r="B58" s="5"/>
      <c r="C58" s="5"/>
      <c r="D58" s="5"/>
      <c r="E58" s="5"/>
      <c r="F58" s="5"/>
      <c r="G58" s="5"/>
    </row>
    <row r="59" spans="1:9" ht="15.75" x14ac:dyDescent="0.25">
      <c r="B59" s="6"/>
      <c r="C59" s="6"/>
      <c r="D59" s="6"/>
      <c r="E59" s="6"/>
      <c r="F59" s="6"/>
      <c r="G59" s="6"/>
    </row>
    <row r="60" spans="1:9" ht="15.75" x14ac:dyDescent="0.25">
      <c r="B60" s="6"/>
      <c r="C60" s="6"/>
      <c r="D60" s="6"/>
      <c r="E60" s="6"/>
      <c r="F60" s="6"/>
      <c r="G60" s="6"/>
    </row>
    <row r="61" spans="1:9" ht="15.75" x14ac:dyDescent="0.25">
      <c r="A61" s="1"/>
      <c r="B61" s="5"/>
      <c r="C61" s="5"/>
      <c r="D61" s="5"/>
      <c r="E61" s="5"/>
      <c r="F61" s="5"/>
      <c r="G61" s="5"/>
    </row>
    <row r="62" spans="1:9" ht="15.75" x14ac:dyDescent="0.25">
      <c r="B62" s="6"/>
      <c r="C62" s="6"/>
      <c r="D62" s="6"/>
      <c r="E62" s="6"/>
      <c r="F62" s="6"/>
      <c r="G62" s="10"/>
    </row>
    <row r="63" spans="1:9" ht="15.75" x14ac:dyDescent="0.25">
      <c r="B63" s="6"/>
      <c r="C63" s="6"/>
      <c r="D63" s="6"/>
      <c r="E63" s="6"/>
      <c r="F63" s="6"/>
      <c r="G63" s="6"/>
    </row>
    <row r="64" spans="1:9" ht="15.75" x14ac:dyDescent="0.25">
      <c r="A64" s="1"/>
      <c r="B64" s="5"/>
      <c r="C64" s="5"/>
      <c r="D64" s="5"/>
      <c r="E64" s="5"/>
      <c r="F64" s="5"/>
      <c r="G64" s="5"/>
    </row>
    <row r="65" spans="1:7" ht="15.75" x14ac:dyDescent="0.25">
      <c r="B65" s="6"/>
      <c r="C65" s="6"/>
      <c r="D65" s="6"/>
      <c r="E65" s="6"/>
      <c r="F65" s="6"/>
      <c r="G65" s="6"/>
    </row>
    <row r="66" spans="1:7" ht="15.75" x14ac:dyDescent="0.25">
      <c r="B66" s="8"/>
      <c r="C66" s="8"/>
      <c r="D66" s="8"/>
      <c r="E66" s="8"/>
      <c r="F66" s="8"/>
      <c r="G66" s="8"/>
    </row>
    <row r="67" spans="1:7" ht="15.75" x14ac:dyDescent="0.25">
      <c r="A67" s="1"/>
      <c r="B67" s="5"/>
      <c r="C67" s="5"/>
      <c r="D67" s="5"/>
      <c r="E67" s="5"/>
      <c r="F67" s="5"/>
      <c r="G67" s="5"/>
    </row>
    <row r="68" spans="1:7" ht="15.75" x14ac:dyDescent="0.25">
      <c r="A68" s="1"/>
      <c r="B68" s="8"/>
      <c r="C68" s="8"/>
      <c r="D68" s="8"/>
      <c r="E68" s="8"/>
      <c r="F68" s="8"/>
      <c r="G68" s="8"/>
    </row>
    <row r="69" spans="1:7" ht="15.75" x14ac:dyDescent="0.25">
      <c r="A69" s="1"/>
      <c r="B69" s="5"/>
      <c r="C69" s="5"/>
      <c r="D69" s="5"/>
      <c r="E69" s="5"/>
      <c r="F69" s="5"/>
      <c r="G69" s="5"/>
    </row>
    <row r="70" spans="1:7" ht="15.75" x14ac:dyDescent="0.25">
      <c r="B70" s="6"/>
      <c r="C70" s="6"/>
      <c r="D70" s="6"/>
      <c r="E70" s="6"/>
      <c r="F70" s="6"/>
      <c r="G70" s="6"/>
    </row>
    <row r="71" spans="1:7" ht="15.75" x14ac:dyDescent="0.25">
      <c r="B71" s="6"/>
      <c r="C71" s="6"/>
      <c r="D71" s="6"/>
      <c r="E71" s="6"/>
      <c r="F71" s="6"/>
      <c r="G71" s="6"/>
    </row>
    <row r="72" spans="1:7" ht="15.75" x14ac:dyDescent="0.25">
      <c r="A72" s="1"/>
      <c r="B72" s="5"/>
      <c r="C72" s="5"/>
      <c r="D72" s="5"/>
      <c r="E72" s="5"/>
      <c r="F72" s="5"/>
      <c r="G72" s="5"/>
    </row>
    <row r="73" spans="1:7" ht="15.75" x14ac:dyDescent="0.25">
      <c r="A73" s="1"/>
      <c r="B73" s="8"/>
      <c r="C73" s="6"/>
      <c r="D73" s="6"/>
      <c r="E73" s="6"/>
      <c r="F73" s="6"/>
      <c r="G73" s="6"/>
    </row>
    <row r="74" spans="1:7" ht="15.75" x14ac:dyDescent="0.25">
      <c r="B74" s="8"/>
      <c r="C74" s="8"/>
      <c r="D74" s="8"/>
      <c r="E74" s="8"/>
      <c r="F74" s="8"/>
      <c r="G74" s="8"/>
    </row>
    <row r="75" spans="1:7" ht="15.75" x14ac:dyDescent="0.25">
      <c r="A75" s="1"/>
      <c r="B75" s="8"/>
      <c r="C75" s="8"/>
      <c r="D75" s="8"/>
      <c r="E75" s="8"/>
      <c r="F75" s="8"/>
      <c r="G75" s="8"/>
    </row>
    <row r="76" spans="1:7" ht="15.75" x14ac:dyDescent="0.25">
      <c r="B76" s="6"/>
      <c r="C76" s="6"/>
      <c r="D76" s="6"/>
      <c r="E76" s="6"/>
      <c r="F76" s="6"/>
      <c r="G76" s="6"/>
    </row>
    <row r="77" spans="1:7" ht="15.75" x14ac:dyDescent="0.25">
      <c r="B77" s="6"/>
      <c r="C77" s="6"/>
      <c r="D77" s="6"/>
      <c r="E77" s="6"/>
      <c r="F77" s="6"/>
      <c r="G77" s="6"/>
    </row>
    <row r="78" spans="1:7" ht="15.75" x14ac:dyDescent="0.25">
      <c r="A78" s="1"/>
      <c r="B78" s="11"/>
      <c r="C78" s="11"/>
      <c r="D78" s="11"/>
      <c r="E78" s="11"/>
      <c r="F78" s="11"/>
      <c r="G78" s="11"/>
    </row>
    <row r="79" spans="1:7" ht="15.75" x14ac:dyDescent="0.25">
      <c r="A79" s="1"/>
      <c r="B79" s="8"/>
      <c r="C79" s="8"/>
      <c r="D79" s="8"/>
      <c r="E79" s="8"/>
      <c r="F79" s="8"/>
      <c r="G79" s="8"/>
    </row>
    <row r="80" spans="1:7" ht="15.75" x14ac:dyDescent="0.25">
      <c r="B80" s="6"/>
      <c r="C80" s="6"/>
      <c r="D80" s="6"/>
      <c r="E80" s="6"/>
      <c r="F80" s="6"/>
      <c r="G80" s="6"/>
    </row>
    <row r="81" spans="1:7" ht="15.75" x14ac:dyDescent="0.25">
      <c r="B81" s="6"/>
      <c r="C81" s="6"/>
      <c r="D81" s="6"/>
      <c r="E81" s="6"/>
      <c r="F81" s="6"/>
      <c r="G81" s="10"/>
    </row>
    <row r="82" spans="1:7" ht="15.75" x14ac:dyDescent="0.25">
      <c r="B82" s="6"/>
      <c r="C82" s="6"/>
      <c r="D82" s="6"/>
      <c r="E82" s="6"/>
      <c r="F82" s="6"/>
      <c r="G82" s="6"/>
    </row>
    <row r="83" spans="1:7" ht="15.75" x14ac:dyDescent="0.25">
      <c r="A83" s="1"/>
      <c r="B83" s="11"/>
      <c r="C83" s="11"/>
      <c r="D83" s="11"/>
      <c r="E83" s="11"/>
      <c r="F83" s="11"/>
      <c r="G83" s="11"/>
    </row>
    <row r="84" spans="1:7" ht="15.75" x14ac:dyDescent="0.25">
      <c r="A84" s="1"/>
      <c r="B84" s="8"/>
      <c r="C84" s="8"/>
      <c r="D84" s="8"/>
      <c r="E84" s="8"/>
      <c r="F84" s="8"/>
      <c r="G84" s="8"/>
    </row>
    <row r="85" spans="1:7" ht="15.75" x14ac:dyDescent="0.25">
      <c r="A85" s="1"/>
      <c r="B85" s="8"/>
      <c r="C85" s="8"/>
      <c r="D85" s="8"/>
      <c r="E85" s="8"/>
      <c r="F85" s="8"/>
      <c r="G85" s="8"/>
    </row>
    <row r="86" spans="1:7" ht="15.75" x14ac:dyDescent="0.25">
      <c r="B86" s="6"/>
      <c r="C86" s="6"/>
      <c r="D86" s="6"/>
      <c r="E86" s="6"/>
      <c r="F86" s="6"/>
      <c r="G86" s="6"/>
    </row>
    <row r="87" spans="1:7" ht="15.75" x14ac:dyDescent="0.25">
      <c r="B87" s="6"/>
      <c r="C87" s="6"/>
      <c r="D87" s="6"/>
      <c r="E87" s="6"/>
      <c r="F87" s="6"/>
      <c r="G87" s="6"/>
    </row>
    <row r="88" spans="1:7" ht="15.75" x14ac:dyDescent="0.25">
      <c r="B88" s="6"/>
      <c r="C88" s="6"/>
      <c r="D88" s="6"/>
      <c r="E88" s="6"/>
      <c r="F88" s="6"/>
      <c r="G88" s="6"/>
    </row>
    <row r="89" spans="1:7" ht="15.75" x14ac:dyDescent="0.25">
      <c r="B89" s="6"/>
      <c r="C89" s="6"/>
      <c r="D89" s="6"/>
      <c r="E89" s="6"/>
      <c r="F89" s="6"/>
      <c r="G89" s="6"/>
    </row>
    <row r="90" spans="1:7" ht="15.75" x14ac:dyDescent="0.25">
      <c r="B90" s="8"/>
      <c r="C90" s="6"/>
      <c r="D90" s="6"/>
      <c r="E90" s="6"/>
      <c r="F90" s="6"/>
      <c r="G90" s="6"/>
    </row>
    <row r="91" spans="1:7" ht="15.75" x14ac:dyDescent="0.25">
      <c r="A91" s="1"/>
      <c r="B91" s="11"/>
      <c r="C91" s="11"/>
      <c r="D91" s="11"/>
      <c r="E91" s="11"/>
      <c r="F91" s="11"/>
      <c r="G91" s="11"/>
    </row>
    <row r="92" spans="1:7" ht="15.75" x14ac:dyDescent="0.25">
      <c r="A92" s="1"/>
      <c r="B92" s="8"/>
      <c r="C92" s="8"/>
      <c r="D92" s="8"/>
      <c r="E92" s="8"/>
      <c r="F92" s="8"/>
      <c r="G92" s="8"/>
    </row>
    <row r="93" spans="1:7" ht="15.75" x14ac:dyDescent="0.25">
      <c r="A93" s="1"/>
      <c r="B93" s="8"/>
      <c r="C93" s="8"/>
      <c r="D93" s="8"/>
      <c r="E93" s="8"/>
      <c r="F93" s="8"/>
      <c r="G93" s="8"/>
    </row>
    <row r="94" spans="1:7" ht="15.75" x14ac:dyDescent="0.25">
      <c r="B94" s="6"/>
      <c r="C94" s="6"/>
      <c r="D94" s="6"/>
      <c r="E94" s="6"/>
      <c r="F94" s="6"/>
      <c r="G94" s="6"/>
    </row>
    <row r="95" spans="1:7" ht="15.75" x14ac:dyDescent="0.25">
      <c r="B95" s="6"/>
      <c r="C95" s="6"/>
      <c r="D95" s="6"/>
      <c r="E95" s="6"/>
      <c r="F95" s="6"/>
      <c r="G95" s="6"/>
    </row>
    <row r="96" spans="1:7" ht="15.75" x14ac:dyDescent="0.25">
      <c r="B96" s="6"/>
      <c r="C96" s="6"/>
      <c r="D96" s="6"/>
      <c r="E96" s="6"/>
      <c r="F96" s="6"/>
      <c r="G96" s="6"/>
    </row>
    <row r="97" spans="1:7" ht="15.75" x14ac:dyDescent="0.25">
      <c r="A97" s="1"/>
      <c r="B97" s="11"/>
      <c r="C97" s="11"/>
      <c r="D97" s="11"/>
      <c r="E97" s="11"/>
      <c r="F97" s="11"/>
      <c r="G97" s="11"/>
    </row>
    <row r="98" spans="1:7" ht="15.75" x14ac:dyDescent="0.25">
      <c r="A98" s="1"/>
      <c r="B98" s="8"/>
      <c r="C98" s="8"/>
      <c r="D98" s="8"/>
      <c r="E98" s="8"/>
      <c r="F98" s="8"/>
      <c r="G98" s="11"/>
    </row>
    <row r="99" spans="1:7" ht="15.75" x14ac:dyDescent="0.25">
      <c r="B99" s="6"/>
      <c r="C99" s="6"/>
      <c r="D99" s="6"/>
      <c r="E99" s="6"/>
      <c r="F99" s="6"/>
      <c r="G99" s="6"/>
    </row>
    <row r="100" spans="1:7" ht="15.75" x14ac:dyDescent="0.25">
      <c r="B100" s="6"/>
      <c r="C100" s="6"/>
      <c r="D100" s="6"/>
      <c r="E100" s="6"/>
      <c r="F100" s="6"/>
      <c r="G100" s="6"/>
    </row>
    <row r="101" spans="1:7" x14ac:dyDescent="0.25">
      <c r="A101" s="13"/>
    </row>
    <row r="103" spans="1:7" x14ac:dyDescent="0.25">
      <c r="A103" s="1"/>
      <c r="B103" s="14"/>
      <c r="C103" s="14"/>
      <c r="D103" s="14"/>
      <c r="E103" s="14"/>
      <c r="F103" s="14"/>
      <c r="G103" s="14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pane xSplit="1" ySplit="4" topLeftCell="C17" activePane="bottomRight" state="frozen"/>
      <selection pane="topRight" activeCell="B1" sqref="B1"/>
      <selection pane="bottomLeft" activeCell="A4" sqref="A4"/>
      <selection pane="bottomRight" activeCell="I23" sqref="I23"/>
    </sheetView>
  </sheetViews>
  <sheetFormatPr defaultRowHeight="15" x14ac:dyDescent="0.25"/>
  <cols>
    <col min="1" max="1" width="51.28515625" bestFit="1" customWidth="1"/>
    <col min="2" max="2" width="17.28515625" bestFit="1" customWidth="1"/>
    <col min="3" max="5" width="16.85546875" bestFit="1" customWidth="1"/>
    <col min="6" max="6" width="17.7109375" bestFit="1" customWidth="1"/>
    <col min="7" max="7" width="16.85546875" bestFit="1" customWidth="1"/>
    <col min="8" max="8" width="17.28515625" bestFit="1" customWidth="1"/>
    <col min="9" max="9" width="18.42578125" customWidth="1"/>
  </cols>
  <sheetData>
    <row r="1" spans="1:9" ht="15.75" x14ac:dyDescent="0.25">
      <c r="A1" s="2" t="s">
        <v>0</v>
      </c>
      <c r="B1" s="17"/>
      <c r="C1" s="17"/>
      <c r="D1" s="17"/>
      <c r="E1" s="17"/>
      <c r="F1" s="17"/>
      <c r="G1" s="17"/>
      <c r="H1" s="17"/>
    </row>
    <row r="2" spans="1:9" ht="15.75" x14ac:dyDescent="0.25">
      <c r="A2" s="2" t="s">
        <v>69</v>
      </c>
      <c r="B2" s="17"/>
      <c r="C2" s="17"/>
      <c r="D2" s="17"/>
      <c r="E2" s="17"/>
      <c r="F2" s="17"/>
      <c r="G2" s="17"/>
      <c r="H2" s="17"/>
    </row>
    <row r="3" spans="1:9" ht="15.75" x14ac:dyDescent="0.25">
      <c r="A3" s="2" t="s">
        <v>57</v>
      </c>
      <c r="B3" s="17"/>
      <c r="C3" s="17"/>
      <c r="D3" s="17"/>
      <c r="E3" s="17"/>
      <c r="F3" s="17"/>
      <c r="G3" s="17"/>
      <c r="H3" s="17"/>
    </row>
    <row r="4" spans="1:9" ht="18.75" x14ac:dyDescent="0.3">
      <c r="A4" s="4"/>
      <c r="B4" s="12">
        <v>2012</v>
      </c>
      <c r="C4" s="12">
        <v>2013</v>
      </c>
      <c r="D4" s="12">
        <v>2014</v>
      </c>
      <c r="E4" s="12">
        <v>2015</v>
      </c>
      <c r="F4" s="12">
        <v>2016</v>
      </c>
      <c r="G4" s="12">
        <v>2017</v>
      </c>
      <c r="H4" s="12">
        <v>2018</v>
      </c>
      <c r="I4" s="12">
        <v>2019</v>
      </c>
    </row>
    <row r="5" spans="1:9" ht="15.75" x14ac:dyDescent="0.25">
      <c r="A5" s="28" t="s">
        <v>70</v>
      </c>
      <c r="B5" s="6">
        <v>9289115284</v>
      </c>
      <c r="C5" s="6">
        <v>10490699094</v>
      </c>
      <c r="D5" s="6">
        <v>11206885677</v>
      </c>
      <c r="E5" s="6">
        <v>12965506873</v>
      </c>
      <c r="F5" s="6">
        <v>20034502592</v>
      </c>
      <c r="G5" s="6">
        <v>15508776972</v>
      </c>
      <c r="H5" s="17">
        <v>17716716855</v>
      </c>
      <c r="I5" s="6">
        <v>22816629795</v>
      </c>
    </row>
    <row r="6" spans="1:9" ht="15.75" x14ac:dyDescent="0.25">
      <c r="A6" t="s">
        <v>71</v>
      </c>
      <c r="B6" s="6">
        <v>4899713857</v>
      </c>
      <c r="C6" s="6">
        <v>5651898878</v>
      </c>
      <c r="D6" s="6">
        <v>6102694323</v>
      </c>
      <c r="E6" s="6">
        <v>6965167704</v>
      </c>
      <c r="F6" s="6">
        <v>10800317358</v>
      </c>
      <c r="G6" s="6">
        <v>8323895349</v>
      </c>
      <c r="H6" s="17">
        <v>9430737431</v>
      </c>
      <c r="I6" s="6">
        <v>12196286770</v>
      </c>
    </row>
    <row r="7" spans="1:9" ht="15.75" x14ac:dyDescent="0.25">
      <c r="A7" s="28" t="s">
        <v>26</v>
      </c>
      <c r="B7" s="5">
        <f>B5-B6</f>
        <v>4389401427</v>
      </c>
      <c r="C7" s="5">
        <f t="shared" ref="C7:I7" si="0">C5-C6</f>
        <v>4838800216</v>
      </c>
      <c r="D7" s="5">
        <f t="shared" si="0"/>
        <v>5104191354</v>
      </c>
      <c r="E7" s="5">
        <f t="shared" si="0"/>
        <v>6000339169</v>
      </c>
      <c r="F7" s="5">
        <f t="shared" si="0"/>
        <v>9234185234</v>
      </c>
      <c r="G7" s="5">
        <f t="shared" si="0"/>
        <v>7184881623</v>
      </c>
      <c r="H7" s="5">
        <f t="shared" si="0"/>
        <v>8285979424</v>
      </c>
      <c r="I7" s="5">
        <f t="shared" si="0"/>
        <v>10620343025</v>
      </c>
    </row>
    <row r="8" spans="1:9" ht="15.75" x14ac:dyDescent="0.25">
      <c r="A8" s="1"/>
      <c r="B8" s="8"/>
      <c r="C8" s="8"/>
      <c r="D8" s="8"/>
      <c r="E8" s="8"/>
      <c r="F8" s="8"/>
      <c r="G8" s="8"/>
    </row>
    <row r="9" spans="1:9" ht="15.75" x14ac:dyDescent="0.25">
      <c r="A9" s="28" t="s">
        <v>72</v>
      </c>
      <c r="B9" s="5">
        <f t="shared" ref="B9:F9" si="1">SUM(B10:B11)</f>
        <v>2181521867</v>
      </c>
      <c r="C9" s="5">
        <f t="shared" si="1"/>
        <v>2514527446</v>
      </c>
      <c r="D9" s="5">
        <f t="shared" si="1"/>
        <v>2686014518</v>
      </c>
      <c r="E9" s="5">
        <f t="shared" si="1"/>
        <v>3149060695</v>
      </c>
      <c r="F9" s="5">
        <f t="shared" si="1"/>
        <v>4775931931</v>
      </c>
      <c r="G9" s="5">
        <f>SUM(G10:G11)</f>
        <v>3736675551</v>
      </c>
      <c r="H9" s="5">
        <f>SUM(H10:H11)</f>
        <v>4259811440</v>
      </c>
      <c r="I9" s="5">
        <f>SUM(I10:I11)</f>
        <v>5554169458</v>
      </c>
    </row>
    <row r="10" spans="1:9" ht="15.75" x14ac:dyDescent="0.25">
      <c r="A10" t="s">
        <v>27</v>
      </c>
      <c r="B10" s="6">
        <v>332225347</v>
      </c>
      <c r="C10" s="6">
        <v>375565912</v>
      </c>
      <c r="D10" s="6">
        <v>398762237</v>
      </c>
      <c r="E10" s="6">
        <v>448357117</v>
      </c>
      <c r="F10" s="6">
        <v>689337921</v>
      </c>
      <c r="G10" s="6">
        <v>522396449</v>
      </c>
      <c r="H10" s="17">
        <v>618675127</v>
      </c>
      <c r="I10" s="6">
        <v>752944182</v>
      </c>
    </row>
    <row r="11" spans="1:9" ht="15.75" x14ac:dyDescent="0.25">
      <c r="A11" t="s">
        <v>28</v>
      </c>
      <c r="B11" s="6">
        <v>1849296520</v>
      </c>
      <c r="C11" s="6">
        <v>2138961534</v>
      </c>
      <c r="D11" s="6">
        <v>2287252281</v>
      </c>
      <c r="E11" s="6">
        <v>2700703578</v>
      </c>
      <c r="F11" s="6">
        <v>4086594010</v>
      </c>
      <c r="G11" s="6">
        <v>3214279102</v>
      </c>
      <c r="H11" s="17">
        <v>3641136313</v>
      </c>
      <c r="I11" s="6">
        <v>4801225276</v>
      </c>
    </row>
    <row r="12" spans="1:9" ht="15.75" x14ac:dyDescent="0.25">
      <c r="A12" s="28" t="s">
        <v>73</v>
      </c>
      <c r="B12" s="5">
        <f>B7-B9</f>
        <v>2207879560</v>
      </c>
      <c r="C12" s="5">
        <f t="shared" ref="C12:I12" si="2">C7-C9</f>
        <v>2324272770</v>
      </c>
      <c r="D12" s="5">
        <f t="shared" si="2"/>
        <v>2418176836</v>
      </c>
      <c r="E12" s="5">
        <f t="shared" si="2"/>
        <v>2851278474</v>
      </c>
      <c r="F12" s="5">
        <f t="shared" si="2"/>
        <v>4458253303</v>
      </c>
      <c r="G12" s="5">
        <f t="shared" si="2"/>
        <v>3448206072</v>
      </c>
      <c r="H12" s="5">
        <f t="shared" si="2"/>
        <v>4026167984</v>
      </c>
      <c r="I12" s="5">
        <f t="shared" si="2"/>
        <v>5066173567</v>
      </c>
    </row>
    <row r="13" spans="1:9" ht="15.75" x14ac:dyDescent="0.25">
      <c r="A13" s="29" t="s">
        <v>74</v>
      </c>
      <c r="B13" s="5"/>
      <c r="C13" s="5"/>
      <c r="D13" s="5"/>
      <c r="E13" s="5"/>
      <c r="F13" s="5"/>
      <c r="G13" s="5"/>
      <c r="H13" s="5"/>
    </row>
    <row r="14" spans="1:9" ht="15.75" x14ac:dyDescent="0.25">
      <c r="A14" t="s">
        <v>29</v>
      </c>
      <c r="B14" s="6">
        <v>442847713</v>
      </c>
      <c r="C14" s="6">
        <v>510588200</v>
      </c>
      <c r="D14" s="6">
        <v>521171647</v>
      </c>
      <c r="E14" s="6">
        <v>311678326</v>
      </c>
      <c r="F14" s="6">
        <v>412658923</v>
      </c>
      <c r="G14" s="10">
        <v>144852831</v>
      </c>
      <c r="H14" s="17">
        <v>43757880</v>
      </c>
      <c r="I14" s="6">
        <v>139917665</v>
      </c>
    </row>
    <row r="15" spans="1:9" ht="15.75" x14ac:dyDescent="0.25">
      <c r="A15" t="s">
        <v>30</v>
      </c>
      <c r="B15" s="6">
        <v>645406575</v>
      </c>
      <c r="C15" s="6">
        <v>636587090</v>
      </c>
      <c r="D15" s="6">
        <v>724314963</v>
      </c>
      <c r="E15" s="6">
        <v>708970234</v>
      </c>
      <c r="F15" s="6">
        <v>1030182401</v>
      </c>
      <c r="G15" s="6">
        <v>557003162</v>
      </c>
      <c r="H15" s="17">
        <v>540283443</v>
      </c>
      <c r="I15" s="6">
        <v>1029762542</v>
      </c>
    </row>
    <row r="16" spans="1:9" ht="15.75" x14ac:dyDescent="0.25">
      <c r="A16" t="s">
        <v>93</v>
      </c>
      <c r="B16" s="6"/>
      <c r="C16" s="6"/>
      <c r="D16" s="6"/>
      <c r="E16" s="6"/>
      <c r="F16" s="6"/>
      <c r="G16" s="6"/>
      <c r="H16" s="17"/>
      <c r="I16">
        <v>29325720</v>
      </c>
    </row>
    <row r="17" spans="1:9" ht="15.75" x14ac:dyDescent="0.25">
      <c r="A17" s="28" t="s">
        <v>75</v>
      </c>
      <c r="B17" s="5">
        <f>B12+B14-B15</f>
        <v>2005320698</v>
      </c>
      <c r="C17" s="5">
        <f t="shared" ref="C17:H17" si="3">C12+C14-C15</f>
        <v>2198273880</v>
      </c>
      <c r="D17" s="5">
        <f t="shared" si="3"/>
        <v>2215033520</v>
      </c>
      <c r="E17" s="5">
        <f t="shared" si="3"/>
        <v>2453986566</v>
      </c>
      <c r="F17" s="5">
        <f t="shared" si="3"/>
        <v>3840729825</v>
      </c>
      <c r="G17" s="5">
        <f t="shared" si="3"/>
        <v>3036055741</v>
      </c>
      <c r="H17" s="5">
        <f t="shared" si="3"/>
        <v>3529642421</v>
      </c>
      <c r="I17" s="5">
        <f>I12+I14-I16-I15</f>
        <v>4147002970</v>
      </c>
    </row>
    <row r="18" spans="1:9" ht="15.75" x14ac:dyDescent="0.25">
      <c r="A18" t="s">
        <v>31</v>
      </c>
      <c r="B18" s="6">
        <v>95491462</v>
      </c>
      <c r="C18" s="6">
        <v>104679709</v>
      </c>
      <c r="D18" s="6">
        <v>105477787</v>
      </c>
      <c r="E18" s="6">
        <v>116856503</v>
      </c>
      <c r="F18" s="6">
        <v>182891896</v>
      </c>
      <c r="G18" s="6">
        <v>144574083</v>
      </c>
      <c r="H18" s="17">
        <v>168308290</v>
      </c>
      <c r="I18" s="6">
        <v>200937234</v>
      </c>
    </row>
    <row r="19" spans="1:9" ht="15.75" x14ac:dyDescent="0.25">
      <c r="A19" s="28" t="s">
        <v>76</v>
      </c>
      <c r="B19" s="5">
        <f t="shared" ref="B19:G19" si="4">B17-B18</f>
        <v>1909829236</v>
      </c>
      <c r="C19" s="5">
        <f t="shared" si="4"/>
        <v>2093594171</v>
      </c>
      <c r="D19" s="5">
        <f t="shared" si="4"/>
        <v>2109555733</v>
      </c>
      <c r="E19" s="5">
        <f t="shared" si="4"/>
        <v>2337130063</v>
      </c>
      <c r="F19" s="5">
        <f t="shared" si="4"/>
        <v>3657837929</v>
      </c>
      <c r="G19" s="5">
        <f t="shared" si="4"/>
        <v>2891481658</v>
      </c>
      <c r="H19" s="5">
        <f>H17-H18</f>
        <v>3361334131</v>
      </c>
      <c r="I19" s="5">
        <f>I17-I18</f>
        <v>3946065736</v>
      </c>
    </row>
    <row r="20" spans="1:9" ht="15.75" x14ac:dyDescent="0.25">
      <c r="A20" s="25" t="s">
        <v>77</v>
      </c>
      <c r="B20" s="5">
        <f t="shared" ref="B20:F20" si="5">SUM(B21:B22)</f>
        <v>-590439908</v>
      </c>
      <c r="C20" s="5">
        <f t="shared" si="5"/>
        <v>-688831391</v>
      </c>
      <c r="D20" s="5">
        <f t="shared" si="5"/>
        <v>-581258160</v>
      </c>
      <c r="E20" s="5">
        <f t="shared" si="5"/>
        <v>-382845547</v>
      </c>
      <c r="F20" s="5">
        <f t="shared" si="5"/>
        <v>-709784075</v>
      </c>
      <c r="G20" s="5">
        <f>SUM(G21:G22)</f>
        <v>-664786534</v>
      </c>
      <c r="H20" s="5">
        <f>SUM(H21:H22)</f>
        <v>-828679830</v>
      </c>
      <c r="I20" s="5">
        <f>SUM(I21:I22)</f>
        <v>-905662782</v>
      </c>
    </row>
    <row r="21" spans="1:9" ht="15.75" x14ac:dyDescent="0.25">
      <c r="A21" t="s">
        <v>32</v>
      </c>
      <c r="B21" s="6">
        <v>-445712907</v>
      </c>
      <c r="C21" s="6">
        <v>-324415546</v>
      </c>
      <c r="D21" s="6">
        <v>-436782844</v>
      </c>
      <c r="E21" s="6">
        <v>-425966912</v>
      </c>
      <c r="F21" s="6">
        <v>-736140227</v>
      </c>
      <c r="G21" s="6">
        <v>-591982589</v>
      </c>
      <c r="H21" s="17">
        <v>-792620241</v>
      </c>
      <c r="I21" s="6">
        <v>-803760846</v>
      </c>
    </row>
    <row r="22" spans="1:9" ht="15.75" x14ac:dyDescent="0.25">
      <c r="A22" t="s">
        <v>33</v>
      </c>
      <c r="B22" s="6">
        <v>-144727001</v>
      </c>
      <c r="C22" s="6">
        <v>-364415845</v>
      </c>
      <c r="D22" s="6">
        <v>-144475316</v>
      </c>
      <c r="E22" s="6">
        <v>43121365</v>
      </c>
      <c r="F22" s="6">
        <v>26356152</v>
      </c>
      <c r="G22" s="6">
        <v>-72803945</v>
      </c>
      <c r="H22" s="17">
        <v>-36059589</v>
      </c>
      <c r="I22" s="6">
        <v>-101901936</v>
      </c>
    </row>
    <row r="23" spans="1:9" ht="15.75" x14ac:dyDescent="0.25">
      <c r="A23" s="28" t="s">
        <v>78</v>
      </c>
      <c r="B23" s="5">
        <f t="shared" ref="B23:I23" si="6">B19+B20</f>
        <v>1319389328</v>
      </c>
      <c r="C23" s="5">
        <f t="shared" si="6"/>
        <v>1404762780</v>
      </c>
      <c r="D23" s="5">
        <f t="shared" si="6"/>
        <v>1528297573</v>
      </c>
      <c r="E23" s="5">
        <f t="shared" si="6"/>
        <v>1954284516</v>
      </c>
      <c r="F23" s="5">
        <f t="shared" si="6"/>
        <v>2948053854</v>
      </c>
      <c r="G23" s="5">
        <f t="shared" si="6"/>
        <v>2226695124</v>
      </c>
      <c r="H23" s="5">
        <f t="shared" si="6"/>
        <v>2532654301</v>
      </c>
      <c r="I23" s="5">
        <f t="shared" si="6"/>
        <v>3040402954</v>
      </c>
    </row>
    <row r="24" spans="1:9" ht="15.75" x14ac:dyDescent="0.25">
      <c r="A24" s="1"/>
      <c r="B24" s="5"/>
      <c r="C24" s="5"/>
      <c r="D24" s="5"/>
      <c r="E24" s="5"/>
      <c r="F24" s="5"/>
      <c r="G24" s="5"/>
      <c r="H24" s="5"/>
    </row>
    <row r="25" spans="1:9" ht="15.75" x14ac:dyDescent="0.25">
      <c r="A25" s="28" t="s">
        <v>79</v>
      </c>
      <c r="B25" s="20">
        <f>B23/('1'!B39/10)</f>
        <v>4.330992129866476</v>
      </c>
      <c r="C25" s="20">
        <f>C23/('1'!C39/10)</f>
        <v>4.0097710845582393</v>
      </c>
      <c r="D25" s="20">
        <f>D23/('1'!D39/10)</f>
        <v>4.1546573589942719</v>
      </c>
      <c r="E25" s="20">
        <f>E23/('1'!E39/10)</f>
        <v>5.0597118195426578</v>
      </c>
      <c r="F25" s="20">
        <f>F23/('1'!F39/10)</f>
        <v>7.6326158282533738</v>
      </c>
      <c r="G25" s="20">
        <f>G23/('1'!G39/10)</f>
        <v>5.4904690862451959</v>
      </c>
      <c r="H25" s="20">
        <f>H23/('1'!H39/10)</f>
        <v>6.2448873201854802</v>
      </c>
      <c r="I25" s="20">
        <f>I23/('1'!I39/10)</f>
        <v>7.4968675544041714</v>
      </c>
    </row>
    <row r="26" spans="1:9" ht="15.75" x14ac:dyDescent="0.25">
      <c r="A26" s="29" t="s">
        <v>80</v>
      </c>
      <c r="B26" s="6">
        <v>304639050</v>
      </c>
      <c r="C26" s="6">
        <v>350334907</v>
      </c>
      <c r="D26" s="6">
        <v>367851652</v>
      </c>
      <c r="E26" s="6">
        <v>386244234</v>
      </c>
      <c r="F26" s="6">
        <v>386244234</v>
      </c>
      <c r="G26" s="6">
        <v>405556445</v>
      </c>
      <c r="H26">
        <v>405556445</v>
      </c>
      <c r="I26">
        <v>405556445</v>
      </c>
    </row>
    <row r="27" spans="1:9" ht="16.5" thickBot="1" x14ac:dyDescent="0.3">
      <c r="A27" s="1"/>
      <c r="B27" s="7"/>
      <c r="C27" s="7"/>
      <c r="D27" s="7"/>
      <c r="E27" s="7"/>
      <c r="F27" s="7"/>
      <c r="G27" s="7"/>
    </row>
    <row r="28" spans="1:9" ht="15.75" thickTop="1" x14ac:dyDescent="0.25"/>
    <row r="29" spans="1:9" x14ac:dyDescent="0.25">
      <c r="A29" s="13"/>
    </row>
    <row r="31" spans="1:9" x14ac:dyDescent="0.25">
      <c r="A31" s="1"/>
      <c r="B31" s="14"/>
      <c r="C31" s="14"/>
      <c r="D31" s="14"/>
      <c r="E31" s="14"/>
      <c r="F31" s="14"/>
      <c r="G31" s="1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C16" sqref="C16"/>
    </sheetView>
  </sheetViews>
  <sheetFormatPr defaultRowHeight="15" x14ac:dyDescent="0.25"/>
  <cols>
    <col min="1" max="1" width="43" customWidth="1"/>
    <col min="2" max="2" width="16.7109375" bestFit="1" customWidth="1"/>
    <col min="3" max="4" width="16.85546875" bestFit="1" customWidth="1"/>
    <col min="5" max="7" width="17.7109375" bestFit="1" customWidth="1"/>
    <col min="8" max="8" width="17.28515625" bestFit="1" customWidth="1"/>
    <col min="9" max="9" width="19" customWidth="1"/>
  </cols>
  <sheetData>
    <row r="1" spans="1:9" ht="15.75" x14ac:dyDescent="0.25">
      <c r="A1" s="2" t="s">
        <v>0</v>
      </c>
    </row>
    <row r="2" spans="1:9" ht="18.75" x14ac:dyDescent="0.3">
      <c r="A2" s="2" t="s">
        <v>81</v>
      </c>
      <c r="B2" s="16"/>
      <c r="C2" s="16"/>
      <c r="D2" s="16"/>
      <c r="E2" s="16"/>
      <c r="F2" s="16"/>
      <c r="G2" s="16"/>
    </row>
    <row r="3" spans="1:9" ht="18.75" x14ac:dyDescent="0.3">
      <c r="A3" s="2" t="s">
        <v>57</v>
      </c>
      <c r="B3" s="16"/>
      <c r="C3" s="16"/>
      <c r="D3" s="16"/>
      <c r="E3" s="16"/>
      <c r="F3" s="16"/>
      <c r="G3" s="16"/>
    </row>
    <row r="4" spans="1:9" ht="15.75" x14ac:dyDescent="0.25">
      <c r="A4" s="15"/>
      <c r="B4" s="12">
        <v>2012</v>
      </c>
      <c r="C4" s="12">
        <v>2013</v>
      </c>
      <c r="D4" s="12">
        <v>2014</v>
      </c>
      <c r="E4" s="12">
        <v>2015</v>
      </c>
      <c r="F4" s="12">
        <v>2016</v>
      </c>
      <c r="G4" s="12">
        <v>2017</v>
      </c>
      <c r="H4" s="18">
        <v>2018</v>
      </c>
      <c r="I4" s="18">
        <v>2019</v>
      </c>
    </row>
    <row r="5" spans="1:9" ht="15.75" x14ac:dyDescent="0.25">
      <c r="A5" s="28" t="s">
        <v>82</v>
      </c>
      <c r="B5" s="8"/>
      <c r="C5" s="8"/>
      <c r="D5" s="8"/>
      <c r="E5" s="8"/>
      <c r="F5" s="8"/>
      <c r="G5" s="8"/>
    </row>
    <row r="6" spans="1:9" ht="15.75" x14ac:dyDescent="0.25">
      <c r="A6" t="s">
        <v>34</v>
      </c>
      <c r="B6" s="6">
        <v>9107836251</v>
      </c>
      <c r="C6" s="6">
        <v>10407897987</v>
      </c>
      <c r="D6" s="6">
        <v>11086465849</v>
      </c>
      <c r="E6" s="6">
        <v>12820931378</v>
      </c>
      <c r="F6" s="6">
        <v>19756621890</v>
      </c>
      <c r="G6" s="6">
        <v>15028477642</v>
      </c>
      <c r="H6" s="17">
        <v>17195399333</v>
      </c>
      <c r="I6" s="6">
        <v>22463550299</v>
      </c>
    </row>
    <row r="7" spans="1:9" ht="15.75" x14ac:dyDescent="0.25">
      <c r="A7" t="s">
        <v>35</v>
      </c>
      <c r="B7" s="6">
        <v>-6855119972</v>
      </c>
      <c r="C7" s="6">
        <v>-7880610113</v>
      </c>
      <c r="D7" s="6">
        <v>-8240584352</v>
      </c>
      <c r="E7" s="6">
        <v>-10115051359</v>
      </c>
      <c r="F7" s="6">
        <v>-15204763705</v>
      </c>
      <c r="G7" s="6">
        <v>-11480328595</v>
      </c>
      <c r="H7" s="17">
        <v>-14113012465</v>
      </c>
      <c r="I7" s="6">
        <v>-17434690241</v>
      </c>
    </row>
    <row r="8" spans="1:9" ht="15.75" x14ac:dyDescent="0.25">
      <c r="A8" t="s">
        <v>36</v>
      </c>
      <c r="B8" s="6">
        <v>-645406575</v>
      </c>
      <c r="C8" s="6">
        <v>-636587090</v>
      </c>
      <c r="D8" s="6">
        <v>-724314963</v>
      </c>
      <c r="E8" s="6">
        <v>-708970234</v>
      </c>
      <c r="F8" s="6">
        <v>-1030182401</v>
      </c>
      <c r="G8" s="6">
        <v>-557003162</v>
      </c>
      <c r="H8" s="17">
        <v>-536570775</v>
      </c>
      <c r="I8" s="6">
        <v>-1032409014</v>
      </c>
    </row>
    <row r="9" spans="1:9" ht="15.75" x14ac:dyDescent="0.25">
      <c r="A9" t="s">
        <v>37</v>
      </c>
      <c r="B9" s="6">
        <v>437201038</v>
      </c>
      <c r="C9" s="6">
        <v>512424678</v>
      </c>
      <c r="D9" s="6">
        <v>489970647</v>
      </c>
      <c r="E9" s="6">
        <v>304321405</v>
      </c>
      <c r="F9" s="6">
        <v>404847333</v>
      </c>
      <c r="G9" s="10">
        <v>161110825</v>
      </c>
      <c r="H9" s="17">
        <v>54928425</v>
      </c>
      <c r="I9" s="6">
        <v>36457527</v>
      </c>
    </row>
    <row r="10" spans="1:9" ht="15.75" x14ac:dyDescent="0.25">
      <c r="A10" t="s">
        <v>38</v>
      </c>
      <c r="B10" s="6">
        <v>-187130672</v>
      </c>
      <c r="C10" s="6">
        <v>-272794704</v>
      </c>
      <c r="D10" s="6">
        <v>-394128824</v>
      </c>
      <c r="E10" s="6">
        <v>-466112250</v>
      </c>
      <c r="F10" s="6">
        <v>-757245805</v>
      </c>
      <c r="G10" s="6">
        <v>-518291724</v>
      </c>
      <c r="H10" s="17">
        <v>-781630595</v>
      </c>
      <c r="I10" s="6">
        <v>-1072991667</v>
      </c>
    </row>
    <row r="11" spans="1:9" ht="15.75" x14ac:dyDescent="0.25">
      <c r="A11" s="1"/>
      <c r="B11" s="11">
        <f t="shared" ref="B11:F11" si="0">SUM(B8:B10)</f>
        <v>-395336209</v>
      </c>
      <c r="C11" s="11">
        <f t="shared" si="0"/>
        <v>-396957116</v>
      </c>
      <c r="D11" s="11">
        <f t="shared" si="0"/>
        <v>-628473140</v>
      </c>
      <c r="E11" s="11">
        <f t="shared" si="0"/>
        <v>-870761079</v>
      </c>
      <c r="F11" s="11">
        <f t="shared" si="0"/>
        <v>-1382580873</v>
      </c>
      <c r="G11" s="11">
        <f>SUM(G8:G10)</f>
        <v>-914184061</v>
      </c>
      <c r="H11" s="11">
        <f>SUM(H6:H10)</f>
        <v>1819113923</v>
      </c>
      <c r="I11" s="11">
        <f>SUM(I6:I10)</f>
        <v>2959916904</v>
      </c>
    </row>
    <row r="12" spans="1:9" ht="15.75" x14ac:dyDescent="0.25">
      <c r="A12" s="1"/>
      <c r="B12" s="8"/>
      <c r="C12" s="8"/>
      <c r="D12" s="8"/>
      <c r="E12" s="8"/>
      <c r="F12" s="8"/>
      <c r="G12" s="8"/>
    </row>
    <row r="13" spans="1:9" ht="15.75" x14ac:dyDescent="0.25">
      <c r="A13" s="28" t="s">
        <v>83</v>
      </c>
      <c r="B13" s="8"/>
      <c r="C13" s="8"/>
      <c r="D13" s="8"/>
      <c r="E13" s="8"/>
      <c r="F13" s="8"/>
      <c r="G13" s="8"/>
    </row>
    <row r="14" spans="1:9" ht="15.75" x14ac:dyDescent="0.25">
      <c r="A14" t="s">
        <v>39</v>
      </c>
      <c r="B14" s="6">
        <v>-1033862245</v>
      </c>
      <c r="C14" s="6">
        <v>-2739061076</v>
      </c>
      <c r="D14" s="6">
        <v>-2778797453</v>
      </c>
      <c r="E14" s="6">
        <v>-2520276389</v>
      </c>
      <c r="F14" s="6">
        <v>-2975250144</v>
      </c>
      <c r="G14" s="6">
        <v>-3016391390</v>
      </c>
      <c r="H14" s="17">
        <v>-4951352340</v>
      </c>
      <c r="I14" s="6">
        <v>-4416446385</v>
      </c>
    </row>
    <row r="15" spans="1:9" ht="15.75" x14ac:dyDescent="0.25">
      <c r="A15" t="s">
        <v>40</v>
      </c>
      <c r="B15" s="6">
        <v>-65272280</v>
      </c>
      <c r="C15" s="6">
        <v>-25370921</v>
      </c>
      <c r="D15" s="6">
        <v>-56321506</v>
      </c>
      <c r="E15" s="6">
        <v>-49069233</v>
      </c>
      <c r="F15" s="6">
        <v>-165351713</v>
      </c>
      <c r="G15" s="6">
        <v>-108998404</v>
      </c>
      <c r="H15" s="17">
        <v>-106921036</v>
      </c>
      <c r="I15" s="6">
        <v>-128619282</v>
      </c>
    </row>
    <row r="16" spans="1:9" ht="15.75" x14ac:dyDescent="0.25">
      <c r="A16" s="30" t="s">
        <v>51</v>
      </c>
      <c r="B16" s="6"/>
      <c r="C16" s="6"/>
      <c r="D16" s="6"/>
      <c r="E16" s="6"/>
      <c r="F16" s="6"/>
      <c r="G16" s="6"/>
      <c r="H16" s="17">
        <v>-2125186000</v>
      </c>
    </row>
    <row r="17" spans="1:9" ht="15.75" x14ac:dyDescent="0.25">
      <c r="A17" t="s">
        <v>41</v>
      </c>
      <c r="B17" s="6">
        <v>4730688</v>
      </c>
      <c r="C17" s="6">
        <v>5401817</v>
      </c>
      <c r="D17" s="6">
        <v>7615792</v>
      </c>
      <c r="E17" s="6">
        <v>3918658</v>
      </c>
      <c r="F17" s="6">
        <v>9583953</v>
      </c>
      <c r="G17" s="6">
        <v>22059127</v>
      </c>
      <c r="H17" s="17">
        <v>14114722</v>
      </c>
      <c r="I17" s="6">
        <v>17540625</v>
      </c>
    </row>
    <row r="18" spans="1:9" ht="15.75" x14ac:dyDescent="0.25">
      <c r="A18" t="s">
        <v>42</v>
      </c>
      <c r="B18" s="6">
        <v>-493174766</v>
      </c>
      <c r="C18" s="6">
        <v>-339784835</v>
      </c>
      <c r="D18" s="6">
        <v>0</v>
      </c>
      <c r="E18" s="6">
        <v>1427955</v>
      </c>
      <c r="F18" s="6">
        <v>1427955</v>
      </c>
      <c r="G18" s="6">
        <v>1427955</v>
      </c>
      <c r="H18" s="17">
        <v>1504092</v>
      </c>
      <c r="I18" s="6">
        <v>1491901</v>
      </c>
    </row>
    <row r="19" spans="1:9" ht="15.75" x14ac:dyDescent="0.25">
      <c r="A19" t="s">
        <v>43</v>
      </c>
      <c r="B19" s="8"/>
      <c r="C19" s="6">
        <v>0</v>
      </c>
      <c r="D19" s="6">
        <v>551356330</v>
      </c>
      <c r="E19" s="6">
        <v>935596823</v>
      </c>
      <c r="F19" s="6">
        <v>1035989018</v>
      </c>
      <c r="G19" s="6">
        <v>552460907</v>
      </c>
      <c r="H19" s="17">
        <v>547179732</v>
      </c>
      <c r="I19" s="6">
        <v>16032638</v>
      </c>
    </row>
    <row r="20" spans="1:9" ht="15.75" x14ac:dyDescent="0.25">
      <c r="A20" s="1"/>
      <c r="B20" s="11">
        <f t="shared" ref="B20:F20" si="1">SUM(B14:B19)</f>
        <v>-1587578603</v>
      </c>
      <c r="C20" s="11">
        <f t="shared" si="1"/>
        <v>-3098815015</v>
      </c>
      <c r="D20" s="11">
        <f t="shared" si="1"/>
        <v>-2276146837</v>
      </c>
      <c r="E20" s="11">
        <f t="shared" si="1"/>
        <v>-1628402186</v>
      </c>
      <c r="F20" s="11">
        <f t="shared" si="1"/>
        <v>-2093600931</v>
      </c>
      <c r="G20" s="11">
        <f>SUM(G14:G19)</f>
        <v>-2549441805</v>
      </c>
      <c r="H20" s="11">
        <f>SUM(H14:H19)</f>
        <v>-6620660830</v>
      </c>
      <c r="I20" s="11">
        <f>SUM(I14:I19)</f>
        <v>-4510000503</v>
      </c>
    </row>
    <row r="21" spans="1:9" ht="15.75" x14ac:dyDescent="0.25">
      <c r="A21" s="1"/>
      <c r="B21" s="8"/>
      <c r="C21" s="8"/>
      <c r="D21" s="8"/>
      <c r="E21" s="8"/>
      <c r="F21" s="8"/>
      <c r="G21" s="8"/>
    </row>
    <row r="22" spans="1:9" ht="15.75" x14ac:dyDescent="0.25">
      <c r="A22" s="28" t="s">
        <v>84</v>
      </c>
      <c r="B22" s="8"/>
      <c r="C22" s="8"/>
      <c r="D22" s="8"/>
      <c r="E22" s="8"/>
      <c r="F22" s="8"/>
      <c r="G22" s="8"/>
    </row>
    <row r="23" spans="1:9" ht="15.75" x14ac:dyDescent="0.25">
      <c r="A23" t="s">
        <v>44</v>
      </c>
      <c r="B23" s="6">
        <v>-119484493</v>
      </c>
      <c r="C23" s="6">
        <v>-228030079</v>
      </c>
      <c r="D23" s="6">
        <v>-340756861</v>
      </c>
      <c r="E23" s="6">
        <v>75983828</v>
      </c>
      <c r="F23" s="6">
        <v>55519429</v>
      </c>
      <c r="G23" s="6">
        <v>32424297</v>
      </c>
      <c r="H23" s="17">
        <v>1859021877</v>
      </c>
      <c r="I23" s="6">
        <v>-1412334115</v>
      </c>
    </row>
    <row r="24" spans="1:9" ht="15.75" x14ac:dyDescent="0.25">
      <c r="A24" t="s">
        <v>46</v>
      </c>
      <c r="B24" s="6">
        <v>-115766090</v>
      </c>
      <c r="C24" s="6">
        <v>1239316207</v>
      </c>
      <c r="D24" s="6">
        <v>376855168</v>
      </c>
      <c r="E24" s="6">
        <v>10430182</v>
      </c>
      <c r="F24" s="6">
        <v>-378148721</v>
      </c>
      <c r="G24" s="6">
        <v>130113725</v>
      </c>
      <c r="H24" s="17">
        <v>3546896539</v>
      </c>
      <c r="I24" s="6">
        <v>3684312230</v>
      </c>
    </row>
    <row r="25" spans="1:9" ht="15.75" x14ac:dyDescent="0.25">
      <c r="A25" s="32" t="s">
        <v>94</v>
      </c>
      <c r="B25" s="6"/>
      <c r="C25" s="6"/>
      <c r="D25" s="6"/>
      <c r="E25" s="6"/>
      <c r="F25" s="6"/>
      <c r="G25" s="6"/>
      <c r="H25" s="17"/>
      <c r="I25" s="6">
        <v>100</v>
      </c>
    </row>
    <row r="26" spans="1:9" ht="15.75" x14ac:dyDescent="0.25">
      <c r="A26" t="s">
        <v>45</v>
      </c>
      <c r="B26" s="6">
        <v>-340504</v>
      </c>
      <c r="C26" s="6">
        <v>-47581</v>
      </c>
      <c r="D26" s="6">
        <v>-350853554</v>
      </c>
      <c r="E26" s="6">
        <v>-367893892</v>
      </c>
      <c r="F26" s="6">
        <v>-754165099</v>
      </c>
      <c r="G26" s="6">
        <v>-193154407</v>
      </c>
      <c r="H26" s="17">
        <v>-502757959</v>
      </c>
      <c r="I26" s="6">
        <v>-505351881</v>
      </c>
    </row>
    <row r="27" spans="1:9" ht="15.75" x14ac:dyDescent="0.25">
      <c r="A27" s="1"/>
      <c r="B27" s="11">
        <f t="shared" ref="B27:F27" si="2">SUM(B23:B26)</f>
        <v>-235591087</v>
      </c>
      <c r="C27" s="11">
        <f t="shared" si="2"/>
        <v>1011238547</v>
      </c>
      <c r="D27" s="11">
        <f t="shared" si="2"/>
        <v>-314755247</v>
      </c>
      <c r="E27" s="11">
        <f t="shared" si="2"/>
        <v>-281479882</v>
      </c>
      <c r="F27" s="11">
        <f t="shared" si="2"/>
        <v>-1076794391</v>
      </c>
      <c r="G27" s="11">
        <f>SUM(G23:G26)</f>
        <v>-30616385</v>
      </c>
      <c r="H27" s="11">
        <f>SUM(H23:H26)</f>
        <v>4903160457</v>
      </c>
      <c r="I27" s="11">
        <f>SUM(I23:I26)</f>
        <v>1766626334</v>
      </c>
    </row>
    <row r="28" spans="1:9" ht="15.75" x14ac:dyDescent="0.25">
      <c r="A28" s="1"/>
      <c r="B28" s="8"/>
      <c r="C28" s="8"/>
      <c r="D28" s="8"/>
      <c r="E28" s="8"/>
      <c r="F28" s="8"/>
      <c r="G28" s="11"/>
    </row>
    <row r="29" spans="1:9" ht="15.75" x14ac:dyDescent="0.25">
      <c r="A29" s="1" t="s">
        <v>85</v>
      </c>
      <c r="B29" s="17">
        <f t="shared" ref="B29:G29" si="3">B11+B20+B27</f>
        <v>-2218505899</v>
      </c>
      <c r="C29" s="17">
        <f t="shared" si="3"/>
        <v>-2484533584</v>
      </c>
      <c r="D29" s="17">
        <f t="shared" si="3"/>
        <v>-3219375224</v>
      </c>
      <c r="E29" s="17">
        <f t="shared" si="3"/>
        <v>-2780643147</v>
      </c>
      <c r="F29" s="17">
        <f t="shared" si="3"/>
        <v>-4552976195</v>
      </c>
      <c r="G29" s="17">
        <f t="shared" si="3"/>
        <v>-3494242251</v>
      </c>
      <c r="H29" s="17">
        <f>H11+H20+H27</f>
        <v>101613550</v>
      </c>
      <c r="I29" s="6">
        <v>216758353</v>
      </c>
    </row>
    <row r="30" spans="1:9" ht="15.75" x14ac:dyDescent="0.25">
      <c r="A30" s="29" t="s">
        <v>86</v>
      </c>
      <c r="B30" s="6">
        <v>518768296</v>
      </c>
      <c r="C30" s="6">
        <v>552978676</v>
      </c>
      <c r="D30" s="6">
        <v>595732966</v>
      </c>
      <c r="E30" s="6">
        <v>222239239</v>
      </c>
      <c r="F30" s="6">
        <v>222239239</v>
      </c>
      <c r="G30" s="6">
        <v>221121229</v>
      </c>
      <c r="H30" s="6">
        <v>292122396</v>
      </c>
      <c r="I30" s="6">
        <v>393735946</v>
      </c>
    </row>
    <row r="31" spans="1:9" ht="16.5" thickBot="1" x14ac:dyDescent="0.3">
      <c r="A31" s="28" t="s">
        <v>87</v>
      </c>
      <c r="B31" s="7">
        <f t="shared" ref="B31:F31" si="4">SUM(B29:B30)</f>
        <v>-1699737603</v>
      </c>
      <c r="C31" s="7">
        <f t="shared" si="4"/>
        <v>-1931554908</v>
      </c>
      <c r="D31" s="7">
        <f t="shared" si="4"/>
        <v>-2623642258</v>
      </c>
      <c r="E31" s="7">
        <f t="shared" si="4"/>
        <v>-2558403908</v>
      </c>
      <c r="F31" s="7">
        <f t="shared" si="4"/>
        <v>-4330736956</v>
      </c>
      <c r="G31" s="7">
        <f>SUM(G29:G30)</f>
        <v>-3273121022</v>
      </c>
      <c r="H31" s="7">
        <f>SUM(H29:H30)</f>
        <v>393735946</v>
      </c>
      <c r="I31" s="7">
        <f>SUM(I29:I30)</f>
        <v>610494299</v>
      </c>
    </row>
    <row r="32" spans="1:9" ht="16.5" thickTop="1" x14ac:dyDescent="0.25">
      <c r="A32" s="1"/>
      <c r="B32" s="31"/>
      <c r="C32" s="31"/>
      <c r="D32" s="31"/>
      <c r="E32" s="31"/>
      <c r="F32" s="31"/>
      <c r="G32" s="31"/>
      <c r="H32" s="31"/>
    </row>
    <row r="33" spans="1:9" x14ac:dyDescent="0.25">
      <c r="A33" s="28" t="s">
        <v>47</v>
      </c>
      <c r="B33" s="21">
        <f>B11/('1'!B39/10)</f>
        <v>-1.2977200690456461</v>
      </c>
      <c r="C33" s="21">
        <f>C11/('1'!C39/10)</f>
        <v>-1.1330789712028324</v>
      </c>
      <c r="D33" s="21">
        <f>D11/('1'!D39/10)</f>
        <v>-1.7084961738869668</v>
      </c>
      <c r="E33" s="21">
        <f>E11/('1'!E39/10)</f>
        <v>-2.2544312700341824</v>
      </c>
      <c r="F33" s="21">
        <f>F11/('1'!F39/10)</f>
        <v>-3.5795508419162574</v>
      </c>
      <c r="G33" s="21">
        <f>G11/('1'!G39/10)</f>
        <v>-2.2541475354928706</v>
      </c>
      <c r="H33" s="21">
        <f>H11/('1'!H39/10)</f>
        <v>4.4854765481534882</v>
      </c>
      <c r="I33" s="21">
        <f>I11/('1'!I39/10)</f>
        <v>7.2984092362285109</v>
      </c>
    </row>
    <row r="34" spans="1:9" x14ac:dyDescent="0.25">
      <c r="A34" s="28" t="s">
        <v>88</v>
      </c>
      <c r="B34">
        <v>304639050</v>
      </c>
      <c r="C34">
        <v>350334907</v>
      </c>
      <c r="D34">
        <v>367851652</v>
      </c>
      <c r="E34">
        <v>386244234</v>
      </c>
      <c r="F34">
        <v>386244234</v>
      </c>
      <c r="G34">
        <v>405556445</v>
      </c>
      <c r="H34">
        <v>405556445</v>
      </c>
      <c r="I34">
        <v>405556445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5" sqref="A5:A11"/>
    </sheetView>
  </sheetViews>
  <sheetFormatPr defaultRowHeight="15" x14ac:dyDescent="0.25"/>
  <cols>
    <col min="1" max="1" width="16.5703125" bestFit="1" customWidth="1"/>
    <col min="2" max="8" width="7.140625" bestFit="1" customWidth="1"/>
  </cols>
  <sheetData>
    <row r="1" spans="1:8" ht="15.75" x14ac:dyDescent="0.25">
      <c r="A1" s="2" t="s">
        <v>0</v>
      </c>
    </row>
    <row r="2" spans="1:8" x14ac:dyDescent="0.25">
      <c r="A2" s="1" t="s">
        <v>89</v>
      </c>
    </row>
    <row r="3" spans="1:8" ht="15.75" x14ac:dyDescent="0.25">
      <c r="A3" s="2" t="s">
        <v>57</v>
      </c>
    </row>
    <row r="4" spans="1:8" x14ac:dyDescent="0.25">
      <c r="A4" s="1"/>
      <c r="B4" s="1">
        <v>2012</v>
      </c>
      <c r="C4" s="1">
        <v>2013</v>
      </c>
      <c r="D4" s="1">
        <v>2014</v>
      </c>
      <c r="E4" s="1">
        <v>2015</v>
      </c>
      <c r="F4" s="1">
        <v>2016</v>
      </c>
      <c r="G4" s="1">
        <v>2017</v>
      </c>
      <c r="H4" s="1">
        <v>2018</v>
      </c>
    </row>
    <row r="5" spans="1:8" x14ac:dyDescent="0.25">
      <c r="A5" s="30" t="s">
        <v>90</v>
      </c>
      <c r="B5" s="22">
        <f>'2'!B23/'1'!B21</f>
        <v>5.3655937001371105E-2</v>
      </c>
      <c r="C5" s="22">
        <f>'2'!C23/'1'!C21</f>
        <v>5.1136670380376219E-2</v>
      </c>
      <c r="D5" s="22">
        <f>'2'!D23/'1'!D21</f>
        <v>5.2698960531104143E-2</v>
      </c>
      <c r="E5" s="22">
        <f>'2'!E23/'1'!E21</f>
        <v>6.3377642979854626E-2</v>
      </c>
      <c r="F5" s="22">
        <f>'2'!F23/'1'!F21</f>
        <v>9.4643891091337695E-2</v>
      </c>
      <c r="G5" s="22">
        <f>'2'!G23/'1'!G21</f>
        <v>6.5329375768273731E-2</v>
      </c>
      <c r="H5" s="22">
        <f>'2'!H23/'1'!H21</f>
        <v>5.7903950209055907E-2</v>
      </c>
    </row>
    <row r="6" spans="1:8" x14ac:dyDescent="0.25">
      <c r="A6" s="30" t="s">
        <v>91</v>
      </c>
      <c r="B6" s="22">
        <f>'2'!B23/'1'!B38</f>
        <v>7.1674148570946672E-2</v>
      </c>
      <c r="C6" s="22">
        <f>'2'!C23/'1'!C38</f>
        <v>7.1035324170398595E-2</v>
      </c>
      <c r="D6" s="22">
        <f>'2'!D23/'1'!D38</f>
        <v>7.3053730129897881E-2</v>
      </c>
      <c r="E6" s="22">
        <f>'2'!E23/'1'!E38</f>
        <v>8.6939672308018232E-2</v>
      </c>
      <c r="F6" s="22">
        <f>'2'!F23/'1'!F38</f>
        <v>0.12784600933063611</v>
      </c>
      <c r="G6" s="22">
        <f>'2'!G23/'1'!G38</f>
        <v>8.8810517693064556E-2</v>
      </c>
      <c r="H6" s="22">
        <f>'2'!H23/('1'!H38-'1'!H47)</f>
        <v>9.351812263058476E-2</v>
      </c>
    </row>
    <row r="7" spans="1:8" x14ac:dyDescent="0.25">
      <c r="A7" s="30" t="s">
        <v>52</v>
      </c>
      <c r="B7" s="23">
        <f>'1'!B26/('1'!B38-'1'!B47)</f>
        <v>7.983532643056819E-2</v>
      </c>
      <c r="C7" s="23">
        <f>'1'!C26/('1'!C38-'1'!C47)</f>
        <v>5.8223440484801645E-2</v>
      </c>
      <c r="D7" s="23">
        <f>'1'!D26/('1'!D38-'1'!D47)</f>
        <v>4.310235846345209E-2</v>
      </c>
      <c r="E7" s="23">
        <f>'1'!E26/('1'!E38-'1'!E47)</f>
        <v>4.0791091876687731E-2</v>
      </c>
      <c r="F7" s="23">
        <f>'1'!F26/('1'!F38-'1'!F47)</f>
        <v>0.1026048087017411</v>
      </c>
      <c r="G7" s="23">
        <f>'1'!G26/('1'!G38-'1'!G47)</f>
        <v>0.1051317106495068</v>
      </c>
      <c r="H7" s="23">
        <f>'1'!H26/('1'!H38-'1'!H47)</f>
        <v>0.14834320997941666</v>
      </c>
    </row>
    <row r="8" spans="1:8" x14ac:dyDescent="0.25">
      <c r="A8" s="30" t="s">
        <v>53</v>
      </c>
      <c r="B8" s="23">
        <f>'1'!B13/'1'!B30</f>
        <v>2.6745741182391924</v>
      </c>
      <c r="C8" s="23">
        <f>'1'!C13/'1'!C30</f>
        <v>2.0315475659730593</v>
      </c>
      <c r="D8" s="23">
        <f>'1'!D13/'1'!D30</f>
        <v>1.7771299823108819</v>
      </c>
      <c r="E8" s="23">
        <f>'1'!E13/'1'!E30</f>
        <v>1.7260549802914515</v>
      </c>
      <c r="F8" s="23">
        <f>'1'!F13/'1'!F30</f>
        <v>2.8592840856496049</v>
      </c>
      <c r="G8" s="23">
        <f>'1'!G13/'1'!G30</f>
        <v>2.6807722107517935</v>
      </c>
      <c r="H8" s="23">
        <f>'1'!H13/'1'!H30</f>
        <v>1.2579248201247963</v>
      </c>
    </row>
    <row r="9" spans="1:8" x14ac:dyDescent="0.25">
      <c r="A9" s="30" t="s">
        <v>54</v>
      </c>
      <c r="B9" s="22">
        <f>'2'!B23/'2'!B5</f>
        <v>0.14203605915760104</v>
      </c>
      <c r="C9" s="22">
        <f>'2'!C23/'2'!C5</f>
        <v>0.13390554503688257</v>
      </c>
      <c r="D9" s="22">
        <f>'2'!D23/'2'!D5</f>
        <v>0.13637130038156273</v>
      </c>
      <c r="E9" s="22">
        <f>'2'!E23/'2'!E5</f>
        <v>0.15072951139840871</v>
      </c>
      <c r="F9" s="22">
        <f>'2'!F23/'2'!F5</f>
        <v>0.14714884187727179</v>
      </c>
      <c r="G9" s="22">
        <f>'2'!G23/'2'!G5</f>
        <v>0.14357644887279897</v>
      </c>
      <c r="H9" s="22">
        <f>'2'!H23/'2'!H5</f>
        <v>0.14295280111592662</v>
      </c>
    </row>
    <row r="10" spans="1:8" x14ac:dyDescent="0.25">
      <c r="A10" t="s">
        <v>55</v>
      </c>
      <c r="B10" s="22">
        <f>'2'!B12/'2'!B5</f>
        <v>0.23768459024326605</v>
      </c>
      <c r="C10" s="22">
        <f>'2'!C12/'2'!C5</f>
        <v>0.22155556547507244</v>
      </c>
      <c r="D10" s="22">
        <f>'2'!D12/'2'!D5</f>
        <v>0.21577598859269598</v>
      </c>
      <c r="E10" s="22">
        <f>'2'!E12/'2'!E5</f>
        <v>0.21991261135633969</v>
      </c>
      <c r="F10" s="22">
        <f>'2'!F12/'2'!F5</f>
        <v>0.22252877417481931</v>
      </c>
      <c r="G10" s="22">
        <f>'2'!G12/'2'!G5</f>
        <v>0.22233900701683262</v>
      </c>
      <c r="H10" s="22">
        <f>'2'!H12/'2'!H5</f>
        <v>0.22725248797232642</v>
      </c>
    </row>
    <row r="11" spans="1:8" x14ac:dyDescent="0.25">
      <c r="A11" s="30" t="s">
        <v>92</v>
      </c>
      <c r="B11" s="22">
        <f>'2'!B23/('1'!B38-'1'!B47+'1'!B26)</f>
        <v>6.6375072954751327E-2</v>
      </c>
      <c r="C11" s="22">
        <f>'2'!C23/('1'!C38-'1'!C47+'1'!C26)</f>
        <v>6.7126961521335543E-2</v>
      </c>
      <c r="D11" s="22">
        <f>'2'!D23/('1'!D38-'1'!D47+'1'!D26)</f>
        <v>7.0035054122119036E-2</v>
      </c>
      <c r="E11" s="22">
        <f>'2'!E23/('1'!E38-'1'!E47+'1'!E26)</f>
        <v>8.3532298639541772E-2</v>
      </c>
      <c r="F11" s="22">
        <f>'2'!F23/('1'!F38-'1'!F47+'1'!F26)</f>
        <v>0.11594907651560855</v>
      </c>
      <c r="G11" s="22">
        <f>'2'!G23/('1'!G38-'1'!G47+'1'!G26)</f>
        <v>8.0361930471499129E-2</v>
      </c>
      <c r="H11" s="22">
        <f>'2'!H23/('1'!H38-'1'!H47+'1'!H26)</f>
        <v>8.1437432483500299E-2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Nahida_37</dc:creator>
  <cp:lastModifiedBy>Anik</cp:lastModifiedBy>
  <dcterms:created xsi:type="dcterms:W3CDTF">2018-02-12T03:34:50Z</dcterms:created>
  <dcterms:modified xsi:type="dcterms:W3CDTF">2020-04-12T10:45:28Z</dcterms:modified>
</cp:coreProperties>
</file>