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A\"/>
    </mc:Choice>
  </mc:AlternateContent>
  <bookViews>
    <workbookView xWindow="360" yWindow="90" windowWidth="9555" windowHeight="750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H27" i="3" l="1"/>
  <c r="G23" i="3"/>
  <c r="H23" i="3"/>
  <c r="H17" i="3"/>
  <c r="H6" i="3"/>
  <c r="H37" i="3" s="1"/>
  <c r="H35" i="2"/>
  <c r="H30" i="2"/>
  <c r="H26" i="2" s="1"/>
  <c r="H14" i="2"/>
  <c r="H7" i="2"/>
  <c r="H35" i="1"/>
  <c r="H43" i="1" s="1"/>
  <c r="H27" i="1"/>
  <c r="H24" i="1" s="1"/>
  <c r="H16" i="1"/>
  <c r="H13" i="1"/>
  <c r="H9" i="1"/>
  <c r="H6" i="1"/>
  <c r="H23" i="1" l="1"/>
  <c r="G5" i="4"/>
  <c r="H6" i="2"/>
  <c r="H25" i="2" s="1"/>
  <c r="H5" i="3"/>
  <c r="H33" i="3" s="1"/>
  <c r="H36" i="3" s="1"/>
  <c r="H5" i="1"/>
  <c r="H34" i="2" l="1"/>
  <c r="H38" i="2" s="1"/>
  <c r="G7" i="4" s="1"/>
  <c r="G6" i="4"/>
  <c r="C7" i="2"/>
  <c r="D7" i="2"/>
  <c r="E7" i="2"/>
  <c r="F7" i="2"/>
  <c r="G7" i="2"/>
  <c r="B7" i="2"/>
  <c r="B6" i="2" s="1"/>
  <c r="D5" i="4" l="1"/>
  <c r="E6" i="2"/>
  <c r="C5" i="4"/>
  <c r="D6" i="2"/>
  <c r="F5" i="4"/>
  <c r="G6" i="2"/>
  <c r="B5" i="4"/>
  <c r="C6" i="2"/>
  <c r="E5" i="4"/>
  <c r="F6" i="2"/>
  <c r="H39" i="2"/>
  <c r="G9" i="4"/>
  <c r="G8" i="4"/>
  <c r="G27" i="3"/>
  <c r="F27" i="3"/>
  <c r="E27" i="3"/>
  <c r="D27" i="3"/>
  <c r="C27" i="3"/>
  <c r="B27" i="3"/>
  <c r="F23" i="3"/>
  <c r="E23" i="3"/>
  <c r="D23" i="3"/>
  <c r="C23" i="3"/>
  <c r="B23" i="3"/>
  <c r="G17" i="3"/>
  <c r="F17" i="3"/>
  <c r="E17" i="3"/>
  <c r="D17" i="3"/>
  <c r="C17" i="3"/>
  <c r="B17" i="3"/>
  <c r="G6" i="3"/>
  <c r="F6" i="3"/>
  <c r="E6" i="3"/>
  <c r="D6" i="3"/>
  <c r="C6" i="3"/>
  <c r="B6" i="3"/>
  <c r="G35" i="2"/>
  <c r="F35" i="2"/>
  <c r="E35" i="2"/>
  <c r="D35" i="2"/>
  <c r="C35" i="2"/>
  <c r="B35" i="2"/>
  <c r="G30" i="2"/>
  <c r="G26" i="2" s="1"/>
  <c r="F30" i="2"/>
  <c r="F26" i="2" s="1"/>
  <c r="E30" i="2"/>
  <c r="E26" i="2" s="1"/>
  <c r="D30" i="2"/>
  <c r="D26" i="2" s="1"/>
  <c r="C30" i="2"/>
  <c r="C26" i="2" s="1"/>
  <c r="B30" i="2"/>
  <c r="B26" i="2" s="1"/>
  <c r="G14" i="2"/>
  <c r="F14" i="2"/>
  <c r="E14" i="2"/>
  <c r="D14" i="2"/>
  <c r="C14" i="2"/>
  <c r="B14" i="2"/>
  <c r="B25" i="2" s="1"/>
  <c r="C25" i="2" l="1"/>
  <c r="B6" i="4" s="1"/>
  <c r="B34" i="2"/>
  <c r="B38" i="2" s="1"/>
  <c r="B39" i="2" s="1"/>
  <c r="F25" i="2"/>
  <c r="G25" i="2"/>
  <c r="E25" i="2"/>
  <c r="C34" i="2"/>
  <c r="C38" i="2" s="1"/>
  <c r="B7" i="4" s="1"/>
  <c r="D25" i="2"/>
  <c r="D5" i="3"/>
  <c r="D33" i="3" s="1"/>
  <c r="D36" i="3" s="1"/>
  <c r="D37" i="3"/>
  <c r="E5" i="3"/>
  <c r="E33" i="3" s="1"/>
  <c r="E36" i="3" s="1"/>
  <c r="E37" i="3"/>
  <c r="B5" i="3"/>
  <c r="B33" i="3" s="1"/>
  <c r="B36" i="3" s="1"/>
  <c r="B37" i="3"/>
  <c r="F5" i="3"/>
  <c r="F33" i="3" s="1"/>
  <c r="F36" i="3" s="1"/>
  <c r="F37" i="3"/>
  <c r="C5" i="3"/>
  <c r="C33" i="3" s="1"/>
  <c r="C36" i="3" s="1"/>
  <c r="C37" i="3"/>
  <c r="G5" i="3"/>
  <c r="G33" i="3" s="1"/>
  <c r="G36" i="3" s="1"/>
  <c r="G37" i="3"/>
  <c r="G35" i="1"/>
  <c r="G43" i="1" s="1"/>
  <c r="G27" i="1"/>
  <c r="G24" i="1" s="1"/>
  <c r="G16" i="1"/>
  <c r="G13" i="1"/>
  <c r="G9" i="1"/>
  <c r="G6" i="1"/>
  <c r="F27" i="1"/>
  <c r="F24" i="1" s="1"/>
  <c r="F35" i="1"/>
  <c r="F43" i="1" s="1"/>
  <c r="F16" i="1"/>
  <c r="F13" i="1"/>
  <c r="F9" i="1"/>
  <c r="F6" i="1"/>
  <c r="E34" i="2" l="1"/>
  <c r="E38" i="2" s="1"/>
  <c r="D7" i="4" s="1"/>
  <c r="D6" i="4"/>
  <c r="G34" i="2"/>
  <c r="G38" i="2" s="1"/>
  <c r="F7" i="4" s="1"/>
  <c r="F6" i="4"/>
  <c r="D34" i="2"/>
  <c r="C6" i="4"/>
  <c r="F34" i="2"/>
  <c r="F38" i="2" s="1"/>
  <c r="E7" i="4" s="1"/>
  <c r="E6" i="4"/>
  <c r="F23" i="1"/>
  <c r="D38" i="2"/>
  <c r="G23" i="1"/>
  <c r="G39" i="2"/>
  <c r="F9" i="4"/>
  <c r="C39" i="2"/>
  <c r="F39" i="2"/>
  <c r="E9" i="4"/>
  <c r="E39" i="2"/>
  <c r="G5" i="1"/>
  <c r="F8" i="4" s="1"/>
  <c r="F5" i="1"/>
  <c r="D39" i="2" l="1"/>
  <c r="C7" i="4"/>
  <c r="E8" i="4"/>
  <c r="B27" i="1"/>
  <c r="C27" i="1"/>
  <c r="B35" i="1" l="1"/>
  <c r="B43" i="1" s="1"/>
  <c r="C35" i="1"/>
  <c r="D35" i="1"/>
  <c r="B24" i="1"/>
  <c r="C24" i="1"/>
  <c r="D27" i="1"/>
  <c r="D24" i="1" s="1"/>
  <c r="B16" i="1"/>
  <c r="C16" i="1"/>
  <c r="D16" i="1"/>
  <c r="B13" i="1"/>
  <c r="C13" i="1"/>
  <c r="D13" i="1"/>
  <c r="B9" i="1"/>
  <c r="C9" i="1"/>
  <c r="D9" i="1"/>
  <c r="B6" i="1"/>
  <c r="C6" i="1"/>
  <c r="D6" i="1"/>
  <c r="E35" i="1"/>
  <c r="E27" i="1"/>
  <c r="E24" i="1" s="1"/>
  <c r="E23" i="1" s="1"/>
  <c r="E16" i="1"/>
  <c r="E13" i="1"/>
  <c r="E9" i="1"/>
  <c r="E6" i="1"/>
  <c r="D23" i="1" l="1"/>
  <c r="E43" i="1"/>
  <c r="D9" i="4"/>
  <c r="D43" i="1"/>
  <c r="C9" i="4"/>
  <c r="C43" i="1"/>
  <c r="B9" i="4"/>
  <c r="E5" i="1"/>
  <c r="B23" i="1"/>
  <c r="B5" i="1"/>
  <c r="C23" i="1"/>
  <c r="C5" i="1"/>
  <c r="D5" i="1"/>
  <c r="C8" i="4" l="1"/>
  <c r="D8" i="4"/>
  <c r="B8" i="4"/>
</calcChain>
</file>

<file path=xl/sharedStrings.xml><?xml version="1.0" encoding="utf-8"?>
<sst xmlns="http://schemas.openxmlformats.org/spreadsheetml/2006/main" count="127" uniqueCount="121">
  <si>
    <t>Bank Asia Limited</t>
  </si>
  <si>
    <t>In hand(including foreign currency)</t>
  </si>
  <si>
    <t>Bal. with Bangladesh bank &amp; its agent bank</t>
  </si>
  <si>
    <t>In Bangladesh</t>
  </si>
  <si>
    <t>Outside Bangladesh</t>
  </si>
  <si>
    <t>Investments</t>
  </si>
  <si>
    <t>Governmnent</t>
  </si>
  <si>
    <t>Others</t>
  </si>
  <si>
    <t>Loans ,cash credits ,overdrafts etc</t>
  </si>
  <si>
    <t>Bills purchased &amp; discounted</t>
  </si>
  <si>
    <t>Current /Al wadeeh current accounts &amp; other accoounts</t>
  </si>
  <si>
    <t>Bills payable</t>
  </si>
  <si>
    <t>Saving bank /Mudaraba saving bank depsoits</t>
  </si>
  <si>
    <t>Bearer certificate of deposit</t>
  </si>
  <si>
    <t>Other depoist</t>
  </si>
  <si>
    <t>Paid up capital</t>
  </si>
  <si>
    <t>Statutory reserve</t>
  </si>
  <si>
    <t>Revaluation reserve</t>
  </si>
  <si>
    <t>General reserve</t>
  </si>
  <si>
    <t>Retained earnings</t>
  </si>
  <si>
    <t>Foreign currency translation reserve</t>
  </si>
  <si>
    <t>Interest income</t>
  </si>
  <si>
    <t>Investment inocme</t>
  </si>
  <si>
    <t>Commissoin,exchnaged &amp; brokerage</t>
  </si>
  <si>
    <t>Other operating income</t>
  </si>
  <si>
    <t>Salaries &amp; allowances</t>
  </si>
  <si>
    <t>Rent,taxes, insurance ,electricuty etc</t>
  </si>
  <si>
    <t>Legal expenses</t>
  </si>
  <si>
    <t>Postage,stamp,telecommunicationetc</t>
  </si>
  <si>
    <t>Sttaionery ,printing ,adveritsement etc</t>
  </si>
  <si>
    <t>Managing Director's salary &amp; fees</t>
  </si>
  <si>
    <t xml:space="preserve">Directors fees </t>
  </si>
  <si>
    <t xml:space="preserve">Auditors fees </t>
  </si>
  <si>
    <t>Depreciation &amp; repair of banks asssets</t>
  </si>
  <si>
    <t>Other expenses</t>
  </si>
  <si>
    <t xml:space="preserve">Provsion for loans &amp; advances </t>
  </si>
  <si>
    <t>General Provisions</t>
  </si>
  <si>
    <t>Specific provisions</t>
  </si>
  <si>
    <t>Provision for diminution in value investments</t>
  </si>
  <si>
    <t>Other provision</t>
  </si>
  <si>
    <t>Current tax</t>
  </si>
  <si>
    <t>Deferrred tax</t>
  </si>
  <si>
    <t>Fees and commission receipts</t>
  </si>
  <si>
    <t>Cash paymnet to employees</t>
  </si>
  <si>
    <t>Cash payment to suppliers</t>
  </si>
  <si>
    <t>Income tax paid</t>
  </si>
  <si>
    <t>Deposits from customers</t>
  </si>
  <si>
    <t>Trading from customers</t>
  </si>
  <si>
    <t>Other laibiliites</t>
  </si>
  <si>
    <t>Investments in treasury bills ,bonds  &amp; others</t>
  </si>
  <si>
    <t>Payment for finance lease</t>
  </si>
  <si>
    <t>Issue of floating rate non converitible subordinate bonds</t>
  </si>
  <si>
    <t>Adjustment of subordinate non converitble zero coupon bond</t>
  </si>
  <si>
    <t>Dividend paid</t>
  </si>
  <si>
    <t>Provisons for off balance sheet items</t>
  </si>
  <si>
    <t>Loans &amp; advances to customers</t>
  </si>
  <si>
    <t>Subordiante non convertible zero coupon bond</t>
  </si>
  <si>
    <t>Dividend receipts</t>
  </si>
  <si>
    <t>Ratio</t>
  </si>
  <si>
    <t>Operating Margin</t>
  </si>
  <si>
    <t>Net Margin</t>
  </si>
  <si>
    <t>Capital to Risk Weighted Assets Ratio</t>
  </si>
  <si>
    <t>Interest paid on deposit &amp; borrowings etc</t>
  </si>
  <si>
    <t>Fixed deposit /Mudaraba fixed deposits</t>
  </si>
  <si>
    <t>Balance with Other Banks and Financial Institutions</t>
  </si>
  <si>
    <t>Non-controlling interest</t>
  </si>
  <si>
    <t>Net assets value per share</t>
  </si>
  <si>
    <t>Shares to calculate NAVPS</t>
  </si>
  <si>
    <t>Other assets</t>
  </si>
  <si>
    <t>Earnings per share (par value Taka 10)</t>
  </si>
  <si>
    <t>Shares to Calculate EPS</t>
  </si>
  <si>
    <t>Interest receipts</t>
  </si>
  <si>
    <t>Interest payments</t>
  </si>
  <si>
    <t>Recoveries on Loans previously written-off</t>
  </si>
  <si>
    <t>Receipts from other operaitng activites</t>
  </si>
  <si>
    <t>Payments for other activities</t>
  </si>
  <si>
    <t>Sale/Purchase of trading securities</t>
  </si>
  <si>
    <t>Purchase of fixed asset</t>
  </si>
  <si>
    <t>Net Operating Cash Flow Per Share</t>
  </si>
  <si>
    <t>Shares to Calculate NOCFPS</t>
  </si>
  <si>
    <t>As at 31 December</t>
  </si>
  <si>
    <t>Property and Assets</t>
  </si>
  <si>
    <t>Cash</t>
  </si>
  <si>
    <t>Money at call and on short notice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</si>
  <si>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</si>
  <si>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</si>
  <si>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</si>
  <si>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</si>
  <si>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</si>
  <si>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</si>
  <si>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</si>
  <si>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Convertible subordinate bonds</t>
  </si>
  <si>
    <t>Deposits and Other Accounts</t>
  </si>
  <si>
    <t>Other Liabilities</t>
  </si>
  <si>
    <t>Shareholders’ Equity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</si>
  <si>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</si>
  <si>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</si>
  <si>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</si>
  <si>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</si>
  <si>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</si>
  <si>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</si>
  <si>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</si>
  <si>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</si>
  <si>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</si>
  <si>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</si>
  <si>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</si>
  <si>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</si>
  <si>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</si>
  <si>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</si>
  <si>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</si>
  <si>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Effects of exchange rate changes on cash and cash equivalents</t>
  </si>
  <si>
    <t>Adjustment of disposal of BITS</t>
  </si>
  <si>
    <t>Cash and Cash Equivalents at End of Period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</si>
  <si>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</si>
  <si>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</si>
  <si>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</si>
  <si>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</si>
  <si>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</si>
  <si>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Balance Sheet</t>
  </si>
  <si>
    <t>Income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</si>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</sst>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164" fontId="0" fillId="0" borderId="0" xfId="1" applyNumberFormat="1" applyFont="1"/>
    <xf numFmtId="164" fontId="2" fillId="0" borderId="0" xfId="1" applyNumberFormat="1" applyFont="1"/>
    <xf numFmtId="3" fontId="0" fillId="0" borderId="0" xfId="0" applyNumberFormat="1"/>
    <xf numFmtId="0" fontId="0" fillId="2" borderId="0" xfId="0" applyFill="1"/>
    <xf numFmtId="1" fontId="3" fillId="0" borderId="0" xfId="1" applyNumberFormat="1" applyFont="1" applyAlignment="1">
      <alignment horizontal="center"/>
    </xf>
    <xf numFmtId="0" fontId="2" fillId="0" borderId="0" xfId="0" applyFont="1" applyFill="1"/>
    <xf numFmtId="164" fontId="2" fillId="0" borderId="0" xfId="1" applyNumberFormat="1" applyFont="1" applyFill="1"/>
    <xf numFmtId="9" fontId="0" fillId="0" borderId="0" xfId="2" applyFont="1"/>
    <xf numFmtId="10" fontId="0" fillId="0" borderId="0" xfId="2" applyNumberFormat="1" applyFont="1"/>
    <xf numFmtId="0" fontId="3" fillId="0" borderId="0" xfId="0" applyFont="1"/>
    <xf numFmtId="0" fontId="0" fillId="0" borderId="0" xfId="0" applyAlignment="1"/>
    <xf numFmtId="0" fontId="2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2" fontId="2" fillId="0" borderId="0" xfId="0" applyNumberFormat="1" applyFont="1"/>
    <xf numFmtId="3" fontId="2" fillId="0" borderId="0" xfId="0" applyNumberFormat="1" applyFont="1"/>
    <xf numFmtId="43" fontId="2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3" sqref="E23"/>
    </sheetView>
  </sheetViews>
  <sheetFormatPr defaultRowHeight="15" x14ac:dyDescent="0.25"/>
  <cols>
    <col min="1" max="1" width="42.85546875" customWidth="1"/>
    <col min="2" max="8" width="19" bestFit="1" customWidth="1"/>
  </cols>
  <sheetData>
    <row r="1" spans="1:9" x14ac:dyDescent="0.25">
      <c r="A1" s="1" t="s">
        <v>0</v>
      </c>
    </row>
    <row r="2" spans="1:9" x14ac:dyDescent="0.25">
      <c r="A2" s="1" t="s">
        <v>118</v>
      </c>
    </row>
    <row r="3" spans="1:9" x14ac:dyDescent="0.25">
      <c r="A3" t="s">
        <v>80</v>
      </c>
    </row>
    <row r="4" spans="1:9" x14ac:dyDescent="0.25">
      <c r="B4">
        <v>2012</v>
      </c>
      <c r="C4" s="6">
        <v>2013</v>
      </c>
      <c r="D4" s="6">
        <v>2014</v>
      </c>
      <c r="E4" s="6">
        <v>2015</v>
      </c>
      <c r="F4" s="6">
        <v>2016</v>
      </c>
      <c r="G4" s="6">
        <v>2017</v>
      </c>
      <c r="H4" s="6">
        <v>2018</v>
      </c>
    </row>
    <row r="5" spans="1:9" x14ac:dyDescent="0.25">
      <c r="A5" s="14" t="s">
        <v>81</v>
      </c>
      <c r="B5" s="9">
        <f t="shared" ref="B5:H5" si="0">B6+B9+B12+B13+B16+B19+B20</f>
        <v>141235371839</v>
      </c>
      <c r="C5" s="9">
        <f t="shared" si="0"/>
        <v>165067196178</v>
      </c>
      <c r="D5" s="9">
        <f t="shared" si="0"/>
        <v>184093842368</v>
      </c>
      <c r="E5" s="9">
        <f t="shared" si="0"/>
        <v>225665607038</v>
      </c>
      <c r="F5" s="9">
        <f t="shared" si="0"/>
        <v>254866120198</v>
      </c>
      <c r="G5" s="9">
        <f t="shared" si="0"/>
        <v>290946272784</v>
      </c>
      <c r="H5" s="9">
        <f t="shared" si="0"/>
        <v>309227870658</v>
      </c>
    </row>
    <row r="6" spans="1:9" x14ac:dyDescent="0.25">
      <c r="A6" s="15" t="s">
        <v>82</v>
      </c>
      <c r="B6" s="4">
        <f t="shared" ref="B6:D6" si="1">SUM(B7:B8)</f>
        <v>6595671727</v>
      </c>
      <c r="C6" s="4">
        <f t="shared" si="1"/>
        <v>9710625661</v>
      </c>
      <c r="D6" s="4">
        <f t="shared" si="1"/>
        <v>10951752735</v>
      </c>
      <c r="E6" s="4">
        <f>SUM(E7:E8)</f>
        <v>12470996852</v>
      </c>
      <c r="F6" s="4">
        <f>SUM(F7:F8)</f>
        <v>15983718054</v>
      </c>
      <c r="G6" s="4">
        <f>SUM(G7:G8)</f>
        <v>17933208773</v>
      </c>
      <c r="H6" s="4">
        <f t="shared" ref="H6" si="2">SUM(H7:H8)</f>
        <v>15555719854</v>
      </c>
      <c r="I6" s="4"/>
    </row>
    <row r="7" spans="1:9" x14ac:dyDescent="0.25">
      <c r="A7" t="s">
        <v>1</v>
      </c>
      <c r="B7" s="3">
        <v>1164965704</v>
      </c>
      <c r="C7" s="3">
        <v>1623748920</v>
      </c>
      <c r="D7" s="3">
        <v>1334530665</v>
      </c>
      <c r="E7" s="3">
        <v>1691680962</v>
      </c>
      <c r="F7" s="3">
        <v>2079897416</v>
      </c>
      <c r="G7" s="3">
        <v>1994978583</v>
      </c>
      <c r="H7" s="3">
        <v>2683207852</v>
      </c>
    </row>
    <row r="8" spans="1:9" x14ac:dyDescent="0.25">
      <c r="A8" s="13" t="s">
        <v>2</v>
      </c>
      <c r="B8" s="3">
        <v>5430706023</v>
      </c>
      <c r="C8" s="3">
        <v>8086876741</v>
      </c>
      <c r="D8" s="3">
        <v>9617222070</v>
      </c>
      <c r="E8" s="3">
        <v>10779315890</v>
      </c>
      <c r="F8" s="3">
        <v>13903820638</v>
      </c>
      <c r="G8" s="3">
        <v>15938230190</v>
      </c>
      <c r="H8" s="3">
        <v>12872512002</v>
      </c>
    </row>
    <row r="9" spans="1:9" x14ac:dyDescent="0.25">
      <c r="A9" s="16" t="s">
        <v>64</v>
      </c>
      <c r="B9" s="4">
        <f t="shared" ref="B9:D9" si="3">SUM(B10:B11)</f>
        <v>3710892710</v>
      </c>
      <c r="C9" s="4">
        <f t="shared" si="3"/>
        <v>1368921853</v>
      </c>
      <c r="D9" s="4">
        <f t="shared" si="3"/>
        <v>832167816</v>
      </c>
      <c r="E9" s="4">
        <f>SUM(E10:E11)</f>
        <v>8779031163</v>
      </c>
      <c r="F9" s="4">
        <f>SUM(F10:F11)</f>
        <v>13615107372</v>
      </c>
      <c r="G9" s="4">
        <f>SUM(G10:G11)</f>
        <v>30077880452</v>
      </c>
      <c r="H9" s="4">
        <f t="shared" ref="H9" si="4">SUM(H10:H11)</f>
        <v>26243135322</v>
      </c>
      <c r="I9" s="4"/>
    </row>
    <row r="10" spans="1:9" x14ac:dyDescent="0.25">
      <c r="A10" t="s">
        <v>3</v>
      </c>
      <c r="B10" s="3">
        <v>1924092237</v>
      </c>
      <c r="C10" s="3">
        <v>1330150719</v>
      </c>
      <c r="D10" s="3">
        <v>693456017</v>
      </c>
      <c r="E10" s="3">
        <v>8000106067</v>
      </c>
      <c r="F10" s="3">
        <v>10983805427</v>
      </c>
      <c r="G10" s="3">
        <v>29087820840</v>
      </c>
      <c r="H10" s="3">
        <v>23753126357</v>
      </c>
    </row>
    <row r="11" spans="1:9" x14ac:dyDescent="0.25">
      <c r="A11" t="s">
        <v>4</v>
      </c>
      <c r="B11" s="3">
        <v>1786800473</v>
      </c>
      <c r="C11" s="3">
        <v>38771134</v>
      </c>
      <c r="D11" s="3">
        <v>138711799</v>
      </c>
      <c r="E11" s="3">
        <v>778925096</v>
      </c>
      <c r="F11" s="3">
        <v>2631301945</v>
      </c>
      <c r="G11" s="3">
        <v>990059612</v>
      </c>
      <c r="H11" s="3">
        <v>2490008965</v>
      </c>
    </row>
    <row r="12" spans="1:9" x14ac:dyDescent="0.25">
      <c r="A12" s="16" t="s">
        <v>83</v>
      </c>
      <c r="B12" s="4">
        <v>220000000</v>
      </c>
      <c r="C12" s="4">
        <v>0</v>
      </c>
      <c r="D12" s="4">
        <v>300000000</v>
      </c>
      <c r="E12" s="4">
        <v>3230000000</v>
      </c>
      <c r="F12" s="3">
        <v>4870000000</v>
      </c>
      <c r="G12" s="3"/>
      <c r="H12" s="3">
        <v>100000000</v>
      </c>
    </row>
    <row r="13" spans="1:9" x14ac:dyDescent="0.25">
      <c r="A13" s="16" t="s">
        <v>5</v>
      </c>
      <c r="B13" s="4">
        <f t="shared" ref="B13:D13" si="5">SUM(B14:B15)</f>
        <v>25268882682</v>
      </c>
      <c r="C13" s="4">
        <f t="shared" si="5"/>
        <v>34111552052</v>
      </c>
      <c r="D13" s="4">
        <f t="shared" si="5"/>
        <v>38892515061</v>
      </c>
      <c r="E13" s="4">
        <f>SUM(E14:E15)</f>
        <v>47162324547</v>
      </c>
      <c r="F13" s="4">
        <f>SUM(F14:F15)</f>
        <v>39711806539</v>
      </c>
      <c r="G13" s="4">
        <f>SUM(G14:G15)</f>
        <v>28145350291</v>
      </c>
      <c r="H13" s="4">
        <f t="shared" ref="H13" si="6">SUM(H14:H15)</f>
        <v>36544202442</v>
      </c>
      <c r="I13" s="4"/>
    </row>
    <row r="14" spans="1:9" x14ac:dyDescent="0.25">
      <c r="A14" t="s">
        <v>6</v>
      </c>
      <c r="B14" s="3">
        <v>19511797233</v>
      </c>
      <c r="C14" s="3">
        <v>30512642417</v>
      </c>
      <c r="D14" s="3">
        <v>34844385059</v>
      </c>
      <c r="E14" s="3">
        <v>43717224029</v>
      </c>
      <c r="F14" s="3">
        <v>36112473144</v>
      </c>
      <c r="G14" s="3">
        <v>24431255000</v>
      </c>
      <c r="H14" s="3">
        <v>33133291838</v>
      </c>
    </row>
    <row r="15" spans="1:9" x14ac:dyDescent="0.25">
      <c r="A15" t="s">
        <v>7</v>
      </c>
      <c r="B15" s="3">
        <v>5757085449</v>
      </c>
      <c r="C15" s="3">
        <v>3598909635</v>
      </c>
      <c r="D15" s="3">
        <v>4048130002</v>
      </c>
      <c r="E15" s="3">
        <v>3445100518</v>
      </c>
      <c r="F15" s="3">
        <v>3599333395</v>
      </c>
      <c r="G15" s="3">
        <v>3714095291</v>
      </c>
      <c r="H15" s="3">
        <v>3410910604</v>
      </c>
    </row>
    <row r="16" spans="1:9" x14ac:dyDescent="0.25">
      <c r="A16" s="16" t="s">
        <v>84</v>
      </c>
      <c r="B16" s="4">
        <f t="shared" ref="B16:D16" si="7">SUM(B17:B18)</f>
        <v>93410427870</v>
      </c>
      <c r="C16" s="4">
        <f t="shared" si="7"/>
        <v>107942564235</v>
      </c>
      <c r="D16" s="4">
        <f t="shared" si="7"/>
        <v>119890004570</v>
      </c>
      <c r="E16" s="4">
        <f>SUM(E17:E18)</f>
        <v>139004595335</v>
      </c>
      <c r="F16" s="4">
        <f>SUM(F17:F18)</f>
        <v>166539916390</v>
      </c>
      <c r="G16" s="4">
        <f>SUM(G17:G18)</f>
        <v>200328423831</v>
      </c>
      <c r="H16" s="4">
        <f t="shared" ref="H16" si="8">SUM(H17:H18)</f>
        <v>217552931835</v>
      </c>
      <c r="I16" s="4"/>
    </row>
    <row r="17" spans="1:9" x14ac:dyDescent="0.25">
      <c r="A17" t="s">
        <v>8</v>
      </c>
      <c r="B17" s="3">
        <v>89186791710</v>
      </c>
      <c r="C17" s="3">
        <v>104106039712</v>
      </c>
      <c r="D17" s="3">
        <v>111866471980</v>
      </c>
      <c r="E17" s="3">
        <v>129595040389</v>
      </c>
      <c r="F17" s="3">
        <v>157946507822</v>
      </c>
      <c r="G17" s="3">
        <v>184322321558</v>
      </c>
      <c r="H17" s="3">
        <v>196655897163</v>
      </c>
    </row>
    <row r="18" spans="1:9" x14ac:dyDescent="0.25">
      <c r="A18" t="s">
        <v>9</v>
      </c>
      <c r="B18" s="3">
        <v>4223636160</v>
      </c>
      <c r="C18" s="3">
        <v>3836524523</v>
      </c>
      <c r="D18" s="3">
        <v>8023532590</v>
      </c>
      <c r="E18" s="3">
        <v>9409554946</v>
      </c>
      <c r="F18" s="3">
        <v>8593408568</v>
      </c>
      <c r="G18" s="3">
        <v>16006102273</v>
      </c>
      <c r="H18" s="3">
        <v>20897034672</v>
      </c>
    </row>
    <row r="19" spans="1:9" x14ac:dyDescent="0.25">
      <c r="A19" s="15" t="s">
        <v>85</v>
      </c>
      <c r="B19" s="3">
        <v>4548895099</v>
      </c>
      <c r="C19" s="3">
        <v>5310777180</v>
      </c>
      <c r="D19" s="3">
        <v>5237641931</v>
      </c>
      <c r="E19" s="3">
        <v>5092815069</v>
      </c>
      <c r="F19" s="3">
        <v>5263148467</v>
      </c>
      <c r="G19" s="3">
        <v>5344230907</v>
      </c>
      <c r="H19" s="3">
        <v>5445867834</v>
      </c>
    </row>
    <row r="20" spans="1:9" x14ac:dyDescent="0.25">
      <c r="A20" s="15" t="s">
        <v>86</v>
      </c>
      <c r="B20" s="3">
        <v>7480601751</v>
      </c>
      <c r="C20" s="3">
        <v>6622755197</v>
      </c>
      <c r="D20" s="3">
        <v>7989760255</v>
      </c>
      <c r="E20" s="3">
        <v>9925844072</v>
      </c>
      <c r="F20" s="3">
        <v>8882423376</v>
      </c>
      <c r="G20" s="3">
        <v>9117178530</v>
      </c>
      <c r="H20" s="3">
        <v>7786013371</v>
      </c>
    </row>
    <row r="21" spans="1:9" x14ac:dyDescent="0.25">
      <c r="A21" s="15" t="s">
        <v>87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/>
    </row>
    <row r="22" spans="1:9" x14ac:dyDescent="0.25">
      <c r="A22" s="19"/>
      <c r="B22" s="3"/>
      <c r="C22" s="3"/>
      <c r="D22" s="3"/>
      <c r="E22" s="4"/>
      <c r="F22" s="3"/>
      <c r="G22" s="3"/>
      <c r="H22" s="3"/>
    </row>
    <row r="23" spans="1:9" x14ac:dyDescent="0.25">
      <c r="A23" s="14" t="s">
        <v>88</v>
      </c>
      <c r="B23" s="9">
        <f>B24+B35</f>
        <v>141235371839</v>
      </c>
      <c r="C23" s="9">
        <f>C24+C35</f>
        <v>165067196178</v>
      </c>
      <c r="D23" s="9">
        <f>D24+D35</f>
        <v>184093842368</v>
      </c>
      <c r="E23" s="9">
        <f>E24+E35</f>
        <v>225665607038</v>
      </c>
      <c r="F23" s="9">
        <f>F24+F35+1</f>
        <v>254866120198</v>
      </c>
      <c r="G23" s="9">
        <f>G24+G35+1</f>
        <v>290946272784</v>
      </c>
      <c r="H23" s="9">
        <f>H24+H35+2</f>
        <v>309227870658</v>
      </c>
    </row>
    <row r="24" spans="1:9" x14ac:dyDescent="0.25">
      <c r="A24" s="16" t="s">
        <v>89</v>
      </c>
      <c r="B24" s="4">
        <f t="shared" ref="B24:H24" si="9">B25+B26+B27+B34</f>
        <v>128121206951</v>
      </c>
      <c r="C24" s="4">
        <f t="shared" si="9"/>
        <v>150509777122</v>
      </c>
      <c r="D24" s="4">
        <f t="shared" si="9"/>
        <v>167491743264</v>
      </c>
      <c r="E24" s="4">
        <f t="shared" si="9"/>
        <v>206969362104</v>
      </c>
      <c r="F24" s="4">
        <f t="shared" si="9"/>
        <v>236002681362</v>
      </c>
      <c r="G24" s="4">
        <f t="shared" si="9"/>
        <v>270012593452</v>
      </c>
      <c r="H24" s="4">
        <f t="shared" si="9"/>
        <v>286038031968</v>
      </c>
    </row>
    <row r="25" spans="1:9" x14ac:dyDescent="0.25">
      <c r="A25" s="16" t="s">
        <v>90</v>
      </c>
      <c r="B25" s="3">
        <v>4275010476</v>
      </c>
      <c r="C25" s="3">
        <v>2359117075</v>
      </c>
      <c r="D25" s="3">
        <v>8459915794</v>
      </c>
      <c r="E25" s="3">
        <v>12335454278</v>
      </c>
      <c r="F25" s="3">
        <v>18978976940</v>
      </c>
      <c r="G25" s="3">
        <v>30465558247</v>
      </c>
      <c r="H25" s="3">
        <v>31379916599</v>
      </c>
    </row>
    <row r="26" spans="1:9" x14ac:dyDescent="0.25">
      <c r="A26" s="16" t="s">
        <v>91</v>
      </c>
      <c r="B26" s="3">
        <v>599998411</v>
      </c>
      <c r="C26" s="3">
        <v>599998411</v>
      </c>
      <c r="D26" s="3">
        <v>449036430</v>
      </c>
      <c r="E26" s="3">
        <v>3315440646</v>
      </c>
      <c r="F26" s="3">
        <v>3197214016</v>
      </c>
      <c r="G26" s="3">
        <v>8092588885</v>
      </c>
      <c r="H26" s="3">
        <v>7400000000</v>
      </c>
    </row>
    <row r="27" spans="1:9" x14ac:dyDescent="0.25">
      <c r="A27" s="16" t="s">
        <v>92</v>
      </c>
      <c r="B27" s="4">
        <f t="shared" ref="B27:D27" si="10">SUM(B28:B33)</f>
        <v>110175528580</v>
      </c>
      <c r="C27" s="4">
        <f t="shared" si="10"/>
        <v>133682889808</v>
      </c>
      <c r="D27" s="4">
        <f t="shared" si="10"/>
        <v>140681116682</v>
      </c>
      <c r="E27" s="4">
        <f>SUM(E28:E33)</f>
        <v>170145826321</v>
      </c>
      <c r="F27" s="4">
        <f>SUM(F28:F33)</f>
        <v>191573043588</v>
      </c>
      <c r="G27" s="4">
        <f>SUM(G28:G33)</f>
        <v>207283945687</v>
      </c>
      <c r="H27" s="4">
        <f t="shared" ref="H27" si="11">SUM(H28:H33)</f>
        <v>222734891777</v>
      </c>
      <c r="I27" s="4"/>
    </row>
    <row r="28" spans="1:9" x14ac:dyDescent="0.25">
      <c r="A28" t="s">
        <v>10</v>
      </c>
      <c r="B28" s="3">
        <v>15177530014</v>
      </c>
      <c r="C28" s="3">
        <v>17318034961</v>
      </c>
      <c r="D28" s="3">
        <v>21323479108</v>
      </c>
      <c r="E28" s="3">
        <v>29928959572</v>
      </c>
      <c r="F28" s="3">
        <v>34554219481</v>
      </c>
      <c r="G28" s="3">
        <v>42242103482</v>
      </c>
      <c r="H28" s="3">
        <v>47487805711</v>
      </c>
    </row>
    <row r="29" spans="1:9" x14ac:dyDescent="0.25">
      <c r="A29" t="s">
        <v>11</v>
      </c>
      <c r="B29" s="3">
        <v>1502901195</v>
      </c>
      <c r="C29" s="3">
        <v>1667720280</v>
      </c>
      <c r="D29" s="3">
        <v>1808032594</v>
      </c>
      <c r="E29" s="3">
        <v>3936675238</v>
      </c>
      <c r="F29" s="3">
        <v>4902979613</v>
      </c>
      <c r="G29" s="3">
        <v>3968967652</v>
      </c>
      <c r="H29" s="3">
        <v>4124678804</v>
      </c>
    </row>
    <row r="30" spans="1:9" x14ac:dyDescent="0.25">
      <c r="A30" t="s">
        <v>12</v>
      </c>
      <c r="B30" s="3">
        <v>10613363599</v>
      </c>
      <c r="C30" s="3">
        <v>12827249596</v>
      </c>
      <c r="D30" s="3">
        <v>16547202983</v>
      </c>
      <c r="E30" s="3">
        <v>21174184061</v>
      </c>
      <c r="F30" s="3">
        <v>27793803978</v>
      </c>
      <c r="G30" s="3">
        <v>34496938426</v>
      </c>
      <c r="H30" s="3">
        <v>39558517712</v>
      </c>
    </row>
    <row r="31" spans="1:9" x14ac:dyDescent="0.25">
      <c r="A31" t="s">
        <v>63</v>
      </c>
      <c r="B31" s="3">
        <v>82881733772</v>
      </c>
      <c r="C31" s="3">
        <v>101869884971</v>
      </c>
      <c r="D31" s="3">
        <v>101002401997</v>
      </c>
      <c r="E31" s="3">
        <v>115106007450</v>
      </c>
      <c r="F31" s="3">
        <v>124322040516</v>
      </c>
      <c r="G31" s="3">
        <v>126575936127</v>
      </c>
      <c r="H31" s="3">
        <v>131563889550</v>
      </c>
    </row>
    <row r="32" spans="1:9" x14ac:dyDescent="0.25">
      <c r="A32" t="s">
        <v>13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9" x14ac:dyDescent="0.25">
      <c r="A33" t="s">
        <v>14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9" x14ac:dyDescent="0.25">
      <c r="A34" s="16" t="s">
        <v>93</v>
      </c>
      <c r="B34" s="3">
        <v>13070669484</v>
      </c>
      <c r="C34" s="3">
        <v>13867771828</v>
      </c>
      <c r="D34" s="3">
        <v>17901674358</v>
      </c>
      <c r="E34" s="4">
        <v>21172640859</v>
      </c>
      <c r="F34" s="3">
        <v>22253446818</v>
      </c>
      <c r="G34" s="3">
        <v>24170500633</v>
      </c>
      <c r="H34" s="3">
        <v>24523223592</v>
      </c>
    </row>
    <row r="35" spans="1:9" x14ac:dyDescent="0.25">
      <c r="A35" s="16" t="s">
        <v>94</v>
      </c>
      <c r="B35" s="4">
        <f t="shared" ref="B35:D35" si="12">SUM(B36:B42)</f>
        <v>13114164888</v>
      </c>
      <c r="C35" s="4">
        <f t="shared" si="12"/>
        <v>14557419056</v>
      </c>
      <c r="D35" s="4">
        <f t="shared" si="12"/>
        <v>16602099104</v>
      </c>
      <c r="E35" s="4">
        <f>SUM(E36:E42)</f>
        <v>18696244934</v>
      </c>
      <c r="F35" s="4">
        <f>SUM(F36:F42)</f>
        <v>18863438835</v>
      </c>
      <c r="G35" s="4">
        <f>SUM(G36:G42)</f>
        <v>20933679331</v>
      </c>
      <c r="H35" s="4">
        <f t="shared" ref="H35" si="13">SUM(H36:H42)</f>
        <v>23189838688</v>
      </c>
      <c r="I35" s="4"/>
    </row>
    <row r="36" spans="1:9" x14ac:dyDescent="0.25">
      <c r="A36" t="s">
        <v>15</v>
      </c>
      <c r="B36" s="3">
        <v>6305748720</v>
      </c>
      <c r="C36" s="3">
        <v>6936323590</v>
      </c>
      <c r="D36" s="3">
        <v>7629955940</v>
      </c>
      <c r="E36" s="3">
        <v>8392951530</v>
      </c>
      <c r="F36" s="3">
        <v>8812599100</v>
      </c>
      <c r="G36" s="3">
        <v>9870110990</v>
      </c>
      <c r="H36" s="3">
        <v>11103874860</v>
      </c>
    </row>
    <row r="37" spans="1:9" x14ac:dyDescent="0.25">
      <c r="A37" t="s">
        <v>16</v>
      </c>
      <c r="B37" s="3">
        <v>330</v>
      </c>
      <c r="C37" s="3">
        <v>330</v>
      </c>
      <c r="D37" s="3">
        <v>5051466882</v>
      </c>
      <c r="E37" s="3">
        <v>5876250921</v>
      </c>
      <c r="F37" s="3">
        <v>6533632030</v>
      </c>
      <c r="G37" s="3">
        <v>7345137782</v>
      </c>
      <c r="H37" s="3">
        <v>8268393179</v>
      </c>
    </row>
    <row r="38" spans="1:9" x14ac:dyDescent="0.25">
      <c r="A38" t="s">
        <v>17</v>
      </c>
      <c r="B38" s="3">
        <v>3503958171</v>
      </c>
      <c r="C38" s="3">
        <v>4208075877</v>
      </c>
      <c r="D38" s="3">
        <v>2682592433</v>
      </c>
      <c r="E38" s="3">
        <v>2549629842</v>
      </c>
      <c r="F38" s="3">
        <v>2239612377</v>
      </c>
      <c r="G38" s="3">
        <v>2154384193</v>
      </c>
      <c r="H38" s="3">
        <v>2120032204</v>
      </c>
    </row>
    <row r="39" spans="1:9" x14ac:dyDescent="0.25">
      <c r="A39" t="s">
        <v>18</v>
      </c>
      <c r="B39" s="3">
        <v>2592675837</v>
      </c>
      <c r="C39" s="3">
        <v>2705391603</v>
      </c>
      <c r="D39" s="3">
        <v>8166474</v>
      </c>
      <c r="E39" s="3">
        <v>8166144</v>
      </c>
      <c r="F39" s="3">
        <v>8166144</v>
      </c>
      <c r="G39" s="3">
        <v>8166144</v>
      </c>
      <c r="H39" s="3">
        <v>8166144</v>
      </c>
    </row>
    <row r="40" spans="1:9" x14ac:dyDescent="0.25">
      <c r="A40" t="s">
        <v>19</v>
      </c>
      <c r="B40" s="3">
        <v>8166144</v>
      </c>
      <c r="C40" s="3">
        <v>8166144</v>
      </c>
      <c r="D40" s="3">
        <v>1229245329</v>
      </c>
      <c r="E40" s="3">
        <v>1867693933</v>
      </c>
      <c r="F40" s="3">
        <v>1267955303</v>
      </c>
      <c r="G40" s="3">
        <v>1554316722</v>
      </c>
      <c r="H40" s="3">
        <v>1686898121</v>
      </c>
      <c r="I40" s="10"/>
    </row>
    <row r="41" spans="1:9" x14ac:dyDescent="0.25">
      <c r="A41" t="s">
        <v>20</v>
      </c>
      <c r="B41" s="3">
        <v>703603495</v>
      </c>
      <c r="C41" s="3">
        <v>699449908</v>
      </c>
      <c r="D41" s="3">
        <v>661265</v>
      </c>
      <c r="E41" s="3">
        <v>1541779</v>
      </c>
      <c r="F41" s="3">
        <v>1462526</v>
      </c>
      <c r="G41" s="3">
        <v>1551777</v>
      </c>
      <c r="H41" s="3">
        <v>2462381</v>
      </c>
    </row>
    <row r="42" spans="1:9" x14ac:dyDescent="0.25">
      <c r="A42" s="16" t="s">
        <v>65</v>
      </c>
      <c r="B42" s="3">
        <v>12191</v>
      </c>
      <c r="C42" s="3">
        <v>11604</v>
      </c>
      <c r="D42" s="3">
        <v>10781</v>
      </c>
      <c r="E42" s="3">
        <v>10785</v>
      </c>
      <c r="F42" s="3">
        <v>11355</v>
      </c>
      <c r="G42" s="3">
        <v>11723</v>
      </c>
      <c r="H42" s="3">
        <v>11799</v>
      </c>
    </row>
    <row r="43" spans="1:9" s="1" customFormat="1" x14ac:dyDescent="0.25">
      <c r="A43" s="17" t="s">
        <v>66</v>
      </c>
      <c r="B43" s="4">
        <f>B35/(B36/10)</f>
        <v>20.797157435731123</v>
      </c>
      <c r="C43" s="23">
        <f t="shared" ref="C43:H43" si="14">C35/(C36/10)</f>
        <v>20.987225966486378</v>
      </c>
      <c r="D43" s="23">
        <f t="shared" si="14"/>
        <v>21.759102194763134</v>
      </c>
      <c r="E43" s="23">
        <f t="shared" si="14"/>
        <v>22.276126422476789</v>
      </c>
      <c r="F43" s="23">
        <f t="shared" si="14"/>
        <v>21.405079955356189</v>
      </c>
      <c r="G43" s="23">
        <f t="shared" si="14"/>
        <v>21.209163050151272</v>
      </c>
      <c r="H43" s="23">
        <f t="shared" si="14"/>
        <v>20.884456084369091</v>
      </c>
    </row>
    <row r="44" spans="1:9" x14ac:dyDescent="0.25">
      <c r="A44" s="17" t="s">
        <v>67</v>
      </c>
      <c r="B44" s="4">
        <v>630574872</v>
      </c>
      <c r="C44" s="4">
        <v>693632359</v>
      </c>
      <c r="D44" s="4">
        <v>762995594</v>
      </c>
      <c r="E44" s="4">
        <v>839295153</v>
      </c>
      <c r="F44" s="4">
        <v>881259910</v>
      </c>
      <c r="G44" s="4">
        <v>987011099</v>
      </c>
      <c r="H44" s="4">
        <v>1110387486</v>
      </c>
    </row>
    <row r="45" spans="1:9" x14ac:dyDescent="0.25">
      <c r="A45" s="18"/>
      <c r="B45" s="3"/>
      <c r="C45" s="3"/>
      <c r="D45" s="3"/>
      <c r="E45" s="3"/>
      <c r="F45" s="3"/>
      <c r="G45" s="3"/>
    </row>
    <row r="46" spans="1:9" x14ac:dyDescent="0.25">
      <c r="A46" s="1"/>
      <c r="B46" s="4"/>
      <c r="C46" s="4"/>
      <c r="D46" s="4"/>
      <c r="E46" s="4"/>
      <c r="F46" s="4"/>
      <c r="G46" s="4"/>
      <c r="H46" s="4"/>
    </row>
    <row r="47" spans="1:9" x14ac:dyDescent="0.25">
      <c r="B47" s="3"/>
      <c r="C47" s="3"/>
      <c r="D47" s="3"/>
      <c r="E47" s="3"/>
      <c r="F47" s="5"/>
      <c r="G47" s="5"/>
    </row>
    <row r="48" spans="1:9" x14ac:dyDescent="0.25">
      <c r="B48" s="3"/>
      <c r="C48" s="3"/>
      <c r="D48" s="3"/>
      <c r="E48" s="3"/>
      <c r="F48" s="5"/>
      <c r="G48" s="5"/>
    </row>
    <row r="49" spans="1:7" x14ac:dyDescent="0.25">
      <c r="B49" s="3"/>
      <c r="C49" s="3"/>
      <c r="D49" s="3"/>
      <c r="E49" s="3"/>
      <c r="F49" s="5"/>
      <c r="G49" s="5"/>
    </row>
    <row r="50" spans="1:7" x14ac:dyDescent="0.25">
      <c r="A50" s="1"/>
      <c r="B50" s="4"/>
      <c r="C50" s="4"/>
      <c r="D50" s="4"/>
      <c r="E50" s="4"/>
      <c r="F50" s="4"/>
      <c r="G50" s="4"/>
    </row>
    <row r="51" spans="1:7" x14ac:dyDescent="0.25">
      <c r="A51" s="1"/>
      <c r="B51" s="4"/>
      <c r="C51" s="4"/>
      <c r="D51" s="4"/>
      <c r="E51" s="4"/>
      <c r="F51" s="4"/>
      <c r="G51" s="4"/>
    </row>
    <row r="52" spans="1:7" x14ac:dyDescent="0.25">
      <c r="A52" s="1"/>
      <c r="B52" s="3"/>
      <c r="C52" s="3"/>
      <c r="D52" s="3"/>
      <c r="E52" s="3"/>
    </row>
    <row r="53" spans="1:7" x14ac:dyDescent="0.25">
      <c r="B53" s="3"/>
      <c r="C53" s="3"/>
      <c r="D53" s="3"/>
      <c r="E53" s="3"/>
      <c r="F53" s="5"/>
      <c r="G53" s="5"/>
    </row>
    <row r="54" spans="1:7" x14ac:dyDescent="0.25">
      <c r="B54" s="3"/>
      <c r="C54" s="3"/>
      <c r="D54" s="3"/>
      <c r="E54" s="3"/>
      <c r="F54" s="5"/>
      <c r="G54" s="5"/>
    </row>
    <row r="55" spans="1:7" x14ac:dyDescent="0.25">
      <c r="B55" s="3"/>
      <c r="C55" s="3"/>
      <c r="D55" s="3"/>
      <c r="E55" s="3"/>
      <c r="F55" s="5"/>
      <c r="G55" s="5"/>
    </row>
    <row r="56" spans="1:7" x14ac:dyDescent="0.25">
      <c r="B56" s="3"/>
      <c r="C56" s="3"/>
      <c r="D56" s="3"/>
      <c r="E56" s="3"/>
      <c r="F56" s="5"/>
      <c r="G56" s="5"/>
    </row>
    <row r="57" spans="1:7" x14ac:dyDescent="0.25">
      <c r="B57" s="3"/>
      <c r="C57" s="3"/>
      <c r="D57" s="3"/>
      <c r="E57" s="3"/>
      <c r="F57" s="5"/>
      <c r="G57" s="5"/>
    </row>
    <row r="58" spans="1:7" x14ac:dyDescent="0.25">
      <c r="B58" s="3"/>
      <c r="C58" s="3"/>
      <c r="D58" s="3"/>
      <c r="E58" s="3"/>
      <c r="F58" s="5"/>
      <c r="G58" s="5"/>
    </row>
    <row r="59" spans="1:7" x14ac:dyDescent="0.25">
      <c r="B59" s="3"/>
      <c r="C59" s="3"/>
      <c r="D59" s="3"/>
      <c r="E59" s="3"/>
      <c r="F59" s="5"/>
      <c r="G59" s="5"/>
    </row>
    <row r="60" spans="1:7" x14ac:dyDescent="0.25">
      <c r="B60" s="3"/>
      <c r="C60" s="3"/>
      <c r="D60" s="3"/>
      <c r="E60" s="3"/>
      <c r="F60" s="5"/>
      <c r="G60" s="5"/>
    </row>
    <row r="61" spans="1:7" x14ac:dyDescent="0.25">
      <c r="B61" s="3"/>
      <c r="C61" s="3"/>
      <c r="D61" s="3"/>
      <c r="E61" s="3"/>
      <c r="F61" s="5"/>
      <c r="G61" s="5"/>
    </row>
    <row r="62" spans="1:7" x14ac:dyDescent="0.25">
      <c r="B62" s="3"/>
      <c r="C62" s="3"/>
      <c r="D62" s="3"/>
      <c r="E62" s="3"/>
      <c r="F62" s="5"/>
      <c r="G62" s="5"/>
    </row>
    <row r="63" spans="1:7" x14ac:dyDescent="0.25">
      <c r="A63" s="1"/>
      <c r="B63" s="4"/>
      <c r="C63" s="4"/>
      <c r="D63" s="4"/>
      <c r="E63" s="4"/>
      <c r="F63" s="4"/>
      <c r="G63" s="4"/>
    </row>
    <row r="64" spans="1:7" x14ac:dyDescent="0.25">
      <c r="A64" s="1"/>
      <c r="B64" s="4"/>
      <c r="C64" s="4"/>
      <c r="D64" s="4"/>
      <c r="E64" s="4"/>
      <c r="F64" s="4"/>
      <c r="G64" s="4"/>
    </row>
    <row r="65" spans="1:7" x14ac:dyDescent="0.25">
      <c r="B65" s="3"/>
      <c r="C65" s="3"/>
      <c r="D65" s="3"/>
      <c r="E65" s="3"/>
    </row>
    <row r="66" spans="1:7" x14ac:dyDescent="0.25">
      <c r="B66" s="3"/>
      <c r="C66" s="3"/>
      <c r="D66" s="3"/>
      <c r="E66" s="3"/>
      <c r="F66" s="5"/>
      <c r="G66" s="5"/>
    </row>
    <row r="67" spans="1:7" x14ac:dyDescent="0.25">
      <c r="B67" s="3"/>
      <c r="C67" s="3"/>
      <c r="D67" s="3"/>
      <c r="E67" s="3"/>
      <c r="F67" s="5"/>
      <c r="G67" s="5"/>
    </row>
    <row r="68" spans="1:7" x14ac:dyDescent="0.25">
      <c r="B68" s="3"/>
      <c r="C68" s="3"/>
      <c r="D68" s="3"/>
      <c r="E68" s="3"/>
      <c r="F68" s="4"/>
      <c r="G68" s="4"/>
    </row>
    <row r="69" spans="1:7" x14ac:dyDescent="0.25">
      <c r="B69" s="3"/>
      <c r="C69" s="3"/>
      <c r="D69" s="3"/>
      <c r="E69" s="3"/>
      <c r="F69" s="5"/>
      <c r="G69" s="5"/>
    </row>
    <row r="70" spans="1:7" x14ac:dyDescent="0.25">
      <c r="B70" s="3"/>
      <c r="C70" s="3"/>
      <c r="D70" s="3"/>
      <c r="E70" s="3"/>
      <c r="F70" s="3"/>
      <c r="G70" s="5"/>
    </row>
    <row r="71" spans="1:7" x14ac:dyDescent="0.25">
      <c r="B71" s="3"/>
      <c r="C71" s="3"/>
      <c r="D71" s="3"/>
      <c r="E71" s="3"/>
      <c r="F71" s="5"/>
    </row>
    <row r="72" spans="1:7" x14ac:dyDescent="0.25">
      <c r="A72" s="1"/>
      <c r="B72" s="4"/>
      <c r="C72" s="4"/>
      <c r="D72" s="4"/>
      <c r="E72" s="4"/>
      <c r="F72" s="4"/>
      <c r="G72" s="4"/>
    </row>
    <row r="73" spans="1:7" x14ac:dyDescent="0.25">
      <c r="A73" s="1"/>
      <c r="B73" s="4"/>
      <c r="C73" s="4"/>
      <c r="D73" s="4"/>
      <c r="E73" s="4"/>
      <c r="F73" s="4"/>
      <c r="G73" s="4"/>
    </row>
    <row r="74" spans="1:7" x14ac:dyDescent="0.25">
      <c r="B74" s="3"/>
      <c r="C74" s="3"/>
      <c r="D74" s="3"/>
      <c r="E74" s="3"/>
    </row>
    <row r="75" spans="1:7" x14ac:dyDescent="0.25">
      <c r="B75" s="3"/>
      <c r="C75" s="3"/>
      <c r="D75" s="3"/>
      <c r="E75" s="3"/>
      <c r="F75" s="5"/>
      <c r="G75" s="5"/>
    </row>
    <row r="76" spans="1:7" x14ac:dyDescent="0.25">
      <c r="B76" s="3"/>
      <c r="C76" s="3"/>
      <c r="D76" s="3"/>
      <c r="E76" s="3"/>
      <c r="F76" s="5"/>
      <c r="G76" s="5"/>
    </row>
    <row r="77" spans="1:7" x14ac:dyDescent="0.25">
      <c r="A77" s="1"/>
      <c r="B77" s="4"/>
      <c r="C77" s="4"/>
      <c r="D77" s="4"/>
      <c r="E77" s="4"/>
      <c r="F77" s="4"/>
      <c r="G77" s="4"/>
    </row>
    <row r="78" spans="1:7" x14ac:dyDescent="0.25">
      <c r="A78" s="1"/>
      <c r="B78" s="4"/>
      <c r="C78" s="4"/>
      <c r="D78" s="4"/>
      <c r="E78" s="4"/>
      <c r="F78" s="4"/>
      <c r="G78" s="4"/>
    </row>
    <row r="79" spans="1:7" x14ac:dyDescent="0.25">
      <c r="B79" s="3"/>
      <c r="C79" s="3"/>
      <c r="D79" s="3"/>
      <c r="E79" s="3"/>
    </row>
    <row r="80" spans="1:7" x14ac:dyDescent="0.25">
      <c r="A80" s="8"/>
      <c r="B80" s="3"/>
      <c r="C80" s="3"/>
      <c r="D80" s="3"/>
      <c r="E80" s="3"/>
    </row>
    <row r="81" spans="1:7" x14ac:dyDescent="0.25">
      <c r="B81" s="3"/>
      <c r="C81" s="3"/>
      <c r="D81" s="3"/>
      <c r="E81" s="3"/>
    </row>
    <row r="82" spans="1:7" x14ac:dyDescent="0.25">
      <c r="A82" s="1"/>
      <c r="B82" s="3"/>
      <c r="C82" s="3"/>
      <c r="D82" s="3"/>
      <c r="E82" s="3"/>
    </row>
    <row r="83" spans="1:7" x14ac:dyDescent="0.25">
      <c r="B83" s="3"/>
      <c r="C83" s="3"/>
      <c r="D83" s="3"/>
      <c r="E83" s="3"/>
      <c r="F83" s="5"/>
      <c r="G83" s="5"/>
    </row>
    <row r="84" spans="1:7" x14ac:dyDescent="0.25">
      <c r="B84" s="3"/>
      <c r="C84" s="3"/>
      <c r="D84" s="3"/>
      <c r="E84" s="3"/>
      <c r="F84" s="3"/>
      <c r="G84" s="3"/>
    </row>
    <row r="85" spans="1:7" x14ac:dyDescent="0.25">
      <c r="B85" s="3"/>
      <c r="C85" s="3"/>
      <c r="D85" s="3"/>
      <c r="E85" s="3"/>
      <c r="F85" s="5"/>
      <c r="G85" s="5"/>
    </row>
    <row r="86" spans="1:7" x14ac:dyDescent="0.25">
      <c r="B86" s="3"/>
      <c r="C86" s="3"/>
      <c r="D86" s="3"/>
      <c r="E86" s="3"/>
      <c r="F86" s="5"/>
      <c r="G86" s="5"/>
    </row>
    <row r="87" spans="1:7" x14ac:dyDescent="0.25">
      <c r="B87" s="3"/>
      <c r="C87" s="3"/>
      <c r="D87" s="3"/>
      <c r="E87" s="3"/>
      <c r="F87" s="5"/>
      <c r="G87" s="5"/>
    </row>
    <row r="88" spans="1:7" x14ac:dyDescent="0.25">
      <c r="B88" s="3"/>
      <c r="C88" s="3"/>
      <c r="D88" s="3"/>
      <c r="E88" s="3"/>
      <c r="F88" s="3"/>
      <c r="G88" s="3"/>
    </row>
    <row r="89" spans="1:7" x14ac:dyDescent="0.25">
      <c r="B89" s="3"/>
      <c r="C89" s="3"/>
      <c r="D89" s="3"/>
      <c r="E89" s="3"/>
      <c r="F89" s="3"/>
      <c r="G89" s="3"/>
    </row>
    <row r="90" spans="1:7" x14ac:dyDescent="0.25">
      <c r="B90" s="3"/>
      <c r="C90" s="3"/>
      <c r="D90" s="3"/>
      <c r="E90" s="3"/>
      <c r="F90" s="3"/>
      <c r="G90" s="3"/>
    </row>
    <row r="91" spans="1:7" x14ac:dyDescent="0.25">
      <c r="B91" s="3"/>
      <c r="C91" s="3"/>
      <c r="D91" s="3"/>
      <c r="E91" s="3"/>
      <c r="F91" s="3"/>
      <c r="G91" s="3"/>
    </row>
    <row r="92" spans="1:7" x14ac:dyDescent="0.25">
      <c r="B92" s="3"/>
      <c r="C92" s="3"/>
      <c r="D92" s="3"/>
      <c r="E92" s="3"/>
      <c r="F92" s="3"/>
      <c r="G92" s="3"/>
    </row>
    <row r="93" spans="1:7" x14ac:dyDescent="0.25">
      <c r="A93" s="2"/>
      <c r="B93" s="4"/>
      <c r="C93" s="4"/>
      <c r="D93" s="4"/>
      <c r="E93" s="4"/>
      <c r="F93" s="4"/>
      <c r="G93" s="4"/>
    </row>
    <row r="94" spans="1:7" x14ac:dyDescent="0.25">
      <c r="A94" s="1"/>
      <c r="B94" s="3"/>
      <c r="C94" s="3"/>
      <c r="D94" s="3"/>
      <c r="E94" s="3"/>
    </row>
    <row r="95" spans="1:7" x14ac:dyDescent="0.25">
      <c r="B95" s="3"/>
      <c r="C95" s="3"/>
      <c r="D95" s="3"/>
      <c r="E95" s="3"/>
      <c r="F95" s="3"/>
      <c r="G95" s="3"/>
    </row>
    <row r="96" spans="1:7" x14ac:dyDescent="0.25">
      <c r="B96" s="3"/>
      <c r="C96" s="3"/>
      <c r="D96" s="3"/>
      <c r="E96" s="3"/>
      <c r="F96" s="3"/>
      <c r="G96" s="3"/>
    </row>
    <row r="97" spans="1:7" x14ac:dyDescent="0.25">
      <c r="B97" s="3"/>
      <c r="C97" s="3"/>
      <c r="D97" s="3"/>
      <c r="E97" s="3"/>
      <c r="F97" s="5"/>
      <c r="G97" s="3"/>
    </row>
    <row r="98" spans="1:7" x14ac:dyDescent="0.25">
      <c r="B98" s="3"/>
      <c r="C98" s="3"/>
      <c r="D98" s="3"/>
      <c r="E98" s="3"/>
      <c r="F98" s="5"/>
      <c r="G98" s="3"/>
    </row>
    <row r="99" spans="1:7" x14ac:dyDescent="0.25">
      <c r="B99" s="3"/>
      <c r="C99" s="3"/>
      <c r="D99" s="3"/>
      <c r="E99" s="3"/>
      <c r="F99" s="3"/>
      <c r="G99" s="3"/>
    </row>
    <row r="100" spans="1:7" x14ac:dyDescent="0.25">
      <c r="B100" s="3"/>
      <c r="C100" s="3"/>
      <c r="D100" s="3"/>
      <c r="E100" s="4"/>
      <c r="F100" s="4"/>
      <c r="G100" s="4"/>
    </row>
    <row r="101" spans="1:7" x14ac:dyDescent="0.25">
      <c r="A101" s="1"/>
      <c r="B101" s="4"/>
      <c r="C101" s="4"/>
      <c r="D101" s="4"/>
      <c r="E101" s="4"/>
      <c r="F101" s="4"/>
      <c r="G101" s="4"/>
    </row>
    <row r="102" spans="1:7" x14ac:dyDescent="0.25">
      <c r="B102" s="3"/>
      <c r="C102" s="3"/>
      <c r="D102" s="3"/>
      <c r="E102" s="3"/>
    </row>
    <row r="103" spans="1:7" x14ac:dyDescent="0.25">
      <c r="A103" s="1"/>
      <c r="B103" s="3"/>
      <c r="C103" s="3"/>
      <c r="D103" s="3"/>
      <c r="E103" s="3"/>
    </row>
    <row r="104" spans="1:7" x14ac:dyDescent="0.25">
      <c r="B104" s="3"/>
      <c r="C104" s="3"/>
      <c r="D104" s="3"/>
      <c r="E104" s="3"/>
      <c r="F104" s="5"/>
      <c r="G104" s="5"/>
    </row>
    <row r="105" spans="1:7" x14ac:dyDescent="0.25">
      <c r="B105" s="3"/>
      <c r="C105" s="3"/>
      <c r="D105" s="3"/>
      <c r="E105" s="3"/>
      <c r="F105" s="3"/>
      <c r="G105" s="3"/>
    </row>
    <row r="106" spans="1:7" x14ac:dyDescent="0.25">
      <c r="B106" s="3"/>
      <c r="C106" s="3"/>
      <c r="D106" s="3"/>
      <c r="E106" s="3"/>
      <c r="F106" s="3"/>
      <c r="G106" s="3"/>
    </row>
    <row r="107" spans="1:7" x14ac:dyDescent="0.25">
      <c r="A107" s="1"/>
      <c r="B107" s="4"/>
      <c r="C107" s="4"/>
      <c r="D107" s="4"/>
      <c r="E107" s="4"/>
      <c r="F107" s="4"/>
      <c r="G107" s="4"/>
    </row>
    <row r="108" spans="1:7" x14ac:dyDescent="0.25">
      <c r="B108" s="3"/>
      <c r="C108" s="3"/>
      <c r="D108" s="3"/>
      <c r="E108" s="3"/>
    </row>
    <row r="109" spans="1:7" x14ac:dyDescent="0.25">
      <c r="A109" s="1"/>
      <c r="B109" s="3"/>
      <c r="C109" s="3"/>
      <c r="D109" s="3"/>
      <c r="E109" s="3"/>
    </row>
    <row r="110" spans="1:7" x14ac:dyDescent="0.25">
      <c r="B110" s="3"/>
      <c r="C110" s="3"/>
      <c r="D110" s="3"/>
      <c r="E110" s="3"/>
      <c r="F110" s="3"/>
      <c r="G110" s="3"/>
    </row>
    <row r="111" spans="1:7" x14ac:dyDescent="0.25">
      <c r="B111" s="3"/>
      <c r="C111" s="3"/>
      <c r="D111" s="3"/>
      <c r="E111" s="3"/>
      <c r="F111" s="3"/>
      <c r="G111" s="5"/>
    </row>
    <row r="112" spans="1:7" x14ac:dyDescent="0.25">
      <c r="B112" s="3"/>
      <c r="C112" s="3"/>
      <c r="D112" s="3"/>
      <c r="E112" s="3"/>
      <c r="F112" s="3"/>
      <c r="G112" s="3"/>
    </row>
    <row r="113" spans="1:7" x14ac:dyDescent="0.25">
      <c r="B113" s="3"/>
      <c r="C113" s="3"/>
      <c r="D113" s="3"/>
      <c r="E113" s="3"/>
      <c r="F113" s="3"/>
      <c r="G113" s="3"/>
    </row>
    <row r="114" spans="1:7" x14ac:dyDescent="0.25">
      <c r="B114" s="3"/>
      <c r="C114" s="3"/>
      <c r="D114" s="3"/>
      <c r="E114" s="3"/>
      <c r="F114" s="3"/>
      <c r="G114" s="3"/>
    </row>
    <row r="115" spans="1:7" x14ac:dyDescent="0.25">
      <c r="A115" s="1"/>
      <c r="B115" s="4"/>
      <c r="C115" s="4"/>
      <c r="D115" s="4"/>
      <c r="E115" s="4"/>
      <c r="F115" s="4"/>
      <c r="G115" s="4"/>
    </row>
    <row r="116" spans="1:7" x14ac:dyDescent="0.25">
      <c r="A116" s="1"/>
      <c r="B116" s="4"/>
      <c r="C116" s="4"/>
      <c r="D116" s="4"/>
      <c r="E116" s="4"/>
      <c r="F116" s="4"/>
      <c r="G116" s="4"/>
    </row>
    <row r="117" spans="1:7" x14ac:dyDescent="0.25">
      <c r="A117" s="1"/>
      <c r="B117" s="3"/>
      <c r="C117" s="3"/>
      <c r="D117" s="3"/>
      <c r="E117" s="3"/>
      <c r="F117" s="3"/>
      <c r="G117" s="3"/>
    </row>
    <row r="118" spans="1:7" x14ac:dyDescent="0.25">
      <c r="A118" s="1"/>
      <c r="B118" s="3"/>
      <c r="C118" s="3"/>
      <c r="D118" s="3"/>
      <c r="E118" s="3"/>
      <c r="F118" s="5"/>
      <c r="G118" s="5"/>
    </row>
    <row r="119" spans="1:7" x14ac:dyDescent="0.25">
      <c r="A119" s="1"/>
      <c r="B119" s="4"/>
      <c r="C119" s="4"/>
      <c r="D119" s="4"/>
      <c r="E119" s="4"/>
      <c r="F119" s="4"/>
      <c r="G119" s="4"/>
    </row>
    <row r="120" spans="1:7" x14ac:dyDescent="0.25">
      <c r="B120" s="3"/>
      <c r="C120" s="3"/>
      <c r="D120" s="3"/>
      <c r="E120" s="3"/>
    </row>
    <row r="121" spans="1:7" x14ac:dyDescent="0.25">
      <c r="B121" s="3"/>
      <c r="C121" s="3"/>
      <c r="D121" s="3"/>
      <c r="E12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C39" sqref="C39:H39"/>
    </sheetView>
  </sheetViews>
  <sheetFormatPr defaultRowHeight="15" x14ac:dyDescent="0.25"/>
  <cols>
    <col min="1" max="1" width="42.5703125" bestFit="1" customWidth="1"/>
    <col min="2" max="8" width="18" bestFit="1" customWidth="1"/>
  </cols>
  <sheetData>
    <row r="1" spans="1:9" x14ac:dyDescent="0.25">
      <c r="A1" s="1" t="s">
        <v>0</v>
      </c>
    </row>
    <row r="2" spans="1:9" x14ac:dyDescent="0.25">
      <c r="A2" s="1" t="s">
        <v>119</v>
      </c>
    </row>
    <row r="3" spans="1:9" x14ac:dyDescent="0.25">
      <c r="A3" t="s">
        <v>80</v>
      </c>
    </row>
    <row r="4" spans="1:9" x14ac:dyDescent="0.25">
      <c r="B4">
        <v>2012</v>
      </c>
      <c r="C4" s="6">
        <v>2013</v>
      </c>
      <c r="D4" s="6">
        <v>2014</v>
      </c>
      <c r="E4" s="6">
        <v>2015</v>
      </c>
      <c r="F4" s="6">
        <v>2016</v>
      </c>
      <c r="G4" s="6">
        <v>2017</v>
      </c>
      <c r="H4" s="6">
        <v>2018</v>
      </c>
    </row>
    <row r="5" spans="1:9" ht="15.75" x14ac:dyDescent="0.25">
      <c r="B5" s="7"/>
      <c r="C5" s="7"/>
      <c r="D5" s="7"/>
      <c r="E5" s="7"/>
      <c r="F5" s="7"/>
      <c r="G5" s="7"/>
    </row>
    <row r="6" spans="1:9" x14ac:dyDescent="0.25">
      <c r="A6" s="17" t="s">
        <v>95</v>
      </c>
      <c r="B6" s="4">
        <f>B7+SUM(B11:B13)</f>
        <v>7874980744</v>
      </c>
      <c r="C6" s="4">
        <f t="shared" ref="C6:H6" si="0">C7+SUM(C11:C13)</f>
        <v>8515429452</v>
      </c>
      <c r="D6" s="4">
        <f t="shared" si="0"/>
        <v>9820558571</v>
      </c>
      <c r="E6" s="4">
        <f t="shared" si="0"/>
        <v>10520520555</v>
      </c>
      <c r="F6" s="4">
        <f t="shared" si="0"/>
        <v>11039619983</v>
      </c>
      <c r="G6" s="4">
        <f t="shared" si="0"/>
        <v>12370565088</v>
      </c>
      <c r="H6" s="4">
        <f t="shared" si="0"/>
        <v>14406017973</v>
      </c>
    </row>
    <row r="7" spans="1:9" x14ac:dyDescent="0.25">
      <c r="A7" s="16" t="s">
        <v>96</v>
      </c>
      <c r="B7" s="4">
        <f t="shared" ref="B7:H7" si="1">B8-B9</f>
        <v>3705920432</v>
      </c>
      <c r="C7" s="4">
        <f t="shared" si="1"/>
        <v>3043820914</v>
      </c>
      <c r="D7" s="4">
        <f t="shared" si="1"/>
        <v>3204981741</v>
      </c>
      <c r="E7" s="4">
        <f t="shared" si="1"/>
        <v>2748135953</v>
      </c>
      <c r="F7" s="4">
        <f t="shared" si="1"/>
        <v>4187652594</v>
      </c>
      <c r="G7" s="4">
        <f t="shared" si="1"/>
        <v>5683745995</v>
      </c>
      <c r="H7" s="4">
        <f t="shared" si="1"/>
        <v>7998930236</v>
      </c>
      <c r="I7" s="4"/>
    </row>
    <row r="8" spans="1:9" x14ac:dyDescent="0.25">
      <c r="A8" t="s">
        <v>21</v>
      </c>
      <c r="B8" s="3">
        <v>13888800933</v>
      </c>
      <c r="C8" s="3">
        <v>14718904894</v>
      </c>
      <c r="D8" s="3">
        <v>13963856420</v>
      </c>
      <c r="E8" s="3">
        <v>13944811681</v>
      </c>
      <c r="F8" s="3">
        <v>14795577265</v>
      </c>
      <c r="G8" s="3">
        <v>16537474861</v>
      </c>
      <c r="H8" s="3">
        <v>21010148200</v>
      </c>
    </row>
    <row r="9" spans="1:9" x14ac:dyDescent="0.25">
      <c r="A9" t="s">
        <v>62</v>
      </c>
      <c r="B9" s="3">
        <v>10182880501</v>
      </c>
      <c r="C9" s="3">
        <v>11675083980</v>
      </c>
      <c r="D9" s="3">
        <v>10758874679</v>
      </c>
      <c r="E9" s="3">
        <v>11196675728</v>
      </c>
      <c r="F9" s="3">
        <v>10607924671</v>
      </c>
      <c r="G9" s="3">
        <v>10853728866</v>
      </c>
      <c r="H9" s="3">
        <v>13011217964</v>
      </c>
    </row>
    <row r="10" spans="1:9" x14ac:dyDescent="0.25">
      <c r="A10" s="1"/>
      <c r="B10" s="3"/>
      <c r="C10" s="3"/>
      <c r="D10" s="3"/>
      <c r="E10" s="3"/>
      <c r="F10" s="3"/>
      <c r="G10" s="3"/>
      <c r="H10" s="3"/>
    </row>
    <row r="11" spans="1:9" x14ac:dyDescent="0.25">
      <c r="A11" t="s">
        <v>22</v>
      </c>
      <c r="B11" s="3">
        <v>1840646106</v>
      </c>
      <c r="C11" s="3">
        <v>3055009284</v>
      </c>
      <c r="D11" s="3">
        <v>4035196622</v>
      </c>
      <c r="E11" s="3">
        <v>4900921059</v>
      </c>
      <c r="F11" s="3">
        <v>3548303241</v>
      </c>
      <c r="G11" s="3">
        <v>2535391259</v>
      </c>
      <c r="H11" s="3">
        <v>2311462131</v>
      </c>
    </row>
    <row r="12" spans="1:9" x14ac:dyDescent="0.25">
      <c r="A12" t="s">
        <v>23</v>
      </c>
      <c r="B12" s="3">
        <v>1881617259</v>
      </c>
      <c r="C12" s="3">
        <v>1912082603</v>
      </c>
      <c r="D12" s="3">
        <v>2009023109</v>
      </c>
      <c r="E12" s="3">
        <v>2289683222</v>
      </c>
      <c r="F12" s="3">
        <v>2620174212</v>
      </c>
      <c r="G12" s="3">
        <v>3346784283</v>
      </c>
      <c r="H12" s="3">
        <v>3110434216</v>
      </c>
    </row>
    <row r="13" spans="1:9" x14ac:dyDescent="0.25">
      <c r="A13" t="s">
        <v>24</v>
      </c>
      <c r="B13" s="3">
        <v>446796947</v>
      </c>
      <c r="C13" s="3">
        <v>504516651</v>
      </c>
      <c r="D13" s="3">
        <v>571357099</v>
      </c>
      <c r="E13" s="3">
        <v>581780321</v>
      </c>
      <c r="F13" s="3">
        <v>683489936</v>
      </c>
      <c r="G13" s="3">
        <v>804643551</v>
      </c>
      <c r="H13" s="3">
        <v>985191390</v>
      </c>
    </row>
    <row r="14" spans="1:9" x14ac:dyDescent="0.25">
      <c r="A14" s="17" t="s">
        <v>97</v>
      </c>
      <c r="B14" s="4">
        <f t="shared" ref="B14:H14" si="2">SUM(B15:B24)</f>
        <v>2864939946</v>
      </c>
      <c r="C14" s="4">
        <f t="shared" si="2"/>
        <v>3214731899</v>
      </c>
      <c r="D14" s="4">
        <f t="shared" si="2"/>
        <v>4048560289</v>
      </c>
      <c r="E14" s="4">
        <f t="shared" si="2"/>
        <v>4495373470</v>
      </c>
      <c r="F14" s="4">
        <f t="shared" si="2"/>
        <v>4852162381</v>
      </c>
      <c r="G14" s="4">
        <f t="shared" si="2"/>
        <v>5437869714</v>
      </c>
      <c r="H14" s="4">
        <f t="shared" si="2"/>
        <v>6222595995</v>
      </c>
    </row>
    <row r="15" spans="1:9" x14ac:dyDescent="0.25">
      <c r="A15" t="s">
        <v>25</v>
      </c>
      <c r="B15" s="3">
        <v>1322836874</v>
      </c>
      <c r="C15" s="3">
        <v>1487461781</v>
      </c>
      <c r="D15" s="3">
        <v>1878784873</v>
      </c>
      <c r="E15" s="3">
        <v>2221879869</v>
      </c>
      <c r="F15" s="3">
        <v>2403117832</v>
      </c>
      <c r="G15" s="3">
        <v>2595054425</v>
      </c>
      <c r="H15" s="3">
        <v>2963638772</v>
      </c>
    </row>
    <row r="16" spans="1:9" x14ac:dyDescent="0.25">
      <c r="A16" t="s">
        <v>26</v>
      </c>
      <c r="B16" s="3">
        <v>346012541</v>
      </c>
      <c r="C16" s="3">
        <v>388742958</v>
      </c>
      <c r="D16" s="3">
        <v>453338381</v>
      </c>
      <c r="E16" s="3">
        <v>541479545</v>
      </c>
      <c r="F16" s="3">
        <v>558761586</v>
      </c>
      <c r="G16" s="3">
        <v>640514240</v>
      </c>
      <c r="H16" s="3">
        <v>714978997</v>
      </c>
    </row>
    <row r="17" spans="1:9" x14ac:dyDescent="0.25">
      <c r="A17" t="s">
        <v>27</v>
      </c>
      <c r="B17" s="3">
        <v>7470346</v>
      </c>
      <c r="C17" s="3">
        <v>9144734</v>
      </c>
      <c r="D17" s="3">
        <v>13598714</v>
      </c>
      <c r="E17" s="3">
        <v>11618157</v>
      </c>
      <c r="F17" s="3">
        <v>18046458</v>
      </c>
      <c r="G17" s="3">
        <v>25877298</v>
      </c>
      <c r="H17" s="3">
        <v>27388071</v>
      </c>
    </row>
    <row r="18" spans="1:9" x14ac:dyDescent="0.25">
      <c r="A18" t="s">
        <v>28</v>
      </c>
      <c r="B18" s="3">
        <v>57517258</v>
      </c>
      <c r="C18" s="3">
        <v>68512059</v>
      </c>
      <c r="D18" s="3">
        <v>71439706</v>
      </c>
      <c r="E18" s="3">
        <v>79969383</v>
      </c>
      <c r="F18" s="3">
        <v>84071480</v>
      </c>
      <c r="G18" s="3">
        <v>92453590</v>
      </c>
      <c r="H18" s="3">
        <v>111154986</v>
      </c>
    </row>
    <row r="19" spans="1:9" x14ac:dyDescent="0.25">
      <c r="A19" t="s">
        <v>29</v>
      </c>
      <c r="B19" s="3">
        <v>71173902</v>
      </c>
      <c r="C19" s="3">
        <v>70553652</v>
      </c>
      <c r="D19" s="3">
        <v>77514359</v>
      </c>
      <c r="E19" s="3">
        <v>101396676</v>
      </c>
      <c r="F19" s="3">
        <v>91527800</v>
      </c>
      <c r="G19" s="3">
        <v>100166466</v>
      </c>
      <c r="H19" s="3">
        <v>136747954</v>
      </c>
    </row>
    <row r="20" spans="1:9" x14ac:dyDescent="0.25">
      <c r="A20" t="s">
        <v>30</v>
      </c>
      <c r="B20" s="3">
        <v>12200000</v>
      </c>
      <c r="C20" s="3">
        <v>13000000</v>
      </c>
      <c r="D20" s="3">
        <v>14159744</v>
      </c>
      <c r="E20" s="3">
        <v>16732000</v>
      </c>
      <c r="F20" s="3">
        <v>15689899</v>
      </c>
      <c r="G20" s="3">
        <v>13900000</v>
      </c>
      <c r="H20" s="3">
        <v>13900000</v>
      </c>
    </row>
    <row r="21" spans="1:9" x14ac:dyDescent="0.25">
      <c r="A21" t="s">
        <v>31</v>
      </c>
      <c r="B21" s="3">
        <v>2190240</v>
      </c>
      <c r="C21" s="3">
        <v>1840750</v>
      </c>
      <c r="D21" s="3">
        <v>2971250</v>
      </c>
      <c r="E21" s="3">
        <v>4840350</v>
      </c>
      <c r="F21" s="3">
        <v>3422000</v>
      </c>
      <c r="G21" s="3">
        <v>3286400</v>
      </c>
      <c r="H21" s="3">
        <v>3886000</v>
      </c>
    </row>
    <row r="22" spans="1:9" x14ac:dyDescent="0.25">
      <c r="A22" t="s">
        <v>32</v>
      </c>
      <c r="B22" s="3">
        <v>1930785</v>
      </c>
      <c r="C22" s="3">
        <v>1956800</v>
      </c>
      <c r="D22" s="3">
        <v>2223357</v>
      </c>
      <c r="E22" s="3">
        <v>3268002</v>
      </c>
      <c r="F22" s="3">
        <v>3339006</v>
      </c>
      <c r="G22" s="3">
        <v>3106584</v>
      </c>
      <c r="H22" s="3">
        <v>2913042</v>
      </c>
    </row>
    <row r="23" spans="1:9" x14ac:dyDescent="0.25">
      <c r="A23" t="s">
        <v>33</v>
      </c>
      <c r="B23" s="3">
        <v>347908531</v>
      </c>
      <c r="C23" s="3">
        <v>387349133</v>
      </c>
      <c r="D23" s="3">
        <v>448602098</v>
      </c>
      <c r="E23" s="3">
        <v>448446317</v>
      </c>
      <c r="F23" s="3">
        <v>473133169</v>
      </c>
      <c r="G23" s="3">
        <v>464055824</v>
      </c>
      <c r="H23" s="3">
        <v>480859178</v>
      </c>
    </row>
    <row r="24" spans="1:9" x14ac:dyDescent="0.25">
      <c r="A24" t="s">
        <v>34</v>
      </c>
      <c r="B24" s="3">
        <v>695699469</v>
      </c>
      <c r="C24" s="3">
        <v>786170032</v>
      </c>
      <c r="D24" s="3">
        <v>1085927807</v>
      </c>
      <c r="E24" s="3">
        <v>1065743171</v>
      </c>
      <c r="F24" s="3">
        <v>1201053151</v>
      </c>
      <c r="G24" s="3">
        <v>1499454887</v>
      </c>
      <c r="H24" s="3">
        <v>1767128995</v>
      </c>
    </row>
    <row r="25" spans="1:9" x14ac:dyDescent="0.25">
      <c r="A25" s="17" t="s">
        <v>98</v>
      </c>
      <c r="B25" s="3">
        <f>B6-B14</f>
        <v>5010040798</v>
      </c>
      <c r="C25" s="3">
        <f t="shared" ref="C25:H25" si="3">C6-C14</f>
        <v>5300697553</v>
      </c>
      <c r="D25" s="3">
        <f t="shared" si="3"/>
        <v>5771998282</v>
      </c>
      <c r="E25" s="3">
        <f t="shared" si="3"/>
        <v>6025147085</v>
      </c>
      <c r="F25" s="3">
        <f t="shared" si="3"/>
        <v>6187457602</v>
      </c>
      <c r="G25" s="3">
        <f t="shared" si="3"/>
        <v>6932695374</v>
      </c>
      <c r="H25" s="3">
        <f t="shared" si="3"/>
        <v>8183421978</v>
      </c>
      <c r="I25" s="4"/>
    </row>
    <row r="26" spans="1:9" x14ac:dyDescent="0.25">
      <c r="A26" s="15" t="s">
        <v>99</v>
      </c>
      <c r="B26" s="4">
        <f t="shared" ref="B26:G26" si="4">SUM(B30:B33)</f>
        <v>2329028949</v>
      </c>
      <c r="C26" s="4">
        <f t="shared" si="4"/>
        <v>1895342365</v>
      </c>
      <c r="D26" s="4">
        <f t="shared" si="4"/>
        <v>1744222699</v>
      </c>
      <c r="E26" s="4">
        <f t="shared" si="4"/>
        <v>1909742462</v>
      </c>
      <c r="F26" s="4">
        <f t="shared" si="4"/>
        <v>2745348756</v>
      </c>
      <c r="G26" s="4">
        <f t="shared" si="4"/>
        <v>2735934074</v>
      </c>
      <c r="H26" s="4">
        <f>SUM(H30, H32:H33)-H31</f>
        <v>3554100932</v>
      </c>
      <c r="I26" s="4"/>
    </row>
    <row r="27" spans="1:9" x14ac:dyDescent="0.25">
      <c r="A27" t="s">
        <v>35</v>
      </c>
      <c r="B27" s="3"/>
      <c r="C27" s="3"/>
      <c r="D27" s="3"/>
      <c r="E27" s="3"/>
      <c r="F27" s="3"/>
      <c r="G27" s="3"/>
      <c r="H27" s="3"/>
    </row>
    <row r="28" spans="1:9" x14ac:dyDescent="0.25">
      <c r="A28" t="s">
        <v>36</v>
      </c>
      <c r="B28" s="3">
        <v>15174646</v>
      </c>
      <c r="C28" s="3">
        <v>49000849</v>
      </c>
      <c r="D28" s="3">
        <v>117587306</v>
      </c>
      <c r="E28" s="3">
        <v>1539227187</v>
      </c>
      <c r="F28" s="3">
        <v>555793056</v>
      </c>
      <c r="G28" s="3">
        <v>1171754018</v>
      </c>
      <c r="H28" s="3">
        <v>990055890</v>
      </c>
    </row>
    <row r="29" spans="1:9" x14ac:dyDescent="0.25">
      <c r="A29" t="s">
        <v>37</v>
      </c>
      <c r="B29" s="3">
        <v>2075183808</v>
      </c>
      <c r="C29" s="3">
        <v>1519802819</v>
      </c>
      <c r="D29" s="3">
        <v>1464654113</v>
      </c>
      <c r="E29" s="3">
        <v>107616253</v>
      </c>
      <c r="F29" s="3">
        <v>1928486005</v>
      </c>
      <c r="G29" s="3">
        <v>1339895000</v>
      </c>
      <c r="H29" s="3">
        <v>2714517014</v>
      </c>
    </row>
    <row r="30" spans="1:9" x14ac:dyDescent="0.25">
      <c r="B30" s="3">
        <f t="shared" ref="B30:D30" si="5">SUM(B28:B29)</f>
        <v>2090358454</v>
      </c>
      <c r="C30" s="3">
        <f t="shared" si="5"/>
        <v>1568803668</v>
      </c>
      <c r="D30" s="3">
        <f t="shared" si="5"/>
        <v>1582241419</v>
      </c>
      <c r="E30" s="3">
        <f>SUM(E28:E29)</f>
        <v>1646843440</v>
      </c>
      <c r="F30" s="4">
        <f>SUM(F28:F29)</f>
        <v>2484279061</v>
      </c>
      <c r="G30" s="4">
        <f>SUM(G28:G29)</f>
        <v>2511649018</v>
      </c>
      <c r="H30" s="4">
        <f t="shared" ref="H30" si="6">SUM(H28:H29)</f>
        <v>3704572904</v>
      </c>
      <c r="I30" s="4"/>
    </row>
    <row r="31" spans="1:9" x14ac:dyDescent="0.25">
      <c r="A31" t="s">
        <v>54</v>
      </c>
      <c r="B31" s="3">
        <v>130572366</v>
      </c>
      <c r="C31" s="3">
        <v>79485283</v>
      </c>
      <c r="D31" s="3">
        <v>43628897</v>
      </c>
      <c r="E31" s="3">
        <v>252899022</v>
      </c>
      <c r="F31" s="3">
        <v>139449902</v>
      </c>
      <c r="G31" s="3">
        <v>223379000</v>
      </c>
      <c r="H31" s="3">
        <v>172971972</v>
      </c>
    </row>
    <row r="32" spans="1:9" x14ac:dyDescent="0.25">
      <c r="A32" t="s">
        <v>38</v>
      </c>
      <c r="B32" s="3">
        <v>100220768</v>
      </c>
      <c r="C32" s="3">
        <v>247053414</v>
      </c>
      <c r="D32" s="3">
        <v>63352383</v>
      </c>
      <c r="E32" s="3">
        <v>0</v>
      </c>
      <c r="F32" s="3">
        <v>0</v>
      </c>
      <c r="G32" s="3">
        <v>906056</v>
      </c>
      <c r="H32" s="3">
        <v>10000000</v>
      </c>
    </row>
    <row r="33" spans="1:9" x14ac:dyDescent="0.25">
      <c r="A33" t="s">
        <v>39</v>
      </c>
      <c r="B33" s="3">
        <v>7877361</v>
      </c>
      <c r="C33" s="3">
        <v>0</v>
      </c>
      <c r="D33" s="3">
        <v>55000000</v>
      </c>
      <c r="E33" s="3">
        <v>10000000</v>
      </c>
      <c r="F33" s="3">
        <v>121619793</v>
      </c>
      <c r="G33" s="3"/>
      <c r="H33" s="3">
        <v>12500000</v>
      </c>
    </row>
    <row r="34" spans="1:9" x14ac:dyDescent="0.25">
      <c r="A34" s="17" t="s">
        <v>100</v>
      </c>
      <c r="B34" s="4">
        <f t="shared" ref="B34:H34" si="7">B25-B26</f>
        <v>2681011849</v>
      </c>
      <c r="C34" s="4">
        <f t="shared" si="7"/>
        <v>3405355188</v>
      </c>
      <c r="D34" s="4">
        <f t="shared" si="7"/>
        <v>4027775583</v>
      </c>
      <c r="E34" s="4">
        <f t="shared" si="7"/>
        <v>4115404623</v>
      </c>
      <c r="F34" s="4">
        <f t="shared" si="7"/>
        <v>3442108846</v>
      </c>
      <c r="G34" s="4">
        <f t="shared" si="7"/>
        <v>4196761300</v>
      </c>
      <c r="H34" s="4">
        <f t="shared" si="7"/>
        <v>4629321046</v>
      </c>
      <c r="I34" s="4"/>
    </row>
    <row r="35" spans="1:9" x14ac:dyDescent="0.25">
      <c r="A35" s="17" t="s">
        <v>101</v>
      </c>
      <c r="B35" s="4">
        <f t="shared" ref="B35:H35" si="8">SUM(B36:B37)</f>
        <v>1831070482</v>
      </c>
      <c r="C35" s="4">
        <f t="shared" si="8"/>
        <v>2074816786</v>
      </c>
      <c r="D35" s="4">
        <f t="shared" si="8"/>
        <v>2015218166</v>
      </c>
      <c r="E35" s="4">
        <f t="shared" si="8"/>
        <v>1565334589</v>
      </c>
      <c r="F35" s="4">
        <f t="shared" si="8"/>
        <v>1798042600</v>
      </c>
      <c r="G35" s="4">
        <f t="shared" si="8"/>
        <v>2084671957</v>
      </c>
      <c r="H35" s="4">
        <f t="shared" si="8"/>
        <v>2395930537</v>
      </c>
      <c r="I35" s="4"/>
    </row>
    <row r="36" spans="1:9" x14ac:dyDescent="0.25">
      <c r="A36" t="s">
        <v>40</v>
      </c>
      <c r="B36" s="3">
        <v>1804625023</v>
      </c>
      <c r="C36" s="3">
        <v>2055629854</v>
      </c>
      <c r="D36" s="3">
        <v>1964118166</v>
      </c>
      <c r="E36" s="3">
        <v>1550073235</v>
      </c>
      <c r="F36" s="3">
        <v>1735042600</v>
      </c>
      <c r="G36" s="3">
        <v>2043171957</v>
      </c>
      <c r="H36" s="3">
        <v>2395930537</v>
      </c>
    </row>
    <row r="37" spans="1:9" x14ac:dyDescent="0.25">
      <c r="A37" t="s">
        <v>41</v>
      </c>
      <c r="B37" s="3">
        <v>26445459</v>
      </c>
      <c r="C37" s="3">
        <v>19186932</v>
      </c>
      <c r="D37" s="3">
        <v>51100000</v>
      </c>
      <c r="E37" s="3">
        <v>15261354</v>
      </c>
      <c r="F37" s="3">
        <v>63000000</v>
      </c>
      <c r="G37" s="3">
        <v>41500000</v>
      </c>
      <c r="H37" s="3"/>
    </row>
    <row r="38" spans="1:9" x14ac:dyDescent="0.25">
      <c r="A38" s="1" t="s">
        <v>102</v>
      </c>
      <c r="B38" s="4">
        <f t="shared" ref="B38:H38" si="9">B34-B35</f>
        <v>849941367</v>
      </c>
      <c r="C38" s="4">
        <f t="shared" si="9"/>
        <v>1330538402</v>
      </c>
      <c r="D38" s="4">
        <f t="shared" si="9"/>
        <v>2012557417</v>
      </c>
      <c r="E38" s="4">
        <f t="shared" si="9"/>
        <v>2550070034</v>
      </c>
      <c r="F38" s="4">
        <f t="shared" si="9"/>
        <v>1644066246</v>
      </c>
      <c r="G38" s="4">
        <f t="shared" si="9"/>
        <v>2112089343</v>
      </c>
      <c r="H38" s="4">
        <f t="shared" si="9"/>
        <v>2233390509</v>
      </c>
      <c r="I38" s="4"/>
    </row>
    <row r="39" spans="1:9" s="1" customFormat="1" x14ac:dyDescent="0.25">
      <c r="A39" s="20" t="s">
        <v>69</v>
      </c>
      <c r="B39" s="23">
        <f>B38/('1'!B36/10)</f>
        <v>1.3478833438196376</v>
      </c>
      <c r="C39" s="23">
        <f>C38/('1'!C36/10)</f>
        <v>1.9182184693894881</v>
      </c>
      <c r="D39" s="23">
        <f>D38/('1'!D36/10)</f>
        <v>2.6377051621611329</v>
      </c>
      <c r="E39" s="23">
        <f>E38/('1'!E36/10)</f>
        <v>3.0383471474664883</v>
      </c>
      <c r="F39" s="23">
        <f>F38/('1'!F36/10)</f>
        <v>1.8655861084160745</v>
      </c>
      <c r="G39" s="23">
        <f>G38/('1'!G36/10)</f>
        <v>2.1398840855385357</v>
      </c>
      <c r="H39" s="23">
        <f>H38/('1'!H36/10)</f>
        <v>2.011361382543535</v>
      </c>
      <c r="I39" s="21"/>
    </row>
    <row r="40" spans="1:9" x14ac:dyDescent="0.25">
      <c r="A40" s="20" t="s">
        <v>70</v>
      </c>
      <c r="B40" s="4">
        <v>630574872</v>
      </c>
      <c r="C40" s="4">
        <v>693632359</v>
      </c>
      <c r="D40" s="4">
        <v>762995594</v>
      </c>
      <c r="E40" s="4">
        <v>839295153</v>
      </c>
      <c r="F40" s="4">
        <v>881259910</v>
      </c>
      <c r="G40" s="4">
        <v>987011099</v>
      </c>
      <c r="H40" s="4">
        <v>1110387486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J29" sqref="J29"/>
    </sheetView>
  </sheetViews>
  <sheetFormatPr defaultRowHeight="15" x14ac:dyDescent="0.25"/>
  <cols>
    <col min="1" max="1" width="42.28515625" customWidth="1"/>
    <col min="2" max="7" width="16" bestFit="1" customWidth="1"/>
    <col min="8" max="8" width="18.7109375" bestFit="1" customWidth="1"/>
  </cols>
  <sheetData>
    <row r="1" spans="1:10" x14ac:dyDescent="0.25">
      <c r="A1" s="1" t="s">
        <v>0</v>
      </c>
    </row>
    <row r="2" spans="1:10" x14ac:dyDescent="0.25">
      <c r="A2" s="1" t="s">
        <v>120</v>
      </c>
    </row>
    <row r="3" spans="1:10" x14ac:dyDescent="0.25">
      <c r="A3" t="s">
        <v>80</v>
      </c>
    </row>
    <row r="4" spans="1:10" x14ac:dyDescent="0.25">
      <c r="B4">
        <v>2012</v>
      </c>
      <c r="C4" s="6">
        <v>2013</v>
      </c>
      <c r="D4" s="6">
        <v>2014</v>
      </c>
      <c r="E4" s="6">
        <v>2015</v>
      </c>
      <c r="F4" s="6">
        <v>2016</v>
      </c>
      <c r="G4" s="6">
        <v>2017</v>
      </c>
      <c r="H4" s="6">
        <v>2018</v>
      </c>
    </row>
    <row r="5" spans="1:10" x14ac:dyDescent="0.25">
      <c r="A5" s="17" t="s">
        <v>103</v>
      </c>
      <c r="B5" s="4">
        <f t="shared" ref="B5:H5" si="0">B6+B17</f>
        <v>10613011605</v>
      </c>
      <c r="C5" s="4">
        <f t="shared" si="0"/>
        <v>10524094297</v>
      </c>
      <c r="D5" s="4">
        <f t="shared" si="0"/>
        <v>6246844661</v>
      </c>
      <c r="E5" s="4">
        <f t="shared" si="0"/>
        <v>18671261532</v>
      </c>
      <c r="F5" s="4">
        <f t="shared" si="0"/>
        <v>5363307992</v>
      </c>
      <c r="G5" s="4">
        <f t="shared" si="0"/>
        <v>-2442474912</v>
      </c>
      <c r="H5" s="4">
        <f t="shared" si="0"/>
        <v>3497987254</v>
      </c>
      <c r="I5" s="4"/>
      <c r="J5" s="4"/>
    </row>
    <row r="6" spans="1:10" x14ac:dyDescent="0.25">
      <c r="A6" s="15" t="s">
        <v>104</v>
      </c>
      <c r="B6" s="4">
        <f t="shared" ref="B6:H6" si="1">SUM(B7:B16)</f>
        <v>3251842029</v>
      </c>
      <c r="C6" s="4">
        <f t="shared" si="1"/>
        <v>1740233623</v>
      </c>
      <c r="D6" s="4">
        <f t="shared" si="1"/>
        <v>6011508902</v>
      </c>
      <c r="E6" s="4">
        <f t="shared" si="1"/>
        <v>4556460497</v>
      </c>
      <c r="F6" s="4">
        <f t="shared" si="1"/>
        <v>5127705607</v>
      </c>
      <c r="G6" s="4">
        <f t="shared" si="1"/>
        <v>5138471721</v>
      </c>
      <c r="H6" s="4">
        <f t="shared" si="1"/>
        <v>6807420645</v>
      </c>
      <c r="I6" s="4"/>
    </row>
    <row r="7" spans="1:10" x14ac:dyDescent="0.25">
      <c r="A7" t="s">
        <v>71</v>
      </c>
      <c r="B7" s="3">
        <v>14650869920</v>
      </c>
      <c r="C7" s="3">
        <v>16971625817</v>
      </c>
      <c r="D7" s="3">
        <v>17747055040</v>
      </c>
      <c r="E7" s="3">
        <v>17750745180</v>
      </c>
      <c r="F7" s="5">
        <v>17814401912</v>
      </c>
      <c r="G7" s="5">
        <v>18210636506</v>
      </c>
      <c r="H7" s="5">
        <v>22761387592</v>
      </c>
    </row>
    <row r="8" spans="1:10" x14ac:dyDescent="0.25">
      <c r="A8" t="s">
        <v>72</v>
      </c>
      <c r="B8" s="3">
        <v>-10164442793</v>
      </c>
      <c r="C8" s="3">
        <v>-11662030769</v>
      </c>
      <c r="D8" s="3">
        <v>-9796358377</v>
      </c>
      <c r="E8" s="3">
        <v>-11428144861</v>
      </c>
      <c r="F8" s="3">
        <v>-10607924671</v>
      </c>
      <c r="G8" s="3">
        <v>-10765570591</v>
      </c>
      <c r="H8" s="3">
        <v>-13007026870</v>
      </c>
    </row>
    <row r="9" spans="1:10" x14ac:dyDescent="0.25">
      <c r="A9" t="s">
        <v>57</v>
      </c>
      <c r="B9" s="3"/>
      <c r="C9" s="3"/>
      <c r="D9" s="3"/>
      <c r="E9" s="3">
        <v>0</v>
      </c>
      <c r="F9" s="5">
        <v>41515740</v>
      </c>
      <c r="G9" s="5">
        <v>53427973</v>
      </c>
      <c r="H9" s="5">
        <v>31854449</v>
      </c>
    </row>
    <row r="10" spans="1:10" x14ac:dyDescent="0.25">
      <c r="A10" t="s">
        <v>42</v>
      </c>
      <c r="B10" s="3">
        <v>1881617259</v>
      </c>
      <c r="C10" s="3">
        <v>1912082603</v>
      </c>
      <c r="D10" s="3">
        <v>2009023109</v>
      </c>
      <c r="E10" s="3">
        <v>2289683222</v>
      </c>
      <c r="F10" s="5">
        <v>2620174212</v>
      </c>
      <c r="G10" s="5">
        <v>3346784283</v>
      </c>
      <c r="H10" s="5">
        <v>3110434216</v>
      </c>
    </row>
    <row r="11" spans="1:10" x14ac:dyDescent="0.25">
      <c r="A11" t="s">
        <v>73</v>
      </c>
      <c r="B11" s="3"/>
      <c r="C11" s="3"/>
      <c r="D11" s="3"/>
      <c r="E11" s="3"/>
      <c r="F11" s="5">
        <v>42108117</v>
      </c>
      <c r="G11" s="5">
        <v>34250512</v>
      </c>
      <c r="H11" s="5">
        <v>102546693</v>
      </c>
    </row>
    <row r="12" spans="1:10" x14ac:dyDescent="0.25">
      <c r="A12" t="s">
        <v>43</v>
      </c>
      <c r="B12" s="3">
        <v>-1172836874</v>
      </c>
      <c r="C12" s="3">
        <v>-1455244654</v>
      </c>
      <c r="D12" s="3">
        <v>-1788327931</v>
      </c>
      <c r="E12" s="3">
        <v>-2164133683</v>
      </c>
      <c r="F12" s="3">
        <v>-2444083935</v>
      </c>
      <c r="G12" s="3">
        <v>-2544380951</v>
      </c>
      <c r="H12">
        <v>-2906276213</v>
      </c>
    </row>
    <row r="13" spans="1:10" x14ac:dyDescent="0.25">
      <c r="A13" t="s">
        <v>44</v>
      </c>
      <c r="B13" s="3">
        <v>-134592764</v>
      </c>
      <c r="C13" s="3">
        <v>-142189633</v>
      </c>
      <c r="D13" s="3">
        <v>-146926629</v>
      </c>
      <c r="E13" s="3">
        <v>-166750485</v>
      </c>
      <c r="F13" s="3">
        <v>-161747580</v>
      </c>
      <c r="G13" s="3">
        <v>-166777619</v>
      </c>
      <c r="H13" s="5">
        <v>-206063350</v>
      </c>
    </row>
    <row r="14" spans="1:10" x14ac:dyDescent="0.25">
      <c r="A14" t="s">
        <v>45</v>
      </c>
      <c r="B14" s="3">
        <v>-1614561904</v>
      </c>
      <c r="C14" s="3">
        <v>-2221014583</v>
      </c>
      <c r="D14" s="3">
        <v>-1513877130</v>
      </c>
      <c r="E14" s="3">
        <v>-1742549849</v>
      </c>
      <c r="F14" s="3">
        <v>-1567515086</v>
      </c>
      <c r="G14" s="3">
        <v>-1760330963</v>
      </c>
      <c r="H14" s="5">
        <v>-1498841576</v>
      </c>
    </row>
    <row r="15" spans="1:10" x14ac:dyDescent="0.25">
      <c r="A15" t="s">
        <v>74</v>
      </c>
      <c r="B15" s="3">
        <v>897957106</v>
      </c>
      <c r="C15" s="3">
        <v>683238602</v>
      </c>
      <c r="D15" s="3">
        <v>1143516556</v>
      </c>
      <c r="E15" s="3">
        <v>1740756598</v>
      </c>
      <c r="F15" s="3">
        <v>1275012121</v>
      </c>
      <c r="G15" s="3">
        <v>1009792761</v>
      </c>
      <c r="H15" s="5">
        <v>1060755795</v>
      </c>
    </row>
    <row r="16" spans="1:10" x14ac:dyDescent="0.25">
      <c r="A16" t="s">
        <v>75</v>
      </c>
      <c r="B16" s="3">
        <v>-1092167921</v>
      </c>
      <c r="C16" s="3">
        <v>-2346233760</v>
      </c>
      <c r="D16" s="3">
        <v>-1642595736</v>
      </c>
      <c r="E16" s="3">
        <v>-1723145625</v>
      </c>
      <c r="F16" s="3">
        <v>-1884235223</v>
      </c>
      <c r="G16" s="3">
        <v>-2279360190</v>
      </c>
      <c r="H16" s="5">
        <v>-2641350091</v>
      </c>
    </row>
    <row r="17" spans="1:9" x14ac:dyDescent="0.25">
      <c r="A17" s="16" t="s">
        <v>105</v>
      </c>
      <c r="B17" s="3">
        <f t="shared" ref="B17:H17" si="2">SUM(B18:B22)</f>
        <v>7361169576</v>
      </c>
      <c r="C17" s="3">
        <f t="shared" si="2"/>
        <v>8783860674</v>
      </c>
      <c r="D17" s="3">
        <f t="shared" si="2"/>
        <v>235335759</v>
      </c>
      <c r="E17" s="4">
        <f t="shared" si="2"/>
        <v>14114801035</v>
      </c>
      <c r="F17" s="4">
        <f t="shared" si="2"/>
        <v>235602385</v>
      </c>
      <c r="G17" s="4">
        <f t="shared" si="2"/>
        <v>-7580946633</v>
      </c>
      <c r="H17" s="4">
        <f t="shared" si="2"/>
        <v>-3309433391</v>
      </c>
    </row>
    <row r="18" spans="1:9" x14ac:dyDescent="0.25">
      <c r="A18" t="s">
        <v>55</v>
      </c>
      <c r="B18" s="3">
        <v>-9979709207</v>
      </c>
      <c r="C18" s="3">
        <v>-14532136365</v>
      </c>
      <c r="D18" s="3">
        <v>-11511408570</v>
      </c>
      <c r="E18" s="3">
        <v>-19098891994</v>
      </c>
      <c r="F18" s="3">
        <v>-27577429172</v>
      </c>
      <c r="G18" s="3">
        <v>-33822757953</v>
      </c>
      <c r="H18" s="5">
        <v>-19325039902</v>
      </c>
    </row>
    <row r="19" spans="1:9" x14ac:dyDescent="0.25">
      <c r="A19" t="s">
        <v>68</v>
      </c>
      <c r="B19" s="3">
        <v>-552228677</v>
      </c>
      <c r="C19" s="3">
        <v>197172716</v>
      </c>
      <c r="D19" s="3">
        <v>32591102</v>
      </c>
      <c r="E19" s="3">
        <v>-59675483</v>
      </c>
      <c r="F19" s="3">
        <v>-142903331</v>
      </c>
      <c r="G19" s="3">
        <v>-649664410</v>
      </c>
      <c r="H19" s="5">
        <v>-369434488</v>
      </c>
    </row>
    <row r="20" spans="1:9" x14ac:dyDescent="0.25">
      <c r="A20" t="s">
        <v>46</v>
      </c>
      <c r="B20" s="3">
        <v>14938972076</v>
      </c>
      <c r="C20" s="3">
        <v>23507361228</v>
      </c>
      <c r="D20" s="3">
        <v>5719145651</v>
      </c>
      <c r="E20" s="3">
        <v>29464709639</v>
      </c>
      <c r="F20" s="5">
        <v>21427217267</v>
      </c>
      <c r="G20" s="3">
        <v>15710902099</v>
      </c>
      <c r="H20" s="5">
        <v>15450946090</v>
      </c>
    </row>
    <row r="21" spans="1:9" x14ac:dyDescent="0.25">
      <c r="A21" t="s">
        <v>47</v>
      </c>
      <c r="B21" s="3">
        <v>3048267191</v>
      </c>
      <c r="C21" s="3">
        <v>-359393401</v>
      </c>
      <c r="D21" s="3">
        <v>5949836738</v>
      </c>
      <c r="E21" s="3">
        <v>3875538484</v>
      </c>
      <c r="F21" s="5">
        <v>6643522662</v>
      </c>
      <c r="G21" s="3">
        <v>11486581307</v>
      </c>
      <c r="H21" s="5">
        <v>914358352</v>
      </c>
    </row>
    <row r="22" spans="1:9" x14ac:dyDescent="0.25">
      <c r="A22" t="s">
        <v>48</v>
      </c>
      <c r="B22" s="3">
        <v>-94131807</v>
      </c>
      <c r="C22" s="3">
        <v>-29143504</v>
      </c>
      <c r="D22" s="3">
        <v>45170838</v>
      </c>
      <c r="E22" s="3">
        <v>-66879611</v>
      </c>
      <c r="F22" s="3">
        <v>-114805041</v>
      </c>
      <c r="G22" s="3">
        <v>-306007676</v>
      </c>
      <c r="H22" s="5">
        <v>19736557</v>
      </c>
    </row>
    <row r="23" spans="1:9" x14ac:dyDescent="0.25">
      <c r="A23" s="17" t="s">
        <v>106</v>
      </c>
      <c r="B23" s="4">
        <f t="shared" ref="B23:H23" si="3">SUM(B24:B26)</f>
        <v>-9434744184</v>
      </c>
      <c r="C23" s="4">
        <f t="shared" si="3"/>
        <v>-9969487545</v>
      </c>
      <c r="D23" s="4">
        <f t="shared" si="3"/>
        <v>-5090049537</v>
      </c>
      <c r="E23" s="4">
        <f t="shared" si="3"/>
        <v>-8759291949</v>
      </c>
      <c r="F23" s="4">
        <f t="shared" si="3"/>
        <v>6003055236</v>
      </c>
      <c r="G23" s="4">
        <f t="shared" si="3"/>
        <v>11088061007</v>
      </c>
      <c r="H23" s="4">
        <f t="shared" si="3"/>
        <v>-8917766518</v>
      </c>
      <c r="I23" s="4"/>
    </row>
    <row r="24" spans="1:9" x14ac:dyDescent="0.25">
      <c r="A24" t="s">
        <v>49</v>
      </c>
      <c r="B24" s="3">
        <v>-8125466733</v>
      </c>
      <c r="C24" s="3">
        <v>-11000845184</v>
      </c>
      <c r="D24" s="3">
        <v>-4331742642</v>
      </c>
      <c r="E24" s="3">
        <v>-9122514394</v>
      </c>
      <c r="F24" s="5">
        <v>6730871864</v>
      </c>
      <c r="G24" s="5">
        <v>11681218144</v>
      </c>
      <c r="H24" s="3">
        <v>-8702036838</v>
      </c>
    </row>
    <row r="25" spans="1:9" x14ac:dyDescent="0.25">
      <c r="A25" t="s">
        <v>76</v>
      </c>
      <c r="B25" s="3">
        <v>-1064329054</v>
      </c>
      <c r="C25" s="3">
        <v>2151875814</v>
      </c>
      <c r="D25" s="3">
        <v>-449220367</v>
      </c>
      <c r="E25" s="3">
        <v>603029484</v>
      </c>
      <c r="F25" s="3">
        <v>-154232877</v>
      </c>
      <c r="G25" s="3">
        <v>-114761896</v>
      </c>
      <c r="H25" s="5">
        <v>303184687</v>
      </c>
    </row>
    <row r="26" spans="1:9" x14ac:dyDescent="0.25">
      <c r="A26" t="s">
        <v>77</v>
      </c>
      <c r="B26" s="3">
        <v>-244948397</v>
      </c>
      <c r="C26" s="3">
        <v>-1120518175</v>
      </c>
      <c r="D26" s="3">
        <v>-309086528</v>
      </c>
      <c r="E26" s="3">
        <v>-239807039</v>
      </c>
      <c r="F26" s="3">
        <v>-573583751</v>
      </c>
      <c r="G26" s="3">
        <v>-478395241</v>
      </c>
      <c r="H26" s="3">
        <v>-518914367</v>
      </c>
    </row>
    <row r="27" spans="1:9" x14ac:dyDescent="0.25">
      <c r="A27" s="17" t="s">
        <v>107</v>
      </c>
      <c r="B27" s="4">
        <f t="shared" ref="B27:H27" si="4">SUM(B28:B32)</f>
        <v>583396873</v>
      </c>
      <c r="C27" s="4">
        <f t="shared" si="4"/>
        <v>-2035865</v>
      </c>
      <c r="D27" s="4">
        <f t="shared" si="4"/>
        <v>-152324797</v>
      </c>
      <c r="E27" s="4">
        <f t="shared" si="4"/>
        <v>2484098381</v>
      </c>
      <c r="F27" s="4">
        <f t="shared" si="4"/>
        <v>-1377317717</v>
      </c>
      <c r="G27" s="4">
        <f t="shared" si="4"/>
        <v>4895267005</v>
      </c>
      <c r="H27" s="4">
        <f t="shared" si="4"/>
        <v>-692588885</v>
      </c>
      <c r="I27" s="4"/>
    </row>
    <row r="28" spans="1:9" x14ac:dyDescent="0.25">
      <c r="A28" t="s">
        <v>50</v>
      </c>
      <c r="B28" s="3">
        <v>-16601538</v>
      </c>
      <c r="C28" s="3">
        <v>-2035865</v>
      </c>
      <c r="D28" s="3">
        <v>-1362816</v>
      </c>
      <c r="E28" s="3">
        <v>-808038</v>
      </c>
      <c r="F28" s="3">
        <v>-148357</v>
      </c>
      <c r="G28" s="3">
        <v>-107864</v>
      </c>
    </row>
    <row r="29" spans="1:9" x14ac:dyDescent="0.25">
      <c r="A29" s="13" t="s">
        <v>51</v>
      </c>
      <c r="B29" s="3"/>
      <c r="C29" s="3">
        <v>0</v>
      </c>
      <c r="D29" s="3">
        <v>-150961981</v>
      </c>
      <c r="E29" s="3">
        <v>3000000000</v>
      </c>
      <c r="F29" s="3">
        <v>0</v>
      </c>
      <c r="G29" s="5">
        <v>5000000000</v>
      </c>
    </row>
    <row r="30" spans="1:9" x14ac:dyDescent="0.25">
      <c r="A30" s="13" t="s">
        <v>56</v>
      </c>
      <c r="B30" s="3">
        <v>599998411</v>
      </c>
      <c r="C30" s="3"/>
      <c r="D30" s="3"/>
      <c r="E30" s="3"/>
      <c r="F30" s="3">
        <v>0</v>
      </c>
      <c r="G30" s="3">
        <v>0</v>
      </c>
    </row>
    <row r="31" spans="1:9" x14ac:dyDescent="0.25">
      <c r="A31" s="13" t="s">
        <v>52</v>
      </c>
      <c r="B31" s="3"/>
      <c r="C31" s="3">
        <v>0</v>
      </c>
      <c r="D31" s="3"/>
      <c r="E31" s="3">
        <v>-133595784</v>
      </c>
      <c r="F31" s="3">
        <v>-118226630</v>
      </c>
      <c r="G31" s="3">
        <v>-104625131</v>
      </c>
      <c r="H31" s="3">
        <v>-692588885</v>
      </c>
    </row>
    <row r="32" spans="1:9" x14ac:dyDescent="0.25">
      <c r="A32" t="s">
        <v>53</v>
      </c>
      <c r="B32" s="3"/>
      <c r="C32" s="3">
        <v>0</v>
      </c>
      <c r="D32" s="3"/>
      <c r="E32" s="3">
        <v>-381497797</v>
      </c>
      <c r="F32" s="3">
        <v>-1258942730</v>
      </c>
      <c r="G32" s="3">
        <v>0</v>
      </c>
    </row>
    <row r="33" spans="1:9" x14ac:dyDescent="0.25">
      <c r="A33" s="17" t="s">
        <v>108</v>
      </c>
      <c r="B33" s="4">
        <f t="shared" ref="B33:H33" si="5">B5+B23+B27</f>
        <v>1761664294</v>
      </c>
      <c r="C33" s="4">
        <f t="shared" si="5"/>
        <v>552570887</v>
      </c>
      <c r="D33" s="4">
        <f t="shared" si="5"/>
        <v>1004470327</v>
      </c>
      <c r="E33" s="4">
        <f t="shared" si="5"/>
        <v>12396067964</v>
      </c>
      <c r="F33" s="4">
        <f t="shared" si="5"/>
        <v>9989045511</v>
      </c>
      <c r="G33" s="4">
        <f t="shared" si="5"/>
        <v>13540853100</v>
      </c>
      <c r="H33" s="4">
        <f t="shared" si="5"/>
        <v>-6112368149</v>
      </c>
      <c r="I33" s="4"/>
    </row>
    <row r="34" spans="1:9" x14ac:dyDescent="0.25">
      <c r="A34" s="20" t="s">
        <v>109</v>
      </c>
      <c r="B34" s="3">
        <v>0</v>
      </c>
      <c r="C34" s="3">
        <v>0</v>
      </c>
      <c r="D34" s="3"/>
      <c r="E34" s="3">
        <v>0</v>
      </c>
      <c r="F34" s="3">
        <v>0</v>
      </c>
      <c r="G34" s="3">
        <v>0</v>
      </c>
      <c r="H34" s="3">
        <v>0</v>
      </c>
      <c r="I34" s="3"/>
    </row>
    <row r="35" spans="1:9" s="1" customFormat="1" x14ac:dyDescent="0.25">
      <c r="A35" s="20" t="s">
        <v>110</v>
      </c>
      <c r="B35" s="4">
        <v>8768097243</v>
      </c>
      <c r="C35" s="4">
        <v>10529761537</v>
      </c>
      <c r="D35" s="4">
        <v>11082332424</v>
      </c>
      <c r="E35" s="4">
        <v>12086802751</v>
      </c>
      <c r="F35" s="22">
        <v>24482870715</v>
      </c>
      <c r="G35" s="22">
        <v>34471916226</v>
      </c>
      <c r="H35" s="22">
        <v>48012769325</v>
      </c>
      <c r="I35" s="22"/>
    </row>
    <row r="36" spans="1:9" x14ac:dyDescent="0.25">
      <c r="A36" s="17" t="s">
        <v>111</v>
      </c>
      <c r="B36" s="4">
        <f t="shared" ref="B36:D36" si="6">SUM(B33:B35)</f>
        <v>10529761537</v>
      </c>
      <c r="C36" s="4">
        <f t="shared" si="6"/>
        <v>11082332424</v>
      </c>
      <c r="D36" s="4">
        <f t="shared" si="6"/>
        <v>12086802751</v>
      </c>
      <c r="E36" s="4">
        <f>SUM(E33:E35)</f>
        <v>24482870715</v>
      </c>
      <c r="F36" s="4">
        <f>SUM(F33:F35)</f>
        <v>34471916226</v>
      </c>
      <c r="G36" s="4">
        <f>SUM(G33:G35)</f>
        <v>48012769326</v>
      </c>
      <c r="H36" s="4">
        <f t="shared" ref="H36" si="7">SUM(H33:H35)</f>
        <v>41900401176</v>
      </c>
      <c r="I36" s="4"/>
    </row>
    <row r="37" spans="1:9" s="1" customFormat="1" x14ac:dyDescent="0.25">
      <c r="A37" s="17" t="s">
        <v>112</v>
      </c>
      <c r="B37" s="21">
        <f>B6/('1'!B36/10)</f>
        <v>5.1569483234974198</v>
      </c>
      <c r="C37" s="21">
        <f>C6/('1'!C36/10)</f>
        <v>2.5088702976730648</v>
      </c>
      <c r="D37" s="21">
        <f>D6/('1'!D36/10)</f>
        <v>7.8788251849328503</v>
      </c>
      <c r="E37" s="21">
        <f>E6/('1'!E36/10)</f>
        <v>5.4289131549410961</v>
      </c>
      <c r="F37" s="21">
        <f>F6/('1'!F36/10)</f>
        <v>5.8186075967077633</v>
      </c>
      <c r="G37" s="21">
        <f>G6/('1'!G36/10)</f>
        <v>5.2060931495158398</v>
      </c>
      <c r="H37" s="21">
        <f>H6/('1'!H36/10)</f>
        <v>6.1306712574028417</v>
      </c>
      <c r="I37" s="21"/>
    </row>
    <row r="38" spans="1:9" x14ac:dyDescent="0.25">
      <c r="A38" s="20" t="s">
        <v>78</v>
      </c>
      <c r="B38" s="4">
        <v>630574872</v>
      </c>
      <c r="C38" s="4">
        <v>693632359</v>
      </c>
      <c r="D38" s="4">
        <v>762995594</v>
      </c>
      <c r="E38" s="4">
        <v>839295153</v>
      </c>
      <c r="F38" s="4">
        <v>881259910</v>
      </c>
      <c r="G38" s="4">
        <v>987011099</v>
      </c>
      <c r="H38" s="4">
        <v>1110387486</v>
      </c>
    </row>
    <row r="39" spans="1:9" x14ac:dyDescent="0.25">
      <c r="A39" s="17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5" sqref="C15"/>
    </sheetView>
  </sheetViews>
  <sheetFormatPr defaultRowHeight="15" x14ac:dyDescent="0.25"/>
  <cols>
    <col min="1" max="1" width="34.5703125" bestFit="1" customWidth="1"/>
  </cols>
  <sheetData>
    <row r="1" spans="1:8" x14ac:dyDescent="0.25">
      <c r="A1" s="1" t="s">
        <v>0</v>
      </c>
    </row>
    <row r="2" spans="1:8" x14ac:dyDescent="0.25">
      <c r="A2" s="1" t="s">
        <v>58</v>
      </c>
    </row>
    <row r="3" spans="1:8" x14ac:dyDescent="0.25">
      <c r="A3" t="s">
        <v>80</v>
      </c>
    </row>
    <row r="4" spans="1:8" ht="15.75" x14ac:dyDescent="0.25">
      <c r="A4" s="12"/>
      <c r="B4" s="7">
        <v>2013</v>
      </c>
      <c r="C4" s="7">
        <v>2014</v>
      </c>
      <c r="D4" s="7">
        <v>2015</v>
      </c>
      <c r="E4" s="7">
        <v>2016</v>
      </c>
      <c r="F4" s="7">
        <v>2017</v>
      </c>
      <c r="G4" s="7">
        <v>2018</v>
      </c>
      <c r="H4" s="7"/>
    </row>
    <row r="5" spans="1:8" x14ac:dyDescent="0.25">
      <c r="A5" t="s">
        <v>113</v>
      </c>
      <c r="B5" s="11">
        <f>'2'!C7/'2'!C8</f>
        <v>0.20679669689562163</v>
      </c>
      <c r="C5" s="11">
        <f>'2'!D7/'2'!D8</f>
        <v>0.22951981491370849</v>
      </c>
      <c r="D5" s="11">
        <f>'2'!E7/'2'!E8</f>
        <v>0.19707228866664248</v>
      </c>
      <c r="E5" s="11">
        <f>'2'!F7/'2'!F8</f>
        <v>0.28303407964393473</v>
      </c>
      <c r="F5" s="11">
        <f>'2'!G7/'2'!G8</f>
        <v>0.34368886681750099</v>
      </c>
      <c r="G5" s="11">
        <f>'2'!H7/'2'!H8</f>
        <v>0.38071745900393028</v>
      </c>
      <c r="H5" s="11"/>
    </row>
    <row r="6" spans="1:8" x14ac:dyDescent="0.25">
      <c r="A6" t="s">
        <v>59</v>
      </c>
      <c r="B6" s="11">
        <f>'2'!C25/'2'!C6</f>
        <v>0.62248152989571615</v>
      </c>
      <c r="C6" s="11">
        <f>'2'!D25/'2'!D6</f>
        <v>0.58774643420432793</v>
      </c>
      <c r="D6" s="11">
        <f>'2'!E25/'2'!E6</f>
        <v>0.57270427385235023</v>
      </c>
      <c r="E6" s="11">
        <f>'2'!F25/'2'!F6</f>
        <v>0.56047740878110985</v>
      </c>
      <c r="F6" s="11">
        <f>'2'!G25/'2'!G6</f>
        <v>0.56041864900133165</v>
      </c>
      <c r="G6" s="11">
        <f>'2'!H25/'2'!H6</f>
        <v>0.56805579399786299</v>
      </c>
      <c r="H6" s="11"/>
    </row>
    <row r="7" spans="1:8" x14ac:dyDescent="0.25">
      <c r="A7" t="s">
        <v>60</v>
      </c>
      <c r="B7" s="11">
        <f>'2'!C38/'2'!C6</f>
        <v>0.15625029947109706</v>
      </c>
      <c r="C7" s="11">
        <f>'2'!D38/'2'!D6</f>
        <v>0.20493309035832846</v>
      </c>
      <c r="D7" s="11">
        <f>'2'!E38/'2'!E6</f>
        <v>0.24239010043928383</v>
      </c>
      <c r="E7" s="11">
        <f>'2'!F38/'2'!F6</f>
        <v>0.14892417026416768</v>
      </c>
      <c r="F7" s="11">
        <f>'2'!G38/'2'!G6</f>
        <v>0.17073507378000224</v>
      </c>
      <c r="G7" s="11">
        <f>'2'!H38/'2'!H6</f>
        <v>0.15503177305386248</v>
      </c>
      <c r="H7" s="11"/>
    </row>
    <row r="8" spans="1:8" x14ac:dyDescent="0.25">
      <c r="A8" t="s">
        <v>114</v>
      </c>
      <c r="B8" s="11">
        <f>'2'!C38/'1'!C5</f>
        <v>8.0605864327229233E-3</v>
      </c>
      <c r="C8" s="11">
        <f>'2'!D38/'1'!D5</f>
        <v>1.0932236467621426E-2</v>
      </c>
      <c r="D8" s="11">
        <f>'2'!E38/'1'!E5</f>
        <v>1.130021569290615E-2</v>
      </c>
      <c r="E8" s="11">
        <f>'2'!F38/'1'!F5</f>
        <v>6.450705353550956E-3</v>
      </c>
      <c r="F8" s="11">
        <f>'2'!G38/'1'!G5</f>
        <v>7.2593792757332416E-3</v>
      </c>
      <c r="G8" s="11">
        <f>'2'!H38/'1'!H5</f>
        <v>7.2224748184813083E-3</v>
      </c>
      <c r="H8" s="11"/>
    </row>
    <row r="9" spans="1:8" x14ac:dyDescent="0.25">
      <c r="A9" t="s">
        <v>115</v>
      </c>
      <c r="B9" s="11">
        <f>'2'!C38/'1'!C35</f>
        <v>9.1399333692438009E-2</v>
      </c>
      <c r="C9" s="11">
        <f>'2'!D38/'1'!D35</f>
        <v>0.12122306970900491</v>
      </c>
      <c r="D9" s="11">
        <f>'2'!E38/'1'!E35</f>
        <v>0.13639477034035738</v>
      </c>
      <c r="E9" s="11">
        <f>'2'!F38/'1'!F35</f>
        <v>8.7156231712614982E-2</v>
      </c>
      <c r="F9" s="11">
        <f>'2'!G38/'1'!G35</f>
        <v>0.10089432008601928</v>
      </c>
      <c r="G9" s="11">
        <f>'2'!H38/'1'!H35</f>
        <v>9.6309014437246099E-2</v>
      </c>
      <c r="H9" s="11"/>
    </row>
    <row r="10" spans="1:8" x14ac:dyDescent="0.25">
      <c r="A10" t="s">
        <v>61</v>
      </c>
      <c r="B10" s="11">
        <v>0</v>
      </c>
      <c r="C10" s="11">
        <v>0</v>
      </c>
      <c r="D10" s="11">
        <v>0.1246</v>
      </c>
      <c r="E10" s="11">
        <v>0.1242</v>
      </c>
      <c r="F10" s="11">
        <v>0.1489</v>
      </c>
      <c r="G10" s="11"/>
      <c r="H10" s="11"/>
    </row>
    <row r="11" spans="1:8" x14ac:dyDescent="0.25">
      <c r="A11" t="s">
        <v>116</v>
      </c>
      <c r="B11" s="11">
        <v>5.6000000000000001E-2</v>
      </c>
      <c r="C11" s="11">
        <v>5.3100000000000001E-2</v>
      </c>
      <c r="D11" s="11">
        <v>4.2599999999999999E-2</v>
      </c>
      <c r="E11" s="11">
        <v>5.4100000000000002E-2</v>
      </c>
      <c r="F11" s="11">
        <v>4.3799999999999999E-2</v>
      </c>
      <c r="G11" s="11"/>
      <c r="H11" s="11"/>
    </row>
    <row r="12" spans="1:8" x14ac:dyDescent="0.25">
      <c r="A12" t="s">
        <v>117</v>
      </c>
      <c r="B12" s="11">
        <v>0.75849999999999995</v>
      </c>
      <c r="C12" s="11">
        <v>0.77869999999999995</v>
      </c>
      <c r="D12" s="11">
        <v>0.71499999999999997</v>
      </c>
      <c r="E12" s="11">
        <v>0.76149999999999995</v>
      </c>
      <c r="F12" s="11">
        <v>0.81879999999999997</v>
      </c>
      <c r="G12" s="11"/>
      <c r="H1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2018-09-24T04:23:48Z</dcterms:created>
  <dcterms:modified xsi:type="dcterms:W3CDTF">2020-04-12T14:19:02Z</dcterms:modified>
</cp:coreProperties>
</file>