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10065" windowHeight="5805" activeTab="2"/>
  </bookViews>
  <sheets>
    <sheet name="1" sheetId="1" r:id="rId1"/>
    <sheet name="2" sheetId="2" r:id="rId2"/>
    <sheet name="3" sheetId="5" r:id="rId3"/>
    <sheet name="Rati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0" i="1"/>
  <c r="I10" i="1"/>
  <c r="I29" i="5"/>
  <c r="I19" i="5"/>
  <c r="I11" i="5"/>
  <c r="I37" i="5" s="1"/>
  <c r="I20" i="2"/>
  <c r="I13" i="2"/>
  <c r="I11" i="2"/>
  <c r="I7" i="2"/>
  <c r="I56" i="1"/>
  <c r="I49" i="1"/>
  <c r="I55" i="1" s="1"/>
  <c r="I42" i="1"/>
  <c r="I31" i="5" l="1"/>
  <c r="I33" i="5" s="1"/>
  <c r="I12" i="2"/>
  <c r="I17" i="2" s="1"/>
  <c r="I19" i="2" s="1"/>
  <c r="I23" i="2" s="1"/>
  <c r="I25" i="2" s="1"/>
  <c r="I52" i="1"/>
  <c r="I21" i="1"/>
  <c r="C13" i="2"/>
  <c r="D13" i="2"/>
  <c r="E13" i="2"/>
  <c r="F13" i="2"/>
  <c r="G13" i="2"/>
  <c r="H13" i="2"/>
  <c r="B13" i="2"/>
  <c r="C56" i="1" l="1"/>
  <c r="D56" i="1"/>
  <c r="E56" i="1"/>
  <c r="F56" i="1"/>
  <c r="G56" i="1"/>
  <c r="H56" i="1"/>
  <c r="B56" i="1"/>
  <c r="H29" i="5" l="1"/>
  <c r="H19" i="5"/>
  <c r="H11" i="5"/>
  <c r="H37" i="5" s="1"/>
  <c r="H20" i="2"/>
  <c r="H11" i="2"/>
  <c r="H7" i="2"/>
  <c r="H42" i="1"/>
  <c r="H27" i="1"/>
  <c r="H49" i="1"/>
  <c r="H20" i="1"/>
  <c r="H10" i="1"/>
  <c r="H52" i="1" l="1"/>
  <c r="H55" i="1"/>
  <c r="H7" i="6"/>
  <c r="H8" i="6"/>
  <c r="H21" i="1"/>
  <c r="H31" i="5"/>
  <c r="H33" i="5" s="1"/>
  <c r="H12" i="2"/>
  <c r="H17" i="2" s="1"/>
  <c r="G49" i="1"/>
  <c r="H19" i="2" l="1"/>
  <c r="H23" i="2" s="1"/>
  <c r="H10" i="6"/>
  <c r="G55" i="1"/>
  <c r="G7" i="6"/>
  <c r="G29" i="5"/>
  <c r="F29" i="5"/>
  <c r="E29" i="5"/>
  <c r="D29" i="5"/>
  <c r="C29" i="5"/>
  <c r="B29" i="5"/>
  <c r="G19" i="5"/>
  <c r="F19" i="5"/>
  <c r="E19" i="5"/>
  <c r="D19" i="5"/>
  <c r="C19" i="5"/>
  <c r="B19" i="5"/>
  <c r="G11" i="5"/>
  <c r="G37" i="5" s="1"/>
  <c r="F11" i="5"/>
  <c r="E11" i="5"/>
  <c r="E37" i="5" s="1"/>
  <c r="D11" i="5"/>
  <c r="C11" i="5"/>
  <c r="B11" i="5"/>
  <c r="G20" i="2"/>
  <c r="F20" i="2"/>
  <c r="E20" i="2"/>
  <c r="C20" i="2"/>
  <c r="G11" i="2"/>
  <c r="F11" i="2"/>
  <c r="E11" i="2"/>
  <c r="D11" i="2"/>
  <c r="C11" i="2"/>
  <c r="B11" i="2"/>
  <c r="G7" i="2"/>
  <c r="F7" i="2"/>
  <c r="E7" i="2"/>
  <c r="D7" i="2"/>
  <c r="C7" i="2"/>
  <c r="B7" i="2"/>
  <c r="E31" i="5" l="1"/>
  <c r="E33" i="5" s="1"/>
  <c r="C31" i="5"/>
  <c r="C33" i="5" s="1"/>
  <c r="C37" i="5"/>
  <c r="D31" i="5"/>
  <c r="D33" i="5" s="1"/>
  <c r="D37" i="5"/>
  <c r="B31" i="5"/>
  <c r="B33" i="5" s="1"/>
  <c r="B37" i="5"/>
  <c r="F31" i="5"/>
  <c r="F33" i="5" s="1"/>
  <c r="F37" i="5"/>
  <c r="D12" i="2"/>
  <c r="D17" i="2" s="1"/>
  <c r="E12" i="2"/>
  <c r="C12" i="2"/>
  <c r="C17" i="2" s="1"/>
  <c r="G12" i="2"/>
  <c r="G17" i="2" s="1"/>
  <c r="D19" i="2"/>
  <c r="D23" i="2" s="1"/>
  <c r="D10" i="6"/>
  <c r="H9" i="6"/>
  <c r="H25" i="2"/>
  <c r="H6" i="6"/>
  <c r="H11" i="6"/>
  <c r="B12" i="2"/>
  <c r="B17" i="2" s="1"/>
  <c r="B19" i="2" s="1"/>
  <c r="B23" i="2" s="1"/>
  <c r="F12" i="2"/>
  <c r="F17" i="2" s="1"/>
  <c r="H5" i="6"/>
  <c r="G31" i="5"/>
  <c r="G33" i="5" s="1"/>
  <c r="G42" i="1"/>
  <c r="G20" i="1"/>
  <c r="G27" i="1"/>
  <c r="G10" i="1"/>
  <c r="E10" i="6" l="1"/>
  <c r="E17" i="2"/>
  <c r="E19" i="2" s="1"/>
  <c r="E23" i="2" s="1"/>
  <c r="E9" i="6" s="1"/>
  <c r="F10" i="6"/>
  <c r="G19" i="2"/>
  <c r="G23" i="2" s="1"/>
  <c r="G10" i="6"/>
  <c r="B10" i="6"/>
  <c r="C19" i="2"/>
  <c r="C23" i="2" s="1"/>
  <c r="C10" i="6"/>
  <c r="E25" i="2"/>
  <c r="D9" i="6"/>
  <c r="D25" i="2"/>
  <c r="G8" i="6"/>
  <c r="G21" i="1"/>
  <c r="G52" i="1"/>
  <c r="F19" i="2" l="1"/>
  <c r="F23" i="2" s="1"/>
  <c r="G9" i="6"/>
  <c r="G25" i="2"/>
  <c r="G11" i="6"/>
  <c r="G6" i="6"/>
  <c r="C9" i="6"/>
  <c r="C25" i="2"/>
  <c r="G5" i="6"/>
  <c r="B9" i="6"/>
  <c r="B25" i="2"/>
  <c r="E42" i="1"/>
  <c r="D42" i="1"/>
  <c r="C42" i="1"/>
  <c r="B42" i="1"/>
  <c r="E27" i="1"/>
  <c r="D27" i="1"/>
  <c r="C27" i="1"/>
  <c r="B27" i="1"/>
  <c r="E49" i="1"/>
  <c r="D49" i="1"/>
  <c r="C49" i="1"/>
  <c r="B49" i="1"/>
  <c r="E20" i="1"/>
  <c r="E8" i="6" s="1"/>
  <c r="D20" i="1"/>
  <c r="D8" i="6" s="1"/>
  <c r="C20" i="1"/>
  <c r="C8" i="6" s="1"/>
  <c r="B20" i="1"/>
  <c r="B8" i="6" s="1"/>
  <c r="E10" i="1"/>
  <c r="D10" i="1"/>
  <c r="C10" i="1"/>
  <c r="B10" i="1"/>
  <c r="F9" i="6" l="1"/>
  <c r="F25" i="2"/>
  <c r="B55" i="1"/>
  <c r="B6" i="6"/>
  <c r="B11" i="6"/>
  <c r="B7" i="6"/>
  <c r="D55" i="1"/>
  <c r="D6" i="6"/>
  <c r="D11" i="6"/>
  <c r="D7" i="6"/>
  <c r="E55" i="1"/>
  <c r="E6" i="6"/>
  <c r="E11" i="6"/>
  <c r="E7" i="6"/>
  <c r="C55" i="1"/>
  <c r="C11" i="6"/>
  <c r="C7" i="6"/>
  <c r="C6" i="6"/>
  <c r="B52" i="1"/>
  <c r="B21" i="1"/>
  <c r="D52" i="1"/>
  <c r="D21" i="1"/>
  <c r="C52" i="1"/>
  <c r="C21" i="1"/>
  <c r="E52" i="1"/>
  <c r="E21" i="1"/>
  <c r="F42" i="1"/>
  <c r="F27" i="1"/>
  <c r="F49" i="1"/>
  <c r="F20" i="1"/>
  <c r="F10" i="1"/>
  <c r="F8" i="6" l="1"/>
  <c r="E5" i="6"/>
  <c r="D5" i="6"/>
  <c r="F55" i="1"/>
  <c r="F6" i="6"/>
  <c r="F11" i="6"/>
  <c r="F7" i="6"/>
  <c r="C5" i="6"/>
  <c r="B5" i="6"/>
  <c r="F21" i="1"/>
  <c r="F5" i="6" s="1"/>
  <c r="F52" i="1"/>
</calcChain>
</file>

<file path=xl/sharedStrings.xml><?xml version="1.0" encoding="utf-8"?>
<sst xmlns="http://schemas.openxmlformats.org/spreadsheetml/2006/main" count="102" uniqueCount="96">
  <si>
    <t>Beacon Pharmaceuticals Ltd</t>
  </si>
  <si>
    <t>Capital Work in progress</t>
  </si>
  <si>
    <t xml:space="preserve">Investmnent in Shares </t>
  </si>
  <si>
    <t>Inventories</t>
  </si>
  <si>
    <t>Account Receivable</t>
  </si>
  <si>
    <t>Advance, Deposits &amp; pre-payments</t>
  </si>
  <si>
    <t>Short term investment</t>
  </si>
  <si>
    <t>Cash &amp; Cash Equivalents</t>
  </si>
  <si>
    <t>share  Capital</t>
  </si>
  <si>
    <t>Reserve &amp; Surplus</t>
  </si>
  <si>
    <t>Availbale for sale Reserve</t>
  </si>
  <si>
    <t>Retained Earning</t>
  </si>
  <si>
    <t>Non Current Liabilities</t>
  </si>
  <si>
    <t>Deferred Tax Liabilities</t>
  </si>
  <si>
    <t>Short term loan</t>
  </si>
  <si>
    <t>Share Application Money refundable</t>
  </si>
  <si>
    <t xml:space="preserve">Current Portion of Long term loan </t>
  </si>
  <si>
    <t>Account Payable</t>
  </si>
  <si>
    <t>Accured Expenses</t>
  </si>
  <si>
    <t>Vat payable</t>
  </si>
  <si>
    <t>liabilities for EWF &amp; WPPF</t>
  </si>
  <si>
    <t>Payable to employees provident fund</t>
  </si>
  <si>
    <t xml:space="preserve">Provision for gratuity </t>
  </si>
  <si>
    <t>tax Payable &amp; refundable</t>
  </si>
  <si>
    <t>Gross Profit</t>
  </si>
  <si>
    <t>Administrative expenses</t>
  </si>
  <si>
    <t>Total Share holder's equity &amp; Liablilities</t>
  </si>
  <si>
    <t>Marketing , Selling &amp; Distribution to WPPF</t>
  </si>
  <si>
    <t>Operating Profit</t>
  </si>
  <si>
    <t xml:space="preserve">Deffered Tax Income </t>
  </si>
  <si>
    <t>Collection agianst Sales</t>
  </si>
  <si>
    <t>payment to creditors</t>
  </si>
  <si>
    <t>Operating Cash Outflow</t>
  </si>
  <si>
    <t>Interest Paid</t>
  </si>
  <si>
    <t>Acquisition of property , plant &amp; Equipment</t>
  </si>
  <si>
    <t>Investmnet</t>
  </si>
  <si>
    <t>Long tem received</t>
  </si>
  <si>
    <t>Excess share application money refund</t>
  </si>
  <si>
    <t>long term loan refund</t>
  </si>
  <si>
    <t>Short term Loan received</t>
  </si>
  <si>
    <t>Income from other sources</t>
  </si>
  <si>
    <t>Current portin of Long term loan</t>
  </si>
  <si>
    <t>Short term loan refund</t>
  </si>
  <si>
    <t>Intererst &amp; other received</t>
  </si>
  <si>
    <t>Payment  to others</t>
  </si>
  <si>
    <t>Property , plant &amp; Equipment</t>
  </si>
  <si>
    <t>Deffered Tax Assest</t>
  </si>
  <si>
    <t>Dividend Payable</t>
  </si>
  <si>
    <t>Dividend Paid</t>
  </si>
  <si>
    <t>Investment In FDR</t>
  </si>
  <si>
    <t>Income tax paid</t>
  </si>
  <si>
    <t>Investment in FDR</t>
  </si>
  <si>
    <t>Debt to Equity</t>
  </si>
  <si>
    <t>Current Ratio</t>
  </si>
  <si>
    <t>Net Margin</t>
  </si>
  <si>
    <t>Operating Margin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</si>
  <si>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</si>
  <si>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</si>
  <si>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</si>
  <si>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</si>
  <si>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</si>
  <si>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</si>
  <si>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</si>
  <si>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Long term loian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</si>
  <si>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</si>
  <si>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</si>
  <si>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</si>
  <si>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</si>
  <si>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</si>
  <si>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</si>
  <si>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</si>
  <si>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</si>
  <si>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</si>
  <si>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Financial Expenses</t>
  </si>
  <si>
    <t>Amortization of Deferred IPO expenses</t>
  </si>
  <si>
    <t>Contribution to WPPF and Welfare Fund</t>
  </si>
  <si>
    <t>Profit Before contribution to WPPF</t>
  </si>
  <si>
    <t>Profit Before Taxation</t>
  </si>
  <si>
    <t>Provision for Taxation</t>
  </si>
  <si>
    <t>Current Tax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</si>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</sst>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1" fillId="0" borderId="0" xfId="0" applyFont="1" applyAlignment="1">
      <alignment wrapText="1"/>
    </xf>
    <xf numFmtId="3" fontId="5" fillId="0" borderId="0" xfId="0" applyNumberFormat="1" applyFont="1"/>
    <xf numFmtId="0" fontId="5" fillId="0" borderId="0" xfId="0" applyFont="1"/>
    <xf numFmtId="3" fontId="3" fillId="0" borderId="0" xfId="0" applyNumberFormat="1" applyFont="1"/>
    <xf numFmtId="3" fontId="3" fillId="0" borderId="1" xfId="0" applyNumberFormat="1" applyFont="1" applyBorder="1"/>
    <xf numFmtId="0" fontId="4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1" applyFont="1" applyFill="1"/>
    <xf numFmtId="0" fontId="2" fillId="0" borderId="0" xfId="1" applyFill="1"/>
    <xf numFmtId="0" fontId="6" fillId="0" borderId="0" xfId="1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2" applyNumberFormat="1" applyFont="1"/>
    <xf numFmtId="164" fontId="8" fillId="0" borderId="0" xfId="2" applyNumberFormat="1" applyFont="1"/>
    <xf numFmtId="164" fontId="9" fillId="0" borderId="0" xfId="2" applyNumberFormat="1" applyFont="1"/>
    <xf numFmtId="164" fontId="7" fillId="0" borderId="0" xfId="2" applyNumberFormat="1" applyFont="1"/>
    <xf numFmtId="2" fontId="0" fillId="0" borderId="0" xfId="0" applyNumberFormat="1"/>
    <xf numFmtId="2" fontId="1" fillId="0" borderId="0" xfId="0" applyNumberFormat="1" applyFont="1"/>
    <xf numFmtId="10" fontId="0" fillId="0" borderId="0" xfId="3" applyNumberFormat="1" applyFont="1"/>
    <xf numFmtId="4" fontId="5" fillId="0" borderId="0" xfId="0" applyNumberFormat="1" applyFont="1"/>
    <xf numFmtId="0" fontId="1" fillId="0" borderId="2" xfId="0" applyFont="1" applyBorder="1" applyAlignment="1">
      <alignment horizontal="left"/>
    </xf>
    <xf numFmtId="0" fontId="10" fillId="0" borderId="0" xfId="0" applyFont="1"/>
    <xf numFmtId="0" fontId="4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164" fontId="0" fillId="0" borderId="0" xfId="0" applyNumberFormat="1"/>
    <xf numFmtId="164" fontId="0" fillId="0" borderId="0" xfId="2" applyNumberFormat="1" applyFont="1"/>
  </cellXfs>
  <cellStyles count="4">
    <cellStyle name="Accent6" xfId="1" builtinId="49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I58" sqref="I58"/>
    </sheetView>
  </sheetViews>
  <sheetFormatPr defaultRowHeight="15" x14ac:dyDescent="0.25"/>
  <cols>
    <col min="1" max="1" width="44.85546875" customWidth="1"/>
    <col min="2" max="8" width="17.28515625" bestFit="1" customWidth="1"/>
    <col min="9" max="9" width="17.85546875" customWidth="1"/>
  </cols>
  <sheetData>
    <row r="1" spans="1:9" ht="15.75" x14ac:dyDescent="0.25">
      <c r="A1" s="11" t="s">
        <v>0</v>
      </c>
    </row>
    <row r="2" spans="1:9" ht="15.75" x14ac:dyDescent="0.25">
      <c r="A2" s="9" t="s">
        <v>56</v>
      </c>
    </row>
    <row r="3" spans="1:9" ht="15.75" x14ac:dyDescent="0.25">
      <c r="A3" s="9" t="s">
        <v>57</v>
      </c>
    </row>
    <row r="4" spans="1:9" ht="15.75" x14ac:dyDescent="0.25">
      <c r="B4" s="15">
        <v>2012</v>
      </c>
      <c r="C4" s="15">
        <v>2013</v>
      </c>
      <c r="D4" s="15">
        <v>2014</v>
      </c>
      <c r="E4" s="15">
        <v>2015</v>
      </c>
      <c r="F4" s="15">
        <v>2016</v>
      </c>
      <c r="G4" s="15">
        <v>2017</v>
      </c>
      <c r="H4" s="15">
        <v>2018</v>
      </c>
      <c r="I4" s="15">
        <v>2019</v>
      </c>
    </row>
    <row r="5" spans="1:9" x14ac:dyDescent="0.25">
      <c r="A5" s="25" t="s">
        <v>58</v>
      </c>
    </row>
    <row r="6" spans="1:9" x14ac:dyDescent="0.25">
      <c r="A6" s="26" t="s">
        <v>59</v>
      </c>
      <c r="F6" s="3"/>
    </row>
    <row r="7" spans="1:9" x14ac:dyDescent="0.25">
      <c r="A7" t="s">
        <v>45</v>
      </c>
      <c r="B7" s="18">
        <v>2698805180</v>
      </c>
      <c r="C7" s="18">
        <v>2550094661</v>
      </c>
      <c r="D7" s="18">
        <v>2218349300</v>
      </c>
      <c r="E7" s="18">
        <v>1970371463</v>
      </c>
      <c r="F7" s="18">
        <v>1685581553</v>
      </c>
      <c r="G7" s="18">
        <v>2069459838</v>
      </c>
      <c r="H7" s="18">
        <v>2216498633</v>
      </c>
      <c r="I7" s="18">
        <v>1881926590</v>
      </c>
    </row>
    <row r="8" spans="1:9" x14ac:dyDescent="0.25">
      <c r="A8" t="s">
        <v>1</v>
      </c>
      <c r="B8" s="18">
        <v>18937721</v>
      </c>
      <c r="C8" s="18">
        <v>880923</v>
      </c>
      <c r="D8" s="18">
        <v>202471300</v>
      </c>
      <c r="E8" s="18">
        <v>207018146</v>
      </c>
      <c r="F8" s="18">
        <v>763856485</v>
      </c>
      <c r="G8" s="18">
        <v>608876716</v>
      </c>
      <c r="H8" s="18">
        <v>290111576</v>
      </c>
      <c r="I8" s="18">
        <v>319334190</v>
      </c>
    </row>
    <row r="9" spans="1:9" x14ac:dyDescent="0.25">
      <c r="A9" t="s">
        <v>2</v>
      </c>
      <c r="B9" s="18">
        <v>235000000</v>
      </c>
      <c r="C9" s="18">
        <v>14203289</v>
      </c>
      <c r="D9" s="18">
        <v>11646959</v>
      </c>
      <c r="E9" s="18">
        <v>9503154</v>
      </c>
      <c r="F9" s="18">
        <v>1945615</v>
      </c>
      <c r="G9" s="18">
        <v>2921490</v>
      </c>
      <c r="H9" s="18">
        <v>1762101</v>
      </c>
      <c r="I9" s="18">
        <v>1100591</v>
      </c>
    </row>
    <row r="10" spans="1:9" x14ac:dyDescent="0.25">
      <c r="A10" s="1"/>
      <c r="B10" s="19">
        <f t="shared" ref="B10:E10" si="0">SUM(B7:B9)</f>
        <v>2952742901</v>
      </c>
      <c r="C10" s="19">
        <f t="shared" si="0"/>
        <v>2565178873</v>
      </c>
      <c r="D10" s="19">
        <f t="shared" si="0"/>
        <v>2432467559</v>
      </c>
      <c r="E10" s="19">
        <f t="shared" si="0"/>
        <v>2186892763</v>
      </c>
      <c r="F10" s="19">
        <f>SUM(F7:F9)</f>
        <v>2451383653</v>
      </c>
      <c r="G10" s="19">
        <f>SUM(G7:G9)</f>
        <v>2681258044</v>
      </c>
      <c r="H10" s="19">
        <f>SUM(H7:H9)</f>
        <v>2508372310</v>
      </c>
      <c r="I10" s="19">
        <f>SUM(I7:I9)</f>
        <v>2202361371</v>
      </c>
    </row>
    <row r="11" spans="1:9" x14ac:dyDescent="0.25">
      <c r="A11" s="1"/>
      <c r="B11" s="19"/>
      <c r="C11" s="19"/>
      <c r="D11" s="19"/>
      <c r="E11" s="19"/>
      <c r="F11" s="19"/>
      <c r="G11" s="19"/>
      <c r="H11" s="19"/>
    </row>
    <row r="12" spans="1:9" x14ac:dyDescent="0.25">
      <c r="A12" s="26" t="s">
        <v>60</v>
      </c>
      <c r="B12" s="18"/>
      <c r="C12" s="18"/>
      <c r="D12" s="18"/>
      <c r="E12" s="18"/>
      <c r="F12" s="18"/>
      <c r="G12" s="18"/>
    </row>
    <row r="13" spans="1:9" x14ac:dyDescent="0.25">
      <c r="A13" t="s">
        <v>3</v>
      </c>
      <c r="B13" s="18">
        <v>997651472</v>
      </c>
      <c r="C13" s="18">
        <v>920497475</v>
      </c>
      <c r="D13" s="18">
        <v>1064947942</v>
      </c>
      <c r="E13" s="18">
        <v>1214003104</v>
      </c>
      <c r="F13" s="18">
        <v>1188597897</v>
      </c>
      <c r="G13" s="18">
        <v>1088458711</v>
      </c>
      <c r="H13" s="3">
        <v>1021536717</v>
      </c>
      <c r="I13" s="18">
        <v>1004257489</v>
      </c>
    </row>
    <row r="14" spans="1:9" x14ac:dyDescent="0.25">
      <c r="A14" t="s">
        <v>4</v>
      </c>
      <c r="B14" s="18">
        <v>125677319</v>
      </c>
      <c r="C14" s="18">
        <v>157859545</v>
      </c>
      <c r="D14" s="18">
        <v>264808362</v>
      </c>
      <c r="E14" s="18">
        <v>305198254</v>
      </c>
      <c r="F14" s="18">
        <v>323011340</v>
      </c>
      <c r="G14" s="18">
        <v>298602388</v>
      </c>
      <c r="H14" s="3">
        <v>436836128</v>
      </c>
      <c r="I14" s="18">
        <v>702432429</v>
      </c>
    </row>
    <row r="15" spans="1:9" x14ac:dyDescent="0.25">
      <c r="A15" t="s">
        <v>5</v>
      </c>
      <c r="B15" s="18">
        <v>428150505</v>
      </c>
      <c r="C15" s="18">
        <v>440430105</v>
      </c>
      <c r="D15" s="18">
        <v>526214829</v>
      </c>
      <c r="E15" s="18">
        <v>672916938</v>
      </c>
      <c r="F15" s="18">
        <v>536985654</v>
      </c>
      <c r="G15" s="18">
        <v>344209826</v>
      </c>
      <c r="H15" s="3">
        <v>458120316</v>
      </c>
      <c r="I15" s="18">
        <v>623568041</v>
      </c>
    </row>
    <row r="16" spans="1:9" x14ac:dyDescent="0.25">
      <c r="A16" t="s">
        <v>6</v>
      </c>
      <c r="B16" s="18"/>
      <c r="C16" s="18">
        <v>159980190</v>
      </c>
      <c r="D16" s="18">
        <v>272766267</v>
      </c>
      <c r="E16" s="18">
        <v>298929314</v>
      </c>
      <c r="F16" s="18">
        <v>409630227</v>
      </c>
      <c r="G16" s="18">
        <v>444650345</v>
      </c>
      <c r="H16" s="3">
        <v>339209477</v>
      </c>
    </row>
    <row r="17" spans="1:9" x14ac:dyDescent="0.25">
      <c r="A17" t="s">
        <v>7</v>
      </c>
      <c r="B17" s="18">
        <v>7202584</v>
      </c>
      <c r="C17" s="18">
        <v>7673698</v>
      </c>
      <c r="D17" s="18">
        <v>28620341</v>
      </c>
      <c r="E17" s="18">
        <v>60757224</v>
      </c>
      <c r="F17" s="18">
        <v>104994839</v>
      </c>
      <c r="G17" s="18">
        <v>15157262</v>
      </c>
      <c r="H17" s="3">
        <v>84668781</v>
      </c>
      <c r="I17" s="18">
        <v>282654541</v>
      </c>
    </row>
    <row r="18" spans="1:9" x14ac:dyDescent="0.25">
      <c r="A18" t="s">
        <v>49</v>
      </c>
      <c r="B18" s="18"/>
      <c r="C18" s="18"/>
      <c r="D18" s="18"/>
      <c r="E18" s="18"/>
      <c r="F18" s="18"/>
      <c r="G18" s="18"/>
      <c r="H18" s="3">
        <v>12933556</v>
      </c>
      <c r="I18" s="18">
        <v>13845783</v>
      </c>
    </row>
    <row r="19" spans="1:9" x14ac:dyDescent="0.25">
      <c r="A19" t="s">
        <v>46</v>
      </c>
      <c r="B19" s="18"/>
      <c r="C19" s="18"/>
      <c r="D19" s="18"/>
      <c r="E19" s="18"/>
      <c r="F19" s="18"/>
      <c r="G19" s="18">
        <v>233643078</v>
      </c>
      <c r="H19" s="3">
        <v>46733455</v>
      </c>
      <c r="I19" s="18">
        <v>41883317</v>
      </c>
    </row>
    <row r="20" spans="1:9" x14ac:dyDescent="0.25">
      <c r="A20" s="1"/>
      <c r="B20" s="19">
        <f t="shared" ref="B20:E20" si="1">SUM(B13:B17)</f>
        <v>1558681880</v>
      </c>
      <c r="C20" s="19">
        <f t="shared" si="1"/>
        <v>1686441013</v>
      </c>
      <c r="D20" s="19">
        <f t="shared" si="1"/>
        <v>2157357741</v>
      </c>
      <c r="E20" s="19">
        <f t="shared" si="1"/>
        <v>2551804834</v>
      </c>
      <c r="F20" s="19">
        <f>SUM(F13:F17)</f>
        <v>2563219957</v>
      </c>
      <c r="G20" s="19">
        <f>SUM(G13:G19)</f>
        <v>2424721610</v>
      </c>
      <c r="H20" s="19">
        <f>SUM(H13:H19)</f>
        <v>2400038430</v>
      </c>
      <c r="I20" s="19">
        <f>SUM(I13:I19)</f>
        <v>2668641600</v>
      </c>
    </row>
    <row r="21" spans="1:9" x14ac:dyDescent="0.25">
      <c r="A21" s="1"/>
      <c r="B21" s="19">
        <f t="shared" ref="B21:E21" si="2">B10+B20</f>
        <v>4511424781</v>
      </c>
      <c r="C21" s="19">
        <f t="shared" si="2"/>
        <v>4251619886</v>
      </c>
      <c r="D21" s="19">
        <f t="shared" si="2"/>
        <v>4589825300</v>
      </c>
      <c r="E21" s="19">
        <f t="shared" si="2"/>
        <v>4738697597</v>
      </c>
      <c r="F21" s="19">
        <f>F10+F20</f>
        <v>5014603610</v>
      </c>
      <c r="G21" s="19">
        <f>G10+G20</f>
        <v>5105979654</v>
      </c>
      <c r="H21" s="19">
        <f>H10+H20</f>
        <v>4908410740</v>
      </c>
      <c r="I21" s="19">
        <f>I10+I20</f>
        <v>4871002971</v>
      </c>
    </row>
    <row r="22" spans="1:9" x14ac:dyDescent="0.25">
      <c r="B22" s="18"/>
      <c r="C22" s="18"/>
      <c r="D22" s="18"/>
      <c r="E22" s="18"/>
      <c r="F22" s="18"/>
      <c r="G22" s="18"/>
    </row>
    <row r="23" spans="1:9" ht="15.75" x14ac:dyDescent="0.25">
      <c r="A23" s="27" t="s">
        <v>61</v>
      </c>
      <c r="B23" s="18"/>
      <c r="C23" s="18"/>
      <c r="D23" s="18"/>
      <c r="E23" s="18"/>
      <c r="F23" s="18"/>
      <c r="G23" s="18"/>
    </row>
    <row r="24" spans="1:9" ht="15.75" x14ac:dyDescent="0.25">
      <c r="A24" s="28" t="s">
        <v>62</v>
      </c>
    </row>
    <row r="25" spans="1:9" x14ac:dyDescent="0.25">
      <c r="A25" s="26" t="s">
        <v>12</v>
      </c>
      <c r="B25" s="18"/>
      <c r="C25" s="18"/>
      <c r="D25" s="18"/>
      <c r="E25" s="18"/>
      <c r="F25" s="18"/>
      <c r="G25" s="18"/>
    </row>
    <row r="26" spans="1:9" x14ac:dyDescent="0.25">
      <c r="A26" t="s">
        <v>63</v>
      </c>
      <c r="B26" s="18">
        <v>850076683</v>
      </c>
      <c r="C26" s="18">
        <v>776013169</v>
      </c>
      <c r="D26" s="18">
        <v>660360017</v>
      </c>
      <c r="E26" s="18">
        <v>735412260</v>
      </c>
      <c r="F26" s="18">
        <v>861846112</v>
      </c>
      <c r="G26" s="18">
        <v>976649730</v>
      </c>
      <c r="H26" s="3">
        <v>575000582</v>
      </c>
      <c r="I26" s="18">
        <v>574419259</v>
      </c>
    </row>
    <row r="27" spans="1:9" x14ac:dyDescent="0.25">
      <c r="A27" s="1"/>
      <c r="B27" s="19">
        <f t="shared" ref="B27:I27" si="3">SUM(B26:B26)</f>
        <v>850076683</v>
      </c>
      <c r="C27" s="19">
        <f t="shared" si="3"/>
        <v>776013169</v>
      </c>
      <c r="D27" s="19">
        <f t="shared" si="3"/>
        <v>660360017</v>
      </c>
      <c r="E27" s="19">
        <f t="shared" si="3"/>
        <v>735412260</v>
      </c>
      <c r="F27" s="19">
        <f t="shared" si="3"/>
        <v>861846112</v>
      </c>
      <c r="G27" s="19">
        <f t="shared" si="3"/>
        <v>976649730</v>
      </c>
      <c r="H27" s="19">
        <f t="shared" si="3"/>
        <v>575000582</v>
      </c>
      <c r="I27" s="19">
        <f t="shared" si="3"/>
        <v>574419259</v>
      </c>
    </row>
    <row r="28" spans="1:9" x14ac:dyDescent="0.25">
      <c r="A28" s="1"/>
      <c r="B28" s="19"/>
      <c r="C28" s="19"/>
      <c r="D28" s="19"/>
      <c r="E28" s="19"/>
      <c r="F28" s="19"/>
      <c r="G28" s="19"/>
      <c r="H28" s="19"/>
    </row>
    <row r="29" spans="1:9" x14ac:dyDescent="0.25">
      <c r="A29" s="26" t="s">
        <v>64</v>
      </c>
      <c r="B29" s="18"/>
      <c r="C29" s="18"/>
      <c r="D29" s="18"/>
      <c r="E29" s="18"/>
      <c r="F29" s="18"/>
      <c r="G29" s="18"/>
    </row>
    <row r="30" spans="1:9" x14ac:dyDescent="0.25">
      <c r="A30" s="2" t="s">
        <v>13</v>
      </c>
      <c r="B30" s="18"/>
      <c r="C30" s="18"/>
      <c r="D30" s="18"/>
      <c r="E30" s="18">
        <v>0</v>
      </c>
      <c r="F30" s="18">
        <v>1655390</v>
      </c>
      <c r="G30" s="18">
        <v>0</v>
      </c>
    </row>
    <row r="31" spans="1:9" x14ac:dyDescent="0.25">
      <c r="A31" s="2" t="s">
        <v>16</v>
      </c>
      <c r="B31" s="18">
        <v>150567892</v>
      </c>
      <c r="C31" s="18">
        <v>63684240</v>
      </c>
      <c r="D31" s="18">
        <v>31386351</v>
      </c>
      <c r="E31" s="18">
        <v>0</v>
      </c>
      <c r="F31" s="18">
        <v>27106181</v>
      </c>
      <c r="G31" s="18">
        <v>25811644</v>
      </c>
      <c r="H31" s="3">
        <v>308193645</v>
      </c>
      <c r="I31" s="18">
        <v>149170236</v>
      </c>
    </row>
    <row r="32" spans="1:9" x14ac:dyDescent="0.25">
      <c r="A32" s="2" t="s">
        <v>14</v>
      </c>
      <c r="B32" s="18">
        <v>623092288</v>
      </c>
      <c r="C32" s="18">
        <v>512496894</v>
      </c>
      <c r="D32" s="18">
        <v>947034749</v>
      </c>
      <c r="E32" s="18">
        <v>1027609263</v>
      </c>
      <c r="F32" s="18">
        <v>1080899505</v>
      </c>
      <c r="G32" s="18">
        <v>919405055</v>
      </c>
      <c r="H32" s="3">
        <v>903370275</v>
      </c>
      <c r="I32" s="18">
        <v>1061396505</v>
      </c>
    </row>
    <row r="33" spans="1:9" x14ac:dyDescent="0.25">
      <c r="A33" s="2" t="s">
        <v>15</v>
      </c>
      <c r="B33" s="18">
        <v>5180995</v>
      </c>
      <c r="C33" s="18">
        <v>4956614</v>
      </c>
      <c r="D33" s="18">
        <v>4656093</v>
      </c>
      <c r="E33" s="18">
        <v>4633373</v>
      </c>
      <c r="F33" s="18">
        <v>4333613</v>
      </c>
      <c r="G33" s="18">
        <v>4323613</v>
      </c>
      <c r="H33" s="3">
        <v>4323613</v>
      </c>
      <c r="I33" s="18">
        <v>4323613</v>
      </c>
    </row>
    <row r="34" spans="1:9" x14ac:dyDescent="0.25">
      <c r="A34" s="2" t="s">
        <v>17</v>
      </c>
      <c r="B34" s="18">
        <v>21020482</v>
      </c>
      <c r="C34" s="18">
        <v>20837254</v>
      </c>
      <c r="D34" s="18">
        <v>31109038</v>
      </c>
      <c r="E34" s="18">
        <v>10554970</v>
      </c>
      <c r="F34" s="18">
        <v>-40104830</v>
      </c>
      <c r="G34" s="18">
        <v>75489811</v>
      </c>
      <c r="H34" s="3">
        <v>51206139</v>
      </c>
      <c r="I34" s="18">
        <v>40896364</v>
      </c>
    </row>
    <row r="35" spans="1:9" x14ac:dyDescent="0.25">
      <c r="A35" s="2" t="s">
        <v>18</v>
      </c>
      <c r="B35" s="18">
        <v>19553351</v>
      </c>
      <c r="C35" s="18">
        <v>24512591</v>
      </c>
      <c r="D35" s="18">
        <v>46865131</v>
      </c>
      <c r="E35" s="18">
        <v>48332078</v>
      </c>
      <c r="F35" s="18">
        <v>54851846</v>
      </c>
      <c r="G35" s="18">
        <v>71180794</v>
      </c>
      <c r="H35" s="3">
        <v>50069081</v>
      </c>
      <c r="I35" s="18">
        <v>60878822</v>
      </c>
    </row>
    <row r="36" spans="1:9" x14ac:dyDescent="0.25">
      <c r="A36" s="2" t="s">
        <v>19</v>
      </c>
      <c r="B36" s="18"/>
      <c r="C36" s="18">
        <v>629057</v>
      </c>
      <c r="D36" s="18">
        <v>565044</v>
      </c>
      <c r="E36" s="18">
        <v>436360</v>
      </c>
      <c r="F36" s="18">
        <v>4050057</v>
      </c>
      <c r="G36" s="18">
        <v>6438375</v>
      </c>
      <c r="H36" s="3">
        <v>13243674</v>
      </c>
      <c r="I36" s="18">
        <v>10861489</v>
      </c>
    </row>
    <row r="37" spans="1:9" x14ac:dyDescent="0.25">
      <c r="A37" s="2" t="s">
        <v>20</v>
      </c>
      <c r="B37" s="18">
        <v>13811090</v>
      </c>
      <c r="C37" s="18">
        <v>14869712</v>
      </c>
      <c r="D37" s="18">
        <v>11780229</v>
      </c>
      <c r="E37" s="18">
        <v>14855521</v>
      </c>
      <c r="F37" s="18">
        <v>15614123</v>
      </c>
      <c r="G37" s="18">
        <v>19352404</v>
      </c>
      <c r="H37" s="3">
        <v>22779093</v>
      </c>
      <c r="I37" s="18">
        <v>21077144</v>
      </c>
    </row>
    <row r="38" spans="1:9" x14ac:dyDescent="0.25">
      <c r="A38" s="2" t="s">
        <v>21</v>
      </c>
      <c r="B38" s="18"/>
      <c r="C38" s="18"/>
      <c r="D38" s="18"/>
      <c r="E38" s="18">
        <v>1437842</v>
      </c>
      <c r="F38" s="18">
        <v>8130962</v>
      </c>
      <c r="G38" s="18">
        <v>10966918</v>
      </c>
      <c r="H38" s="3">
        <v>6352182</v>
      </c>
      <c r="I38" s="18">
        <v>6028011</v>
      </c>
    </row>
    <row r="39" spans="1:9" x14ac:dyDescent="0.25">
      <c r="A39" s="2" t="s">
        <v>22</v>
      </c>
      <c r="B39" s="18"/>
      <c r="C39" s="18"/>
      <c r="D39" s="18"/>
      <c r="E39" s="18">
        <v>8327125</v>
      </c>
      <c r="F39" s="18">
        <v>17761641</v>
      </c>
      <c r="G39" s="18">
        <v>16053742</v>
      </c>
      <c r="H39" s="3">
        <v>28336371</v>
      </c>
      <c r="I39" s="18">
        <v>33028942</v>
      </c>
    </row>
    <row r="40" spans="1:9" x14ac:dyDescent="0.25">
      <c r="A40" s="2" t="s">
        <v>23</v>
      </c>
      <c r="B40" s="18">
        <v>63994738</v>
      </c>
      <c r="C40" s="18">
        <v>60362027</v>
      </c>
      <c r="D40" s="18">
        <v>-11313361</v>
      </c>
      <c r="E40" s="18">
        <v>-19026839</v>
      </c>
      <c r="F40" s="18">
        <v>-23630764</v>
      </c>
      <c r="G40" s="18">
        <v>-28035719</v>
      </c>
      <c r="H40" s="3">
        <v>-89671334</v>
      </c>
      <c r="I40" s="18">
        <v>-125266081</v>
      </c>
    </row>
    <row r="41" spans="1:9" x14ac:dyDescent="0.25">
      <c r="A41" s="2" t="s">
        <v>47</v>
      </c>
      <c r="B41" s="18"/>
      <c r="C41" s="18"/>
      <c r="D41" s="18"/>
      <c r="E41" s="18"/>
      <c r="F41" s="18"/>
      <c r="G41" s="18">
        <v>17042997</v>
      </c>
      <c r="H41" s="3">
        <v>34463510</v>
      </c>
      <c r="I41" s="18">
        <v>55005676</v>
      </c>
    </row>
    <row r="42" spans="1:9" x14ac:dyDescent="0.25">
      <c r="A42" s="1"/>
      <c r="B42" s="19">
        <f t="shared" ref="B42:E42" si="4">SUM(B30:B40)</f>
        <v>897220836</v>
      </c>
      <c r="C42" s="19">
        <f t="shared" si="4"/>
        <v>702348389</v>
      </c>
      <c r="D42" s="19">
        <f t="shared" si="4"/>
        <v>1062083274</v>
      </c>
      <c r="E42" s="19">
        <f t="shared" si="4"/>
        <v>1097159693</v>
      </c>
      <c r="F42" s="19">
        <f>SUM(F30:F40)</f>
        <v>1150667724</v>
      </c>
      <c r="G42" s="19">
        <f>SUM(G31:G41)</f>
        <v>1138029634</v>
      </c>
      <c r="H42" s="19">
        <f>SUM(H31:H41)</f>
        <v>1332666249</v>
      </c>
      <c r="I42" s="19">
        <f>SUM(I31:I41)</f>
        <v>1317400721</v>
      </c>
    </row>
    <row r="43" spans="1:9" x14ac:dyDescent="0.25">
      <c r="A43" s="1"/>
      <c r="B43" s="19"/>
      <c r="C43" s="19"/>
      <c r="D43" s="19"/>
      <c r="E43" s="19"/>
      <c r="F43" s="19"/>
      <c r="G43" s="19"/>
      <c r="H43" s="19"/>
    </row>
    <row r="44" spans="1:9" x14ac:dyDescent="0.25">
      <c r="A44" s="26" t="s">
        <v>65</v>
      </c>
      <c r="B44" s="18"/>
      <c r="C44" s="18"/>
      <c r="D44" s="18"/>
      <c r="E44" s="18"/>
      <c r="F44" s="18"/>
      <c r="G44" s="18"/>
    </row>
    <row r="45" spans="1:9" x14ac:dyDescent="0.25">
      <c r="A45" t="s">
        <v>8</v>
      </c>
      <c r="B45" s="18">
        <v>2310000000</v>
      </c>
      <c r="C45" s="18">
        <v>2310000000</v>
      </c>
      <c r="D45" s="18">
        <v>2310000000</v>
      </c>
      <c r="E45" s="18">
        <v>2310000000</v>
      </c>
      <c r="F45" s="18">
        <v>2310000000</v>
      </c>
      <c r="G45" s="18">
        <v>2310000000</v>
      </c>
      <c r="H45" s="3">
        <v>2310000000</v>
      </c>
      <c r="I45" s="18">
        <v>2310000000</v>
      </c>
    </row>
    <row r="46" spans="1:9" x14ac:dyDescent="0.25">
      <c r="A46" t="s">
        <v>9</v>
      </c>
      <c r="B46" s="18">
        <v>354275787</v>
      </c>
      <c r="C46" s="18">
        <v>336552059</v>
      </c>
      <c r="D46" s="18">
        <v>318828331</v>
      </c>
      <c r="E46" s="18">
        <v>303038374</v>
      </c>
      <c r="F46" s="18">
        <v>323116735</v>
      </c>
      <c r="G46" s="18">
        <v>304166101</v>
      </c>
      <c r="H46" s="3">
        <v>285215467</v>
      </c>
      <c r="I46" s="18">
        <v>266264834</v>
      </c>
    </row>
    <row r="47" spans="1:9" x14ac:dyDescent="0.25">
      <c r="A47" t="s">
        <v>10</v>
      </c>
      <c r="B47" s="18"/>
      <c r="C47" s="18">
        <v>0</v>
      </c>
      <c r="D47" s="18">
        <v>0</v>
      </c>
      <c r="E47" s="18">
        <v>187944</v>
      </c>
      <c r="F47" s="18">
        <v>-731809</v>
      </c>
      <c r="G47" s="18">
        <v>244066</v>
      </c>
      <c r="H47" s="3">
        <v>-915323</v>
      </c>
      <c r="I47" s="18">
        <v>-1576833</v>
      </c>
    </row>
    <row r="48" spans="1:9" x14ac:dyDescent="0.25">
      <c r="A48" t="s">
        <v>11</v>
      </c>
      <c r="B48" s="18">
        <v>99851475</v>
      </c>
      <c r="C48" s="18">
        <v>126706269</v>
      </c>
      <c r="D48" s="18">
        <v>238553678</v>
      </c>
      <c r="E48" s="18">
        <v>292899326</v>
      </c>
      <c r="F48" s="18">
        <v>369704848</v>
      </c>
      <c r="G48" s="18">
        <v>376890123</v>
      </c>
      <c r="H48" s="3">
        <v>406443764</v>
      </c>
      <c r="I48" s="18">
        <v>404494990</v>
      </c>
    </row>
    <row r="49" spans="1:9" x14ac:dyDescent="0.25">
      <c r="A49" s="1"/>
      <c r="B49" s="19">
        <f t="shared" ref="B49:E49" si="5">SUM(B45:B48)</f>
        <v>2764127262</v>
      </c>
      <c r="C49" s="19">
        <f t="shared" si="5"/>
        <v>2773258328</v>
      </c>
      <c r="D49" s="19">
        <f t="shared" si="5"/>
        <v>2867382009</v>
      </c>
      <c r="E49" s="19">
        <f t="shared" si="5"/>
        <v>2906125644</v>
      </c>
      <c r="F49" s="19">
        <f>SUM(F45:F48)</f>
        <v>3002089774</v>
      </c>
      <c r="G49" s="19">
        <f t="shared" ref="G49:I49" si="6">SUM(G45:G48)</f>
        <v>2991300290</v>
      </c>
      <c r="H49" s="19">
        <f t="shared" si="6"/>
        <v>3000743908</v>
      </c>
      <c r="I49" s="19">
        <f t="shared" si="6"/>
        <v>2979182991</v>
      </c>
    </row>
    <row r="50" spans="1:9" x14ac:dyDescent="0.25">
      <c r="A50" s="1"/>
      <c r="B50" s="19"/>
      <c r="C50" s="19"/>
      <c r="D50" s="19"/>
      <c r="E50" s="19"/>
      <c r="F50" s="19"/>
      <c r="G50" s="19"/>
      <c r="H50" s="19"/>
    </row>
    <row r="51" spans="1:9" x14ac:dyDescent="0.25">
      <c r="A51" s="1"/>
      <c r="B51" s="19"/>
      <c r="C51" s="19"/>
      <c r="D51" s="19"/>
      <c r="E51" s="19"/>
      <c r="F51" s="19"/>
      <c r="G51" s="19"/>
      <c r="H51" s="19"/>
    </row>
    <row r="52" spans="1:9" x14ac:dyDescent="0.25">
      <c r="A52" s="1" t="s">
        <v>26</v>
      </c>
      <c r="B52" s="19">
        <f t="shared" ref="B52:G52" si="7">B49+B27+B42</f>
        <v>4511424781</v>
      </c>
      <c r="C52" s="19">
        <f t="shared" si="7"/>
        <v>4251619886</v>
      </c>
      <c r="D52" s="19">
        <f t="shared" si="7"/>
        <v>4589825300</v>
      </c>
      <c r="E52" s="19">
        <f t="shared" si="7"/>
        <v>4738697597</v>
      </c>
      <c r="F52" s="19">
        <f t="shared" si="7"/>
        <v>5014603610</v>
      </c>
      <c r="G52" s="19">
        <f t="shared" si="7"/>
        <v>5105979654</v>
      </c>
      <c r="H52" s="19">
        <f>(H49+H27+H42)+1</f>
        <v>4908410740</v>
      </c>
      <c r="I52" s="19">
        <f>(I49+I27+I42)+1</f>
        <v>4871002972</v>
      </c>
    </row>
    <row r="53" spans="1:9" x14ac:dyDescent="0.25">
      <c r="A53" s="1"/>
      <c r="B53" s="19"/>
      <c r="C53" s="19"/>
      <c r="D53" s="19"/>
      <c r="E53" s="19"/>
      <c r="F53" s="19"/>
      <c r="G53" s="19"/>
      <c r="H53" s="19"/>
    </row>
    <row r="54" spans="1:9" x14ac:dyDescent="0.25">
      <c r="A54" s="1"/>
      <c r="B54" s="19"/>
      <c r="C54" s="19"/>
      <c r="D54" s="19"/>
      <c r="E54" s="19"/>
      <c r="F54" s="19"/>
      <c r="G54" s="19"/>
      <c r="H54" s="19"/>
    </row>
    <row r="55" spans="1:9" ht="15.75" x14ac:dyDescent="0.25">
      <c r="A55" s="29" t="s">
        <v>66</v>
      </c>
      <c r="B55" s="24">
        <f t="shared" ref="B55:I55" si="8">B49/(B45/10)</f>
        <v>11.965918883116883</v>
      </c>
      <c r="C55" s="24">
        <f t="shared" si="8"/>
        <v>12.005447307359308</v>
      </c>
      <c r="D55" s="24">
        <f t="shared" si="8"/>
        <v>12.41290912987013</v>
      </c>
      <c r="E55" s="24">
        <f t="shared" si="8"/>
        <v>12.580630493506494</v>
      </c>
      <c r="F55" s="24">
        <f t="shared" si="8"/>
        <v>12.996059627705627</v>
      </c>
      <c r="G55" s="24">
        <f t="shared" si="8"/>
        <v>12.949351904761905</v>
      </c>
      <c r="H55" s="24">
        <f t="shared" si="8"/>
        <v>12.990233367965368</v>
      </c>
      <c r="I55" s="24">
        <f t="shared" si="8"/>
        <v>12.896896064935065</v>
      </c>
    </row>
    <row r="56" spans="1:9" ht="15.75" x14ac:dyDescent="0.25">
      <c r="A56" s="29" t="s">
        <v>67</v>
      </c>
      <c r="B56" s="5">
        <f>B45/10</f>
        <v>231000000</v>
      </c>
      <c r="C56" s="5">
        <f t="shared" ref="C56:I56" si="9">C45/10</f>
        <v>231000000</v>
      </c>
      <c r="D56" s="5">
        <f t="shared" si="9"/>
        <v>231000000</v>
      </c>
      <c r="E56" s="5">
        <f t="shared" si="9"/>
        <v>231000000</v>
      </c>
      <c r="F56" s="5">
        <f t="shared" si="9"/>
        <v>231000000</v>
      </c>
      <c r="G56" s="5">
        <f t="shared" si="9"/>
        <v>231000000</v>
      </c>
      <c r="H56" s="5">
        <f t="shared" si="9"/>
        <v>231000000</v>
      </c>
      <c r="I56" s="5">
        <f t="shared" si="9"/>
        <v>231000000</v>
      </c>
    </row>
    <row r="57" spans="1:9" ht="15.75" x14ac:dyDescent="0.25">
      <c r="A57" s="1"/>
      <c r="B57" s="7"/>
      <c r="C57" s="7"/>
      <c r="D57" s="7"/>
      <c r="E57" s="7"/>
      <c r="F57" s="7"/>
      <c r="G57" s="7"/>
    </row>
    <row r="58" spans="1:9" ht="15.75" x14ac:dyDescent="0.25">
      <c r="A58" s="2"/>
      <c r="B58" s="6"/>
      <c r="C58" s="5"/>
      <c r="D58" s="6"/>
      <c r="E58" s="6"/>
      <c r="F58" s="6"/>
      <c r="G58" s="6"/>
      <c r="I58" s="32"/>
    </row>
    <row r="59" spans="1:9" ht="15.75" x14ac:dyDescent="0.25">
      <c r="B59" s="5"/>
      <c r="C59" s="5"/>
      <c r="D59" s="5"/>
      <c r="E59" s="5"/>
      <c r="F59" s="5"/>
      <c r="G59" s="5"/>
    </row>
    <row r="60" spans="1:9" ht="15.75" x14ac:dyDescent="0.25">
      <c r="B60" s="5"/>
      <c r="C60" s="5"/>
      <c r="D60" s="5"/>
      <c r="E60" s="5"/>
      <c r="F60" s="5"/>
      <c r="G60" s="5"/>
    </row>
    <row r="61" spans="1:9" ht="15.75" x14ac:dyDescent="0.25">
      <c r="A61" s="1"/>
      <c r="B61" s="7"/>
      <c r="C61" s="7"/>
      <c r="D61" s="7"/>
      <c r="E61" s="7"/>
      <c r="F61" s="7"/>
      <c r="G61" s="7"/>
    </row>
    <row r="62" spans="1:9" ht="15.75" x14ac:dyDescent="0.25">
      <c r="A62" s="1"/>
      <c r="B62" s="7"/>
      <c r="C62" s="7"/>
      <c r="D62" s="7"/>
      <c r="E62" s="7"/>
      <c r="F62" s="7"/>
      <c r="G62" s="7"/>
    </row>
    <row r="63" spans="1:9" ht="15.75" x14ac:dyDescent="0.25">
      <c r="B63" s="5"/>
      <c r="C63" s="5"/>
      <c r="D63" s="5"/>
      <c r="E63" s="5"/>
      <c r="F63" s="5"/>
      <c r="G63" s="5"/>
    </row>
    <row r="64" spans="1:9" ht="15.75" x14ac:dyDescent="0.25">
      <c r="A64" s="1"/>
      <c r="B64" s="7"/>
      <c r="C64" s="7"/>
      <c r="D64" s="7"/>
      <c r="E64" s="7"/>
      <c r="F64" s="7"/>
      <c r="G64" s="7"/>
    </row>
    <row r="65" spans="1:7" ht="15.75" x14ac:dyDescent="0.25">
      <c r="B65" s="5"/>
      <c r="C65" s="5"/>
      <c r="D65" s="5"/>
      <c r="E65" s="5"/>
      <c r="F65" s="5"/>
      <c r="G65" s="5"/>
    </row>
    <row r="66" spans="1:7" ht="15.75" x14ac:dyDescent="0.25">
      <c r="A66" s="1"/>
      <c r="B66" s="7"/>
      <c r="C66" s="7"/>
      <c r="D66" s="7"/>
      <c r="E66" s="7"/>
      <c r="F66" s="7"/>
      <c r="G66" s="7"/>
    </row>
    <row r="67" spans="1:7" ht="15.75" x14ac:dyDescent="0.25">
      <c r="B67" s="5"/>
      <c r="C67" s="5"/>
      <c r="D67" s="5"/>
      <c r="E67" s="5"/>
      <c r="F67" s="5"/>
      <c r="G67" s="5"/>
    </row>
    <row r="68" spans="1:7" ht="15.75" x14ac:dyDescent="0.25">
      <c r="A68" s="1"/>
      <c r="B68" s="7"/>
      <c r="C68" s="7"/>
      <c r="D68" s="7"/>
      <c r="E68" s="7"/>
      <c r="F68" s="7"/>
      <c r="G68" s="7"/>
    </row>
    <row r="69" spans="1:7" ht="15.75" x14ac:dyDescent="0.25">
      <c r="B69" s="5"/>
      <c r="C69" s="5"/>
      <c r="D69" s="5"/>
      <c r="E69" s="5"/>
      <c r="F69" s="5"/>
      <c r="G69" s="5"/>
    </row>
    <row r="70" spans="1:7" ht="15.75" x14ac:dyDescent="0.25">
      <c r="A70" s="1"/>
      <c r="B70" s="7"/>
      <c r="C70" s="7"/>
      <c r="D70" s="7"/>
      <c r="E70" s="7"/>
      <c r="F70" s="7"/>
      <c r="G70" s="7"/>
    </row>
    <row r="71" spans="1:7" ht="15.75" x14ac:dyDescent="0.25">
      <c r="A71" s="1"/>
      <c r="B71" s="7"/>
      <c r="C71" s="7"/>
      <c r="D71" s="7"/>
      <c r="E71" s="7"/>
      <c r="F71" s="7"/>
      <c r="G71" s="7"/>
    </row>
    <row r="72" spans="1:7" ht="15.75" x14ac:dyDescent="0.25">
      <c r="B72" s="6"/>
      <c r="C72" s="5"/>
      <c r="D72" s="6"/>
      <c r="E72" s="5"/>
      <c r="F72" s="5"/>
      <c r="G72" s="5"/>
    </row>
    <row r="73" spans="1:7" ht="15.75" x14ac:dyDescent="0.25">
      <c r="A73" s="2"/>
      <c r="B73" s="6"/>
      <c r="C73" s="6"/>
      <c r="D73" s="6"/>
      <c r="E73" s="6"/>
      <c r="F73" s="5"/>
      <c r="G73" s="5"/>
    </row>
    <row r="74" spans="1:7" ht="15.75" x14ac:dyDescent="0.25">
      <c r="A74" s="1"/>
      <c r="B74" s="7"/>
      <c r="C74" s="7"/>
      <c r="D74" s="7"/>
      <c r="E74" s="7"/>
      <c r="F74" s="7"/>
      <c r="G74" s="7"/>
    </row>
    <row r="75" spans="1:7" ht="15.75" x14ac:dyDescent="0.25">
      <c r="B75" s="6"/>
      <c r="C75" s="6"/>
      <c r="D75" s="6"/>
      <c r="E75" s="6"/>
      <c r="F75" s="6"/>
      <c r="G75" s="6"/>
    </row>
    <row r="76" spans="1:7" ht="16.5" thickBot="1" x14ac:dyDescent="0.3">
      <c r="B76" s="8"/>
      <c r="C76" s="8"/>
      <c r="D76" s="8"/>
      <c r="E76" s="8"/>
      <c r="F76" s="8"/>
      <c r="G76" s="8"/>
    </row>
    <row r="77" spans="1:7" ht="16.5" thickTop="1" x14ac:dyDescent="0.25">
      <c r="A77" s="4"/>
      <c r="B77" s="6"/>
      <c r="C77" s="6"/>
      <c r="D77" s="6"/>
      <c r="E77" s="6"/>
      <c r="F77" s="6"/>
      <c r="G77" s="6"/>
    </row>
    <row r="78" spans="1:7" ht="15.75" x14ac:dyDescent="0.25">
      <c r="B78" s="6"/>
      <c r="C78" s="6"/>
      <c r="D78" s="6"/>
      <c r="E78" s="5"/>
      <c r="F78" s="5"/>
      <c r="G78" s="6"/>
    </row>
    <row r="79" spans="1:7" ht="15.75" x14ac:dyDescent="0.25">
      <c r="A79" s="4"/>
      <c r="B79" s="6"/>
      <c r="C79" s="6"/>
      <c r="D79" s="6"/>
      <c r="E79" s="6"/>
      <c r="F79" s="6"/>
      <c r="G79" s="6"/>
    </row>
    <row r="80" spans="1:7" ht="15.75" x14ac:dyDescent="0.25">
      <c r="B80" s="6"/>
      <c r="C80" s="6"/>
      <c r="D80" s="6"/>
      <c r="E80" s="6"/>
      <c r="F80" s="5"/>
      <c r="G80" s="6"/>
    </row>
    <row r="81" spans="1:7" ht="15.75" x14ac:dyDescent="0.25">
      <c r="B81" s="6"/>
      <c r="C81" s="6"/>
      <c r="D81" s="6"/>
      <c r="E81" s="6"/>
      <c r="F81" s="5"/>
      <c r="G81" s="6"/>
    </row>
    <row r="82" spans="1:7" ht="15.75" x14ac:dyDescent="0.25">
      <c r="A82" s="1"/>
      <c r="B82" s="7"/>
      <c r="C82" s="7"/>
      <c r="D82" s="7"/>
      <c r="E82" s="7"/>
      <c r="F82" s="7"/>
      <c r="G82" s="7"/>
    </row>
    <row r="83" spans="1:7" ht="15.75" x14ac:dyDescent="0.25">
      <c r="A83" s="1"/>
      <c r="B83" s="7"/>
      <c r="C83" s="7"/>
      <c r="D83" s="7"/>
      <c r="E83" s="7"/>
      <c r="F83" s="7"/>
      <c r="G83" s="6"/>
    </row>
    <row r="84" spans="1:7" ht="15.75" x14ac:dyDescent="0.25">
      <c r="B84" s="6"/>
      <c r="C84" s="6"/>
      <c r="D84" s="6"/>
      <c r="E84" s="6"/>
      <c r="F84" s="6"/>
      <c r="G84" s="6"/>
    </row>
    <row r="85" spans="1:7" ht="18.75" x14ac:dyDescent="0.3">
      <c r="A85" s="14"/>
      <c r="B85" s="13"/>
      <c r="C85" s="13"/>
      <c r="D85" s="13"/>
      <c r="E85" s="13"/>
      <c r="F85" s="13"/>
      <c r="G85" s="13"/>
    </row>
    <row r="86" spans="1:7" ht="15.75" x14ac:dyDescent="0.25">
      <c r="B86" s="6"/>
      <c r="C86" s="6"/>
      <c r="D86" s="6"/>
      <c r="E86" s="6"/>
      <c r="F86" s="6"/>
      <c r="G86" s="6"/>
    </row>
    <row r="87" spans="1:7" ht="15.75" x14ac:dyDescent="0.25">
      <c r="A87" s="1"/>
      <c r="B87" s="6"/>
      <c r="C87" s="6"/>
      <c r="D87" s="6"/>
      <c r="E87" s="6"/>
      <c r="F87" s="6"/>
      <c r="G87" s="6"/>
    </row>
    <row r="88" spans="1:7" ht="15.75" x14ac:dyDescent="0.25">
      <c r="B88" s="5"/>
      <c r="C88" s="5"/>
      <c r="D88" s="5"/>
      <c r="E88" s="5"/>
      <c r="F88" s="5"/>
      <c r="G88" s="5"/>
    </row>
    <row r="89" spans="1:7" ht="15.75" x14ac:dyDescent="0.25">
      <c r="B89" s="5"/>
      <c r="C89" s="5"/>
      <c r="D89" s="5"/>
      <c r="E89" s="5"/>
      <c r="F89" s="5"/>
      <c r="G89" s="5"/>
    </row>
    <row r="90" spans="1:7" ht="15.75" x14ac:dyDescent="0.25">
      <c r="B90" s="5"/>
      <c r="C90" s="5"/>
      <c r="D90" s="5"/>
      <c r="E90" s="5"/>
      <c r="F90" s="5"/>
      <c r="G90" s="5"/>
    </row>
    <row r="91" spans="1:7" ht="15.75" x14ac:dyDescent="0.25">
      <c r="B91" s="5"/>
      <c r="C91" s="5"/>
      <c r="D91" s="5"/>
      <c r="E91" s="5"/>
      <c r="F91" s="5"/>
      <c r="G91" s="5"/>
    </row>
    <row r="92" spans="1:7" ht="15.75" x14ac:dyDescent="0.25">
      <c r="A92" s="1"/>
      <c r="B92" s="7"/>
      <c r="C92" s="7"/>
      <c r="D92" s="7"/>
      <c r="E92" s="7"/>
      <c r="F92" s="7"/>
      <c r="G92" s="7"/>
    </row>
    <row r="93" spans="1:7" ht="15.75" x14ac:dyDescent="0.25">
      <c r="A93" s="1"/>
      <c r="B93" s="6"/>
      <c r="C93" s="6"/>
      <c r="D93" s="6"/>
      <c r="E93" s="6"/>
      <c r="F93" s="6"/>
      <c r="G93" s="6"/>
    </row>
    <row r="94" spans="1:7" ht="15.75" x14ac:dyDescent="0.25">
      <c r="B94" s="5"/>
      <c r="C94" s="5"/>
      <c r="D94" s="5"/>
      <c r="E94" s="5"/>
      <c r="F94" s="5"/>
      <c r="G94" s="5"/>
    </row>
    <row r="95" spans="1:7" ht="15.75" x14ac:dyDescent="0.25">
      <c r="B95" s="5"/>
      <c r="C95" s="5"/>
      <c r="D95" s="5"/>
      <c r="E95" s="5"/>
      <c r="F95" s="5"/>
      <c r="G95" s="5"/>
    </row>
    <row r="96" spans="1:7" ht="15.75" x14ac:dyDescent="0.25">
      <c r="B96" s="5"/>
      <c r="C96" s="5"/>
      <c r="D96" s="5"/>
      <c r="E96" s="5"/>
      <c r="F96" s="5"/>
      <c r="G96" s="5"/>
    </row>
    <row r="97" spans="1:7" ht="15.75" x14ac:dyDescent="0.25">
      <c r="B97" s="5"/>
      <c r="C97" s="5"/>
      <c r="D97" s="6"/>
      <c r="E97" s="5"/>
      <c r="F97" s="5"/>
      <c r="G97" s="6"/>
    </row>
    <row r="98" spans="1:7" ht="15.75" x14ac:dyDescent="0.25">
      <c r="A98" s="1"/>
      <c r="B98" s="7"/>
      <c r="C98" s="7"/>
      <c r="D98" s="7"/>
      <c r="E98" s="7"/>
      <c r="F98" s="7"/>
      <c r="G98" s="7"/>
    </row>
    <row r="99" spans="1:7" ht="15.75" x14ac:dyDescent="0.25">
      <c r="A99" s="1"/>
      <c r="B99" s="6"/>
      <c r="C99" s="6"/>
      <c r="D99" s="6"/>
      <c r="E99" s="6"/>
      <c r="F99" s="6"/>
      <c r="G99" s="6"/>
    </row>
    <row r="100" spans="1:7" ht="15.75" x14ac:dyDescent="0.25">
      <c r="A100" s="2"/>
      <c r="B100" s="6"/>
      <c r="C100" s="6"/>
      <c r="D100" s="6"/>
      <c r="E100" s="6"/>
      <c r="F100" s="6"/>
      <c r="G100" s="5"/>
    </row>
    <row r="101" spans="1:7" ht="15.75" x14ac:dyDescent="0.25">
      <c r="B101" s="5"/>
      <c r="C101" s="5"/>
      <c r="D101" s="5"/>
      <c r="E101" s="5"/>
      <c r="F101" s="5"/>
      <c r="G101" s="5"/>
    </row>
    <row r="102" spans="1:7" ht="15.75" x14ac:dyDescent="0.25">
      <c r="B102" s="5"/>
      <c r="C102" s="5"/>
      <c r="D102" s="5"/>
      <c r="E102" s="5"/>
      <c r="F102" s="5"/>
      <c r="G102" s="5"/>
    </row>
    <row r="103" spans="1:7" ht="15.75" x14ac:dyDescent="0.25">
      <c r="B103" s="5"/>
      <c r="C103" s="5"/>
      <c r="D103" s="5"/>
      <c r="E103" s="5"/>
      <c r="F103" s="5"/>
      <c r="G103" s="5"/>
    </row>
    <row r="104" spans="1:7" ht="15.75" x14ac:dyDescent="0.25">
      <c r="B104" s="5"/>
      <c r="C104" s="5"/>
      <c r="D104" s="5"/>
      <c r="E104" s="5"/>
      <c r="F104" s="5"/>
      <c r="G104" s="5"/>
    </row>
    <row r="105" spans="1:7" ht="15.75" x14ac:dyDescent="0.25">
      <c r="B105" s="5"/>
      <c r="C105" s="5"/>
      <c r="D105" s="5"/>
      <c r="E105" s="5"/>
      <c r="F105" s="5"/>
      <c r="G105" s="6"/>
    </row>
    <row r="106" spans="1:7" ht="15.75" x14ac:dyDescent="0.25">
      <c r="B106" s="6"/>
      <c r="C106" s="5"/>
      <c r="D106" s="6"/>
      <c r="E106" s="5"/>
      <c r="F106" s="5"/>
      <c r="G106" s="6"/>
    </row>
    <row r="107" spans="1:7" ht="15.75" x14ac:dyDescent="0.25">
      <c r="A107" s="1"/>
      <c r="B107" s="7"/>
      <c r="C107" s="7"/>
      <c r="D107" s="7"/>
      <c r="E107" s="7"/>
      <c r="F107" s="7"/>
      <c r="G107" s="7"/>
    </row>
    <row r="108" spans="1:7" ht="15.75" x14ac:dyDescent="0.25">
      <c r="A108" s="1"/>
      <c r="B108" s="7"/>
      <c r="C108" s="7"/>
      <c r="D108" s="7"/>
      <c r="E108" s="7"/>
      <c r="F108" s="7"/>
      <c r="G108" s="7"/>
    </row>
    <row r="109" spans="1:7" ht="15.75" x14ac:dyDescent="0.25">
      <c r="A109" s="1"/>
      <c r="B109" s="5"/>
      <c r="C109" s="5"/>
      <c r="D109" s="5"/>
      <c r="E109" s="5"/>
      <c r="F109" s="7"/>
      <c r="G109" s="5"/>
    </row>
    <row r="110" spans="1:7" ht="15.75" x14ac:dyDescent="0.25">
      <c r="A110" s="1"/>
      <c r="B110" s="7"/>
      <c r="C110" s="7"/>
      <c r="D110" s="7"/>
      <c r="E110" s="7"/>
      <c r="F110" s="7"/>
      <c r="G110" s="7"/>
    </row>
    <row r="112" spans="1:7" x14ac:dyDescent="0.25">
      <c r="A112" s="1"/>
      <c r="B112" s="10"/>
      <c r="C112" s="10"/>
      <c r="D112" s="10"/>
      <c r="E112" s="10"/>
      <c r="F112" s="10"/>
      <c r="G1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xSplit="1" ySplit="4" topLeftCell="B11" activePane="bottomRight" state="frozen"/>
      <selection pane="topRight" activeCell="B1" sqref="B1"/>
      <selection pane="bottomLeft" activeCell="A4" sqref="A4"/>
      <selection pane="bottomRight" activeCell="I22" sqref="I22"/>
    </sheetView>
  </sheetViews>
  <sheetFormatPr defaultRowHeight="15" x14ac:dyDescent="0.25"/>
  <cols>
    <col min="1" max="1" width="44.42578125" bestFit="1" customWidth="1"/>
    <col min="2" max="5" width="16.42578125" bestFit="1" customWidth="1"/>
    <col min="6" max="6" width="17.28515625" bestFit="1" customWidth="1"/>
    <col min="7" max="8" width="18.28515625" bestFit="1" customWidth="1"/>
    <col min="9" max="9" width="19" customWidth="1"/>
  </cols>
  <sheetData>
    <row r="1" spans="1:9" ht="15.75" x14ac:dyDescent="0.25">
      <c r="A1" s="11" t="s">
        <v>0</v>
      </c>
    </row>
    <row r="2" spans="1:9" ht="15.75" x14ac:dyDescent="0.25">
      <c r="A2" s="9" t="s">
        <v>68</v>
      </c>
      <c r="B2" s="13"/>
      <c r="C2" s="13"/>
      <c r="D2" s="13"/>
      <c r="E2" s="13"/>
      <c r="F2" s="13"/>
      <c r="G2" s="6"/>
    </row>
    <row r="3" spans="1:9" ht="15.75" x14ac:dyDescent="0.25">
      <c r="A3" s="9" t="s">
        <v>57</v>
      </c>
      <c r="B3" s="13"/>
      <c r="C3" s="13"/>
      <c r="D3" s="13"/>
      <c r="E3" s="13"/>
      <c r="F3" s="13"/>
      <c r="G3" s="6"/>
    </row>
    <row r="4" spans="1:9" ht="15.75" x14ac:dyDescent="0.25">
      <c r="A4" s="12"/>
      <c r="B4" s="9">
        <v>2012</v>
      </c>
      <c r="C4" s="9">
        <v>2013</v>
      </c>
      <c r="D4" s="9">
        <v>2014</v>
      </c>
      <c r="E4" s="9">
        <v>2015</v>
      </c>
      <c r="F4" s="9">
        <v>2016</v>
      </c>
      <c r="G4" s="9">
        <v>2017</v>
      </c>
      <c r="H4" s="9">
        <v>2018</v>
      </c>
      <c r="I4" s="9">
        <v>2019</v>
      </c>
    </row>
    <row r="5" spans="1:9" x14ac:dyDescent="0.25">
      <c r="A5" s="29" t="s">
        <v>69</v>
      </c>
      <c r="B5" s="18">
        <v>979436050</v>
      </c>
      <c r="C5" s="18">
        <v>1226906195</v>
      </c>
      <c r="D5" s="18">
        <v>1690363446</v>
      </c>
      <c r="E5" s="18">
        <v>2052938834</v>
      </c>
      <c r="F5" s="18">
        <v>2491804435</v>
      </c>
      <c r="G5" s="18">
        <v>2948456509</v>
      </c>
      <c r="H5" s="3">
        <v>3760786106</v>
      </c>
      <c r="I5" s="18">
        <v>4646865410</v>
      </c>
    </row>
    <row r="6" spans="1:9" x14ac:dyDescent="0.25">
      <c r="A6" t="s">
        <v>70</v>
      </c>
      <c r="B6" s="18">
        <v>-452583791</v>
      </c>
      <c r="C6" s="18">
        <v>-609987995</v>
      </c>
      <c r="D6" s="18">
        <v>-894119555</v>
      </c>
      <c r="E6" s="18">
        <v>-1061613363</v>
      </c>
      <c r="F6" s="18">
        <v>-1292608372</v>
      </c>
      <c r="G6" s="18">
        <v>-1484623696</v>
      </c>
      <c r="H6" s="3">
        <v>-1927331673</v>
      </c>
      <c r="I6" s="18">
        <v>-2364808809</v>
      </c>
    </row>
    <row r="7" spans="1:9" x14ac:dyDescent="0.25">
      <c r="A7" s="29" t="s">
        <v>24</v>
      </c>
      <c r="B7" s="19">
        <f t="shared" ref="B7:E7" si="0">SUM(B5:B6)</f>
        <v>526852259</v>
      </c>
      <c r="C7" s="19">
        <f t="shared" si="0"/>
        <v>616918200</v>
      </c>
      <c r="D7" s="19">
        <f t="shared" si="0"/>
        <v>796243891</v>
      </c>
      <c r="E7" s="19">
        <f t="shared" si="0"/>
        <v>991325471</v>
      </c>
      <c r="F7" s="19">
        <f>SUM(F5:F6)</f>
        <v>1199196063</v>
      </c>
      <c r="G7" s="19">
        <f>SUM(G5:G6)</f>
        <v>1463832813</v>
      </c>
      <c r="H7" s="19">
        <f>SUM(H5:H6)</f>
        <v>1833454433</v>
      </c>
      <c r="I7" s="19">
        <f>SUM(I5:I6)</f>
        <v>2282056601</v>
      </c>
    </row>
    <row r="8" spans="1:9" x14ac:dyDescent="0.25">
      <c r="A8" s="29" t="s">
        <v>71</v>
      </c>
      <c r="B8" s="18"/>
      <c r="C8" s="18"/>
      <c r="D8" s="18"/>
      <c r="E8" s="18"/>
      <c r="F8" s="18"/>
      <c r="G8" s="18"/>
    </row>
    <row r="9" spans="1:9" x14ac:dyDescent="0.25">
      <c r="A9" t="s">
        <v>25</v>
      </c>
      <c r="B9" s="18">
        <v>-38541999</v>
      </c>
      <c r="C9" s="18">
        <v>-69015856</v>
      </c>
      <c r="D9" s="18">
        <v>-76103360</v>
      </c>
      <c r="E9" s="18">
        <v>-96617886</v>
      </c>
      <c r="F9" s="18">
        <v>-124381795</v>
      </c>
      <c r="G9" s="18">
        <v>-154283443</v>
      </c>
      <c r="H9" s="3">
        <v>-239590025</v>
      </c>
      <c r="I9" s="18">
        <v>-286081646</v>
      </c>
    </row>
    <row r="10" spans="1:9" x14ac:dyDescent="0.25">
      <c r="A10" t="s">
        <v>27</v>
      </c>
      <c r="B10" s="18">
        <v>-148522434</v>
      </c>
      <c r="C10" s="18">
        <v>-340510369</v>
      </c>
      <c r="D10" s="18">
        <v>-477572920</v>
      </c>
      <c r="E10" s="18">
        <v>-609673800</v>
      </c>
      <c r="F10" s="18">
        <v>-810721078</v>
      </c>
      <c r="G10" s="18">
        <v>-1042274331</v>
      </c>
      <c r="H10" s="3">
        <v>-1324256067</v>
      </c>
      <c r="I10" s="18">
        <v>-1673366718</v>
      </c>
    </row>
    <row r="11" spans="1:9" x14ac:dyDescent="0.25">
      <c r="A11" s="1"/>
      <c r="B11" s="19">
        <f t="shared" ref="B11:E11" si="1">SUM(B9:B10)</f>
        <v>-187064433</v>
      </c>
      <c r="C11" s="19">
        <f t="shared" si="1"/>
        <v>-409526225</v>
      </c>
      <c r="D11" s="19">
        <f t="shared" si="1"/>
        <v>-553676280</v>
      </c>
      <c r="E11" s="19">
        <f t="shared" si="1"/>
        <v>-706291686</v>
      </c>
      <c r="F11" s="19">
        <f>SUM(F9:F10)</f>
        <v>-935102873</v>
      </c>
      <c r="G11" s="19">
        <f>SUM(G9:G10)</f>
        <v>-1196557774</v>
      </c>
      <c r="H11" s="19">
        <f>SUM(H9:H10)</f>
        <v>-1563846092</v>
      </c>
      <c r="I11" s="19">
        <f>SUM(I9:I10)</f>
        <v>-1959448364</v>
      </c>
    </row>
    <row r="12" spans="1:9" x14ac:dyDescent="0.25">
      <c r="A12" s="29" t="s">
        <v>28</v>
      </c>
      <c r="B12" s="19">
        <f t="shared" ref="B12:E12" si="2">B7+B11</f>
        <v>339787826</v>
      </c>
      <c r="C12" s="19">
        <f t="shared" si="2"/>
        <v>207391975</v>
      </c>
      <c r="D12" s="19">
        <f>D7+D11</f>
        <v>242567611</v>
      </c>
      <c r="E12" s="19">
        <f t="shared" si="2"/>
        <v>285033785</v>
      </c>
      <c r="F12" s="19">
        <f>F7+F11</f>
        <v>264093190</v>
      </c>
      <c r="G12" s="19">
        <f>G7+G11</f>
        <v>267275039</v>
      </c>
      <c r="H12" s="19">
        <f>H7+H11</f>
        <v>269608341</v>
      </c>
      <c r="I12" s="19">
        <f>I7+I11</f>
        <v>322608237</v>
      </c>
    </row>
    <row r="13" spans="1:9" x14ac:dyDescent="0.25">
      <c r="A13" s="31" t="s">
        <v>72</v>
      </c>
      <c r="B13" s="19">
        <f>SUM(B14:B16)</f>
        <v>-213349077</v>
      </c>
      <c r="C13" s="19">
        <f t="shared" ref="C13:I13" si="3">SUM(C14:C16)</f>
        <v>-192051784</v>
      </c>
      <c r="D13" s="19">
        <f t="shared" si="3"/>
        <v>-203429758</v>
      </c>
      <c r="E13" s="19">
        <f t="shared" si="3"/>
        <v>-231055817</v>
      </c>
      <c r="F13" s="19">
        <f t="shared" si="3"/>
        <v>-192369229</v>
      </c>
      <c r="G13" s="19">
        <f t="shared" si="3"/>
        <v>-145584255</v>
      </c>
      <c r="H13" s="19">
        <f t="shared" si="3"/>
        <v>-137270800</v>
      </c>
      <c r="I13" s="19">
        <f t="shared" si="3"/>
        <v>-151037215</v>
      </c>
    </row>
    <row r="14" spans="1:9" x14ac:dyDescent="0.25">
      <c r="A14" t="s">
        <v>73</v>
      </c>
      <c r="B14" s="18">
        <v>-212120046</v>
      </c>
      <c r="C14" s="18">
        <v>-196958236</v>
      </c>
      <c r="D14" s="18">
        <v>-221684367</v>
      </c>
      <c r="E14" s="18">
        <v>-238236937</v>
      </c>
      <c r="F14" s="18">
        <v>-194721492</v>
      </c>
      <c r="G14" s="18">
        <v>-147375018</v>
      </c>
      <c r="H14" s="3">
        <v>-138082326</v>
      </c>
      <c r="I14" s="18">
        <v>-153524466</v>
      </c>
    </row>
    <row r="15" spans="1:9" x14ac:dyDescent="0.25">
      <c r="A15" t="s">
        <v>40</v>
      </c>
      <c r="B15" s="18">
        <v>3505401</v>
      </c>
      <c r="C15" s="18">
        <v>9640884</v>
      </c>
      <c r="D15" s="18">
        <v>32457898</v>
      </c>
      <c r="E15" s="18">
        <v>7181120</v>
      </c>
      <c r="F15" s="18">
        <v>2352263</v>
      </c>
      <c r="G15" s="18">
        <v>1790763</v>
      </c>
      <c r="H15" s="18">
        <v>811526</v>
      </c>
      <c r="I15" s="18">
        <v>2487251</v>
      </c>
    </row>
    <row r="16" spans="1:9" x14ac:dyDescent="0.25">
      <c r="A16" t="s">
        <v>74</v>
      </c>
      <c r="B16" s="18">
        <v>-4734432</v>
      </c>
      <c r="C16" s="18">
        <v>-4734432</v>
      </c>
      <c r="D16" s="18">
        <v>-14203289</v>
      </c>
      <c r="E16" s="18">
        <v>0</v>
      </c>
      <c r="F16" s="18">
        <v>0</v>
      </c>
      <c r="G16" s="18">
        <v>0</v>
      </c>
      <c r="H16" s="18">
        <v>0</v>
      </c>
    </row>
    <row r="17" spans="1:9" x14ac:dyDescent="0.25">
      <c r="A17" s="29" t="s">
        <v>76</v>
      </c>
      <c r="B17" s="19">
        <f>SUM(B12:B13)</f>
        <v>126438749</v>
      </c>
      <c r="C17" s="19">
        <f t="shared" ref="C17:I17" si="4">SUM(C12:C13)</f>
        <v>15340191</v>
      </c>
      <c r="D17" s="19">
        <f t="shared" si="4"/>
        <v>39137853</v>
      </c>
      <c r="E17" s="19">
        <f t="shared" si="4"/>
        <v>53977968</v>
      </c>
      <c r="F17" s="19">
        <f t="shared" si="4"/>
        <v>71723961</v>
      </c>
      <c r="G17" s="19">
        <f t="shared" si="4"/>
        <v>121690784</v>
      </c>
      <c r="H17" s="19">
        <f t="shared" si="4"/>
        <v>132337541</v>
      </c>
      <c r="I17" s="19">
        <f t="shared" si="4"/>
        <v>171571022</v>
      </c>
    </row>
    <row r="18" spans="1:9" x14ac:dyDescent="0.25">
      <c r="A18" t="s">
        <v>75</v>
      </c>
      <c r="B18" s="18">
        <v>-6020893</v>
      </c>
      <c r="C18" s="18">
        <v>-730485</v>
      </c>
      <c r="D18" s="18">
        <v>-1863707</v>
      </c>
      <c r="E18" s="18">
        <v>-2570380</v>
      </c>
      <c r="F18" s="18">
        <v>-3415427</v>
      </c>
      <c r="G18" s="18">
        <v>-5794799</v>
      </c>
      <c r="H18" s="3">
        <v>-6301788</v>
      </c>
      <c r="I18" s="18">
        <v>-8170049</v>
      </c>
    </row>
    <row r="19" spans="1:9" x14ac:dyDescent="0.25">
      <c r="A19" s="29" t="s">
        <v>77</v>
      </c>
      <c r="B19" s="19">
        <f>SUM(B17:B18)</f>
        <v>120417856</v>
      </c>
      <c r="C19" s="19">
        <f t="shared" ref="C19:E19" si="5">SUM(C17:C18)</f>
        <v>14609706</v>
      </c>
      <c r="D19" s="19">
        <f t="shared" si="5"/>
        <v>37274146</v>
      </c>
      <c r="E19" s="19">
        <f t="shared" si="5"/>
        <v>51407588</v>
      </c>
      <c r="F19" s="19">
        <f>SUM(F17:F18)</f>
        <v>68308534</v>
      </c>
      <c r="G19" s="19">
        <f>SUM(G17:G18)</f>
        <v>115895985</v>
      </c>
      <c r="H19" s="19">
        <f>SUM(H17:H18)</f>
        <v>126035753</v>
      </c>
      <c r="I19" s="19">
        <f>SUM(I17:I18)</f>
        <v>163400973</v>
      </c>
    </row>
    <row r="20" spans="1:9" x14ac:dyDescent="0.25">
      <c r="A20" s="26" t="s">
        <v>78</v>
      </c>
      <c r="B20" s="19">
        <v>-45156696</v>
      </c>
      <c r="C20" s="19">
        <f t="shared" ref="C20:E20" si="6">C21+C22</f>
        <v>-5478640</v>
      </c>
      <c r="D20" s="19">
        <v>-13045951</v>
      </c>
      <c r="E20" s="19">
        <f t="shared" si="6"/>
        <v>-12851897</v>
      </c>
      <c r="F20" s="19">
        <f>F21+F22</f>
        <v>-6905556</v>
      </c>
      <c r="G20" s="19">
        <f>G21+G22</f>
        <v>-12161344</v>
      </c>
      <c r="H20" s="19">
        <f>H21+H22</f>
        <v>67255</v>
      </c>
      <c r="I20" s="19">
        <f>I21+I22</f>
        <v>-45700381</v>
      </c>
    </row>
    <row r="21" spans="1:9" x14ac:dyDescent="0.25">
      <c r="A21" t="s">
        <v>79</v>
      </c>
      <c r="B21" s="18"/>
      <c r="C21" s="18">
        <v>-5478640</v>
      </c>
      <c r="D21" s="18"/>
      <c r="E21" s="18">
        <v>-12851897</v>
      </c>
      <c r="F21" s="18">
        <v>-17077134</v>
      </c>
      <c r="G21" s="18">
        <v>-28973996</v>
      </c>
      <c r="H21" s="18">
        <v>-31508938</v>
      </c>
      <c r="I21" s="18">
        <v>-40850243</v>
      </c>
    </row>
    <row r="22" spans="1:9" x14ac:dyDescent="0.25">
      <c r="A22" s="2" t="s">
        <v>29</v>
      </c>
      <c r="B22" s="18"/>
      <c r="C22" s="18"/>
      <c r="D22" s="18"/>
      <c r="E22" s="18"/>
      <c r="F22" s="18">
        <v>10171578</v>
      </c>
      <c r="G22" s="18">
        <v>16812652</v>
      </c>
      <c r="H22">
        <v>31576193</v>
      </c>
      <c r="I22" s="18">
        <v>-4850138</v>
      </c>
    </row>
    <row r="23" spans="1:9" x14ac:dyDescent="0.25">
      <c r="A23" s="29" t="s">
        <v>80</v>
      </c>
      <c r="B23" s="19">
        <f>B19+B20</f>
        <v>75261160</v>
      </c>
      <c r="C23" s="19">
        <f t="shared" ref="C23:E23" si="7">C19+C20</f>
        <v>9131066</v>
      </c>
      <c r="D23" s="19">
        <f t="shared" si="7"/>
        <v>24228195</v>
      </c>
      <c r="E23" s="19">
        <f t="shared" si="7"/>
        <v>38555691</v>
      </c>
      <c r="F23" s="19">
        <f>F19+F20</f>
        <v>61402978</v>
      </c>
      <c r="G23" s="19">
        <f>G19+G20</f>
        <v>103734641</v>
      </c>
      <c r="H23" s="19">
        <f>H19+H20</f>
        <v>126103008</v>
      </c>
      <c r="I23" s="19">
        <f>I19+I20</f>
        <v>117700592</v>
      </c>
    </row>
    <row r="24" spans="1:9" x14ac:dyDescent="0.25">
      <c r="A24" s="30"/>
      <c r="B24" s="19"/>
      <c r="C24" s="19"/>
      <c r="D24" s="19"/>
      <c r="E24" s="19"/>
      <c r="F24" s="19"/>
      <c r="G24" s="19"/>
      <c r="H24" s="19"/>
    </row>
    <row r="25" spans="1:9" x14ac:dyDescent="0.25">
      <c r="A25" s="29" t="s">
        <v>81</v>
      </c>
      <c r="B25" s="21">
        <f>B23/('1'!B45/10)</f>
        <v>0.32580588744588745</v>
      </c>
      <c r="C25" s="21">
        <f>C23/('1'!C45/10)</f>
        <v>3.952842424242424E-2</v>
      </c>
      <c r="D25" s="21">
        <f>D23/('1'!D45/10)</f>
        <v>0.10488396103896104</v>
      </c>
      <c r="E25" s="21">
        <f>E23/('1'!E45/10)</f>
        <v>0.16690775324675325</v>
      </c>
      <c r="F25" s="21">
        <f>F23/('1'!F45/10)</f>
        <v>0.26581375757575759</v>
      </c>
      <c r="G25" s="21">
        <f>G23/('1'!G45/10)</f>
        <v>0.44906770995670997</v>
      </c>
      <c r="H25" s="21">
        <f>H23/('1'!H45/10)</f>
        <v>0.54590046753246757</v>
      </c>
      <c r="I25" s="21">
        <f>I23/('1'!I45/10)</f>
        <v>0.50952637229437225</v>
      </c>
    </row>
    <row r="26" spans="1:9" x14ac:dyDescent="0.25">
      <c r="A26" s="31" t="s">
        <v>82</v>
      </c>
      <c r="B26">
        <v>231000000</v>
      </c>
      <c r="C26">
        <v>231000000</v>
      </c>
      <c r="D26">
        <v>231000000</v>
      </c>
      <c r="E26">
        <v>231000000</v>
      </c>
      <c r="F26">
        <v>231000000</v>
      </c>
      <c r="G26">
        <v>231000000</v>
      </c>
      <c r="H26">
        <v>231000000</v>
      </c>
      <c r="I26">
        <v>231000000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4" topLeftCell="B23" activePane="bottomRight" state="frozen"/>
      <selection pane="topRight" activeCell="B1" sqref="B1"/>
      <selection pane="bottomLeft" activeCell="A4" sqref="A4"/>
      <selection pane="bottomRight" activeCell="C40" sqref="C40"/>
    </sheetView>
  </sheetViews>
  <sheetFormatPr defaultRowHeight="15" x14ac:dyDescent="0.25"/>
  <cols>
    <col min="1" max="1" width="40.42578125" bestFit="1" customWidth="1"/>
    <col min="2" max="8" width="16.42578125" bestFit="1" customWidth="1"/>
    <col min="9" max="9" width="18.28515625" customWidth="1"/>
  </cols>
  <sheetData>
    <row r="1" spans="1:9" ht="15.75" x14ac:dyDescent="0.25">
      <c r="A1" s="11" t="s">
        <v>0</v>
      </c>
    </row>
    <row r="2" spans="1:9" ht="15.75" x14ac:dyDescent="0.25">
      <c r="A2" s="9" t="s">
        <v>83</v>
      </c>
      <c r="B2" s="13"/>
      <c r="C2" s="13"/>
      <c r="D2" s="13"/>
      <c r="E2" s="13"/>
      <c r="F2" s="13"/>
      <c r="G2" s="13"/>
    </row>
    <row r="3" spans="1:9" ht="15.75" x14ac:dyDescent="0.25">
      <c r="A3" s="9" t="s">
        <v>57</v>
      </c>
      <c r="B3" s="13"/>
      <c r="C3" s="13"/>
      <c r="D3" s="13"/>
      <c r="E3" s="13"/>
      <c r="F3" s="13"/>
      <c r="G3" s="13"/>
    </row>
    <row r="4" spans="1:9" ht="15.75" x14ac:dyDescent="0.25">
      <c r="B4" s="16">
        <v>2012</v>
      </c>
      <c r="C4" s="16">
        <v>2013</v>
      </c>
      <c r="D4" s="16">
        <v>2014</v>
      </c>
      <c r="E4" s="16">
        <v>2015</v>
      </c>
      <c r="F4" s="16">
        <v>2016</v>
      </c>
      <c r="G4" s="16">
        <v>2017</v>
      </c>
      <c r="H4" s="16">
        <v>2018</v>
      </c>
      <c r="I4" s="16">
        <v>2019</v>
      </c>
    </row>
    <row r="5" spans="1:9" ht="15.75" x14ac:dyDescent="0.25">
      <c r="A5" s="29" t="s">
        <v>84</v>
      </c>
      <c r="B5" s="17"/>
      <c r="C5" s="17"/>
      <c r="D5" s="17"/>
      <c r="E5" s="17"/>
      <c r="F5" s="17"/>
      <c r="G5" s="17"/>
    </row>
    <row r="6" spans="1:9" x14ac:dyDescent="0.25">
      <c r="A6" t="s">
        <v>30</v>
      </c>
      <c r="B6" s="18">
        <v>964534827</v>
      </c>
      <c r="C6" s="18">
        <v>1194723969</v>
      </c>
      <c r="D6" s="18">
        <v>1583414629</v>
      </c>
      <c r="E6" s="18">
        <v>2012548942</v>
      </c>
      <c r="F6" s="18">
        <v>2473991348</v>
      </c>
      <c r="G6" s="18">
        <v>2972865461</v>
      </c>
      <c r="H6" s="3">
        <v>3622552366</v>
      </c>
      <c r="I6" s="18">
        <v>4381269109</v>
      </c>
    </row>
    <row r="7" spans="1:9" x14ac:dyDescent="0.25">
      <c r="A7" t="s">
        <v>31</v>
      </c>
      <c r="B7" s="18">
        <v>-356300072</v>
      </c>
      <c r="C7" s="18">
        <v>-295984793</v>
      </c>
      <c r="D7" s="18">
        <v>-595430905</v>
      </c>
      <c r="E7" s="18">
        <v>-864188915</v>
      </c>
      <c r="F7" s="18">
        <v>-1002896497</v>
      </c>
      <c r="G7" s="18">
        <v>-973334028</v>
      </c>
      <c r="H7" s="3">
        <v>-3159436202</v>
      </c>
      <c r="I7" s="18">
        <v>-3983850235</v>
      </c>
    </row>
    <row r="8" spans="1:9" x14ac:dyDescent="0.25">
      <c r="A8" t="s">
        <v>32</v>
      </c>
      <c r="B8" s="18">
        <v>-243143528</v>
      </c>
      <c r="C8" s="18">
        <v>-493412291</v>
      </c>
      <c r="D8" s="18">
        <v>-696398160</v>
      </c>
      <c r="E8" s="18">
        <v>-846340975</v>
      </c>
      <c r="F8" s="18">
        <v>-718719607</v>
      </c>
      <c r="G8" s="18">
        <v>-871337613</v>
      </c>
    </row>
    <row r="9" spans="1:9" x14ac:dyDescent="0.25">
      <c r="A9" t="s">
        <v>50</v>
      </c>
      <c r="B9" s="18"/>
      <c r="C9" s="18"/>
      <c r="D9" s="18"/>
      <c r="E9" s="18"/>
      <c r="F9" s="18"/>
      <c r="G9" s="18"/>
      <c r="H9" s="3">
        <v>-27000000</v>
      </c>
      <c r="I9" s="33">
        <v>-23472184</v>
      </c>
    </row>
    <row r="10" spans="1:9" x14ac:dyDescent="0.25">
      <c r="A10" t="s">
        <v>33</v>
      </c>
      <c r="B10" s="18">
        <v>-212120046</v>
      </c>
      <c r="C10" s="18">
        <v>-196574169</v>
      </c>
      <c r="D10" s="18">
        <v>-221684367</v>
      </c>
      <c r="E10" s="18">
        <v>-238236937</v>
      </c>
      <c r="F10" s="18">
        <v>-194721492</v>
      </c>
      <c r="G10" s="18">
        <v>-147375018</v>
      </c>
      <c r="H10" s="3">
        <v>-136411113</v>
      </c>
      <c r="I10" s="18">
        <v>-153524466</v>
      </c>
    </row>
    <row r="11" spans="1:9" x14ac:dyDescent="0.25">
      <c r="A11" s="1"/>
      <c r="B11" s="19">
        <f t="shared" ref="B11:E11" si="0">SUM(B6:B10)</f>
        <v>152971181</v>
      </c>
      <c r="C11" s="19">
        <f t="shared" si="0"/>
        <v>208752716</v>
      </c>
      <c r="D11" s="19">
        <f t="shared" si="0"/>
        <v>69901197</v>
      </c>
      <c r="E11" s="19">
        <f t="shared" si="0"/>
        <v>63782115</v>
      </c>
      <c r="F11" s="19">
        <f>SUM(F6:F10)</f>
        <v>557653752</v>
      </c>
      <c r="G11" s="19">
        <f>SUM(G6:G10)</f>
        <v>980818802</v>
      </c>
      <c r="H11" s="19">
        <f>SUM(H6:H10)</f>
        <v>299705051</v>
      </c>
      <c r="I11" s="19">
        <f>SUM(I6:I10)</f>
        <v>220422224</v>
      </c>
    </row>
    <row r="12" spans="1:9" x14ac:dyDescent="0.25">
      <c r="A12" s="1"/>
      <c r="B12" s="19"/>
      <c r="C12" s="19"/>
      <c r="D12" s="19"/>
      <c r="E12" s="19"/>
      <c r="F12" s="19"/>
      <c r="G12" s="19"/>
      <c r="H12" s="19"/>
    </row>
    <row r="13" spans="1:9" x14ac:dyDescent="0.25">
      <c r="A13" s="29" t="s">
        <v>85</v>
      </c>
      <c r="B13" s="18"/>
      <c r="C13" s="18"/>
      <c r="D13" s="18"/>
      <c r="E13" s="18"/>
      <c r="F13" s="18"/>
      <c r="G13" s="18"/>
    </row>
    <row r="14" spans="1:9" x14ac:dyDescent="0.25">
      <c r="A14" t="s">
        <v>34</v>
      </c>
      <c r="B14" s="18">
        <v>-196295211</v>
      </c>
      <c r="C14" s="18">
        <v>-21175355</v>
      </c>
      <c r="D14" s="18">
        <v>-239815710</v>
      </c>
      <c r="E14" s="18">
        <v>-139260031</v>
      </c>
      <c r="F14" s="18">
        <v>-610678251</v>
      </c>
      <c r="G14" s="18">
        <v>-623927873</v>
      </c>
      <c r="H14" s="3">
        <v>-323663936</v>
      </c>
      <c r="I14" s="18">
        <v>-243584629</v>
      </c>
    </row>
    <row r="15" spans="1:9" x14ac:dyDescent="0.25">
      <c r="A15" t="s">
        <v>35</v>
      </c>
      <c r="B15" s="18">
        <v>0</v>
      </c>
      <c r="C15" s="18">
        <v>76469810</v>
      </c>
      <c r="D15" s="18">
        <v>-127883036</v>
      </c>
      <c r="E15" s="18">
        <v>-23383047</v>
      </c>
      <c r="F15" s="18">
        <v>-110700913</v>
      </c>
      <c r="G15" s="18">
        <v>-99062188</v>
      </c>
      <c r="H15" s="3">
        <v>105440868</v>
      </c>
      <c r="I15" s="18">
        <v>339209477</v>
      </c>
    </row>
    <row r="16" spans="1:9" x14ac:dyDescent="0.25">
      <c r="A16" t="s">
        <v>51</v>
      </c>
      <c r="B16" s="18"/>
      <c r="C16" s="18"/>
      <c r="D16" s="18"/>
      <c r="E16" s="18"/>
      <c r="F16" s="18"/>
      <c r="G16" s="18"/>
      <c r="H16" s="33">
        <v>-12825800</v>
      </c>
      <c r="I16" s="33">
        <v>-912227</v>
      </c>
    </row>
    <row r="17" spans="1:9" x14ac:dyDescent="0.25">
      <c r="A17" t="s">
        <v>43</v>
      </c>
      <c r="B17" s="18">
        <v>3505401</v>
      </c>
      <c r="C17" s="18">
        <v>8190884</v>
      </c>
      <c r="D17" s="18">
        <v>32457898</v>
      </c>
      <c r="E17" s="18">
        <v>6780160</v>
      </c>
      <c r="F17" s="18">
        <v>1432510</v>
      </c>
      <c r="G17" s="18">
        <v>1790763</v>
      </c>
      <c r="H17" s="3">
        <v>811526</v>
      </c>
      <c r="I17" s="18">
        <v>2487251</v>
      </c>
    </row>
    <row r="18" spans="1:9" x14ac:dyDescent="0.25">
      <c r="A18" t="s">
        <v>44</v>
      </c>
      <c r="B18" s="18">
        <v>-22555035</v>
      </c>
      <c r="C18" s="18"/>
      <c r="D18" s="18"/>
      <c r="E18" s="18"/>
      <c r="F18" s="18"/>
      <c r="G18" s="18"/>
    </row>
    <row r="19" spans="1:9" x14ac:dyDescent="0.25">
      <c r="A19" s="1"/>
      <c r="B19" s="19">
        <f>SUM(B14:B18)</f>
        <v>-215344845</v>
      </c>
      <c r="C19" s="19">
        <f t="shared" ref="C19:E19" si="1">SUM(C14:C17)</f>
        <v>63485339</v>
      </c>
      <c r="D19" s="19">
        <f t="shared" si="1"/>
        <v>-335240848</v>
      </c>
      <c r="E19" s="19">
        <f t="shared" si="1"/>
        <v>-155862918</v>
      </c>
      <c r="F19" s="19">
        <f>SUM(F14:F17)</f>
        <v>-719946654</v>
      </c>
      <c r="G19" s="19">
        <f>SUM(G14:G17)</f>
        <v>-721199298</v>
      </c>
      <c r="H19" s="19">
        <f>SUM(H14:H17)</f>
        <v>-230237342</v>
      </c>
      <c r="I19" s="19">
        <f>SUM(I14:I17)</f>
        <v>97199872</v>
      </c>
    </row>
    <row r="20" spans="1:9" x14ac:dyDescent="0.25">
      <c r="A20" s="1"/>
      <c r="B20" s="19"/>
      <c r="C20" s="19"/>
      <c r="D20" s="19"/>
      <c r="E20" s="19"/>
      <c r="F20" s="19"/>
      <c r="G20" s="19"/>
      <c r="H20" s="19"/>
      <c r="I20" s="33"/>
    </row>
    <row r="21" spans="1:9" x14ac:dyDescent="0.25">
      <c r="A21" s="29" t="s">
        <v>86</v>
      </c>
      <c r="B21" s="18"/>
      <c r="C21" s="18"/>
      <c r="D21" s="18"/>
      <c r="E21" s="18"/>
      <c r="F21" s="18"/>
      <c r="G21" s="18"/>
      <c r="H21" s="33"/>
      <c r="I21" s="33"/>
    </row>
    <row r="22" spans="1:9" x14ac:dyDescent="0.25">
      <c r="A22" s="2" t="s">
        <v>48</v>
      </c>
      <c r="B22" s="18"/>
      <c r="C22" s="18"/>
      <c r="D22" s="18"/>
      <c r="E22" s="18"/>
      <c r="F22" s="18"/>
      <c r="G22" s="18">
        <v>-82975895</v>
      </c>
      <c r="H22" s="33">
        <v>-83140078</v>
      </c>
      <c r="I22" s="33">
        <v>-118057834</v>
      </c>
    </row>
    <row r="23" spans="1:9" x14ac:dyDescent="0.25">
      <c r="A23" t="s">
        <v>37</v>
      </c>
      <c r="B23" s="18">
        <v>-111947</v>
      </c>
      <c r="C23" s="18">
        <v>-224381</v>
      </c>
      <c r="D23" s="18">
        <v>-300521</v>
      </c>
      <c r="E23" s="18">
        <v>-22720</v>
      </c>
      <c r="F23" s="18">
        <v>-299760</v>
      </c>
      <c r="G23" s="18">
        <v>-10000</v>
      </c>
      <c r="H23" s="18">
        <v>0</v>
      </c>
      <c r="I23" s="33"/>
    </row>
    <row r="24" spans="1:9" x14ac:dyDescent="0.25">
      <c r="A24" t="s">
        <v>36</v>
      </c>
      <c r="B24" s="18">
        <v>0</v>
      </c>
      <c r="C24" s="18">
        <v>0</v>
      </c>
      <c r="D24" s="18">
        <v>-115653152</v>
      </c>
      <c r="E24" s="18">
        <v>174349438</v>
      </c>
      <c r="F24" s="18">
        <v>281584602</v>
      </c>
      <c r="G24" s="18">
        <v>302971150</v>
      </c>
      <c r="H24" s="33">
        <v>-119267147</v>
      </c>
      <c r="I24" s="33">
        <v>-159604732</v>
      </c>
    </row>
    <row r="25" spans="1:9" x14ac:dyDescent="0.25">
      <c r="A25" t="s">
        <v>38</v>
      </c>
      <c r="B25" s="18">
        <v>-54341921</v>
      </c>
      <c r="C25" s="18">
        <v>-74063514</v>
      </c>
      <c r="D25" s="18">
        <v>434537855</v>
      </c>
      <c r="E25" s="18">
        <v>-130683546</v>
      </c>
      <c r="F25" s="18">
        <v>-128044568</v>
      </c>
      <c r="G25" s="18">
        <v>-189462070</v>
      </c>
      <c r="H25" s="18">
        <v>0</v>
      </c>
      <c r="I25" s="33"/>
    </row>
    <row r="26" spans="1:9" x14ac:dyDescent="0.25">
      <c r="A26" t="s">
        <v>42</v>
      </c>
      <c r="B26" s="18">
        <v>-64645482</v>
      </c>
      <c r="C26" s="18">
        <v>-110595394</v>
      </c>
      <c r="D26" s="18">
        <v>0</v>
      </c>
      <c r="E26" s="18"/>
      <c r="F26" s="18"/>
      <c r="G26" s="18">
        <v>-161494450</v>
      </c>
      <c r="H26" s="33">
        <v>-16034780</v>
      </c>
      <c r="I26" s="33">
        <v>158026230</v>
      </c>
    </row>
    <row r="27" spans="1:9" x14ac:dyDescent="0.25">
      <c r="A27" t="s">
        <v>39</v>
      </c>
      <c r="B27" s="18">
        <v>167111622</v>
      </c>
      <c r="C27" s="18">
        <v>0</v>
      </c>
      <c r="D27" s="18">
        <v>-32297889</v>
      </c>
      <c r="E27" s="18">
        <v>80574514</v>
      </c>
      <c r="F27" s="18">
        <v>53290243</v>
      </c>
      <c r="G27" s="18">
        <v>0</v>
      </c>
      <c r="H27" s="18">
        <v>0</v>
      </c>
      <c r="I27" s="33"/>
    </row>
    <row r="28" spans="1:9" x14ac:dyDescent="0.25">
      <c r="A28" t="s">
        <v>41</v>
      </c>
      <c r="B28" s="18"/>
      <c r="C28" s="18">
        <v>-86883652</v>
      </c>
      <c r="D28" s="18"/>
      <c r="E28" s="18">
        <v>0</v>
      </c>
      <c r="F28" s="18">
        <v>0</v>
      </c>
      <c r="G28" s="18">
        <v>0</v>
      </c>
      <c r="H28" s="18">
        <v>0</v>
      </c>
      <c r="I28" s="33"/>
    </row>
    <row r="29" spans="1:9" x14ac:dyDescent="0.25">
      <c r="A29" s="1"/>
      <c r="B29" s="19">
        <f t="shared" ref="B29:E29" si="2">SUM(B23:B28)</f>
        <v>48012272</v>
      </c>
      <c r="C29" s="19">
        <f t="shared" si="2"/>
        <v>-271766941</v>
      </c>
      <c r="D29" s="19">
        <f t="shared" si="2"/>
        <v>286286293</v>
      </c>
      <c r="E29" s="19">
        <f t="shared" si="2"/>
        <v>124217686</v>
      </c>
      <c r="F29" s="19">
        <f>SUM(F23:F28)</f>
        <v>206530517</v>
      </c>
      <c r="G29" s="19">
        <f>SUM(G22:G28)</f>
        <v>-130971265</v>
      </c>
      <c r="H29" s="19">
        <f>SUM(H22:H28)</f>
        <v>-218442005</v>
      </c>
      <c r="I29" s="19">
        <f>SUM(I22:I28)</f>
        <v>-119636336</v>
      </c>
    </row>
    <row r="30" spans="1:9" x14ac:dyDescent="0.25">
      <c r="A30" s="1"/>
      <c r="B30" s="19"/>
      <c r="C30" s="19"/>
      <c r="D30" s="19"/>
      <c r="E30" s="19"/>
      <c r="F30" s="19"/>
      <c r="G30" s="19"/>
      <c r="H30" s="19"/>
    </row>
    <row r="31" spans="1:9" x14ac:dyDescent="0.25">
      <c r="A31" s="1" t="s">
        <v>87</v>
      </c>
      <c r="B31" s="19">
        <f t="shared" ref="B31:E31" si="3">B11+B19+B29</f>
        <v>-14361392</v>
      </c>
      <c r="C31" s="19">
        <f t="shared" si="3"/>
        <v>471114</v>
      </c>
      <c r="D31" s="19">
        <f t="shared" si="3"/>
        <v>20946642</v>
      </c>
      <c r="E31" s="19">
        <f t="shared" si="3"/>
        <v>32136883</v>
      </c>
      <c r="F31" s="19">
        <f>F11+F19+F29</f>
        <v>44237615</v>
      </c>
      <c r="G31" s="19">
        <f>G11+G19+G29</f>
        <v>128648239</v>
      </c>
      <c r="H31" s="19">
        <f>H11+H19+H29</f>
        <v>-148974296</v>
      </c>
      <c r="I31" s="19">
        <f>I11+I19+I29</f>
        <v>197985760</v>
      </c>
    </row>
    <row r="32" spans="1:9" x14ac:dyDescent="0.25">
      <c r="A32" s="31" t="s">
        <v>88</v>
      </c>
      <c r="B32" s="18">
        <v>21563976</v>
      </c>
      <c r="C32" s="18">
        <v>7202584</v>
      </c>
      <c r="D32" s="18">
        <v>7673698</v>
      </c>
      <c r="E32" s="18">
        <v>28620341</v>
      </c>
      <c r="F32" s="19">
        <v>60757224</v>
      </c>
      <c r="G32" s="18">
        <v>104994839</v>
      </c>
      <c r="H32" s="3">
        <v>233643078</v>
      </c>
      <c r="I32" s="18">
        <v>84668781</v>
      </c>
    </row>
    <row r="33" spans="1:9" x14ac:dyDescent="0.25">
      <c r="A33" s="29" t="s">
        <v>89</v>
      </c>
      <c r="B33" s="19">
        <f t="shared" ref="B33:C33" si="4">SUM(B31:B32)</f>
        <v>7202584</v>
      </c>
      <c r="C33" s="19">
        <f t="shared" si="4"/>
        <v>7673698</v>
      </c>
      <c r="D33" s="19">
        <f>SUM(D31:D32)+1</f>
        <v>28620341</v>
      </c>
      <c r="E33" s="19">
        <f>SUM(E31:E32)</f>
        <v>60757224</v>
      </c>
      <c r="F33" s="19">
        <f>SUM(F31:F32)</f>
        <v>104994839</v>
      </c>
      <c r="G33" s="19">
        <f>SUM(G31:G32)</f>
        <v>233643078</v>
      </c>
      <c r="H33" s="19">
        <f>SUM(H31:H32)-1</f>
        <v>84668781</v>
      </c>
      <c r="I33" s="19">
        <f>SUM(I31:I32)-1</f>
        <v>282654540</v>
      </c>
    </row>
    <row r="34" spans="1:9" x14ac:dyDescent="0.25">
      <c r="B34" s="20"/>
      <c r="C34" s="20"/>
      <c r="D34" s="20"/>
      <c r="E34" s="20"/>
      <c r="F34" s="20"/>
      <c r="G34" s="20"/>
    </row>
    <row r="35" spans="1:9" x14ac:dyDescent="0.25">
      <c r="B35" s="20"/>
      <c r="C35" s="20"/>
      <c r="D35" s="20"/>
      <c r="E35" s="20"/>
      <c r="F35" s="20"/>
      <c r="G35" s="20"/>
    </row>
    <row r="36" spans="1:9" x14ac:dyDescent="0.25">
      <c r="F36">
        <v>0.27</v>
      </c>
    </row>
    <row r="37" spans="1:9" x14ac:dyDescent="0.25">
      <c r="A37" s="29" t="s">
        <v>90</v>
      </c>
      <c r="B37" s="22">
        <f>B11/('1'!B45/10)</f>
        <v>0.66221290476190475</v>
      </c>
      <c r="C37" s="22">
        <f>C11/('1'!C45/10)</f>
        <v>0.9036914112554113</v>
      </c>
      <c r="D37" s="22">
        <f>D11/('1'!D45/10)</f>
        <v>0.30260258441558441</v>
      </c>
      <c r="E37" s="22">
        <f>E11/('1'!E45/10)</f>
        <v>0.27611305194805197</v>
      </c>
      <c r="F37" s="22">
        <f>F11/('1'!F45/10)</f>
        <v>2.4140855064935063</v>
      </c>
      <c r="G37" s="22">
        <f>G11/('1'!G45/10)</f>
        <v>4.2459688398268396</v>
      </c>
      <c r="H37" s="22">
        <f>H11/('1'!H45/10)</f>
        <v>1.2974244632034633</v>
      </c>
      <c r="I37" s="22">
        <f>I11/('1'!I45/10)</f>
        <v>0.95420876190476189</v>
      </c>
    </row>
    <row r="38" spans="1:9" x14ac:dyDescent="0.25">
      <c r="A38" s="29" t="s">
        <v>91</v>
      </c>
      <c r="B38">
        <v>231000000</v>
      </c>
      <c r="C38">
        <v>231000000</v>
      </c>
      <c r="D38">
        <v>231000000</v>
      </c>
      <c r="E38">
        <v>231000000</v>
      </c>
      <c r="F38">
        <v>231000000</v>
      </c>
      <c r="G38">
        <v>231000000</v>
      </c>
      <c r="H38">
        <v>231000000</v>
      </c>
      <c r="I38">
        <v>231000000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5" sqref="A5:A11"/>
    </sheetView>
  </sheetViews>
  <sheetFormatPr defaultRowHeight="15" x14ac:dyDescent="0.25"/>
  <cols>
    <col min="1" max="1" width="16.5703125" customWidth="1"/>
    <col min="2" max="5" width="7.85546875" bestFit="1" customWidth="1"/>
    <col min="6" max="6" width="7.140625" bestFit="1" customWidth="1"/>
    <col min="7" max="8" width="6.85546875" bestFit="1" customWidth="1"/>
  </cols>
  <sheetData>
    <row r="1" spans="1:8" ht="15.75" x14ac:dyDescent="0.25">
      <c r="A1" s="11" t="s">
        <v>0</v>
      </c>
    </row>
    <row r="2" spans="1:8" x14ac:dyDescent="0.25">
      <c r="A2" s="1" t="s">
        <v>92</v>
      </c>
    </row>
    <row r="3" spans="1:8" ht="15.75" x14ac:dyDescent="0.25">
      <c r="A3" s="9" t="s">
        <v>57</v>
      </c>
    </row>
    <row r="4" spans="1:8" x14ac:dyDescent="0.25">
      <c r="A4" s="1"/>
      <c r="B4" s="1">
        <v>2012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</row>
    <row r="5" spans="1:8" x14ac:dyDescent="0.25">
      <c r="A5" s="2" t="s">
        <v>93</v>
      </c>
      <c r="B5" s="23">
        <f>'2'!B23/'1'!B21</f>
        <v>1.6682348405090253E-2</v>
      </c>
      <c r="C5" s="23">
        <f>'2'!C23/'1'!C21</f>
        <v>2.1476675349241226E-3</v>
      </c>
      <c r="D5" s="23">
        <f>'2'!D23/'1'!D21</f>
        <v>5.2786747678609906E-3</v>
      </c>
      <c r="E5" s="23">
        <f>'2'!E23/'1'!E21</f>
        <v>8.1363476378845199E-3</v>
      </c>
      <c r="F5" s="23">
        <f>'2'!F23/'1'!F21</f>
        <v>1.2244831850228736E-2</v>
      </c>
      <c r="G5" s="23">
        <f>'2'!G23/'1'!G21</f>
        <v>2.0316305200851082E-2</v>
      </c>
      <c r="H5" s="23">
        <f>'2'!H23/'1'!H21</f>
        <v>2.5691209370958226E-2</v>
      </c>
    </row>
    <row r="6" spans="1:8" x14ac:dyDescent="0.25">
      <c r="A6" s="2" t="s">
        <v>94</v>
      </c>
      <c r="B6" s="23">
        <f>'2'!B23/'1'!B49</f>
        <v>2.7227820163947286E-2</v>
      </c>
      <c r="C6" s="23">
        <f>'2'!C23/'1'!C49</f>
        <v>3.292540730089534E-3</v>
      </c>
      <c r="D6" s="23">
        <f>'2'!D23/'1'!D49</f>
        <v>8.44958743688623E-3</v>
      </c>
      <c r="E6" s="23">
        <f>'2'!E23/'1'!E49</f>
        <v>1.3267042008180978E-2</v>
      </c>
      <c r="F6" s="23">
        <f>'2'!F23/'1'!F49</f>
        <v>2.0453411664031071E-2</v>
      </c>
      <c r="G6" s="23">
        <f>'2'!G23/'1'!G49</f>
        <v>3.4678778772825915E-2</v>
      </c>
      <c r="H6" s="23">
        <f>'2'!H23/'1'!H49</f>
        <v>4.2023915357724685E-2</v>
      </c>
    </row>
    <row r="7" spans="1:8" x14ac:dyDescent="0.25">
      <c r="A7" s="2" t="s">
        <v>52</v>
      </c>
      <c r="B7" s="21">
        <f>'1'!B26/'1'!B49</f>
        <v>0.30753890918355264</v>
      </c>
      <c r="C7" s="21">
        <f>'1'!C26/'1'!C49</f>
        <v>0.27982000853113459</v>
      </c>
      <c r="D7" s="21">
        <f>'1'!D26/'1'!D49</f>
        <v>0.23030067668950072</v>
      </c>
      <c r="E7" s="21">
        <f>'1'!E26/'1'!E49</f>
        <v>0.25305590675968725</v>
      </c>
      <c r="F7" s="21">
        <f>'1'!F26/'1'!F49</f>
        <v>0.287082058459455</v>
      </c>
      <c r="G7" s="21">
        <f>'1'!G26/'1'!G49</f>
        <v>0.32649671892352872</v>
      </c>
      <c r="H7" s="21">
        <f>'1'!H26/'1'!H49</f>
        <v>0.19161934494544677</v>
      </c>
    </row>
    <row r="8" spans="1:8" x14ac:dyDescent="0.25">
      <c r="A8" s="2" t="s">
        <v>53</v>
      </c>
      <c r="B8" s="21">
        <f>'1'!B20/'1'!B42</f>
        <v>1.7372332623804558</v>
      </c>
      <c r="C8" s="21">
        <f>'1'!C20/'1'!C42</f>
        <v>2.4011459831226296</v>
      </c>
      <c r="D8" s="21">
        <f>'1'!D20/'1'!D42</f>
        <v>2.0312510269321877</v>
      </c>
      <c r="E8" s="21">
        <f>'1'!E20/'1'!E42</f>
        <v>2.3258280907335518</v>
      </c>
      <c r="F8" s="21">
        <f>'1'!F20/'1'!F42</f>
        <v>2.2275935124778039</v>
      </c>
      <c r="G8" s="21">
        <f>'1'!G20/'1'!G42</f>
        <v>2.1306313452290997</v>
      </c>
      <c r="H8" s="21">
        <f>'1'!H20/'1'!H42</f>
        <v>1.8009298515670595</v>
      </c>
    </row>
    <row r="9" spans="1:8" x14ac:dyDescent="0.25">
      <c r="A9" s="2" t="s">
        <v>54</v>
      </c>
      <c r="B9" s="23">
        <f>'2'!B23/'2'!B5</f>
        <v>7.6841321084720124E-2</v>
      </c>
      <c r="C9" s="23">
        <f>'2'!C23/'2'!C5</f>
        <v>7.442350553947606E-3</v>
      </c>
      <c r="D9" s="23">
        <f>'2'!D23/'2'!D5</f>
        <v>1.4333127622543252E-2</v>
      </c>
      <c r="E9" s="23">
        <f>'2'!E23/'2'!E5</f>
        <v>1.8780730512500014E-2</v>
      </c>
      <c r="F9" s="23">
        <f>'2'!F23/'2'!F5</f>
        <v>2.464197315709489E-2</v>
      </c>
      <c r="G9" s="23">
        <f>'2'!G23/'2'!G5</f>
        <v>3.5182693278112041E-2</v>
      </c>
      <c r="H9" s="23">
        <f>'2'!H23/'2'!H5</f>
        <v>3.3531023686461152E-2</v>
      </c>
    </row>
    <row r="10" spans="1:8" x14ac:dyDescent="0.25">
      <c r="A10" t="s">
        <v>55</v>
      </c>
      <c r="B10" s="23">
        <f>'2'!B12/'2'!B5</f>
        <v>0.34692191082817503</v>
      </c>
      <c r="C10" s="23">
        <f>'2'!C12/'2'!C5</f>
        <v>0.16903653746731631</v>
      </c>
      <c r="D10" s="23">
        <f>'2'!D12/'2'!D5</f>
        <v>0.14350027005967331</v>
      </c>
      <c r="E10" s="23">
        <f>'2'!E12/'2'!E5</f>
        <v>0.13884183019940866</v>
      </c>
      <c r="F10" s="23">
        <f>'2'!F12/'2'!F5</f>
        <v>0.10598471785768372</v>
      </c>
      <c r="G10" s="23">
        <f>'2'!G12/'2'!G5</f>
        <v>9.0649137331399593E-2</v>
      </c>
      <c r="H10" s="23">
        <f>'2'!H12/'2'!H5</f>
        <v>7.1689357863204142E-2</v>
      </c>
    </row>
    <row r="11" spans="1:8" x14ac:dyDescent="0.25">
      <c r="A11" s="2" t="s">
        <v>95</v>
      </c>
      <c r="B11" s="23">
        <f>'2'!B23/('1'!B49+'1'!B26)</f>
        <v>2.0823716963764203E-2</v>
      </c>
      <c r="C11" s="23">
        <f>'2'!C23/('1'!C49+'1'!C26)</f>
        <v>2.5726592084369926E-3</v>
      </c>
      <c r="D11" s="23">
        <f>'2'!D23/('1'!D49+'1'!D26)</f>
        <v>6.8679044049804339E-3</v>
      </c>
      <c r="E11" s="23">
        <f>'2'!E23/('1'!E49+'1'!E26)</f>
        <v>1.0587749466413353E-2</v>
      </c>
      <c r="F11" s="23">
        <f>'2'!F23/('1'!F49+'1'!F26)</f>
        <v>1.5891303533911692E-2</v>
      </c>
      <c r="G11" s="23">
        <f>'2'!G23/('1'!G49+'1'!G26)</f>
        <v>2.6143131964147068E-2</v>
      </c>
      <c r="H11" s="23">
        <f>'2'!H23/('1'!H49+'1'!H26)</f>
        <v>3.5266224517065535E-2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Nahida_37</dc:creator>
  <cp:lastModifiedBy>Anik</cp:lastModifiedBy>
  <dcterms:created xsi:type="dcterms:W3CDTF">2018-02-13T07:14:51Z</dcterms:created>
  <dcterms:modified xsi:type="dcterms:W3CDTF">2020-04-12T10:45:06Z</dcterms:modified>
</cp:coreProperties>
</file>