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/>
  <c r="G23" i="2"/>
  <c r="G9" i="2"/>
  <c r="G7" i="2"/>
  <c r="G48" i="1"/>
  <c r="G38" i="1"/>
  <c r="G47" i="1" s="1"/>
  <c r="G27" i="1"/>
  <c r="G12" i="1"/>
  <c r="G23" i="3"/>
  <c r="G19" i="3"/>
  <c r="G11" i="3"/>
  <c r="G25" i="3" l="1"/>
  <c r="G27" i="3" s="1"/>
  <c r="G30" i="3"/>
  <c r="G15" i="2"/>
  <c r="G20" i="2" s="1"/>
  <c r="G22" i="2" s="1"/>
  <c r="G26" i="2" s="1"/>
  <c r="G28" i="2" s="1"/>
  <c r="G36" i="1"/>
  <c r="G45" i="1" s="1"/>
  <c r="C48" i="1"/>
  <c r="D48" i="1"/>
  <c r="E48" i="1"/>
  <c r="F48" i="1"/>
  <c r="B48" i="1"/>
  <c r="F23" i="3" l="1"/>
  <c r="F19" i="3"/>
  <c r="F11" i="3"/>
  <c r="F30" i="3" s="1"/>
  <c r="F23" i="2"/>
  <c r="F9" i="2"/>
  <c r="F15" i="2" s="1"/>
  <c r="F10" i="4" s="1"/>
  <c r="F7" i="2"/>
  <c r="F27" i="1"/>
  <c r="F36" i="1" s="1"/>
  <c r="F38" i="1"/>
  <c r="F12" i="1"/>
  <c r="F6" i="1"/>
  <c r="G6" i="1"/>
  <c r="G20" i="1" s="1"/>
  <c r="F45" i="1" l="1"/>
  <c r="F25" i="3"/>
  <c r="F27" i="3" s="1"/>
  <c r="F20" i="2"/>
  <c r="F22" i="2" s="1"/>
  <c r="F26" i="2" s="1"/>
  <c r="F47" i="1"/>
  <c r="F8" i="4"/>
  <c r="F20" i="1"/>
  <c r="C9" i="2"/>
  <c r="F9" i="4" l="1"/>
  <c r="F28" i="2"/>
  <c r="F6" i="4"/>
  <c r="F11" i="4"/>
  <c r="F5" i="4"/>
  <c r="B7" i="2"/>
  <c r="B9" i="2"/>
  <c r="D9" i="2"/>
  <c r="E9" i="2"/>
  <c r="C7" i="2"/>
  <c r="C15" i="2" s="1"/>
  <c r="D7" i="2"/>
  <c r="E7" i="2"/>
  <c r="D12" i="1"/>
  <c r="C12" i="1"/>
  <c r="E12" i="1"/>
  <c r="B12" i="1"/>
  <c r="D15" i="2" l="1"/>
  <c r="D20" i="2" s="1"/>
  <c r="D22" i="2" s="1"/>
  <c r="E15" i="2"/>
  <c r="E20" i="2" s="1"/>
  <c r="E22" i="2" s="1"/>
  <c r="C20" i="2"/>
  <c r="C22" i="2" s="1"/>
  <c r="B15" i="2"/>
  <c r="B20" i="2" s="1"/>
  <c r="B22" i="2" s="1"/>
  <c r="B27" i="1"/>
  <c r="C27" i="1"/>
  <c r="D27" i="1"/>
  <c r="E27" i="1"/>
  <c r="B24" i="1"/>
  <c r="C24" i="1"/>
  <c r="D24" i="1"/>
  <c r="E24" i="1"/>
  <c r="E10" i="4" l="1"/>
  <c r="C8" i="4"/>
  <c r="B8" i="4"/>
  <c r="D8" i="4"/>
  <c r="E8" i="4"/>
  <c r="B23" i="3"/>
  <c r="C23" i="3"/>
  <c r="D23" i="3"/>
  <c r="E23" i="3"/>
  <c r="B38" i="1"/>
  <c r="C38" i="1"/>
  <c r="D38" i="1"/>
  <c r="E38" i="1"/>
  <c r="B19" i="3"/>
  <c r="C19" i="3"/>
  <c r="D19" i="3"/>
  <c r="E19" i="3"/>
  <c r="D47" i="1" l="1"/>
  <c r="C47" i="1"/>
  <c r="B47" i="1"/>
  <c r="E47" i="1"/>
  <c r="B6" i="1"/>
  <c r="C6" i="1"/>
  <c r="D6" i="1"/>
  <c r="E6" i="1"/>
  <c r="B23" i="2" l="1"/>
  <c r="B26" i="2" s="1"/>
  <c r="C23" i="2"/>
  <c r="C26" i="2" s="1"/>
  <c r="D23" i="2"/>
  <c r="D26" i="2" s="1"/>
  <c r="E23" i="2"/>
  <c r="E26" i="2" s="1"/>
  <c r="B10" i="4" l="1"/>
  <c r="D10" i="4"/>
  <c r="B28" i="2" l="1"/>
  <c r="B6" i="4"/>
  <c r="B9" i="4"/>
  <c r="B11" i="4"/>
  <c r="C10" i="4"/>
  <c r="C11" i="3"/>
  <c r="C30" i="3" s="1"/>
  <c r="C25" i="3" l="1"/>
  <c r="C27" i="3" s="1"/>
  <c r="D20" i="1"/>
  <c r="B20" i="1"/>
  <c r="C20" i="1"/>
  <c r="E20" i="1"/>
  <c r="E9" i="4" l="1"/>
  <c r="E6" i="4"/>
  <c r="E11" i="4"/>
  <c r="E28" i="2"/>
  <c r="D6" i="4"/>
  <c r="D9" i="4"/>
  <c r="D28" i="2"/>
  <c r="D11" i="4"/>
  <c r="D5" i="4"/>
  <c r="B5" i="4"/>
  <c r="E5" i="4"/>
  <c r="C5" i="4"/>
  <c r="B36" i="1"/>
  <c r="E36" i="1"/>
  <c r="D36" i="1"/>
  <c r="C36" i="1"/>
  <c r="D11" i="3"/>
  <c r="D30" i="3" l="1"/>
  <c r="C11" i="4"/>
  <c r="C28" i="2"/>
  <c r="C6" i="4"/>
  <c r="C9" i="4"/>
  <c r="B45" i="1"/>
  <c r="C45" i="1"/>
  <c r="D45" i="1"/>
  <c r="E45" i="1"/>
  <c r="D25" i="3"/>
  <c r="D27" i="3" l="1"/>
  <c r="B11" i="3"/>
  <c r="B30" i="3" s="1"/>
  <c r="E11" i="3"/>
  <c r="E30" i="3" l="1"/>
  <c r="B25" i="3"/>
  <c r="B27" i="3" s="1"/>
  <c r="E25" i="3"/>
  <c r="E27" i="3" l="1"/>
</calcChain>
</file>

<file path=xl/sharedStrings.xml><?xml version="1.0" encoding="utf-8"?>
<sst xmlns="http://schemas.openxmlformats.org/spreadsheetml/2006/main" count="92" uniqueCount="85">
  <si>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</si>
  <si>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</si>
  <si>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</si>
  <si>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</si>
  <si>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</si>
  <si>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</si>
  <si>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Current</t>
  </si>
  <si>
    <t>Deferred</t>
  </si>
  <si>
    <t>Income tax paid</t>
  </si>
  <si>
    <t>Contribution to WPPF</t>
  </si>
  <si>
    <t>Reatined earnings</t>
  </si>
  <si>
    <t>Accounts receivables</t>
  </si>
  <si>
    <t>Inventories</t>
  </si>
  <si>
    <t>Property, plant and equipment</t>
  </si>
  <si>
    <t>Dividend paid</t>
  </si>
  <si>
    <t>Other operating income</t>
  </si>
  <si>
    <t>BERGER PAINT BANGLADESH LIMITED</t>
  </si>
  <si>
    <t>Capital work in progress</t>
  </si>
  <si>
    <t>Intangible assets</t>
  </si>
  <si>
    <t>Investments - at cost</t>
  </si>
  <si>
    <t>Term deposits</t>
  </si>
  <si>
    <t>Inter-company receivables</t>
  </si>
  <si>
    <t>Share premium</t>
  </si>
  <si>
    <t>General reserve</t>
  </si>
  <si>
    <t>Deferred tax liability</t>
  </si>
  <si>
    <t>Bank overdraft &amp; Short term loan</t>
  </si>
  <si>
    <t>Trade and other payables</t>
  </si>
  <si>
    <t>Provision for royalty</t>
  </si>
  <si>
    <t>Provision for current tax</t>
  </si>
  <si>
    <t>Provision for employees retirement gratuity</t>
  </si>
  <si>
    <t>Unclaimed dividend</t>
  </si>
  <si>
    <t>Liability for unclaimed IPO application money</t>
  </si>
  <si>
    <t>Selling and distribution and warehousing expneses</t>
  </si>
  <si>
    <t>Administrative and general expenses</t>
  </si>
  <si>
    <t>Other operating expenses</t>
  </si>
  <si>
    <t>Investment income</t>
  </si>
  <si>
    <t>Other non-operating income/loss</t>
  </si>
  <si>
    <t>Cash received from customers</t>
  </si>
  <si>
    <t>Cash received from other operating income</t>
  </si>
  <si>
    <t>Cash paid to suppliers and employees</t>
  </si>
  <si>
    <t>Capital expenditures</t>
  </si>
  <si>
    <t>Proceeds from disposal of assets</t>
  </si>
  <si>
    <t>Deferred tax assets</t>
  </si>
  <si>
    <t>Debt to Equity</t>
  </si>
  <si>
    <t>Current Ratio</t>
  </si>
  <si>
    <t>Operating Margin</t>
  </si>
  <si>
    <t>Net Margin</t>
  </si>
  <si>
    <t>Investment in Non Current Assets</t>
  </si>
  <si>
    <t>Income Statement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</si>
  <si>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</si>
  <si>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</si>
  <si>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</si>
  <si>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</si>
  <si>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</si>
  <si>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</si>
  <si>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</si>
  <si>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</si>
  <si>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</si>
  <si>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</si>
  <si>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</si>
  <si>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</si>
  <si>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</si>
  <si>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</si>
  <si>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</si>
  <si>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</si>
  <si>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</si>
  <si>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</si>
  <si>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</si>
  <si>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</si>
  <si>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</si>
  <si>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</si>
  <si>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</si>
  <si>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</si>
  <si>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</si>
  <si>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</si>
  <si>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</si>
  <si>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</si>
  <si>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</si>
  <si>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</si>
  <si>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</si>
  <si>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</si>
  <si>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</si>
  <si>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</si>
  <si>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 xml:space="preserve">Short term investment </t>
  </si>
  <si>
    <t>Investment in BFL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</si>
</sst>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3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3" xfId="1" applyNumberFormat="1" applyFont="1" applyBorder="1"/>
    <xf numFmtId="164" fontId="3" fillId="0" borderId="3" xfId="1" applyNumberFormat="1" applyFont="1" applyFill="1" applyBorder="1"/>
    <xf numFmtId="0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3" fontId="1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  <xf numFmtId="0" fontId="0" fillId="0" borderId="1" xfId="0" applyBorder="1"/>
    <xf numFmtId="164" fontId="0" fillId="0" borderId="0" xfId="1" applyNumberFormat="1" applyFont="1" applyFill="1" applyBorder="1"/>
    <xf numFmtId="164" fontId="0" fillId="0" borderId="0" xfId="0" applyNumberFormat="1"/>
    <xf numFmtId="0" fontId="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2"/>
  <sheetViews>
    <sheetView zoomScale="96" zoomScaleNormal="96"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G45" sqref="G45"/>
    </sheetView>
  </sheetViews>
  <sheetFormatPr defaultRowHeight="15" x14ac:dyDescent="0.25"/>
  <cols>
    <col min="1" max="1" width="42.28515625" bestFit="1" customWidth="1"/>
    <col min="2" max="6" width="14.28515625" bestFit="1" customWidth="1"/>
    <col min="7" max="7" width="18.7109375" customWidth="1"/>
  </cols>
  <sheetData>
    <row r="1" spans="1:7" ht="15.75" x14ac:dyDescent="0.25">
      <c r="A1" s="4" t="s">
        <v>16</v>
      </c>
      <c r="B1" s="14"/>
      <c r="C1" s="14"/>
      <c r="D1" s="14"/>
      <c r="E1" s="14"/>
      <c r="F1" s="14"/>
    </row>
    <row r="2" spans="1:7" ht="15.75" x14ac:dyDescent="0.25">
      <c r="A2" s="4" t="s">
        <v>48</v>
      </c>
      <c r="B2" s="14"/>
      <c r="C2" s="14"/>
      <c r="D2" s="14"/>
      <c r="E2" s="14"/>
      <c r="F2" s="14"/>
    </row>
    <row r="3" spans="1:7" ht="15.75" x14ac:dyDescent="0.25">
      <c r="A3" s="4" t="s">
        <v>49</v>
      </c>
      <c r="B3" s="14"/>
      <c r="C3" s="14"/>
      <c r="D3" s="14"/>
      <c r="E3" s="14"/>
      <c r="F3" s="14"/>
    </row>
    <row r="4" spans="1:7" ht="15.75" x14ac:dyDescent="0.25">
      <c r="B4" s="4">
        <v>2013</v>
      </c>
      <c r="C4" s="4">
        <v>2014</v>
      </c>
      <c r="D4" s="4">
        <v>2015</v>
      </c>
      <c r="E4" s="4">
        <v>2017</v>
      </c>
      <c r="F4" s="4">
        <v>2018</v>
      </c>
      <c r="G4" s="4">
        <v>2019</v>
      </c>
    </row>
    <row r="5" spans="1:7" x14ac:dyDescent="0.25">
      <c r="A5" s="28" t="s">
        <v>50</v>
      </c>
      <c r="B5" s="14"/>
      <c r="C5" s="14"/>
      <c r="D5" s="14"/>
      <c r="E5" s="14"/>
      <c r="F5" s="14"/>
    </row>
    <row r="6" spans="1:7" x14ac:dyDescent="0.25">
      <c r="A6" s="29" t="s">
        <v>51</v>
      </c>
      <c r="B6" s="13">
        <f t="shared" ref="B6:G6" si="0">SUM(B7:B10)</f>
        <v>1812644000</v>
      </c>
      <c r="C6" s="13">
        <f t="shared" si="0"/>
        <v>1455692000</v>
      </c>
      <c r="D6" s="13">
        <f t="shared" si="0"/>
        <v>2387474000</v>
      </c>
      <c r="E6" s="13">
        <f t="shared" si="0"/>
        <v>3032024000</v>
      </c>
      <c r="F6" s="13">
        <f t="shared" si="0"/>
        <v>3521020000</v>
      </c>
      <c r="G6" s="13">
        <f t="shared" si="0"/>
        <v>4868861000</v>
      </c>
    </row>
    <row r="7" spans="1:7" x14ac:dyDescent="0.25">
      <c r="A7" t="s">
        <v>13</v>
      </c>
      <c r="B7" s="14">
        <v>1578664000</v>
      </c>
      <c r="C7" s="14">
        <v>1299238000</v>
      </c>
      <c r="D7" s="14">
        <v>1843340000</v>
      </c>
      <c r="E7" s="14">
        <v>2515556000</v>
      </c>
      <c r="F7" s="14">
        <v>3230921000</v>
      </c>
      <c r="G7" s="1">
        <v>4215898000</v>
      </c>
    </row>
    <row r="8" spans="1:7" x14ac:dyDescent="0.25">
      <c r="A8" t="s">
        <v>17</v>
      </c>
      <c r="B8" s="14">
        <v>171604000</v>
      </c>
      <c r="C8" s="14">
        <v>100405000</v>
      </c>
      <c r="D8" s="14">
        <v>390590000</v>
      </c>
      <c r="E8" s="14">
        <v>338372000</v>
      </c>
      <c r="F8" s="14">
        <v>110892000</v>
      </c>
      <c r="G8" s="1">
        <v>368886000</v>
      </c>
    </row>
    <row r="9" spans="1:7" x14ac:dyDescent="0.25">
      <c r="A9" t="s">
        <v>18</v>
      </c>
      <c r="B9" s="14">
        <v>23076000</v>
      </c>
      <c r="C9" s="14">
        <v>16749000</v>
      </c>
      <c r="D9" s="14">
        <v>64244000</v>
      </c>
      <c r="E9" s="14">
        <v>88796000</v>
      </c>
      <c r="F9" s="14">
        <v>89907000</v>
      </c>
      <c r="G9" s="14">
        <v>82084000</v>
      </c>
    </row>
    <row r="10" spans="1:7" x14ac:dyDescent="0.25">
      <c r="A10" t="s">
        <v>19</v>
      </c>
      <c r="B10" s="14">
        <v>39300000</v>
      </c>
      <c r="C10" s="14">
        <v>39300000</v>
      </c>
      <c r="D10" s="14">
        <v>89300000</v>
      </c>
      <c r="E10" s="14">
        <v>89300000</v>
      </c>
      <c r="F10" s="14">
        <v>89300000</v>
      </c>
      <c r="G10" s="14">
        <v>201993000</v>
      </c>
    </row>
    <row r="11" spans="1:7" x14ac:dyDescent="0.25">
      <c r="B11" s="14"/>
      <c r="C11" s="14"/>
      <c r="D11" s="14"/>
      <c r="E11" s="14"/>
      <c r="F11" s="14"/>
    </row>
    <row r="12" spans="1:7" x14ac:dyDescent="0.25">
      <c r="A12" s="29" t="s">
        <v>52</v>
      </c>
      <c r="B12" s="13">
        <f>SUM(B13:B19)</f>
        <v>3534230000</v>
      </c>
      <c r="C12" s="13">
        <f t="shared" ref="C12:G12" si="1">SUM(C13:C19)</f>
        <v>2826671000</v>
      </c>
      <c r="D12" s="13">
        <f>SUM(D13:D19)</f>
        <v>3991782000</v>
      </c>
      <c r="E12" s="13">
        <f t="shared" si="1"/>
        <v>5405802000</v>
      </c>
      <c r="F12" s="13">
        <f t="shared" si="1"/>
        <v>5473195000</v>
      </c>
      <c r="G12" s="13">
        <f t="shared" si="1"/>
        <v>6610763000</v>
      </c>
    </row>
    <row r="13" spans="1:7" x14ac:dyDescent="0.25">
      <c r="A13" s="6" t="s">
        <v>12</v>
      </c>
      <c r="B13" s="14">
        <v>1660913000</v>
      </c>
      <c r="C13" s="14">
        <v>1308485000</v>
      </c>
      <c r="D13" s="14">
        <v>1513733000</v>
      </c>
      <c r="E13" s="14">
        <v>1916288000</v>
      </c>
      <c r="F13" s="14">
        <v>2250601000</v>
      </c>
      <c r="G13" s="14">
        <v>2163423000</v>
      </c>
    </row>
    <row r="14" spans="1:7" x14ac:dyDescent="0.25">
      <c r="A14" s="6" t="s">
        <v>11</v>
      </c>
      <c r="B14" s="14">
        <v>832711000</v>
      </c>
      <c r="C14" s="14">
        <v>659103000</v>
      </c>
      <c r="D14" s="14">
        <v>939573000</v>
      </c>
      <c r="E14" s="14">
        <v>1091553000</v>
      </c>
      <c r="F14" s="14">
        <v>1580048000</v>
      </c>
      <c r="G14" s="14">
        <v>1704502000</v>
      </c>
    </row>
    <row r="15" spans="1:7" x14ac:dyDescent="0.25">
      <c r="A15" s="6" t="s">
        <v>3</v>
      </c>
      <c r="B15" s="14">
        <v>217539000</v>
      </c>
      <c r="C15" s="14">
        <v>178726000</v>
      </c>
      <c r="D15" s="14">
        <v>236617000</v>
      </c>
      <c r="E15" s="14">
        <v>324664000</v>
      </c>
      <c r="F15" s="14">
        <v>400414000</v>
      </c>
      <c r="G15" s="14">
        <v>437054000</v>
      </c>
    </row>
    <row r="16" spans="1:7" x14ac:dyDescent="0.25">
      <c r="A16" s="6" t="s">
        <v>20</v>
      </c>
      <c r="B16" s="14">
        <v>400000000</v>
      </c>
      <c r="C16" s="14">
        <v>250000000</v>
      </c>
      <c r="D16" s="14">
        <v>800000000</v>
      </c>
      <c r="E16" s="14">
        <v>1450000000</v>
      </c>
      <c r="F16" s="14">
        <v>150000000</v>
      </c>
      <c r="G16" s="14">
        <v>401237000</v>
      </c>
    </row>
    <row r="17" spans="1:7" x14ac:dyDescent="0.25">
      <c r="A17" s="6" t="s">
        <v>4</v>
      </c>
      <c r="B17" s="14">
        <v>293875000</v>
      </c>
      <c r="C17" s="14">
        <v>356039000</v>
      </c>
      <c r="D17" s="14">
        <v>373342000</v>
      </c>
      <c r="E17" s="14">
        <v>497774000</v>
      </c>
      <c r="F17" s="14">
        <v>1017838000</v>
      </c>
      <c r="G17" s="14">
        <v>1904547000</v>
      </c>
    </row>
    <row r="18" spans="1:7" x14ac:dyDescent="0.25">
      <c r="A18" s="6" t="s">
        <v>21</v>
      </c>
      <c r="B18" s="14">
        <v>125451000</v>
      </c>
      <c r="C18" s="14">
        <v>67330000</v>
      </c>
      <c r="D18" s="14">
        <v>128517000</v>
      </c>
      <c r="E18" s="14">
        <v>125523000</v>
      </c>
      <c r="F18" s="14">
        <v>74294000</v>
      </c>
    </row>
    <row r="19" spans="1:7" x14ac:dyDescent="0.25">
      <c r="A19" t="s">
        <v>42</v>
      </c>
      <c r="B19" s="14">
        <v>3741000</v>
      </c>
      <c r="C19" s="14">
        <v>6988000</v>
      </c>
      <c r="D19" s="14">
        <v>0</v>
      </c>
      <c r="E19" s="14">
        <v>0</v>
      </c>
      <c r="F19" s="14"/>
    </row>
    <row r="20" spans="1:7" x14ac:dyDescent="0.25">
      <c r="A20" s="3"/>
      <c r="B20" s="13">
        <f t="shared" ref="B20:G20" si="2">SUM(B6,B12)</f>
        <v>5346874000</v>
      </c>
      <c r="C20" s="13">
        <f t="shared" si="2"/>
        <v>4282363000</v>
      </c>
      <c r="D20" s="13">
        <f t="shared" si="2"/>
        <v>6379256000</v>
      </c>
      <c r="E20" s="13">
        <f t="shared" si="2"/>
        <v>8437826000</v>
      </c>
      <c r="F20" s="13">
        <f t="shared" si="2"/>
        <v>8994215000</v>
      </c>
      <c r="G20" s="13">
        <f t="shared" si="2"/>
        <v>11479624000</v>
      </c>
    </row>
    <row r="21" spans="1:7" x14ac:dyDescent="0.25">
      <c r="B21" s="14"/>
      <c r="C21" s="14"/>
      <c r="D21" s="14"/>
      <c r="E21" s="14"/>
      <c r="F21" s="14"/>
    </row>
    <row r="22" spans="1:7" ht="15.75" x14ac:dyDescent="0.25">
      <c r="A22" s="30" t="s">
        <v>53</v>
      </c>
      <c r="B22" s="13"/>
      <c r="C22" s="13"/>
      <c r="D22" s="13"/>
      <c r="E22" s="13"/>
      <c r="F22" s="14"/>
    </row>
    <row r="23" spans="1:7" ht="15.75" x14ac:dyDescent="0.25">
      <c r="A23" s="31" t="s">
        <v>54</v>
      </c>
      <c r="B23" s="14"/>
      <c r="C23" s="14"/>
      <c r="D23" s="14"/>
      <c r="E23" s="14"/>
      <c r="F23" s="14"/>
    </row>
    <row r="24" spans="1:7" x14ac:dyDescent="0.25">
      <c r="A24" s="29" t="s">
        <v>55</v>
      </c>
      <c r="B24" s="13">
        <f t="shared" ref="B24:G24" si="3">SUM(B25:B25)</f>
        <v>140851000</v>
      </c>
      <c r="C24" s="13">
        <f t="shared" si="3"/>
        <v>132934000</v>
      </c>
      <c r="D24" s="13">
        <f t="shared" si="3"/>
        <v>164609000</v>
      </c>
      <c r="E24" s="13">
        <f t="shared" si="3"/>
        <v>179501000</v>
      </c>
      <c r="F24" s="13">
        <f t="shared" si="3"/>
        <v>236989000</v>
      </c>
      <c r="G24" s="13">
        <f t="shared" si="3"/>
        <v>316388000</v>
      </c>
    </row>
    <row r="25" spans="1:7" x14ac:dyDescent="0.25">
      <c r="A25" s="6" t="s">
        <v>24</v>
      </c>
      <c r="B25" s="14">
        <v>140851000</v>
      </c>
      <c r="C25" s="14">
        <v>132934000</v>
      </c>
      <c r="D25" s="14">
        <v>164609000</v>
      </c>
      <c r="E25" s="14">
        <v>179501000</v>
      </c>
      <c r="F25" s="14">
        <v>236989000</v>
      </c>
      <c r="G25" s="14">
        <v>316388000</v>
      </c>
    </row>
    <row r="26" spans="1:7" x14ac:dyDescent="0.25">
      <c r="B26" s="14"/>
      <c r="C26" s="14"/>
      <c r="D26" s="14"/>
      <c r="E26" s="14"/>
      <c r="F26" s="14"/>
    </row>
    <row r="27" spans="1:7" x14ac:dyDescent="0.25">
      <c r="A27" s="29" t="s">
        <v>56</v>
      </c>
      <c r="B27" s="13">
        <f t="shared" ref="B27:G27" si="4">SUM(B28:B34)</f>
        <v>1851418000</v>
      </c>
      <c r="C27" s="13">
        <f t="shared" si="4"/>
        <v>1382277000</v>
      </c>
      <c r="D27" s="13">
        <f t="shared" si="4"/>
        <v>2176134000</v>
      </c>
      <c r="E27" s="13">
        <f t="shared" si="4"/>
        <v>2891590000</v>
      </c>
      <c r="F27" s="13">
        <f t="shared" si="4"/>
        <v>2706091000</v>
      </c>
      <c r="G27" s="13">
        <f t="shared" si="4"/>
        <v>2992176000</v>
      </c>
    </row>
    <row r="28" spans="1:7" x14ac:dyDescent="0.25">
      <c r="A28" s="6" t="s">
        <v>25</v>
      </c>
      <c r="B28" s="14">
        <v>102434000</v>
      </c>
      <c r="C28" s="14">
        <v>67691000</v>
      </c>
      <c r="D28" s="14">
        <v>45045000</v>
      </c>
      <c r="E28" s="14">
        <v>318450000</v>
      </c>
      <c r="F28" s="14">
        <v>52608000</v>
      </c>
    </row>
    <row r="29" spans="1:7" x14ac:dyDescent="0.25">
      <c r="A29" t="s">
        <v>26</v>
      </c>
      <c r="B29" s="14">
        <v>1426465000</v>
      </c>
      <c r="C29" s="14">
        <v>1001498000</v>
      </c>
      <c r="D29" s="14">
        <v>1747146000</v>
      </c>
      <c r="E29" s="14">
        <v>2080812000</v>
      </c>
      <c r="F29" s="14">
        <v>2428559000</v>
      </c>
      <c r="G29" s="14">
        <v>2063049000</v>
      </c>
    </row>
    <row r="30" spans="1:7" x14ac:dyDescent="0.25">
      <c r="A30" t="s">
        <v>27</v>
      </c>
      <c r="B30" s="14">
        <v>142515000</v>
      </c>
      <c r="C30" s="14">
        <v>124774000</v>
      </c>
      <c r="D30" s="14">
        <v>166027000</v>
      </c>
      <c r="E30" s="14">
        <v>219032000</v>
      </c>
      <c r="F30" s="14">
        <v>215455000</v>
      </c>
      <c r="G30" s="14">
        <v>309863000</v>
      </c>
    </row>
    <row r="31" spans="1:7" x14ac:dyDescent="0.25">
      <c r="A31" t="s">
        <v>28</v>
      </c>
      <c r="B31" s="14">
        <v>157170000</v>
      </c>
      <c r="C31" s="14">
        <v>152838000</v>
      </c>
      <c r="D31" s="14">
        <v>197886000</v>
      </c>
      <c r="E31" s="14">
        <v>200913000</v>
      </c>
      <c r="F31" s="14">
        <v>-27843000</v>
      </c>
      <c r="G31" s="14">
        <v>169534000</v>
      </c>
    </row>
    <row r="32" spans="1:7" x14ac:dyDescent="0.25">
      <c r="A32" t="s">
        <v>29</v>
      </c>
      <c r="B32" s="14">
        <v>15114000</v>
      </c>
      <c r="C32" s="14">
        <v>28237000</v>
      </c>
      <c r="D32" s="14">
        <v>11961000</v>
      </c>
      <c r="E32" s="14">
        <v>63930000</v>
      </c>
      <c r="F32" s="14">
        <v>28523000</v>
      </c>
      <c r="G32" s="14">
        <v>44153000</v>
      </c>
    </row>
    <row r="33" spans="1:7" x14ac:dyDescent="0.25">
      <c r="A33" t="s">
        <v>30</v>
      </c>
      <c r="B33" s="14">
        <v>7573000</v>
      </c>
      <c r="C33" s="14">
        <v>7092000</v>
      </c>
      <c r="D33" s="14">
        <v>7922000</v>
      </c>
      <c r="E33" s="14">
        <v>8306000</v>
      </c>
      <c r="F33" s="14">
        <v>8642000</v>
      </c>
      <c r="G33" s="14">
        <v>405430000</v>
      </c>
    </row>
    <row r="34" spans="1:7" x14ac:dyDescent="0.25">
      <c r="A34" t="s">
        <v>31</v>
      </c>
      <c r="B34" s="14">
        <v>147000</v>
      </c>
      <c r="C34" s="14">
        <v>147000</v>
      </c>
      <c r="D34" s="14">
        <v>147000</v>
      </c>
      <c r="E34" s="14">
        <v>147000</v>
      </c>
      <c r="F34" s="14">
        <v>147000</v>
      </c>
      <c r="G34" s="14">
        <v>147000</v>
      </c>
    </row>
    <row r="35" spans="1:7" x14ac:dyDescent="0.25">
      <c r="B35" s="14"/>
      <c r="C35" s="14"/>
      <c r="D35" s="14"/>
      <c r="E35" s="14"/>
      <c r="F35" s="14"/>
    </row>
    <row r="36" spans="1:7" x14ac:dyDescent="0.25">
      <c r="A36" s="3"/>
      <c r="B36" s="13">
        <f t="shared" ref="B36:G36" si="5">SUM(B24,B27)</f>
        <v>1992269000</v>
      </c>
      <c r="C36" s="13">
        <f t="shared" si="5"/>
        <v>1515211000</v>
      </c>
      <c r="D36" s="13">
        <f t="shared" si="5"/>
        <v>2340743000</v>
      </c>
      <c r="E36" s="13">
        <f t="shared" si="5"/>
        <v>3071091000</v>
      </c>
      <c r="F36" s="13">
        <f t="shared" si="5"/>
        <v>2943080000</v>
      </c>
      <c r="G36" s="13">
        <f t="shared" si="5"/>
        <v>3308564000</v>
      </c>
    </row>
    <row r="37" spans="1:7" x14ac:dyDescent="0.25">
      <c r="A37" s="3"/>
      <c r="B37" s="15"/>
      <c r="C37" s="14"/>
      <c r="D37" s="14"/>
      <c r="E37" s="14"/>
      <c r="F37" s="14"/>
    </row>
    <row r="38" spans="1:7" x14ac:dyDescent="0.25">
      <c r="A38" s="29" t="s">
        <v>57</v>
      </c>
      <c r="B38" s="13">
        <f t="shared" ref="B38:G38" si="6">SUM(B39:B42)</f>
        <v>3354605000</v>
      </c>
      <c r="C38" s="13">
        <f t="shared" si="6"/>
        <v>2767152000</v>
      </c>
      <c r="D38" s="13">
        <f t="shared" si="6"/>
        <v>4038513000</v>
      </c>
      <c r="E38" s="13">
        <f t="shared" si="6"/>
        <v>5366735000</v>
      </c>
      <c r="F38" s="13">
        <f t="shared" si="6"/>
        <v>6051135000</v>
      </c>
      <c r="G38" s="13">
        <f t="shared" si="6"/>
        <v>8171060000</v>
      </c>
    </row>
    <row r="39" spans="1:7" x14ac:dyDescent="0.25">
      <c r="A39" t="s">
        <v>5</v>
      </c>
      <c r="B39" s="14">
        <v>231889000</v>
      </c>
      <c r="C39" s="14">
        <v>231889000</v>
      </c>
      <c r="D39" s="14">
        <v>231889000</v>
      </c>
      <c r="E39" s="14">
        <v>231889000</v>
      </c>
      <c r="F39" s="14">
        <v>231889000</v>
      </c>
      <c r="G39" s="14">
        <v>463779000</v>
      </c>
    </row>
    <row r="40" spans="1:7" x14ac:dyDescent="0.25">
      <c r="A40" t="s">
        <v>22</v>
      </c>
      <c r="B40" s="14">
        <v>115068000</v>
      </c>
      <c r="C40" s="14">
        <v>115068000</v>
      </c>
      <c r="D40" s="14">
        <v>115068000</v>
      </c>
      <c r="E40" s="14">
        <v>115068000</v>
      </c>
      <c r="F40" s="14">
        <v>115068000</v>
      </c>
    </row>
    <row r="41" spans="1:7" x14ac:dyDescent="0.25">
      <c r="A41" t="s">
        <v>23</v>
      </c>
      <c r="B41" s="14">
        <v>10000000</v>
      </c>
      <c r="C41" s="14">
        <v>10000000</v>
      </c>
      <c r="D41" s="14">
        <v>10000000</v>
      </c>
      <c r="E41" s="14">
        <v>10000000</v>
      </c>
      <c r="F41" s="14">
        <v>10000000</v>
      </c>
    </row>
    <row r="42" spans="1:7" x14ac:dyDescent="0.25">
      <c r="A42" t="s">
        <v>10</v>
      </c>
      <c r="B42" s="14">
        <v>2997648000</v>
      </c>
      <c r="C42" s="14">
        <v>2410195000</v>
      </c>
      <c r="D42" s="14">
        <v>3681556000</v>
      </c>
      <c r="E42" s="14">
        <v>5009778000</v>
      </c>
      <c r="F42" s="14">
        <v>5694178000</v>
      </c>
      <c r="G42" s="14">
        <v>7707281000</v>
      </c>
    </row>
    <row r="43" spans="1:7" x14ac:dyDescent="0.25">
      <c r="A43" s="3"/>
      <c r="B43" s="15"/>
      <c r="C43" s="14"/>
      <c r="D43" s="14"/>
      <c r="E43" s="14"/>
      <c r="F43" s="14"/>
    </row>
    <row r="44" spans="1:7" x14ac:dyDescent="0.25">
      <c r="A44" s="3"/>
      <c r="B44" s="15"/>
      <c r="C44" s="14"/>
      <c r="D44" s="14"/>
      <c r="E44" s="14"/>
      <c r="F44" s="14"/>
    </row>
    <row r="45" spans="1:7" x14ac:dyDescent="0.25">
      <c r="A45" s="3"/>
      <c r="B45" s="13">
        <f t="shared" ref="B45:G45" si="7">SUM(B38,B36)</f>
        <v>5346874000</v>
      </c>
      <c r="C45" s="13">
        <f t="shared" si="7"/>
        <v>4282363000</v>
      </c>
      <c r="D45" s="13">
        <f t="shared" si="7"/>
        <v>6379256000</v>
      </c>
      <c r="E45" s="13">
        <f t="shared" si="7"/>
        <v>8437826000</v>
      </c>
      <c r="F45" s="13">
        <f t="shared" si="7"/>
        <v>8994215000</v>
      </c>
      <c r="G45" s="13">
        <f t="shared" si="7"/>
        <v>11479624000</v>
      </c>
    </row>
    <row r="46" spans="1:7" x14ac:dyDescent="0.25">
      <c r="B46" s="15"/>
      <c r="C46" s="14"/>
      <c r="D46" s="14"/>
      <c r="E46" s="14"/>
    </row>
    <row r="47" spans="1:7" x14ac:dyDescent="0.25">
      <c r="A47" s="32" t="s">
        <v>58</v>
      </c>
      <c r="B47" s="27">
        <f t="shared" ref="B47:G47" si="8">B38/(B39/10)</f>
        <v>144.66425746801272</v>
      </c>
      <c r="C47" s="27">
        <f t="shared" si="8"/>
        <v>119.33088676047592</v>
      </c>
      <c r="D47" s="27">
        <f t="shared" si="8"/>
        <v>174.15716140049764</v>
      </c>
      <c r="E47" s="27">
        <f t="shared" si="8"/>
        <v>231.43551440559924</v>
      </c>
      <c r="F47" s="27">
        <f t="shared" si="8"/>
        <v>260.94963538589582</v>
      </c>
      <c r="G47" s="27">
        <f t="shared" si="8"/>
        <v>176.18434642361987</v>
      </c>
    </row>
    <row r="48" spans="1:7" x14ac:dyDescent="0.25">
      <c r="A48" s="32" t="s">
        <v>59</v>
      </c>
      <c r="B48" s="5">
        <f>B39/10</f>
        <v>23188900</v>
      </c>
      <c r="C48" s="5">
        <f t="shared" ref="C48:G48" si="9">C39/10</f>
        <v>23188900</v>
      </c>
      <c r="D48" s="5">
        <f t="shared" si="9"/>
        <v>23188900</v>
      </c>
      <c r="E48" s="5">
        <f t="shared" si="9"/>
        <v>23188900</v>
      </c>
      <c r="F48" s="5">
        <f t="shared" si="9"/>
        <v>23188900</v>
      </c>
      <c r="G48" s="5">
        <f t="shared" si="9"/>
        <v>46377900</v>
      </c>
    </row>
    <row r="49" spans="2:7" x14ac:dyDescent="0.25">
      <c r="B49" s="2"/>
      <c r="C49" s="2"/>
      <c r="D49" s="2"/>
      <c r="E49" s="2"/>
      <c r="F49" s="2"/>
    </row>
    <row r="50" spans="2:7" x14ac:dyDescent="0.25">
      <c r="B50" s="5"/>
      <c r="C50" s="5"/>
      <c r="D50" s="5"/>
      <c r="E50" s="5"/>
    </row>
    <row r="51" spans="2:7" x14ac:dyDescent="0.25">
      <c r="C51" s="1"/>
      <c r="D51" s="1"/>
    </row>
    <row r="52" spans="2:7" x14ac:dyDescent="0.25">
      <c r="B52" s="3"/>
      <c r="C52" s="3"/>
      <c r="D52" s="3"/>
      <c r="E52" s="3"/>
      <c r="G52" s="3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9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G26" sqref="G26"/>
    </sheetView>
  </sheetViews>
  <sheetFormatPr defaultRowHeight="15" x14ac:dyDescent="0.25"/>
  <cols>
    <col min="1" max="1" width="46.7109375" customWidth="1"/>
    <col min="2" max="2" width="14.5703125" bestFit="1" customWidth="1"/>
    <col min="3" max="3" width="15.42578125" bestFit="1" customWidth="1"/>
    <col min="4" max="6" width="15.28515625" bestFit="1" customWidth="1"/>
    <col min="7" max="7" width="21" customWidth="1"/>
  </cols>
  <sheetData>
    <row r="1" spans="1:7" ht="15.75" x14ac:dyDescent="0.25">
      <c r="A1" s="4" t="s">
        <v>16</v>
      </c>
      <c r="B1" s="4"/>
      <c r="C1" s="4"/>
      <c r="D1" s="10"/>
      <c r="E1" s="2"/>
    </row>
    <row r="2" spans="1:7" ht="15.75" x14ac:dyDescent="0.25">
      <c r="A2" s="4" t="s">
        <v>48</v>
      </c>
      <c r="B2" s="4"/>
      <c r="C2" s="4"/>
      <c r="E2" s="11"/>
    </row>
    <row r="3" spans="1:7" ht="15.75" x14ac:dyDescent="0.25">
      <c r="A3" s="4" t="s">
        <v>49</v>
      </c>
      <c r="B3" s="4"/>
      <c r="C3" s="4"/>
      <c r="D3" s="12"/>
      <c r="E3" s="2"/>
    </row>
    <row r="4" spans="1:7" ht="15.75" x14ac:dyDescent="0.25">
      <c r="A4" s="4"/>
      <c r="B4" s="4">
        <v>2013</v>
      </c>
      <c r="C4" s="4">
        <v>2014</v>
      </c>
      <c r="D4" s="4">
        <v>2015</v>
      </c>
      <c r="E4" s="4">
        <v>2017</v>
      </c>
      <c r="F4" s="4">
        <v>2018</v>
      </c>
      <c r="G4" s="4">
        <v>2019</v>
      </c>
    </row>
    <row r="5" spans="1:7" x14ac:dyDescent="0.25">
      <c r="A5" s="32" t="s">
        <v>60</v>
      </c>
      <c r="B5" s="14">
        <v>8796778000</v>
      </c>
      <c r="C5" s="14">
        <v>10881046000</v>
      </c>
      <c r="D5" s="14">
        <v>14963300000</v>
      </c>
      <c r="E5" s="14">
        <v>18603715000</v>
      </c>
      <c r="F5" s="20">
        <v>16483497000</v>
      </c>
      <c r="G5" s="36">
        <v>17800412000</v>
      </c>
    </row>
    <row r="6" spans="1:7" x14ac:dyDescent="0.25">
      <c r="A6" t="s">
        <v>61</v>
      </c>
      <c r="B6" s="16">
        <v>5481844000</v>
      </c>
      <c r="C6" s="16">
        <v>6585744000</v>
      </c>
      <c r="D6" s="16">
        <v>8611386000</v>
      </c>
      <c r="E6" s="16">
        <v>9548832000</v>
      </c>
      <c r="F6" s="16">
        <v>9129356000</v>
      </c>
      <c r="G6" s="35">
        <v>9857158000</v>
      </c>
    </row>
    <row r="7" spans="1:7" x14ac:dyDescent="0.25">
      <c r="A7" s="32" t="s">
        <v>0</v>
      </c>
      <c r="B7" s="13">
        <f>B5-B6</f>
        <v>3314934000</v>
      </c>
      <c r="C7" s="13">
        <f t="shared" ref="C7:G7" si="0">C5-C6</f>
        <v>4295302000</v>
      </c>
      <c r="D7" s="13">
        <f t="shared" si="0"/>
        <v>6351914000</v>
      </c>
      <c r="E7" s="13">
        <f t="shared" si="0"/>
        <v>9054883000</v>
      </c>
      <c r="F7" s="13">
        <f t="shared" si="0"/>
        <v>7354141000</v>
      </c>
      <c r="G7" s="13">
        <f t="shared" si="0"/>
        <v>7943254000</v>
      </c>
    </row>
    <row r="8" spans="1:7" x14ac:dyDescent="0.25">
      <c r="B8" s="13"/>
      <c r="C8" s="13"/>
      <c r="D8" s="13"/>
      <c r="E8" s="17"/>
      <c r="F8" s="13"/>
    </row>
    <row r="9" spans="1:7" x14ac:dyDescent="0.25">
      <c r="A9" s="32" t="s">
        <v>62</v>
      </c>
      <c r="B9" s="18">
        <f t="shared" ref="B9:G9" si="1">SUM(B10:B12)-B13</f>
        <v>2107719000</v>
      </c>
      <c r="C9" s="18">
        <f>SUM(C10:C12)-C13</f>
        <v>2852087000</v>
      </c>
      <c r="D9" s="18">
        <f t="shared" si="1"/>
        <v>3984616000</v>
      </c>
      <c r="E9" s="18">
        <f t="shared" si="1"/>
        <v>5747156000</v>
      </c>
      <c r="F9" s="18">
        <f t="shared" si="1"/>
        <v>5027640000</v>
      </c>
      <c r="G9" s="18">
        <f t="shared" si="1"/>
        <v>5103777000</v>
      </c>
    </row>
    <row r="10" spans="1:7" x14ac:dyDescent="0.25">
      <c r="A10" s="6" t="s">
        <v>32</v>
      </c>
      <c r="B10" s="15">
        <v>1840747000</v>
      </c>
      <c r="C10" s="15">
        <v>2535540000</v>
      </c>
      <c r="D10" s="15">
        <v>3592543000</v>
      </c>
      <c r="E10" s="15">
        <v>5181316000</v>
      </c>
      <c r="F10" s="14">
        <v>4628229000</v>
      </c>
      <c r="G10" s="14">
        <v>4671696000</v>
      </c>
    </row>
    <row r="11" spans="1:7" x14ac:dyDescent="0.25">
      <c r="A11" s="6" t="s">
        <v>33</v>
      </c>
      <c r="B11" s="15">
        <v>321653000</v>
      </c>
      <c r="C11" s="15">
        <v>404409000</v>
      </c>
      <c r="D11" s="15">
        <v>462218000</v>
      </c>
      <c r="E11" s="15">
        <v>607024000</v>
      </c>
      <c r="F11" s="14">
        <v>488562000</v>
      </c>
      <c r="G11" s="14">
        <v>539057000</v>
      </c>
    </row>
    <row r="12" spans="1:7" x14ac:dyDescent="0.25">
      <c r="A12" s="6" t="s">
        <v>34</v>
      </c>
      <c r="B12" s="15">
        <v>68598000</v>
      </c>
      <c r="C12" s="15">
        <v>80582000</v>
      </c>
      <c r="D12" s="15">
        <v>109792000</v>
      </c>
      <c r="E12" s="15">
        <v>137142000</v>
      </c>
      <c r="F12" s="14">
        <v>88804000</v>
      </c>
      <c r="G12" s="14">
        <v>101822000</v>
      </c>
    </row>
    <row r="13" spans="1:7" x14ac:dyDescent="0.25">
      <c r="A13" s="6" t="s">
        <v>15</v>
      </c>
      <c r="B13" s="15">
        <v>123279000</v>
      </c>
      <c r="C13" s="15">
        <v>168444000</v>
      </c>
      <c r="D13" s="15">
        <v>179937000</v>
      </c>
      <c r="E13" s="15">
        <v>178326000</v>
      </c>
      <c r="F13" s="14">
        <v>177955000</v>
      </c>
      <c r="G13" s="14">
        <v>208798000</v>
      </c>
    </row>
    <row r="14" spans="1:7" x14ac:dyDescent="0.25">
      <c r="A14" s="3"/>
      <c r="B14" s="18"/>
      <c r="C14" s="18"/>
      <c r="D14" s="18"/>
      <c r="E14" s="18"/>
      <c r="F14" s="20"/>
    </row>
    <row r="15" spans="1:7" x14ac:dyDescent="0.25">
      <c r="A15" s="32" t="s">
        <v>1</v>
      </c>
      <c r="B15" s="19">
        <f t="shared" ref="B15:G15" si="2">B7-B9</f>
        <v>1207215000</v>
      </c>
      <c r="C15" s="19">
        <f>C7-C9</f>
        <v>1443215000</v>
      </c>
      <c r="D15" s="19">
        <f t="shared" si="2"/>
        <v>2367298000</v>
      </c>
      <c r="E15" s="19">
        <f t="shared" si="2"/>
        <v>3307727000</v>
      </c>
      <c r="F15" s="19">
        <f t="shared" si="2"/>
        <v>2326501000</v>
      </c>
      <c r="G15" s="19">
        <f t="shared" si="2"/>
        <v>2839477000</v>
      </c>
    </row>
    <row r="16" spans="1:7" x14ac:dyDescent="0.25">
      <c r="A16" s="33" t="s">
        <v>63</v>
      </c>
      <c r="B16" s="17"/>
      <c r="C16" s="17"/>
      <c r="D16" s="17"/>
      <c r="E16" s="17"/>
      <c r="F16" s="17"/>
    </row>
    <row r="17" spans="1:7" x14ac:dyDescent="0.25">
      <c r="A17" s="6" t="s">
        <v>2</v>
      </c>
      <c r="B17" s="20">
        <v>10805000</v>
      </c>
      <c r="C17" s="20">
        <v>4573000</v>
      </c>
      <c r="D17" s="20">
        <v>9027000</v>
      </c>
      <c r="E17" s="20">
        <v>4946000</v>
      </c>
      <c r="F17" s="14">
        <v>7090000</v>
      </c>
      <c r="G17" s="14">
        <v>7318000</v>
      </c>
    </row>
    <row r="18" spans="1:7" x14ac:dyDescent="0.25">
      <c r="A18" s="6" t="s">
        <v>35</v>
      </c>
      <c r="B18" s="20">
        <v>31495000</v>
      </c>
      <c r="C18" s="20">
        <v>48343000</v>
      </c>
      <c r="D18" s="20">
        <v>53736000</v>
      </c>
      <c r="E18" s="20">
        <v>110446000</v>
      </c>
      <c r="F18" s="14">
        <v>45214000</v>
      </c>
      <c r="G18" s="14">
        <v>71695000</v>
      </c>
    </row>
    <row r="19" spans="1:7" x14ac:dyDescent="0.25">
      <c r="A19" s="6" t="s">
        <v>36</v>
      </c>
      <c r="B19" s="20">
        <v>606000</v>
      </c>
      <c r="C19" s="20">
        <v>1789000</v>
      </c>
      <c r="D19" s="20">
        <v>-2088000</v>
      </c>
      <c r="E19" s="20">
        <v>14798000</v>
      </c>
      <c r="F19" s="14">
        <v>7170000</v>
      </c>
      <c r="G19" s="14">
        <v>8418000</v>
      </c>
    </row>
    <row r="20" spans="1:7" x14ac:dyDescent="0.25">
      <c r="A20" s="32" t="s">
        <v>64</v>
      </c>
      <c r="B20" s="19">
        <f t="shared" ref="B20:D20" si="3">B15-B17+B18+B19</f>
        <v>1228511000</v>
      </c>
      <c r="C20" s="19">
        <f t="shared" si="3"/>
        <v>1488774000</v>
      </c>
      <c r="D20" s="19">
        <f t="shared" si="3"/>
        <v>2409919000</v>
      </c>
      <c r="E20" s="19">
        <f>E15-E17+E18+E19</f>
        <v>3428025000</v>
      </c>
      <c r="F20" s="19">
        <f>F15-F17+F18+F19</f>
        <v>2371795000</v>
      </c>
      <c r="G20" s="19">
        <f>G15-G17+G18+G19</f>
        <v>2912272000</v>
      </c>
    </row>
    <row r="21" spans="1:7" x14ac:dyDescent="0.25">
      <c r="A21" s="6" t="s">
        <v>9</v>
      </c>
      <c r="B21" s="20"/>
      <c r="C21" s="20"/>
      <c r="D21" s="20">
        <v>120257000</v>
      </c>
      <c r="E21" s="20">
        <v>170661000</v>
      </c>
      <c r="F21" s="17">
        <v>118231000</v>
      </c>
      <c r="G21" s="14">
        <v>143318000</v>
      </c>
    </row>
    <row r="22" spans="1:7" x14ac:dyDescent="0.25">
      <c r="A22" s="32" t="s">
        <v>65</v>
      </c>
      <c r="B22" s="17">
        <f t="shared" ref="B22:D22" si="4">B20-B21</f>
        <v>1228511000</v>
      </c>
      <c r="C22" s="17">
        <f t="shared" si="4"/>
        <v>1488774000</v>
      </c>
      <c r="D22" s="17">
        <f t="shared" si="4"/>
        <v>2289662000</v>
      </c>
      <c r="E22" s="17">
        <f>E20-E21</f>
        <v>3257364000</v>
      </c>
      <c r="F22" s="17">
        <f>F20-F21</f>
        <v>2253564000</v>
      </c>
      <c r="G22" s="17">
        <f>G20-G21</f>
        <v>2768954000</v>
      </c>
    </row>
    <row r="23" spans="1:7" x14ac:dyDescent="0.25">
      <c r="A23" s="29" t="s">
        <v>66</v>
      </c>
      <c r="B23" s="17">
        <f t="shared" ref="B23:G23" si="5">SUM(B24:B25)</f>
        <v>367572000</v>
      </c>
      <c r="C23" s="17">
        <f t="shared" si="5"/>
        <v>391165000</v>
      </c>
      <c r="D23" s="17">
        <f t="shared" si="5"/>
        <v>581373000</v>
      </c>
      <c r="E23" s="17">
        <f t="shared" si="5"/>
        <v>864715000</v>
      </c>
      <c r="F23" s="17">
        <f t="shared" si="5"/>
        <v>583634000</v>
      </c>
      <c r="G23" s="17">
        <f t="shared" si="5"/>
        <v>722366000</v>
      </c>
    </row>
    <row r="24" spans="1:7" x14ac:dyDescent="0.25">
      <c r="A24" s="34" t="s">
        <v>6</v>
      </c>
      <c r="B24" s="20">
        <v>340000000</v>
      </c>
      <c r="C24" s="20">
        <v>380000000</v>
      </c>
      <c r="D24" s="20">
        <v>557703000</v>
      </c>
      <c r="E24" s="20">
        <v>838985000</v>
      </c>
      <c r="F24" s="14">
        <v>526146000</v>
      </c>
      <c r="G24" s="14">
        <v>715332000</v>
      </c>
    </row>
    <row r="25" spans="1:7" x14ac:dyDescent="0.25">
      <c r="A25" s="34" t="s">
        <v>7</v>
      </c>
      <c r="B25" s="20">
        <v>27572000</v>
      </c>
      <c r="C25" s="20">
        <v>11165000</v>
      </c>
      <c r="D25" s="20">
        <v>23670000</v>
      </c>
      <c r="E25" s="20">
        <v>25730000</v>
      </c>
      <c r="F25" s="14">
        <v>57488000</v>
      </c>
      <c r="G25" s="14">
        <v>7034000</v>
      </c>
    </row>
    <row r="26" spans="1:7" x14ac:dyDescent="0.25">
      <c r="A26" s="32" t="s">
        <v>67</v>
      </c>
      <c r="B26" s="21">
        <f t="shared" ref="B26:D26" si="6">B22-B23</f>
        <v>860939000</v>
      </c>
      <c r="C26" s="21">
        <f t="shared" si="6"/>
        <v>1097609000</v>
      </c>
      <c r="D26" s="21">
        <f t="shared" si="6"/>
        <v>1708289000</v>
      </c>
      <c r="E26" s="21">
        <f>E22-E23</f>
        <v>2392649000</v>
      </c>
      <c r="F26" s="21">
        <f>F22-F23</f>
        <v>1669930000</v>
      </c>
      <c r="G26" s="21">
        <f>G22-G23</f>
        <v>2046588000</v>
      </c>
    </row>
    <row r="27" spans="1:7" x14ac:dyDescent="0.25">
      <c r="B27" s="9"/>
      <c r="C27" s="9"/>
      <c r="D27" s="9"/>
      <c r="E27" s="9"/>
    </row>
    <row r="28" spans="1:7" x14ac:dyDescent="0.25">
      <c r="A28" s="32" t="s">
        <v>68</v>
      </c>
      <c r="B28" s="8">
        <f>B26/('1'!B39/10)</f>
        <v>37.1272031014839</v>
      </c>
      <c r="C28" s="8">
        <f>C26/('1'!C39/10)</f>
        <v>47.333379332352976</v>
      </c>
      <c r="D28" s="8">
        <f>D26/('1'!D39/10)</f>
        <v>73.668393067372747</v>
      </c>
      <c r="E28" s="8">
        <f>E26/('1'!E39/10)</f>
        <v>103.18078908443263</v>
      </c>
      <c r="F28" s="8">
        <f>F26/('1'!F39/10)</f>
        <v>72.014196447438209</v>
      </c>
      <c r="G28" s="8">
        <f>G26/('1'!G39/10)</f>
        <v>44.12851810884063</v>
      </c>
    </row>
    <row r="29" spans="1:7" x14ac:dyDescent="0.25">
      <c r="A29" s="33" t="s">
        <v>69</v>
      </c>
      <c r="B29">
        <v>23188900</v>
      </c>
      <c r="C29">
        <v>23188900</v>
      </c>
      <c r="D29">
        <v>23188900</v>
      </c>
      <c r="E29">
        <v>23188900</v>
      </c>
      <c r="F29">
        <v>23188900</v>
      </c>
      <c r="G29">
        <v>23188900</v>
      </c>
    </row>
    <row r="49" spans="1:1" x14ac:dyDescent="0.25">
      <c r="A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1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C33" sqref="C33"/>
    </sheetView>
  </sheetViews>
  <sheetFormatPr defaultRowHeight="15" x14ac:dyDescent="0.25"/>
  <cols>
    <col min="1" max="1" width="49.7109375" customWidth="1"/>
    <col min="2" max="2" width="15" bestFit="1" customWidth="1"/>
    <col min="3" max="3" width="15.28515625" bestFit="1" customWidth="1"/>
    <col min="4" max="6" width="16" bestFit="1" customWidth="1"/>
    <col min="7" max="7" width="18.42578125" customWidth="1"/>
  </cols>
  <sheetData>
    <row r="1" spans="1:7" ht="15.75" x14ac:dyDescent="0.25">
      <c r="A1" s="4" t="s">
        <v>16</v>
      </c>
      <c r="B1" s="4"/>
      <c r="C1" s="4"/>
      <c r="D1" s="10"/>
      <c r="E1" s="2"/>
    </row>
    <row r="2" spans="1:7" ht="15.75" x14ac:dyDescent="0.25">
      <c r="A2" s="4" t="s">
        <v>70</v>
      </c>
      <c r="B2" s="4"/>
      <c r="C2" s="4"/>
      <c r="D2" s="11"/>
      <c r="E2" s="11"/>
    </row>
    <row r="3" spans="1:7" ht="15.75" x14ac:dyDescent="0.25">
      <c r="A3" s="4" t="s">
        <v>49</v>
      </c>
      <c r="B3" s="4"/>
      <c r="C3" s="4"/>
      <c r="D3" s="10"/>
      <c r="E3" s="2"/>
    </row>
    <row r="4" spans="1:7" ht="15.75" x14ac:dyDescent="0.25">
      <c r="A4" s="4"/>
      <c r="B4" s="4">
        <v>2013</v>
      </c>
      <c r="C4" s="4">
        <v>2014</v>
      </c>
      <c r="D4" s="4">
        <v>2015</v>
      </c>
      <c r="E4" s="4">
        <v>2017</v>
      </c>
      <c r="F4" s="4">
        <v>2018</v>
      </c>
      <c r="G4" s="4">
        <v>2019</v>
      </c>
    </row>
    <row r="5" spans="1:7" x14ac:dyDescent="0.25">
      <c r="A5" s="32" t="s">
        <v>71</v>
      </c>
      <c r="B5" s="14"/>
      <c r="C5" s="14"/>
      <c r="D5" s="14"/>
      <c r="E5" s="14"/>
      <c r="F5" s="14"/>
    </row>
    <row r="6" spans="1:7" x14ac:dyDescent="0.25">
      <c r="A6" t="s">
        <v>37</v>
      </c>
      <c r="B6" s="14">
        <v>8635379000</v>
      </c>
      <c r="C6" s="14">
        <v>10709204000</v>
      </c>
      <c r="D6" s="14">
        <v>14881882000</v>
      </c>
      <c r="E6" s="14">
        <v>18462261000</v>
      </c>
      <c r="F6" s="14">
        <v>15981023000</v>
      </c>
      <c r="G6" s="14">
        <v>17725123000</v>
      </c>
    </row>
    <row r="7" spans="1:7" x14ac:dyDescent="0.25">
      <c r="A7" s="6" t="s">
        <v>38</v>
      </c>
      <c r="B7" s="14">
        <v>145950000</v>
      </c>
      <c r="C7" s="14">
        <v>210448000</v>
      </c>
      <c r="D7" s="14">
        <v>221272000</v>
      </c>
      <c r="E7" s="14">
        <v>273300000</v>
      </c>
      <c r="F7" s="14">
        <v>230058000</v>
      </c>
      <c r="G7" s="14">
        <v>212084000</v>
      </c>
    </row>
    <row r="8" spans="1:7" x14ac:dyDescent="0.25">
      <c r="A8" s="6" t="s">
        <v>39</v>
      </c>
      <c r="B8" s="14">
        <v>-7510570000</v>
      </c>
      <c r="C8" s="14">
        <v>-9387465000</v>
      </c>
      <c r="D8" s="14">
        <v>-11886271000</v>
      </c>
      <c r="E8" s="14">
        <v>-15315232000</v>
      </c>
      <c r="F8" s="14">
        <v>-14084128000</v>
      </c>
      <c r="G8" s="14">
        <v>-14883433000</v>
      </c>
    </row>
    <row r="9" spans="1:7" x14ac:dyDescent="0.25">
      <c r="A9" s="6"/>
      <c r="B9" s="14">
        <v>-10530000</v>
      </c>
      <c r="C9" s="14">
        <v>-4338000</v>
      </c>
      <c r="D9" s="14">
        <v>0</v>
      </c>
      <c r="E9" s="14">
        <v>0</v>
      </c>
      <c r="F9" s="14">
        <v>0</v>
      </c>
      <c r="G9" s="14">
        <v>-7789000</v>
      </c>
    </row>
    <row r="10" spans="1:7" x14ac:dyDescent="0.25">
      <c r="A10" s="6" t="s">
        <v>8</v>
      </c>
      <c r="B10" s="14">
        <v>-270652000</v>
      </c>
      <c r="C10" s="14">
        <v>-375668000</v>
      </c>
      <c r="D10" s="14">
        <v>-558890000</v>
      </c>
      <c r="E10" s="14">
        <v>-835958000</v>
      </c>
      <c r="F10" s="14">
        <v>-754902000</v>
      </c>
      <c r="G10" s="14">
        <v>-490849000</v>
      </c>
    </row>
    <row r="11" spans="1:7" x14ac:dyDescent="0.25">
      <c r="A11" s="3"/>
      <c r="B11" s="19">
        <f t="shared" ref="B11:G11" si="0">SUM(B6:B10)</f>
        <v>989577000</v>
      </c>
      <c r="C11" s="19">
        <f t="shared" si="0"/>
        <v>1152181000</v>
      </c>
      <c r="D11" s="19">
        <f t="shared" si="0"/>
        <v>2657993000</v>
      </c>
      <c r="E11" s="19">
        <f t="shared" si="0"/>
        <v>2584371000</v>
      </c>
      <c r="F11" s="19">
        <f t="shared" si="0"/>
        <v>1372051000</v>
      </c>
      <c r="G11" s="19">
        <f t="shared" si="0"/>
        <v>2555136000</v>
      </c>
    </row>
    <row r="12" spans="1:7" x14ac:dyDescent="0.25">
      <c r="B12" s="14"/>
      <c r="C12" s="14"/>
      <c r="D12" s="14"/>
      <c r="E12" s="14"/>
      <c r="F12" s="14"/>
    </row>
    <row r="13" spans="1:7" x14ac:dyDescent="0.25">
      <c r="A13" s="32" t="s">
        <v>72</v>
      </c>
      <c r="B13" s="14"/>
      <c r="C13" s="14"/>
      <c r="D13" s="14"/>
      <c r="E13" s="14"/>
      <c r="F13" s="14"/>
    </row>
    <row r="14" spans="1:7" x14ac:dyDescent="0.25">
      <c r="A14" s="6" t="s">
        <v>40</v>
      </c>
      <c r="B14" s="14">
        <v>-460100000</v>
      </c>
      <c r="C14" s="14">
        <v>-592608000</v>
      </c>
      <c r="D14" s="14">
        <v>-1004641000</v>
      </c>
      <c r="E14" s="14">
        <v>-1069265000</v>
      </c>
      <c r="F14" s="14">
        <v>-910164000</v>
      </c>
      <c r="G14" s="14">
        <v>-1331648000</v>
      </c>
    </row>
    <row r="15" spans="1:7" x14ac:dyDescent="0.25">
      <c r="A15" s="38" t="s">
        <v>83</v>
      </c>
      <c r="B15" s="14"/>
      <c r="C15" s="14"/>
      <c r="D15" s="14"/>
      <c r="E15" s="14"/>
      <c r="F15" s="14"/>
      <c r="G15" s="14">
        <v>-401237000</v>
      </c>
    </row>
    <row r="16" spans="1:7" x14ac:dyDescent="0.25">
      <c r="A16" s="38" t="s">
        <v>84</v>
      </c>
      <c r="B16" s="14"/>
      <c r="C16" s="14"/>
      <c r="D16" s="14"/>
      <c r="E16" s="14"/>
      <c r="F16" s="14"/>
      <c r="G16" s="14">
        <v>-4043000</v>
      </c>
    </row>
    <row r="17" spans="1:7" x14ac:dyDescent="0.25">
      <c r="A17" s="6" t="s">
        <v>47</v>
      </c>
      <c r="B17" s="14">
        <v>87381000</v>
      </c>
      <c r="C17" s="14"/>
      <c r="D17" s="14">
        <v>-50000000</v>
      </c>
      <c r="E17" s="14">
        <v>0</v>
      </c>
      <c r="F17" s="14">
        <v>0</v>
      </c>
    </row>
    <row r="18" spans="1:7" x14ac:dyDescent="0.25">
      <c r="A18" s="6" t="s">
        <v>41</v>
      </c>
      <c r="B18" s="14">
        <v>7818000</v>
      </c>
      <c r="C18" s="14">
        <v>3196000</v>
      </c>
      <c r="D18" s="14">
        <v>4340000</v>
      </c>
      <c r="E18" s="14">
        <v>17445000</v>
      </c>
      <c r="F18" s="14">
        <v>9213000</v>
      </c>
      <c r="G18" s="14">
        <v>14113000</v>
      </c>
    </row>
    <row r="19" spans="1:7" x14ac:dyDescent="0.25">
      <c r="A19" s="3"/>
      <c r="B19" s="19">
        <f t="shared" ref="B19:G19" si="1">SUM(B14:B18)</f>
        <v>-364901000</v>
      </c>
      <c r="C19" s="19">
        <f t="shared" si="1"/>
        <v>-589412000</v>
      </c>
      <c r="D19" s="19">
        <f t="shared" si="1"/>
        <v>-1050301000</v>
      </c>
      <c r="E19" s="19">
        <f t="shared" si="1"/>
        <v>-1051820000</v>
      </c>
      <c r="F19" s="19">
        <f t="shared" si="1"/>
        <v>-900951000</v>
      </c>
      <c r="G19" s="19">
        <f t="shared" si="1"/>
        <v>-1722815000</v>
      </c>
    </row>
    <row r="20" spans="1:7" x14ac:dyDescent="0.25">
      <c r="B20" s="14"/>
      <c r="C20" s="14"/>
      <c r="D20" s="14"/>
      <c r="E20" s="14"/>
      <c r="F20" s="14"/>
    </row>
    <row r="21" spans="1:7" x14ac:dyDescent="0.25">
      <c r="A21" s="32" t="s">
        <v>73</v>
      </c>
      <c r="B21" s="14"/>
      <c r="C21" s="14"/>
      <c r="D21" s="14"/>
      <c r="E21" s="14"/>
      <c r="F21" s="14"/>
    </row>
    <row r="22" spans="1:7" x14ac:dyDescent="0.25">
      <c r="A22" s="6" t="s">
        <v>14</v>
      </c>
      <c r="B22" s="14">
        <v>-417197000</v>
      </c>
      <c r="C22" s="14">
        <v>-509676000</v>
      </c>
      <c r="D22" s="14">
        <v>-741715000</v>
      </c>
      <c r="E22" s="14">
        <v>-1031524000</v>
      </c>
      <c r="F22" s="14">
        <v>-985194000</v>
      </c>
      <c r="G22" s="14">
        <v>-66991000</v>
      </c>
    </row>
    <row r="23" spans="1:7" x14ac:dyDescent="0.25">
      <c r="A23" s="3"/>
      <c r="B23" s="22">
        <f t="shared" ref="B23:G23" si="2">SUM(B22:B22)</f>
        <v>-417197000</v>
      </c>
      <c r="C23" s="23">
        <f t="shared" si="2"/>
        <v>-509676000</v>
      </c>
      <c r="D23" s="22">
        <f t="shared" si="2"/>
        <v>-741715000</v>
      </c>
      <c r="E23" s="22">
        <f t="shared" si="2"/>
        <v>-1031524000</v>
      </c>
      <c r="F23" s="22">
        <f t="shared" si="2"/>
        <v>-985194000</v>
      </c>
      <c r="G23" s="22">
        <f t="shared" si="2"/>
        <v>-66991000</v>
      </c>
    </row>
    <row r="24" spans="1:7" x14ac:dyDescent="0.25">
      <c r="B24" s="14"/>
      <c r="C24" s="14"/>
      <c r="D24" s="14"/>
      <c r="E24" s="14"/>
      <c r="F24" s="14"/>
    </row>
    <row r="25" spans="1:7" x14ac:dyDescent="0.25">
      <c r="A25" s="3" t="s">
        <v>74</v>
      </c>
      <c r="B25" s="13">
        <f t="shared" ref="B25:G25" si="3">SUM(B11,B19,B23)</f>
        <v>207479000</v>
      </c>
      <c r="C25" s="18">
        <f t="shared" si="3"/>
        <v>53093000</v>
      </c>
      <c r="D25" s="13">
        <f t="shared" si="3"/>
        <v>865977000</v>
      </c>
      <c r="E25" s="13">
        <f t="shared" si="3"/>
        <v>501027000</v>
      </c>
      <c r="F25" s="13">
        <f t="shared" si="3"/>
        <v>-514094000</v>
      </c>
      <c r="G25" s="13">
        <f t="shared" si="3"/>
        <v>765330000</v>
      </c>
    </row>
    <row r="26" spans="1:7" x14ac:dyDescent="0.25">
      <c r="A26" s="33" t="s">
        <v>75</v>
      </c>
      <c r="B26" s="14">
        <v>330869000</v>
      </c>
      <c r="C26" s="14">
        <v>538348000</v>
      </c>
      <c r="D26" s="15">
        <v>262320000</v>
      </c>
      <c r="E26" s="14">
        <v>1128297000</v>
      </c>
      <c r="F26" s="14">
        <v>1629324000</v>
      </c>
      <c r="G26" s="14">
        <v>1139217000</v>
      </c>
    </row>
    <row r="27" spans="1:7" x14ac:dyDescent="0.25">
      <c r="A27" s="32" t="s">
        <v>76</v>
      </c>
      <c r="B27" s="13">
        <f t="shared" ref="B27:G27" si="4">SUM(B25:B26)</f>
        <v>538348000</v>
      </c>
      <c r="C27" s="18">
        <f t="shared" si="4"/>
        <v>591441000</v>
      </c>
      <c r="D27" s="13">
        <f t="shared" si="4"/>
        <v>1128297000</v>
      </c>
      <c r="E27" s="13">
        <f t="shared" si="4"/>
        <v>1629324000</v>
      </c>
      <c r="F27" s="13">
        <f t="shared" si="4"/>
        <v>1115230000</v>
      </c>
      <c r="G27" s="13">
        <f t="shared" si="4"/>
        <v>1904547000</v>
      </c>
    </row>
    <row r="28" spans="1:7" x14ac:dyDescent="0.25">
      <c r="B28" s="13"/>
      <c r="C28" s="13"/>
      <c r="D28" s="13"/>
      <c r="E28" s="13"/>
      <c r="F28" s="14"/>
    </row>
    <row r="30" spans="1:7" x14ac:dyDescent="0.25">
      <c r="A30" s="32" t="s">
        <v>77</v>
      </c>
      <c r="B30" s="8">
        <f>B11/('1'!B39/10)</f>
        <v>42.674598622616855</v>
      </c>
      <c r="C30" s="8">
        <f>C11/('1'!C39/10)</f>
        <v>49.686746676211463</v>
      </c>
      <c r="D30" s="8">
        <f>D11/('1'!D39/10)</f>
        <v>114.62350521154518</v>
      </c>
      <c r="E30" s="8">
        <f>E11/('1'!E39/10)</f>
        <v>111.44862412619831</v>
      </c>
      <c r="F30" s="8">
        <f>F11/('1'!F39/10)</f>
        <v>59.168438347657712</v>
      </c>
      <c r="G30" s="8">
        <f>G11/('1'!G39/10)</f>
        <v>55.093827016747198</v>
      </c>
    </row>
    <row r="31" spans="1:7" x14ac:dyDescent="0.25">
      <c r="A31" s="32" t="s">
        <v>78</v>
      </c>
      <c r="B31">
        <v>23188900</v>
      </c>
      <c r="C31">
        <v>23188900</v>
      </c>
      <c r="D31">
        <v>23188900</v>
      </c>
      <c r="E31">
        <v>23188900</v>
      </c>
      <c r="F31">
        <v>23188900</v>
      </c>
      <c r="G31">
        <v>23188900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4" t="s">
        <v>16</v>
      </c>
    </row>
    <row r="2" spans="1:6" x14ac:dyDescent="0.25">
      <c r="A2" s="3" t="s">
        <v>79</v>
      </c>
    </row>
    <row r="3" spans="1:6" ht="15.75" x14ac:dyDescent="0.25">
      <c r="A3" s="4" t="s">
        <v>49</v>
      </c>
    </row>
    <row r="4" spans="1:6" x14ac:dyDescent="0.25">
      <c r="B4">
        <v>2013</v>
      </c>
      <c r="C4">
        <v>2014</v>
      </c>
      <c r="D4">
        <v>2015</v>
      </c>
      <c r="E4">
        <v>2017</v>
      </c>
      <c r="F4">
        <v>2018</v>
      </c>
    </row>
    <row r="5" spans="1:6" x14ac:dyDescent="0.25">
      <c r="A5" s="6" t="s">
        <v>80</v>
      </c>
      <c r="B5" s="26">
        <f>'2'!B26/'1'!B20</f>
        <v>0.16101725980451381</v>
      </c>
      <c r="C5" s="26">
        <f>'2'!C26/'1'!C20</f>
        <v>0.25630919191110141</v>
      </c>
      <c r="D5" s="26">
        <f>'2'!D26/'1'!D20</f>
        <v>0.26778812450856337</v>
      </c>
      <c r="E5" s="26">
        <f>'2'!E26/'1'!E20</f>
        <v>0.2835622588093189</v>
      </c>
      <c r="F5" s="26">
        <f>'2'!F26/'1'!F20</f>
        <v>0.1856671204768843</v>
      </c>
    </row>
    <row r="6" spans="1:6" x14ac:dyDescent="0.25">
      <c r="A6" s="6" t="s">
        <v>81</v>
      </c>
      <c r="B6" s="26">
        <f>'2'!B26/'1'!B38</f>
        <v>0.25664392678124548</v>
      </c>
      <c r="C6" s="26">
        <f>'2'!C26/'1'!C38</f>
        <v>0.39665656241507513</v>
      </c>
      <c r="D6" s="26">
        <f>'2'!D26/'1'!D38</f>
        <v>0.42299950501583133</v>
      </c>
      <c r="E6" s="26">
        <f>'2'!E26/'1'!E38</f>
        <v>0.44582954067976155</v>
      </c>
      <c r="F6" s="26">
        <f>'2'!F26/'1'!F38</f>
        <v>0.27596971477251786</v>
      </c>
    </row>
    <row r="7" spans="1:6" x14ac:dyDescent="0.25">
      <c r="A7" s="6" t="s">
        <v>43</v>
      </c>
      <c r="B7" s="24"/>
      <c r="C7" s="24"/>
      <c r="D7" s="24"/>
      <c r="E7" s="24"/>
      <c r="F7" s="24"/>
    </row>
    <row r="8" spans="1:6" x14ac:dyDescent="0.25">
      <c r="A8" s="6" t="s">
        <v>44</v>
      </c>
      <c r="B8" s="25">
        <f>'1'!B12/'1'!B27</f>
        <v>1.9089314244541211</v>
      </c>
      <c r="C8" s="25">
        <f>'1'!C12/'1'!C27</f>
        <v>2.0449381708586629</v>
      </c>
      <c r="D8" s="25">
        <f>'1'!D12/'1'!D27</f>
        <v>1.8343456790804242</v>
      </c>
      <c r="E8" s="25">
        <f>'1'!E12/'1'!E27</f>
        <v>1.8694911795932341</v>
      </c>
      <c r="F8" s="25">
        <f>'1'!F12/'1'!F27</f>
        <v>2.0225465440740908</v>
      </c>
    </row>
    <row r="9" spans="1:6" x14ac:dyDescent="0.25">
      <c r="A9" s="6" t="s">
        <v>46</v>
      </c>
      <c r="B9">
        <f>'2'!B26/'2'!B5</f>
        <v>9.7869810969425403E-2</v>
      </c>
      <c r="C9" s="26">
        <f>'2'!C26/'2'!C5</f>
        <v>0.10087348220014877</v>
      </c>
      <c r="D9" s="26">
        <f>'2'!D26/'2'!D5</f>
        <v>0.11416525766375064</v>
      </c>
      <c r="E9" s="26">
        <f>'2'!E26/'2'!E5</f>
        <v>0.12861135531263515</v>
      </c>
      <c r="F9" s="26">
        <f>'2'!F26/'2'!F5</f>
        <v>0.10130920641414864</v>
      </c>
    </row>
    <row r="10" spans="1:6" x14ac:dyDescent="0.25">
      <c r="A10" t="s">
        <v>45</v>
      </c>
      <c r="B10">
        <f>'2'!B15/'2'!B5</f>
        <v>0.13723376900042267</v>
      </c>
      <c r="C10" s="26">
        <f>'2'!C15/'2'!C5</f>
        <v>0.13263568594416383</v>
      </c>
      <c r="D10" s="26">
        <f>'2'!D15/'2'!D5</f>
        <v>0.15820694632868418</v>
      </c>
      <c r="E10" s="26">
        <f>'2'!E15/'2'!E5</f>
        <v>0.1777992728871626</v>
      </c>
      <c r="F10" s="26">
        <f>'2'!F15/'2'!F5</f>
        <v>0.14114122749559757</v>
      </c>
    </row>
    <row r="11" spans="1:6" x14ac:dyDescent="0.25">
      <c r="A11" s="6" t="s">
        <v>82</v>
      </c>
      <c r="B11" s="26">
        <f>'2'!B26/'1'!B38</f>
        <v>0.25664392678124548</v>
      </c>
      <c r="C11" s="26">
        <f>'2'!C26/'1'!C38</f>
        <v>0.39665656241507513</v>
      </c>
      <c r="D11" s="26">
        <f>'2'!D26/'1'!D38</f>
        <v>0.42299950501583133</v>
      </c>
      <c r="E11" s="26">
        <f>'2'!E26/'1'!E38</f>
        <v>0.44582954067976155</v>
      </c>
      <c r="F11" s="26">
        <f>'2'!F26/'1'!F38</f>
        <v>0.27596971477251786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2020-04-11T15:44:26Z</dcterms:modified>
</cp:coreProperties>
</file>