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52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B48" i="1"/>
  <c r="C13" i="2" l="1"/>
  <c r="E13" i="2"/>
  <c r="F13" i="2"/>
  <c r="G13" i="2"/>
  <c r="H13" i="2"/>
  <c r="D13" i="2"/>
  <c r="D12" i="2"/>
  <c r="D18" i="2" s="1"/>
  <c r="D33" i="2"/>
  <c r="E33" i="2"/>
  <c r="F33" i="2"/>
  <c r="G33" i="2"/>
  <c r="H33" i="2"/>
  <c r="C33" i="2"/>
  <c r="G25" i="3" l="1"/>
  <c r="G9" i="3"/>
  <c r="G24" i="3"/>
  <c r="G20" i="3"/>
  <c r="G22" i="3" s="1"/>
  <c r="G18" i="3"/>
  <c r="G14" i="3"/>
  <c r="H40" i="2"/>
  <c r="H19" i="2"/>
  <c r="H12" i="2"/>
  <c r="H18" i="2" s="1"/>
  <c r="G50" i="1"/>
  <c r="G49" i="1"/>
  <c r="G33" i="1"/>
  <c r="G27" i="1"/>
  <c r="G20" i="1"/>
  <c r="G18" i="1"/>
  <c r="H32" i="2" l="1"/>
  <c r="H36" i="2" s="1"/>
  <c r="H39" i="2" s="1"/>
  <c r="C50" i="1"/>
  <c r="D50" i="1"/>
  <c r="E50" i="1"/>
  <c r="F50" i="1"/>
  <c r="B50" i="1"/>
  <c r="G19" i="2" l="1"/>
  <c r="F19" i="2"/>
  <c r="E19" i="2"/>
  <c r="G12" i="2"/>
  <c r="G18" i="2" s="1"/>
  <c r="F12" i="2"/>
  <c r="F18" i="2" s="1"/>
  <c r="E12" i="2"/>
  <c r="C47" i="1"/>
  <c r="D47" i="1"/>
  <c r="E47" i="1"/>
  <c r="F47" i="1"/>
  <c r="C12" i="2"/>
  <c r="C18" i="2" s="1"/>
  <c r="C27" i="1"/>
  <c r="D27" i="1"/>
  <c r="E27" i="1"/>
  <c r="F27" i="1"/>
  <c r="C20" i="1"/>
  <c r="D20" i="1"/>
  <c r="E20" i="1"/>
  <c r="F20" i="1"/>
  <c r="C11" i="1"/>
  <c r="C18" i="1" s="1"/>
  <c r="C33" i="1" s="1"/>
  <c r="D11" i="1"/>
  <c r="D18" i="1" s="1"/>
  <c r="E11" i="1"/>
  <c r="E18" i="1" s="1"/>
  <c r="F11" i="1"/>
  <c r="F18" i="1" s="1"/>
  <c r="G11" i="1"/>
  <c r="E18" i="2" l="1"/>
  <c r="E32" i="2" s="1"/>
  <c r="E36" i="2" s="1"/>
  <c r="G32" i="2"/>
  <c r="G36" i="2" s="1"/>
  <c r="F32" i="2"/>
  <c r="F36" i="2" s="1"/>
  <c r="D33" i="1"/>
  <c r="E33" i="1"/>
  <c r="F33" i="1"/>
  <c r="D19" i="2" l="1"/>
  <c r="C19" i="2"/>
  <c r="B18" i="3"/>
  <c r="B14" i="3"/>
  <c r="B9" i="3"/>
  <c r="B24" i="3" s="1"/>
  <c r="D9" i="3"/>
  <c r="E9" i="3"/>
  <c r="F9" i="3"/>
  <c r="D14" i="3"/>
  <c r="E14" i="3"/>
  <c r="F14" i="3"/>
  <c r="D18" i="3"/>
  <c r="E18" i="3"/>
  <c r="F18" i="3"/>
  <c r="C18" i="3"/>
  <c r="C14" i="3"/>
  <c r="C20" i="3" s="1"/>
  <c r="C9" i="3"/>
  <c r="C24" i="3" s="1"/>
  <c r="G47" i="1"/>
  <c r="B20" i="1"/>
  <c r="B27" i="1"/>
  <c r="B47" i="1"/>
  <c r="C49" i="1"/>
  <c r="B11" i="1"/>
  <c r="B18" i="1" s="1"/>
  <c r="B49" i="1" s="1"/>
  <c r="F20" i="3" l="1"/>
  <c r="F22" i="3" s="1"/>
  <c r="E20" i="3"/>
  <c r="E22" i="3" s="1"/>
  <c r="B33" i="1"/>
  <c r="E49" i="1"/>
  <c r="D49" i="1"/>
  <c r="B20" i="3"/>
  <c r="D32" i="2"/>
  <c r="D20" i="3"/>
  <c r="D22" i="3" s="1"/>
  <c r="E24" i="3"/>
  <c r="F24" i="3"/>
  <c r="D24" i="3"/>
  <c r="G39" i="2"/>
  <c r="F39" i="2"/>
  <c r="E39" i="2"/>
  <c r="F49" i="1"/>
  <c r="D36" i="2" l="1"/>
  <c r="D39" i="2" s="1"/>
  <c r="C22" i="3"/>
  <c r="B22" i="3"/>
  <c r="C32" i="2" l="1"/>
  <c r="C36" i="2" s="1"/>
  <c r="C39" i="2" s="1"/>
</calcChain>
</file>

<file path=xl/sharedStrings.xml><?xml version="1.0" encoding="utf-8"?>
<sst xmlns="http://schemas.openxmlformats.org/spreadsheetml/2006/main" count="95" uniqueCount="90">
  <si>
    <t>Reserve For Exceptional Losses</t>
  </si>
  <si>
    <t>-</t>
  </si>
  <si>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</si>
  <si>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</si>
  <si>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</si>
  <si>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</si>
  <si>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</si>
  <si>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</si>
  <si>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</si>
  <si>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</si>
  <si>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</si>
  <si>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</si>
  <si>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</si>
  <si>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</si>
  <si>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</si>
  <si>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</si>
  <si>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</si>
  <si>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Stock Of Stationary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</si>
  <si>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</si>
  <si>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</si>
  <si>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</si>
  <si>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</si>
  <si>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</si>
  <si>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</si>
  <si>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</si>
  <si>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Legal &amp; Professional Fees</t>
  </si>
  <si>
    <t>Donation &amp; Subscription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</si>
  <si>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</si>
  <si>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</si>
  <si>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</si>
  <si>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</si>
  <si>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</si>
  <si>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</si>
  <si>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Dividend Paid</t>
  </si>
  <si>
    <t>Premium on Right Share/ Share Premium</t>
  </si>
  <si>
    <t>Marine Insurance Business Account</t>
  </si>
  <si>
    <t>Marine Revenue Account</t>
  </si>
  <si>
    <t>Insurance Stamps In Hand</t>
  </si>
  <si>
    <t>Income Statement</t>
  </si>
  <si>
    <t>Investment Made</t>
  </si>
  <si>
    <t>Central Insurance Company Ltd.</t>
  </si>
  <si>
    <t>Revaluation Reserve</t>
  </si>
  <si>
    <t>Investment Equalization Fund</t>
  </si>
  <si>
    <t>Bank Overdraft</t>
  </si>
  <si>
    <t>Security Deposit</t>
  </si>
  <si>
    <t>Dividend Income</t>
  </si>
  <si>
    <t>Interest,Dividend &amp; Rents</t>
  </si>
  <si>
    <t>Interest Income</t>
  </si>
  <si>
    <t>House Rent Income</t>
  </si>
  <si>
    <t>Capital Gain/(Loss) On Sale Of Share</t>
  </si>
  <si>
    <t>Gain On Sales Of Vehicles</t>
  </si>
  <si>
    <t>Meeting Expenses</t>
  </si>
  <si>
    <t>Group Insurance</t>
  </si>
  <si>
    <t>Rates, Taxes &amp; Levies</t>
  </si>
  <si>
    <t>Registration &amp; Renewal</t>
  </si>
  <si>
    <t>Overdraft</t>
  </si>
  <si>
    <t>General reserve</t>
  </si>
  <si>
    <t>Provision for division</t>
  </si>
  <si>
    <t>Property, Plant &amp; Equipments costs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</si>
  <si>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</si>
  <si>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</si>
  <si>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</si>
  <si>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</si>
  <si>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</si>
  <si>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</si>
  <si>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</si>
  <si>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</si>
  <si>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</si>
  <si>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</si>
  <si>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</si>
  <si>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</si>
  <si>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</si>
  <si>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</si>
  <si>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</si>
  <si>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</si>
  <si>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</si>
  <si>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</si>
  <si>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</si>
  <si>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</si>
  <si>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</si>
  <si>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</si>
  <si>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</si>
  <si>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</si>
  <si>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</si>
  <si>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</si>
  <si>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Dividend equaliz</t>
  </si>
  <si>
    <t>Other Fixed Assets</t>
  </si>
  <si>
    <t>Financial Cost</t>
  </si>
  <si>
    <t>Current</t>
  </si>
  <si>
    <t xml:space="preserve">Defered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</si>
</sst>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54545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3B38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Fill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3" fontId="8" fillId="0" borderId="0" xfId="0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4" fontId="2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9" fillId="0" borderId="8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4" fontId="8" fillId="0" borderId="0" xfId="0" applyNumberFormat="1" applyFont="1" applyFill="1" applyBorder="1" applyAlignment="1">
      <alignment horizontal="right" vertical="top" wrapText="1"/>
    </xf>
    <xf numFmtId="0" fontId="4" fillId="0" borderId="8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4" fillId="0" borderId="8" xfId="0" applyFont="1" applyBorder="1"/>
    <xf numFmtId="164" fontId="2" fillId="0" borderId="0" xfId="0" applyNumberFormat="1" applyFont="1" applyFill="1" applyBorder="1" applyAlignment="1">
      <alignment vertical="top" wrapText="1"/>
    </xf>
    <xf numFmtId="0" fontId="9" fillId="0" borderId="0" xfId="0" applyFont="1"/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right" wrapText="1"/>
    </xf>
    <xf numFmtId="0" fontId="14" fillId="0" borderId="2" xfId="0" applyFont="1" applyFill="1" applyBorder="1" applyAlignment="1">
      <alignment horizontal="right" wrapText="1"/>
    </xf>
    <xf numFmtId="0" fontId="14" fillId="0" borderId="3" xfId="0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 wrapText="1"/>
    </xf>
    <xf numFmtId="0" fontId="14" fillId="0" borderId="5" xfId="0" applyFont="1" applyFill="1" applyBorder="1" applyAlignment="1">
      <alignment horizontal="right" wrapText="1"/>
    </xf>
    <xf numFmtId="164" fontId="14" fillId="0" borderId="4" xfId="1" applyNumberFormat="1" applyFont="1" applyFill="1" applyBorder="1" applyAlignment="1">
      <alignment vertical="top" wrapText="1"/>
    </xf>
    <xf numFmtId="164" fontId="14" fillId="0" borderId="0" xfId="1" applyNumberFormat="1" applyFont="1" applyFill="1" applyBorder="1" applyAlignment="1">
      <alignment vertical="top" wrapText="1"/>
    </xf>
    <xf numFmtId="164" fontId="14" fillId="0" borderId="0" xfId="1" applyNumberFormat="1" applyFont="1" applyFill="1" applyAlignment="1">
      <alignment horizontal="right" vertical="top" wrapText="1"/>
    </xf>
    <xf numFmtId="164" fontId="14" fillId="0" borderId="5" xfId="1" applyNumberFormat="1" applyFont="1" applyFill="1" applyBorder="1" applyAlignment="1">
      <alignment horizontal="right" vertical="top" wrapText="1"/>
    </xf>
    <xf numFmtId="164" fontId="13" fillId="0" borderId="4" xfId="1" applyNumberFormat="1" applyFont="1" applyFill="1" applyBorder="1" applyAlignment="1">
      <alignment vertical="top" wrapText="1"/>
    </xf>
    <xf numFmtId="164" fontId="13" fillId="0" borderId="0" xfId="1" applyNumberFormat="1" applyFont="1" applyFill="1" applyBorder="1" applyAlignment="1">
      <alignment vertical="top" wrapText="1"/>
    </xf>
    <xf numFmtId="43" fontId="13" fillId="0" borderId="7" xfId="1" applyNumberFormat="1" applyFont="1" applyFill="1" applyBorder="1" applyAlignment="1">
      <alignment horizontal="right" vertical="top" wrapText="1"/>
    </xf>
    <xf numFmtId="0" fontId="14" fillId="0" borderId="4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0" fontId="14" fillId="0" borderId="5" xfId="0" applyFont="1" applyFill="1" applyBorder="1" applyAlignment="1">
      <alignment horizontal="right" vertical="top" wrapText="1"/>
    </xf>
    <xf numFmtId="164" fontId="14" fillId="0" borderId="0" xfId="1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0" xfId="0" applyFont="1" applyBorder="1"/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3" fontId="14" fillId="0" borderId="0" xfId="0" applyNumberFormat="1" applyFont="1" applyFill="1" applyBorder="1" applyAlignment="1">
      <alignment vertical="top" wrapText="1"/>
    </xf>
    <xf numFmtId="4" fontId="14" fillId="0" borderId="5" xfId="0" applyNumberFormat="1" applyFont="1" applyFill="1" applyBorder="1" applyAlignment="1">
      <alignment horizontal="right" vertical="top" wrapText="1"/>
    </xf>
    <xf numFmtId="0" fontId="13" fillId="0" borderId="4" xfId="0" applyFont="1" applyFill="1" applyBorder="1" applyAlignment="1">
      <alignment vertical="top" wrapText="1"/>
    </xf>
    <xf numFmtId="0" fontId="14" fillId="0" borderId="0" xfId="0" applyFont="1" applyFill="1" applyAlignment="1">
      <alignment horizontal="right" vertical="top" wrapText="1"/>
    </xf>
    <xf numFmtId="0" fontId="13" fillId="0" borderId="6" xfId="0" applyFont="1" applyFill="1" applyBorder="1" applyAlignment="1">
      <alignment vertical="top" wrapText="1"/>
    </xf>
    <xf numFmtId="2" fontId="13" fillId="0" borderId="7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4" fontId="4" fillId="0" borderId="5" xfId="0" applyNumberFormat="1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15" fillId="0" borderId="0" xfId="0" applyFont="1" applyAlignment="1">
      <alignment horizontal="left" vertical="center" wrapText="1"/>
    </xf>
    <xf numFmtId="0" fontId="13" fillId="0" borderId="0" xfId="0" applyFont="1" applyFill="1" applyBorder="1" applyAlignment="1">
      <alignment vertical="top" wrapText="1"/>
    </xf>
    <xf numFmtId="4" fontId="13" fillId="0" borderId="0" xfId="0" applyNumberFormat="1" applyFont="1" applyFill="1" applyAlignment="1">
      <alignment horizontal="right" vertical="top" wrapText="1"/>
    </xf>
    <xf numFmtId="4" fontId="13" fillId="0" borderId="5" xfId="0" applyNumberFormat="1" applyFont="1" applyFill="1" applyBorder="1" applyAlignment="1">
      <alignment horizontal="right" vertical="top" wrapText="1"/>
    </xf>
    <xf numFmtId="0" fontId="13" fillId="0" borderId="7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center" wrapText="1"/>
    </xf>
    <xf numFmtId="3" fontId="0" fillId="0" borderId="0" xfId="0" applyNumberFormat="1" applyFont="1"/>
    <xf numFmtId="3" fontId="1" fillId="0" borderId="0" xfId="0" applyNumberFormat="1" applyFont="1" applyFill="1"/>
    <xf numFmtId="0" fontId="1" fillId="0" borderId="0" xfId="0" applyFont="1"/>
    <xf numFmtId="0" fontId="13" fillId="0" borderId="0" xfId="0" applyFont="1"/>
    <xf numFmtId="0" fontId="16" fillId="0" borderId="0" xfId="0" applyFont="1"/>
    <xf numFmtId="0" fontId="14" fillId="0" borderId="0" xfId="0" applyFont="1" applyFill="1"/>
    <xf numFmtId="0" fontId="16" fillId="0" borderId="9" xfId="0" applyFont="1" applyBorder="1" applyAlignment="1">
      <alignment vertical="top" wrapText="1"/>
    </xf>
    <xf numFmtId="3" fontId="1" fillId="0" borderId="0" xfId="0" applyNumberFormat="1" applyFont="1"/>
    <xf numFmtId="164" fontId="16" fillId="0" borderId="0" xfId="0" applyNumberFormat="1" applyFont="1"/>
    <xf numFmtId="0" fontId="16" fillId="0" borderId="8" xfId="0" applyFont="1" applyBorder="1"/>
    <xf numFmtId="0" fontId="17" fillId="0" borderId="0" xfId="0" applyFont="1"/>
    <xf numFmtId="0" fontId="16" fillId="0" borderId="0" xfId="0" applyFont="1" applyBorder="1"/>
    <xf numFmtId="0" fontId="16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A37" sqref="A37:XFD37"/>
    </sheetView>
  </sheetViews>
  <sheetFormatPr defaultRowHeight="15" x14ac:dyDescent="0.25"/>
  <cols>
    <col min="1" max="1" width="51.7109375" style="3" customWidth="1"/>
    <col min="2" max="3" width="15.42578125" style="3" bestFit="1" customWidth="1"/>
    <col min="4" max="4" width="17" style="3" customWidth="1"/>
    <col min="5" max="7" width="15.42578125" style="3" bestFit="1" customWidth="1"/>
    <col min="8" max="16384" width="9.140625" style="3"/>
  </cols>
  <sheetData>
    <row r="1" spans="1:7" ht="18.75" x14ac:dyDescent="0.3">
      <c r="A1" s="4" t="s">
        <v>40</v>
      </c>
      <c r="B1" s="4"/>
      <c r="C1" s="4"/>
    </row>
    <row r="2" spans="1:7" x14ac:dyDescent="0.25">
      <c r="A2" s="2" t="s">
        <v>59</v>
      </c>
    </row>
    <row r="3" spans="1:7" ht="15.75" thickBot="1" x14ac:dyDescent="0.3">
      <c r="A3" s="2" t="s">
        <v>60</v>
      </c>
    </row>
    <row r="4" spans="1:7" ht="15.75" x14ac:dyDescent="0.25">
      <c r="A4" s="5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38">
        <v>2018</v>
      </c>
    </row>
    <row r="5" spans="1:7" ht="15.75" x14ac:dyDescent="0.25">
      <c r="A5" s="40" t="s">
        <v>61</v>
      </c>
      <c r="B5" s="37"/>
      <c r="C5" s="37"/>
      <c r="D5" s="38"/>
      <c r="E5" s="38"/>
      <c r="F5" s="39"/>
    </row>
    <row r="6" spans="1:7" ht="15.75" x14ac:dyDescent="0.25">
      <c r="A6" s="36"/>
      <c r="B6" s="37"/>
      <c r="C6" s="37"/>
      <c r="D6" s="38"/>
      <c r="E6" s="38"/>
      <c r="F6" s="39"/>
    </row>
    <row r="7" spans="1:7" ht="15.75" x14ac:dyDescent="0.25">
      <c r="A7" s="41" t="s">
        <v>62</v>
      </c>
      <c r="B7" s="37"/>
      <c r="C7" s="37"/>
      <c r="D7" s="38"/>
      <c r="E7" s="38"/>
      <c r="F7" s="39"/>
    </row>
    <row r="8" spans="1:7" ht="15.75" x14ac:dyDescent="0.25">
      <c r="A8" s="42" t="s">
        <v>63</v>
      </c>
      <c r="B8" s="10">
        <v>415193120</v>
      </c>
      <c r="C8" s="11">
        <v>415193120</v>
      </c>
      <c r="D8" s="12">
        <v>448408570</v>
      </c>
      <c r="E8" s="13">
        <v>448408570</v>
      </c>
      <c r="F8" s="14">
        <v>470829000</v>
      </c>
      <c r="G8" s="92">
        <v>470829000</v>
      </c>
    </row>
    <row r="9" spans="1:7" ht="15.75" x14ac:dyDescent="0.25">
      <c r="A9" s="42" t="s">
        <v>41</v>
      </c>
      <c r="B9" s="10">
        <v>206599638</v>
      </c>
      <c r="C9" s="11">
        <v>206599638</v>
      </c>
      <c r="D9" s="12">
        <v>206599638</v>
      </c>
      <c r="E9" s="13">
        <v>206599638</v>
      </c>
      <c r="F9" s="14">
        <v>206599638</v>
      </c>
      <c r="G9" s="92">
        <v>206599638</v>
      </c>
    </row>
    <row r="10" spans="1:7" ht="15.75" x14ac:dyDescent="0.25">
      <c r="A10" s="42" t="s">
        <v>34</v>
      </c>
      <c r="B10" s="10">
        <v>56167900</v>
      </c>
      <c r="C10" s="11">
        <v>56167900</v>
      </c>
      <c r="D10" s="12">
        <v>56167900</v>
      </c>
      <c r="E10" s="13">
        <v>56167900</v>
      </c>
      <c r="F10" s="14">
        <v>56167900</v>
      </c>
      <c r="G10" s="92">
        <v>56167900</v>
      </c>
    </row>
    <row r="11" spans="1:7" ht="15.75" x14ac:dyDescent="0.25">
      <c r="A11" s="42" t="s">
        <v>64</v>
      </c>
      <c r="B11" s="16">
        <f>SUM(B12:B17)</f>
        <v>181172310</v>
      </c>
      <c r="C11" s="16">
        <f t="shared" ref="C11:G11" si="0">SUM(C12:C17)</f>
        <v>273067027</v>
      </c>
      <c r="D11" s="16">
        <f t="shared" si="0"/>
        <v>280018435</v>
      </c>
      <c r="E11" s="16">
        <f t="shared" si="0"/>
        <v>312426600</v>
      </c>
      <c r="F11" s="16">
        <f t="shared" si="0"/>
        <v>340156627</v>
      </c>
      <c r="G11" s="16">
        <f t="shared" si="0"/>
        <v>383816630</v>
      </c>
    </row>
    <row r="12" spans="1:7" ht="15.75" x14ac:dyDescent="0.25">
      <c r="A12" s="9" t="s">
        <v>0</v>
      </c>
      <c r="B12" s="10">
        <v>147929565</v>
      </c>
      <c r="C12" s="11">
        <v>168318764</v>
      </c>
      <c r="D12" s="12">
        <v>190437394</v>
      </c>
      <c r="E12" s="13">
        <v>214623492</v>
      </c>
      <c r="F12" s="14">
        <v>238943625</v>
      </c>
      <c r="G12" s="92">
        <v>263283496</v>
      </c>
    </row>
    <row r="13" spans="1:7" ht="15.75" x14ac:dyDescent="0.25">
      <c r="A13" s="9" t="s">
        <v>56</v>
      </c>
      <c r="B13" s="10">
        <v>22500000</v>
      </c>
      <c r="C13" s="11">
        <v>27000000</v>
      </c>
      <c r="D13" s="12"/>
      <c r="E13" s="13"/>
      <c r="F13" s="14"/>
      <c r="G13" s="92">
        <v>29000000</v>
      </c>
    </row>
    <row r="14" spans="1:7" ht="15.75" x14ac:dyDescent="0.25">
      <c r="A14" s="9" t="s">
        <v>2</v>
      </c>
      <c r="B14" s="10"/>
      <c r="C14" s="17"/>
      <c r="D14" s="12">
        <v>29000000</v>
      </c>
      <c r="E14" s="13">
        <v>29000000</v>
      </c>
      <c r="F14" s="14">
        <v>29000000</v>
      </c>
    </row>
    <row r="15" spans="1:7" ht="15.75" x14ac:dyDescent="0.25">
      <c r="A15" s="9" t="s">
        <v>85</v>
      </c>
      <c r="B15" s="10"/>
      <c r="C15" s="17"/>
      <c r="D15" s="12"/>
      <c r="E15" s="13"/>
      <c r="F15" s="14"/>
      <c r="G15" s="92">
        <v>12500000</v>
      </c>
    </row>
    <row r="16" spans="1:7" ht="15.75" x14ac:dyDescent="0.25">
      <c r="A16" s="9" t="s">
        <v>42</v>
      </c>
      <c r="B16" s="10">
        <v>10600000</v>
      </c>
      <c r="C16" s="11">
        <v>14600000</v>
      </c>
      <c r="D16" s="12">
        <v>14600000</v>
      </c>
      <c r="E16" s="13">
        <v>14600000</v>
      </c>
      <c r="F16" s="14">
        <v>14600000</v>
      </c>
      <c r="G16" s="92">
        <v>14600000</v>
      </c>
    </row>
    <row r="17" spans="1:7" ht="15.75" x14ac:dyDescent="0.25">
      <c r="A17" s="9" t="s">
        <v>3</v>
      </c>
      <c r="B17" s="10">
        <v>142745</v>
      </c>
      <c r="C17" s="11">
        <v>63148263</v>
      </c>
      <c r="D17" s="12">
        <v>45981041</v>
      </c>
      <c r="E17" s="13">
        <v>54203108</v>
      </c>
      <c r="F17" s="14">
        <v>57613002</v>
      </c>
      <c r="G17" s="92">
        <v>64433134</v>
      </c>
    </row>
    <row r="18" spans="1:7" ht="15.75" x14ac:dyDescent="0.25">
      <c r="A18" s="15"/>
      <c r="B18" s="16">
        <f>SUM(B8:B11)</f>
        <v>859132968</v>
      </c>
      <c r="C18" s="16">
        <f t="shared" ref="C18:G18" si="1">SUM(C8:C11)</f>
        <v>951027685</v>
      </c>
      <c r="D18" s="16">
        <f t="shared" si="1"/>
        <v>991194543</v>
      </c>
      <c r="E18" s="16">
        <f t="shared" si="1"/>
        <v>1023602708</v>
      </c>
      <c r="F18" s="16">
        <f t="shared" si="1"/>
        <v>1073753165</v>
      </c>
      <c r="G18" s="16">
        <f t="shared" si="1"/>
        <v>1117413168</v>
      </c>
    </row>
    <row r="19" spans="1:7" ht="15.75" x14ac:dyDescent="0.25">
      <c r="A19" s="15"/>
      <c r="B19" s="16"/>
      <c r="C19" s="16"/>
      <c r="D19" s="16"/>
      <c r="E19" s="16"/>
      <c r="F19" s="16"/>
    </row>
    <row r="20" spans="1:7" ht="15.75" x14ac:dyDescent="0.25">
      <c r="A20" s="42" t="s">
        <v>65</v>
      </c>
      <c r="B20" s="18">
        <f>SUM(B21:B24)</f>
        <v>80296543</v>
      </c>
      <c r="C20" s="18">
        <f t="shared" ref="C20:G20" si="2">SUM(C21:C24)</f>
        <v>81702281</v>
      </c>
      <c r="D20" s="18">
        <f t="shared" si="2"/>
        <v>88930256</v>
      </c>
      <c r="E20" s="18">
        <f t="shared" si="2"/>
        <v>97211979</v>
      </c>
      <c r="F20" s="18">
        <f t="shared" si="2"/>
        <v>97682447</v>
      </c>
      <c r="G20" s="18">
        <f t="shared" si="2"/>
        <v>98378162</v>
      </c>
    </row>
    <row r="21" spans="1:7" ht="15.75" x14ac:dyDescent="0.25">
      <c r="A21" s="9" t="s">
        <v>4</v>
      </c>
      <c r="B21" s="11">
        <v>32123632</v>
      </c>
      <c r="C21" s="11">
        <v>31252117</v>
      </c>
      <c r="D21" s="12">
        <v>41062742</v>
      </c>
      <c r="E21" s="13">
        <v>38615232</v>
      </c>
      <c r="F21" s="14">
        <v>43114622</v>
      </c>
      <c r="G21" s="92">
        <v>40638951</v>
      </c>
    </row>
    <row r="22" spans="1:7" ht="15.75" x14ac:dyDescent="0.25">
      <c r="A22" s="9" t="s">
        <v>35</v>
      </c>
      <c r="B22" s="11">
        <v>37083721</v>
      </c>
      <c r="C22" s="11">
        <v>38343761</v>
      </c>
      <c r="D22" s="12">
        <v>35436927</v>
      </c>
      <c r="E22" s="13">
        <v>41338847</v>
      </c>
      <c r="F22" s="14">
        <v>34278756</v>
      </c>
      <c r="G22" s="92">
        <v>38066010</v>
      </c>
    </row>
    <row r="23" spans="1:7" ht="15.75" x14ac:dyDescent="0.25">
      <c r="A23" s="9" t="s">
        <v>5</v>
      </c>
      <c r="B23" s="11">
        <v>8615314</v>
      </c>
      <c r="C23" s="11">
        <v>9172824</v>
      </c>
      <c r="D23" s="12">
        <v>10037686</v>
      </c>
      <c r="E23" s="13">
        <v>13690584</v>
      </c>
      <c r="F23" s="14">
        <v>15585841</v>
      </c>
      <c r="G23" s="92">
        <v>15745840</v>
      </c>
    </row>
    <row r="24" spans="1:7" ht="15.75" x14ac:dyDescent="0.25">
      <c r="A24" s="9" t="s">
        <v>6</v>
      </c>
      <c r="B24" s="11">
        <v>2473876</v>
      </c>
      <c r="C24" s="11">
        <v>2933579</v>
      </c>
      <c r="D24" s="12">
        <v>2392901</v>
      </c>
      <c r="E24" s="13">
        <v>3567316</v>
      </c>
      <c r="F24" s="14">
        <v>4703228</v>
      </c>
      <c r="G24" s="92">
        <v>3927361</v>
      </c>
    </row>
    <row r="25" spans="1:7" ht="15.75" x14ac:dyDescent="0.25">
      <c r="A25" s="42" t="s">
        <v>7</v>
      </c>
      <c r="B25" s="18">
        <v>55167523</v>
      </c>
      <c r="C25" s="18">
        <v>40867912</v>
      </c>
      <c r="D25" s="19">
        <v>43665488</v>
      </c>
      <c r="E25" s="20">
        <v>21320400</v>
      </c>
      <c r="F25" s="21">
        <v>22284023</v>
      </c>
      <c r="G25" s="92">
        <v>23482156</v>
      </c>
    </row>
    <row r="26" spans="1:7" ht="15.75" x14ac:dyDescent="0.25">
      <c r="A26" s="42"/>
      <c r="B26" s="18"/>
      <c r="C26" s="18"/>
      <c r="D26" s="19"/>
      <c r="E26" s="20"/>
      <c r="F26" s="43"/>
    </row>
    <row r="27" spans="1:7" ht="15.75" x14ac:dyDescent="0.25">
      <c r="A27" s="42" t="s">
        <v>8</v>
      </c>
      <c r="B27" s="16">
        <f>SUM(B28:B32)</f>
        <v>472459735</v>
      </c>
      <c r="C27" s="16">
        <f t="shared" ref="C27:G27" si="3">SUM(C28:C32)</f>
        <v>498615972</v>
      </c>
      <c r="D27" s="16">
        <f t="shared" si="3"/>
        <v>501815033</v>
      </c>
      <c r="E27" s="16">
        <f t="shared" si="3"/>
        <v>466495620</v>
      </c>
      <c r="F27" s="16">
        <f t="shared" si="3"/>
        <v>508776313</v>
      </c>
      <c r="G27" s="16">
        <f t="shared" si="3"/>
        <v>567317964</v>
      </c>
    </row>
    <row r="28" spans="1:7" ht="31.5" x14ac:dyDescent="0.25">
      <c r="A28" s="9" t="s">
        <v>9</v>
      </c>
      <c r="B28" s="11">
        <v>31728374</v>
      </c>
      <c r="C28" s="11">
        <v>30187501</v>
      </c>
      <c r="D28" s="12">
        <v>20518158</v>
      </c>
      <c r="E28" s="13">
        <v>20330953</v>
      </c>
      <c r="F28" s="14">
        <v>32580794</v>
      </c>
      <c r="G28" s="92">
        <v>33562287</v>
      </c>
    </row>
    <row r="29" spans="1:7" ht="31.5" x14ac:dyDescent="0.25">
      <c r="A29" s="9" t="s">
        <v>10</v>
      </c>
      <c r="B29" s="11">
        <v>97768369</v>
      </c>
      <c r="C29" s="11">
        <v>133199273</v>
      </c>
      <c r="D29" s="12">
        <v>106227125</v>
      </c>
      <c r="E29" s="13">
        <v>62053351</v>
      </c>
      <c r="F29" s="14">
        <v>44642347</v>
      </c>
      <c r="G29" s="92">
        <v>61809930</v>
      </c>
    </row>
    <row r="30" spans="1:7" ht="15.75" x14ac:dyDescent="0.25">
      <c r="A30" s="9" t="s">
        <v>57</v>
      </c>
      <c r="B30" s="11">
        <v>58127037</v>
      </c>
      <c r="C30" s="17"/>
      <c r="D30" s="12"/>
      <c r="E30" s="13"/>
      <c r="F30" s="14"/>
    </row>
    <row r="31" spans="1:7" ht="15.75" x14ac:dyDescent="0.25">
      <c r="A31" s="9" t="s">
        <v>43</v>
      </c>
      <c r="B31" s="11">
        <v>38390603</v>
      </c>
      <c r="C31" s="11">
        <v>42388207</v>
      </c>
      <c r="D31" s="12">
        <v>54847014</v>
      </c>
      <c r="E31" s="13">
        <v>29888785</v>
      </c>
      <c r="F31" s="14">
        <v>46392976</v>
      </c>
      <c r="G31" s="92">
        <v>42993984</v>
      </c>
    </row>
    <row r="32" spans="1:7" ht="15.75" x14ac:dyDescent="0.25">
      <c r="A32" s="9" t="s">
        <v>11</v>
      </c>
      <c r="B32" s="11">
        <v>246445352</v>
      </c>
      <c r="C32" s="11">
        <v>292840991</v>
      </c>
      <c r="D32" s="12">
        <v>320222736</v>
      </c>
      <c r="E32" s="13">
        <v>354222531</v>
      </c>
      <c r="F32" s="14">
        <v>385160196</v>
      </c>
      <c r="G32" s="92">
        <v>428951763</v>
      </c>
    </row>
    <row r="33" spans="1:7" ht="15.75" x14ac:dyDescent="0.25">
      <c r="A33" s="15"/>
      <c r="B33" s="16">
        <f>B27+B25+B18+B20</f>
        <v>1467056769</v>
      </c>
      <c r="C33" s="16">
        <f t="shared" ref="C33:G33" si="4">C27+C25+C18+C20</f>
        <v>1572213850</v>
      </c>
      <c r="D33" s="16">
        <f t="shared" si="4"/>
        <v>1625605320</v>
      </c>
      <c r="E33" s="16">
        <f t="shared" si="4"/>
        <v>1608630707</v>
      </c>
      <c r="F33" s="16">
        <f t="shared" si="4"/>
        <v>1702495948</v>
      </c>
      <c r="G33" s="16">
        <f t="shared" si="4"/>
        <v>1806591450</v>
      </c>
    </row>
    <row r="34" spans="1:7" ht="15.75" x14ac:dyDescent="0.25">
      <c r="A34" s="15"/>
      <c r="B34" s="16"/>
      <c r="C34" s="16"/>
      <c r="D34" s="16"/>
      <c r="E34" s="16"/>
      <c r="F34" s="16"/>
    </row>
    <row r="35" spans="1:7" ht="15.75" x14ac:dyDescent="0.25">
      <c r="A35" s="44" t="s">
        <v>66</v>
      </c>
      <c r="B35" s="16"/>
      <c r="C35" s="16"/>
      <c r="D35" s="16"/>
      <c r="E35" s="16"/>
      <c r="F35" s="16"/>
    </row>
    <row r="36" spans="1:7" ht="15.75" x14ac:dyDescent="0.25">
      <c r="A36" s="45" t="s">
        <v>12</v>
      </c>
      <c r="B36" s="18">
        <v>180073998</v>
      </c>
      <c r="C36" s="18">
        <v>179359701</v>
      </c>
      <c r="D36" s="19">
        <v>185098354</v>
      </c>
      <c r="E36" s="20">
        <v>190863883</v>
      </c>
      <c r="F36" s="21">
        <v>224481833</v>
      </c>
      <c r="G36" s="92">
        <v>236112201</v>
      </c>
    </row>
    <row r="37" spans="1:7" ht="15.75" x14ac:dyDescent="0.25">
      <c r="A37" s="45"/>
      <c r="B37" s="18"/>
      <c r="C37" s="18"/>
      <c r="D37" s="19"/>
      <c r="E37" s="20"/>
      <c r="F37" s="21"/>
      <c r="G37" s="92"/>
    </row>
    <row r="38" spans="1:7" ht="15.75" x14ac:dyDescent="0.25">
      <c r="A38" s="9" t="s">
        <v>13</v>
      </c>
      <c r="B38" s="11">
        <v>30809361</v>
      </c>
      <c r="C38" s="11">
        <v>27922992</v>
      </c>
      <c r="D38" s="12">
        <v>26432481</v>
      </c>
      <c r="E38" s="13">
        <v>17352262</v>
      </c>
      <c r="F38" s="14">
        <v>17515498</v>
      </c>
      <c r="G38" s="92">
        <v>23894488</v>
      </c>
    </row>
    <row r="39" spans="1:7" ht="31.5" x14ac:dyDescent="0.25">
      <c r="A39" s="9" t="s">
        <v>14</v>
      </c>
      <c r="B39" s="11">
        <v>149831839</v>
      </c>
      <c r="C39" s="11">
        <v>192125982</v>
      </c>
      <c r="D39" s="12">
        <v>182791886</v>
      </c>
      <c r="E39" s="13">
        <v>161999275</v>
      </c>
      <c r="F39" s="14">
        <v>169545046</v>
      </c>
      <c r="G39" s="92">
        <v>176776831</v>
      </c>
    </row>
    <row r="40" spans="1:7" ht="15.75" x14ac:dyDescent="0.25">
      <c r="A40" s="9" t="s">
        <v>15</v>
      </c>
      <c r="B40" s="11">
        <v>140348249</v>
      </c>
      <c r="C40" s="11">
        <v>184704930</v>
      </c>
      <c r="D40" s="12">
        <v>215659627</v>
      </c>
      <c r="E40" s="13">
        <v>261242469</v>
      </c>
      <c r="F40" s="14">
        <v>304714484</v>
      </c>
      <c r="G40" s="92">
        <v>350045894</v>
      </c>
    </row>
    <row r="41" spans="1:7" ht="15.75" x14ac:dyDescent="0.25">
      <c r="A41" s="9" t="s">
        <v>16</v>
      </c>
      <c r="B41" s="11">
        <v>604853759</v>
      </c>
      <c r="C41" s="11">
        <v>588464471</v>
      </c>
      <c r="D41" s="12">
        <v>589786224</v>
      </c>
      <c r="E41" s="13">
        <v>546475806</v>
      </c>
      <c r="F41" s="14">
        <v>554415155</v>
      </c>
      <c r="G41" s="92">
        <v>579981599</v>
      </c>
    </row>
    <row r="42" spans="1:7" ht="15.75" x14ac:dyDescent="0.25">
      <c r="A42" s="9" t="s">
        <v>58</v>
      </c>
      <c r="B42" s="11">
        <v>339939578</v>
      </c>
      <c r="C42" s="11">
        <v>379040274</v>
      </c>
      <c r="D42" s="12">
        <v>402818229</v>
      </c>
      <c r="E42" s="13">
        <v>409485276</v>
      </c>
      <c r="F42" s="14">
        <v>411585342</v>
      </c>
      <c r="G42" s="92">
        <v>412184443</v>
      </c>
    </row>
    <row r="43" spans="1:7" ht="15.75" x14ac:dyDescent="0.25">
      <c r="A43" s="9" t="s">
        <v>86</v>
      </c>
      <c r="B43" s="11">
        <v>20072726</v>
      </c>
      <c r="C43" s="11">
        <v>19661196</v>
      </c>
      <c r="D43" s="12">
        <v>22273617</v>
      </c>
      <c r="E43" s="13">
        <v>19833431</v>
      </c>
      <c r="F43" s="14">
        <v>19179629</v>
      </c>
      <c r="G43" s="92">
        <v>26135114</v>
      </c>
    </row>
    <row r="44" spans="1:7" ht="15.75" x14ac:dyDescent="0.25">
      <c r="A44" s="9" t="s">
        <v>17</v>
      </c>
      <c r="B44" s="11">
        <v>431339</v>
      </c>
      <c r="C44" s="11">
        <v>287383</v>
      </c>
      <c r="D44" s="12">
        <v>392196</v>
      </c>
      <c r="E44" s="13">
        <v>414714</v>
      </c>
      <c r="F44" s="14">
        <v>461729</v>
      </c>
      <c r="G44" s="92">
        <v>593953</v>
      </c>
    </row>
    <row r="45" spans="1:7" ht="15.75" x14ac:dyDescent="0.25">
      <c r="A45" s="9" t="s">
        <v>44</v>
      </c>
      <c r="B45" s="11">
        <v>162175</v>
      </c>
      <c r="C45" s="11">
        <v>162175</v>
      </c>
      <c r="D45" s="12">
        <v>162175</v>
      </c>
      <c r="E45" s="13">
        <v>162175</v>
      </c>
      <c r="F45" s="14">
        <v>162175</v>
      </c>
      <c r="G45" s="92">
        <v>162175</v>
      </c>
    </row>
    <row r="46" spans="1:7" ht="15.75" x14ac:dyDescent="0.25">
      <c r="A46" s="9" t="s">
        <v>37</v>
      </c>
      <c r="B46" s="11">
        <v>533745</v>
      </c>
      <c r="C46" s="11">
        <v>484746</v>
      </c>
      <c r="D46" s="12">
        <v>190531</v>
      </c>
      <c r="E46" s="13">
        <v>801416</v>
      </c>
      <c r="F46" s="14">
        <v>435057</v>
      </c>
      <c r="G46" s="92">
        <v>704752</v>
      </c>
    </row>
    <row r="47" spans="1:7" ht="15.75" x14ac:dyDescent="0.25">
      <c r="A47" s="15"/>
      <c r="B47" s="18">
        <f>SUM(B36:B46)</f>
        <v>1467056769</v>
      </c>
      <c r="C47" s="18">
        <f t="shared" ref="C47:G47" si="5">SUM(C36:C46)</f>
        <v>1572213850</v>
      </c>
      <c r="D47" s="18">
        <f t="shared" si="5"/>
        <v>1625605320</v>
      </c>
      <c r="E47" s="18">
        <f t="shared" si="5"/>
        <v>1608630707</v>
      </c>
      <c r="F47" s="18">
        <f t="shared" si="5"/>
        <v>1702495948</v>
      </c>
      <c r="G47" s="18">
        <f t="shared" si="5"/>
        <v>1806591450</v>
      </c>
    </row>
    <row r="48" spans="1:7" ht="15.75" x14ac:dyDescent="0.25">
      <c r="A48" s="15"/>
      <c r="B48" s="18">
        <f>B33-B47</f>
        <v>0</v>
      </c>
      <c r="C48" s="18">
        <f t="shared" ref="C48:G48" si="6">C33-C47</f>
        <v>0</v>
      </c>
      <c r="D48" s="18">
        <f t="shared" si="6"/>
        <v>0</v>
      </c>
      <c r="E48" s="18">
        <f t="shared" si="6"/>
        <v>0</v>
      </c>
      <c r="F48" s="18">
        <f t="shared" si="6"/>
        <v>0</v>
      </c>
      <c r="G48" s="18">
        <f t="shared" si="6"/>
        <v>0</v>
      </c>
    </row>
    <row r="49" spans="1:7" ht="16.5" thickBot="1" x14ac:dyDescent="0.3">
      <c r="A49" s="46" t="s">
        <v>67</v>
      </c>
      <c r="B49" s="22">
        <f t="shared" ref="B49:E49" si="7">B18/(B8/10)</f>
        <v>20.692370046979583</v>
      </c>
      <c r="C49" s="22">
        <f t="shared" si="7"/>
        <v>22.905670619012184</v>
      </c>
      <c r="D49" s="22">
        <f t="shared" si="7"/>
        <v>22.10471898429595</v>
      </c>
      <c r="E49" s="22">
        <f t="shared" si="7"/>
        <v>22.827456397633078</v>
      </c>
      <c r="F49" s="22">
        <f t="shared" ref="F49:G49" si="8">F18/(F8/10)</f>
        <v>22.805586847878953</v>
      </c>
      <c r="G49" s="22">
        <f t="shared" si="8"/>
        <v>23.732887481442308</v>
      </c>
    </row>
    <row r="50" spans="1:7" ht="15.75" x14ac:dyDescent="0.25">
      <c r="A50" s="46" t="s">
        <v>68</v>
      </c>
      <c r="B50" s="47">
        <f>B8/10</f>
        <v>41519312</v>
      </c>
      <c r="C50" s="47">
        <f t="shared" ref="C50:G50" si="9">C8/10</f>
        <v>41519312</v>
      </c>
      <c r="D50" s="47">
        <f t="shared" si="9"/>
        <v>44840857</v>
      </c>
      <c r="E50" s="47">
        <f t="shared" si="9"/>
        <v>44840857</v>
      </c>
      <c r="F50" s="47">
        <f t="shared" si="9"/>
        <v>47082900</v>
      </c>
      <c r="G50" s="47">
        <f t="shared" si="9"/>
        <v>47082900</v>
      </c>
    </row>
    <row r="51" spans="1:7" ht="15.75" x14ac:dyDescent="0.25">
      <c r="A51" s="23"/>
      <c r="B51" s="24"/>
      <c r="C51" s="24"/>
      <c r="D51" s="25"/>
      <c r="E51" s="27"/>
      <c r="F51" s="28"/>
    </row>
    <row r="52" spans="1:7" ht="15.75" x14ac:dyDescent="0.25">
      <c r="A52" s="23"/>
      <c r="B52" s="24"/>
      <c r="C52" s="24"/>
      <c r="D52" s="25"/>
      <c r="E52" s="25"/>
      <c r="F52" s="26"/>
    </row>
    <row r="53" spans="1:7" ht="15.75" x14ac:dyDescent="0.25">
      <c r="A53" s="23"/>
      <c r="B53" s="24"/>
      <c r="C53" s="24"/>
      <c r="D53" s="25"/>
      <c r="E53" s="25"/>
      <c r="F53" s="26"/>
    </row>
    <row r="54" spans="1:7" ht="15.75" x14ac:dyDescent="0.25">
      <c r="A54" s="23"/>
      <c r="B54" s="24"/>
      <c r="C54" s="24"/>
      <c r="D54" s="25"/>
      <c r="E54" s="27"/>
      <c r="F54" s="28"/>
    </row>
    <row r="55" spans="1:7" ht="15.75" x14ac:dyDescent="0.25">
      <c r="A55" s="29"/>
      <c r="B55" s="30"/>
      <c r="C55" s="30"/>
      <c r="D55" s="31"/>
      <c r="E55" s="31"/>
      <c r="F55" s="32"/>
    </row>
    <row r="56" spans="1:7" ht="16.5" thickBot="1" x14ac:dyDescent="0.3">
      <c r="A56" s="33"/>
      <c r="B56" s="34"/>
      <c r="C56" s="34"/>
      <c r="D56" s="35"/>
      <c r="E56" s="35"/>
      <c r="F56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opLeftCell="B19" workbookViewId="0">
      <pane xSplit="1" topLeftCell="C1" activePane="topRight" state="frozen"/>
      <selection activeCell="B1" sqref="B1"/>
      <selection pane="topRight" activeCell="D37" sqref="D37"/>
    </sheetView>
  </sheetViews>
  <sheetFormatPr defaultRowHeight="15" x14ac:dyDescent="0.25"/>
  <cols>
    <col min="1" max="1" width="8.140625" style="94" customWidth="1"/>
    <col min="2" max="2" width="51.5703125" style="94" customWidth="1"/>
    <col min="3" max="4" width="19.28515625" style="94" customWidth="1"/>
    <col min="5" max="6" width="18.5703125" style="94" bestFit="1" customWidth="1"/>
    <col min="7" max="8" width="13.7109375" style="94" bestFit="1" customWidth="1"/>
    <col min="9" max="16384" width="9.140625" style="94"/>
  </cols>
  <sheetData>
    <row r="1" spans="2:8" ht="18.75" x14ac:dyDescent="0.3">
      <c r="B1" s="4" t="s">
        <v>40</v>
      </c>
      <c r="C1" s="4"/>
      <c r="D1" s="4"/>
    </row>
    <row r="2" spans="2:8" ht="15.75" x14ac:dyDescent="0.25">
      <c r="B2" s="95" t="s">
        <v>38</v>
      </c>
    </row>
    <row r="3" spans="2:8" ht="16.5" thickBot="1" x14ac:dyDescent="0.3">
      <c r="B3" s="96" t="s">
        <v>60</v>
      </c>
      <c r="C3" s="97"/>
      <c r="D3" s="97"/>
    </row>
    <row r="4" spans="2:8" ht="15.75" x14ac:dyDescent="0.25">
      <c r="B4" s="49"/>
      <c r="C4" s="50">
        <v>2013</v>
      </c>
      <c r="D4" s="50">
        <v>2014</v>
      </c>
      <c r="E4" s="51">
        <v>2015</v>
      </c>
      <c r="F4" s="52">
        <v>2016</v>
      </c>
      <c r="G4" s="53">
        <v>2017</v>
      </c>
      <c r="H4" s="94">
        <v>2018</v>
      </c>
    </row>
    <row r="5" spans="2:8" ht="15.75" x14ac:dyDescent="0.25">
      <c r="B5" s="98" t="s">
        <v>69</v>
      </c>
      <c r="C5" s="54"/>
      <c r="D5" s="54"/>
      <c r="E5" s="55"/>
      <c r="F5" s="56"/>
      <c r="G5" s="57"/>
    </row>
    <row r="6" spans="2:8" ht="15.75" x14ac:dyDescent="0.25">
      <c r="B6" s="58" t="s">
        <v>45</v>
      </c>
      <c r="C6" s="59">
        <v>4165778</v>
      </c>
      <c r="D6" s="59">
        <v>2845324</v>
      </c>
      <c r="E6" s="60">
        <v>2574601</v>
      </c>
      <c r="F6" s="60">
        <v>2925125</v>
      </c>
      <c r="G6" s="61">
        <v>3896665</v>
      </c>
      <c r="H6" s="99">
        <v>6908447</v>
      </c>
    </row>
    <row r="7" spans="2:8" ht="15.75" x14ac:dyDescent="0.25">
      <c r="B7" s="58" t="s">
        <v>46</v>
      </c>
      <c r="C7" s="59">
        <v>69614254</v>
      </c>
      <c r="D7" s="59">
        <v>57612335</v>
      </c>
      <c r="E7" s="60"/>
      <c r="F7" s="60"/>
      <c r="G7" s="61">
        <v>32776573</v>
      </c>
      <c r="H7" s="99">
        <v>43593538</v>
      </c>
    </row>
    <row r="8" spans="2:8" ht="15.75" x14ac:dyDescent="0.25">
      <c r="B8" s="58" t="s">
        <v>47</v>
      </c>
      <c r="C8" s="59"/>
      <c r="D8" s="59"/>
      <c r="E8" s="60">
        <v>53948555</v>
      </c>
      <c r="F8" s="60">
        <v>39563585</v>
      </c>
      <c r="G8" s="61"/>
    </row>
    <row r="9" spans="2:8" ht="15.75" x14ac:dyDescent="0.25">
      <c r="B9" s="58" t="s">
        <v>48</v>
      </c>
      <c r="C9" s="59">
        <v>13678250</v>
      </c>
      <c r="D9" s="59">
        <v>23599200</v>
      </c>
      <c r="E9" s="60">
        <v>18319200</v>
      </c>
      <c r="F9" s="60">
        <v>23258300</v>
      </c>
      <c r="G9" s="61">
        <v>24470791</v>
      </c>
      <c r="H9" s="99">
        <v>23726743</v>
      </c>
    </row>
    <row r="10" spans="2:8" ht="15.75" x14ac:dyDescent="0.25">
      <c r="B10" s="58" t="s">
        <v>49</v>
      </c>
      <c r="C10" s="59">
        <v>-179654</v>
      </c>
      <c r="D10" s="59">
        <v>9509271</v>
      </c>
      <c r="E10" s="60">
        <v>-6827</v>
      </c>
      <c r="F10" s="60">
        <v>-1037277</v>
      </c>
      <c r="G10" s="61">
        <v>7031432</v>
      </c>
      <c r="H10" s="99">
        <v>30245088</v>
      </c>
    </row>
    <row r="11" spans="2:8" ht="15.75" x14ac:dyDescent="0.25">
      <c r="B11" s="58" t="s">
        <v>50</v>
      </c>
      <c r="C11" s="59">
        <v>365234</v>
      </c>
      <c r="D11" s="59"/>
      <c r="E11" s="60">
        <v>278389</v>
      </c>
      <c r="F11" s="60" t="s">
        <v>1</v>
      </c>
      <c r="G11" s="61">
        <v>694381</v>
      </c>
    </row>
    <row r="12" spans="2:8" ht="15.75" x14ac:dyDescent="0.25">
      <c r="C12" s="63">
        <f t="shared" ref="C12:H12" si="0">SUM(C6:C11)</f>
        <v>87643862</v>
      </c>
      <c r="D12" s="63">
        <f>SUM(D6:D11)</f>
        <v>93566130</v>
      </c>
      <c r="E12" s="63">
        <f t="shared" si="0"/>
        <v>75113918</v>
      </c>
      <c r="F12" s="63">
        <f t="shared" si="0"/>
        <v>64709733</v>
      </c>
      <c r="G12" s="63">
        <f t="shared" si="0"/>
        <v>68869842</v>
      </c>
      <c r="H12" s="63">
        <f t="shared" si="0"/>
        <v>104473816</v>
      </c>
    </row>
    <row r="13" spans="2:8" x14ac:dyDescent="0.25">
      <c r="B13" s="98" t="s">
        <v>18</v>
      </c>
      <c r="C13" s="100">
        <f>SUM(C14:C17)</f>
        <v>44991419</v>
      </c>
      <c r="D13" s="100">
        <f>SUM(D14:D17)</f>
        <v>47831156</v>
      </c>
      <c r="E13" s="100">
        <f t="shared" ref="E13:H13" si="1">SUM(E14:E17)</f>
        <v>30788992</v>
      </c>
      <c r="F13" s="100">
        <f t="shared" si="1"/>
        <v>51414403</v>
      </c>
      <c r="G13" s="100">
        <f t="shared" si="1"/>
        <v>52413670</v>
      </c>
      <c r="H13" s="100">
        <f t="shared" si="1"/>
        <v>41272467</v>
      </c>
    </row>
    <row r="14" spans="2:8" ht="15.75" x14ac:dyDescent="0.25">
      <c r="B14" s="58" t="s">
        <v>19</v>
      </c>
      <c r="C14" s="59">
        <v>3113869</v>
      </c>
      <c r="D14" s="59">
        <v>3931917</v>
      </c>
      <c r="E14" s="60">
        <v>1702369</v>
      </c>
      <c r="F14" s="60">
        <v>6665478</v>
      </c>
      <c r="G14" s="61">
        <v>7145228</v>
      </c>
      <c r="H14" s="99">
        <v>1992699</v>
      </c>
    </row>
    <row r="15" spans="2:8" ht="15.75" x14ac:dyDescent="0.25">
      <c r="B15" s="58" t="s">
        <v>36</v>
      </c>
      <c r="C15" s="59">
        <v>36881402</v>
      </c>
      <c r="D15" s="59">
        <v>37507289</v>
      </c>
      <c r="E15" s="60">
        <v>21032994</v>
      </c>
      <c r="F15" s="60">
        <v>33823499</v>
      </c>
      <c r="G15" s="61">
        <v>31789519</v>
      </c>
      <c r="H15" s="99">
        <v>20496349</v>
      </c>
    </row>
    <row r="16" spans="2:8" ht="15.75" x14ac:dyDescent="0.25">
      <c r="B16" s="58" t="s">
        <v>20</v>
      </c>
      <c r="C16" s="59">
        <v>3053117</v>
      </c>
      <c r="D16" s="59">
        <v>5149714</v>
      </c>
      <c r="E16" s="60">
        <v>4536700</v>
      </c>
      <c r="F16" s="60">
        <v>6756736</v>
      </c>
      <c r="G16" s="61">
        <v>9387014</v>
      </c>
      <c r="H16" s="99">
        <v>13329090</v>
      </c>
    </row>
    <row r="17" spans="2:8" ht="15.75" x14ac:dyDescent="0.25">
      <c r="B17" s="58" t="s">
        <v>21</v>
      </c>
      <c r="C17" s="59">
        <v>1943031</v>
      </c>
      <c r="D17" s="59">
        <v>1242236</v>
      </c>
      <c r="E17" s="60">
        <v>3516929</v>
      </c>
      <c r="F17" s="60">
        <v>4168690</v>
      </c>
      <c r="G17" s="61">
        <v>4091909</v>
      </c>
      <c r="H17" s="99">
        <v>5454329</v>
      </c>
    </row>
    <row r="18" spans="2:8" ht="15.75" x14ac:dyDescent="0.25">
      <c r="B18" s="62"/>
      <c r="C18" s="63">
        <f>C12+C13</f>
        <v>132635281</v>
      </c>
      <c r="D18" s="63">
        <f t="shared" ref="D18:H18" si="2">D12+D13</f>
        <v>141397286</v>
      </c>
      <c r="E18" s="63">
        <f t="shared" si="2"/>
        <v>105902910</v>
      </c>
      <c r="F18" s="63">
        <f t="shared" si="2"/>
        <v>116124136</v>
      </c>
      <c r="G18" s="63">
        <f t="shared" si="2"/>
        <v>121283512</v>
      </c>
      <c r="H18" s="63">
        <f t="shared" si="2"/>
        <v>145746283</v>
      </c>
    </row>
    <row r="19" spans="2:8" ht="15.75" x14ac:dyDescent="0.25">
      <c r="B19" s="98" t="s">
        <v>70</v>
      </c>
      <c r="C19" s="63">
        <f t="shared" ref="C19:H19" si="3">SUM(C20:C30)</f>
        <v>9249204</v>
      </c>
      <c r="D19" s="63">
        <f t="shared" si="3"/>
        <v>7227851</v>
      </c>
      <c r="E19" s="63">
        <f t="shared" si="3"/>
        <v>8437262</v>
      </c>
      <c r="F19" s="63">
        <f t="shared" si="3"/>
        <v>8917915</v>
      </c>
      <c r="G19" s="63">
        <f t="shared" si="3"/>
        <v>9303550</v>
      </c>
      <c r="H19" s="63">
        <f t="shared" si="3"/>
        <v>12054704</v>
      </c>
    </row>
    <row r="20" spans="2:8" ht="15.75" x14ac:dyDescent="0.25">
      <c r="B20" s="58" t="s">
        <v>51</v>
      </c>
      <c r="C20" s="59">
        <v>470000</v>
      </c>
      <c r="D20" s="59">
        <v>490000</v>
      </c>
      <c r="E20" s="60">
        <v>539250</v>
      </c>
      <c r="F20" s="60"/>
      <c r="G20" s="61"/>
    </row>
    <row r="21" spans="2:8" ht="15.75" x14ac:dyDescent="0.25">
      <c r="B21" s="58" t="s">
        <v>22</v>
      </c>
      <c r="C21" s="59">
        <v>675235</v>
      </c>
      <c r="D21" s="59">
        <v>229199</v>
      </c>
      <c r="E21" s="60">
        <v>345461</v>
      </c>
      <c r="F21" s="60">
        <v>614678</v>
      </c>
      <c r="G21" s="61">
        <v>375290</v>
      </c>
      <c r="H21" s="99">
        <v>385404</v>
      </c>
    </row>
    <row r="22" spans="2:8" ht="15.75" x14ac:dyDescent="0.25">
      <c r="B22" s="58" t="s">
        <v>52</v>
      </c>
      <c r="C22" s="59">
        <v>479910</v>
      </c>
      <c r="D22" s="59">
        <v>584785</v>
      </c>
      <c r="E22" s="60">
        <v>457572</v>
      </c>
      <c r="F22" s="60">
        <v>417195</v>
      </c>
      <c r="G22" s="61">
        <v>456494</v>
      </c>
      <c r="H22" s="99">
        <v>483857</v>
      </c>
    </row>
    <row r="23" spans="2:8" ht="15.75" x14ac:dyDescent="0.25">
      <c r="B23" s="58" t="s">
        <v>23</v>
      </c>
      <c r="C23" s="59"/>
      <c r="D23" s="59"/>
      <c r="E23" s="60"/>
      <c r="F23" s="60">
        <v>503750</v>
      </c>
      <c r="G23" s="61">
        <v>385250</v>
      </c>
      <c r="H23" s="99">
        <v>290500</v>
      </c>
    </row>
    <row r="24" spans="2:8" ht="15.75" x14ac:dyDescent="0.25">
      <c r="B24" s="58" t="s">
        <v>24</v>
      </c>
      <c r="C24" s="59">
        <v>95750</v>
      </c>
      <c r="D24" s="59">
        <v>248750</v>
      </c>
      <c r="E24" s="60">
        <v>267650</v>
      </c>
      <c r="F24" s="60">
        <v>276500</v>
      </c>
      <c r="G24" s="61">
        <v>268250</v>
      </c>
      <c r="H24" s="99">
        <v>143750</v>
      </c>
    </row>
    <row r="25" spans="2:8" ht="15.75" x14ac:dyDescent="0.25">
      <c r="B25" s="58" t="s">
        <v>53</v>
      </c>
      <c r="C25" s="59"/>
      <c r="D25" s="59"/>
      <c r="E25" s="60"/>
      <c r="F25" s="60"/>
      <c r="G25" s="61">
        <v>164900</v>
      </c>
    </row>
    <row r="26" spans="2:8" ht="15.75" x14ac:dyDescent="0.25">
      <c r="B26" s="58" t="s">
        <v>25</v>
      </c>
      <c r="C26" s="59">
        <v>148855</v>
      </c>
      <c r="D26" s="59">
        <v>57500</v>
      </c>
      <c r="E26" s="60">
        <v>612250</v>
      </c>
      <c r="F26" s="60">
        <v>391500</v>
      </c>
      <c r="G26" s="61">
        <v>573583</v>
      </c>
      <c r="H26" s="99">
        <v>738582</v>
      </c>
    </row>
    <row r="27" spans="2:8" ht="15.75" x14ac:dyDescent="0.25">
      <c r="B27" s="58" t="s">
        <v>26</v>
      </c>
      <c r="C27" s="59">
        <v>2474000</v>
      </c>
      <c r="D27" s="59">
        <v>636184</v>
      </c>
      <c r="E27" s="60">
        <v>1113839</v>
      </c>
      <c r="F27" s="60">
        <v>1387507</v>
      </c>
      <c r="G27" s="61">
        <v>1888986</v>
      </c>
      <c r="H27" s="99">
        <v>1148124</v>
      </c>
    </row>
    <row r="28" spans="2:8" ht="15.75" x14ac:dyDescent="0.25">
      <c r="B28" s="58" t="s">
        <v>87</v>
      </c>
      <c r="C28" s="59"/>
      <c r="D28" s="59"/>
      <c r="E28" s="60"/>
      <c r="F28" s="60"/>
      <c r="G28" s="61"/>
      <c r="H28" s="99">
        <v>4229007</v>
      </c>
    </row>
    <row r="29" spans="2:8" ht="15.75" x14ac:dyDescent="0.25">
      <c r="B29" s="58" t="s">
        <v>27</v>
      </c>
      <c r="C29" s="59">
        <v>3537046</v>
      </c>
      <c r="D29" s="59">
        <v>3823159</v>
      </c>
      <c r="E29" s="60">
        <v>3773446</v>
      </c>
      <c r="F29" s="60">
        <v>3678253</v>
      </c>
      <c r="G29" s="61">
        <v>3332894</v>
      </c>
      <c r="H29" s="99">
        <v>3987512</v>
      </c>
    </row>
    <row r="30" spans="2:8" ht="15.75" x14ac:dyDescent="0.25">
      <c r="B30" s="58" t="s">
        <v>54</v>
      </c>
      <c r="C30" s="59">
        <v>1368408</v>
      </c>
      <c r="D30" s="59">
        <v>1158274</v>
      </c>
      <c r="E30" s="60">
        <v>1327794</v>
      </c>
      <c r="F30" s="60">
        <v>1648532</v>
      </c>
      <c r="G30" s="61">
        <v>1857903</v>
      </c>
      <c r="H30" s="99">
        <v>647968</v>
      </c>
    </row>
    <row r="31" spans="2:8" ht="15.75" x14ac:dyDescent="0.25">
      <c r="B31" s="58"/>
      <c r="C31" s="59"/>
      <c r="D31" s="59"/>
      <c r="E31" s="60"/>
      <c r="F31" s="60"/>
      <c r="G31" s="69"/>
    </row>
    <row r="32" spans="2:8" ht="15.75" x14ac:dyDescent="0.25">
      <c r="B32" s="101" t="s">
        <v>71</v>
      </c>
      <c r="C32" s="63">
        <f t="shared" ref="C32:H32" si="4">C18-C19</f>
        <v>123386077</v>
      </c>
      <c r="D32" s="63">
        <f t="shared" si="4"/>
        <v>134169435</v>
      </c>
      <c r="E32" s="63">
        <f t="shared" si="4"/>
        <v>97465648</v>
      </c>
      <c r="F32" s="63">
        <f t="shared" si="4"/>
        <v>107206221</v>
      </c>
      <c r="G32" s="63">
        <f t="shared" si="4"/>
        <v>111979962</v>
      </c>
      <c r="H32" s="63">
        <f t="shared" si="4"/>
        <v>133691579</v>
      </c>
    </row>
    <row r="33" spans="2:8" x14ac:dyDescent="0.25">
      <c r="B33" s="102" t="s">
        <v>72</v>
      </c>
      <c r="C33" s="100">
        <f>SUM(C34:C35)</f>
        <v>41340746</v>
      </c>
      <c r="D33" s="100">
        <f t="shared" ref="D33:H33" si="5">SUM(D34:D35)</f>
        <v>41774719</v>
      </c>
      <c r="E33" s="100">
        <f t="shared" si="5"/>
        <v>27735271</v>
      </c>
      <c r="F33" s="100">
        <f t="shared" si="5"/>
        <v>29457200</v>
      </c>
      <c r="G33" s="100">
        <f t="shared" si="5"/>
        <v>28940906</v>
      </c>
      <c r="H33" s="100">
        <f t="shared" si="5"/>
        <v>28532097</v>
      </c>
    </row>
    <row r="34" spans="2:8" ht="15.75" x14ac:dyDescent="0.25">
      <c r="B34" s="94" t="s">
        <v>88</v>
      </c>
      <c r="C34" s="59">
        <v>41043184</v>
      </c>
      <c r="D34" s="59">
        <v>41485459</v>
      </c>
      <c r="E34" s="60">
        <v>27335534</v>
      </c>
      <c r="F34" s="60">
        <v>29457200</v>
      </c>
      <c r="G34" s="61">
        <v>28940906</v>
      </c>
      <c r="H34" s="99">
        <v>28532097</v>
      </c>
    </row>
    <row r="35" spans="2:8" ht="15.75" x14ac:dyDescent="0.25">
      <c r="B35" s="94" t="s">
        <v>89</v>
      </c>
      <c r="C35" s="59">
        <v>297562</v>
      </c>
      <c r="D35" s="59">
        <v>289260</v>
      </c>
      <c r="E35" s="60">
        <v>399737</v>
      </c>
      <c r="F35" s="60"/>
      <c r="G35" s="61"/>
    </row>
    <row r="36" spans="2:8" ht="15.75" x14ac:dyDescent="0.25">
      <c r="B36" s="101" t="s">
        <v>73</v>
      </c>
      <c r="C36" s="63">
        <f>C32-C33</f>
        <v>82045331</v>
      </c>
      <c r="D36" s="63">
        <f>D32-D33</f>
        <v>92394716</v>
      </c>
      <c r="E36" s="63">
        <f t="shared" ref="E36:H36" si="6">E32-E33</f>
        <v>69730377</v>
      </c>
      <c r="F36" s="63">
        <f t="shared" si="6"/>
        <v>77749021</v>
      </c>
      <c r="G36" s="63">
        <f t="shared" si="6"/>
        <v>83039056</v>
      </c>
      <c r="H36" s="63">
        <f t="shared" si="6"/>
        <v>105159482</v>
      </c>
    </row>
    <row r="37" spans="2:8" ht="15.75" x14ac:dyDescent="0.25">
      <c r="B37" s="103"/>
      <c r="C37" s="63"/>
      <c r="D37" s="63"/>
      <c r="E37" s="63"/>
      <c r="F37" s="63"/>
      <c r="G37" s="63"/>
    </row>
    <row r="38" spans="2:8" ht="15.75" x14ac:dyDescent="0.25">
      <c r="B38" s="103"/>
      <c r="C38" s="63"/>
      <c r="D38" s="63"/>
      <c r="E38" s="63"/>
      <c r="F38" s="63"/>
      <c r="G38" s="63"/>
    </row>
    <row r="39" spans="2:8" ht="16.5" thickBot="1" x14ac:dyDescent="0.3">
      <c r="B39" s="101" t="s">
        <v>74</v>
      </c>
      <c r="C39" s="64">
        <f>C36/('1'!B8/10)</f>
        <v>1.9760763617663029</v>
      </c>
      <c r="D39" s="64">
        <f>D36/('1'!C8/10)</f>
        <v>2.2253431367070822</v>
      </c>
      <c r="E39" s="64">
        <f>E36/('1'!D8/10)</f>
        <v>1.5550634324406423</v>
      </c>
      <c r="F39" s="64">
        <f>F36/('1'!E8/10)</f>
        <v>1.7338879361739228</v>
      </c>
      <c r="G39" s="64">
        <f>G36/('1'!F8/10)</f>
        <v>1.7636775984486937</v>
      </c>
      <c r="H39" s="64">
        <f>H36/('1'!G8/10)</f>
        <v>2.2334962799657627</v>
      </c>
    </row>
    <row r="40" spans="2:8" ht="15.75" x14ac:dyDescent="0.25">
      <c r="B40" s="104" t="s">
        <v>75</v>
      </c>
      <c r="C40" s="66">
        <v>41519312</v>
      </c>
      <c r="D40" s="66">
        <v>41519312</v>
      </c>
      <c r="E40" s="67">
        <v>44840857</v>
      </c>
      <c r="F40" s="67">
        <v>44840857</v>
      </c>
      <c r="G40" s="68">
        <v>47082900</v>
      </c>
      <c r="H40" s="94">
        <f>'1'!G8/10</f>
        <v>47082900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xSplit="1" ySplit="4" topLeftCell="G14" activePane="bottomRight" state="frozen"/>
      <selection pane="topRight" activeCell="B1" sqref="B1"/>
      <selection pane="bottomLeft" activeCell="A5" sqref="A5"/>
      <selection pane="bottomRight" activeCell="K23" sqref="K23"/>
    </sheetView>
  </sheetViews>
  <sheetFormatPr defaultRowHeight="15" x14ac:dyDescent="0.25"/>
  <cols>
    <col min="1" max="1" width="51.85546875" style="1" bestFit="1" customWidth="1"/>
    <col min="2" max="2" width="15.28515625" style="1" bestFit="1" customWidth="1"/>
    <col min="3" max="3" width="13.7109375" style="1" bestFit="1" customWidth="1"/>
    <col min="4" max="6" width="16.140625" style="1" bestFit="1" customWidth="1"/>
    <col min="7" max="7" width="13.42578125" style="1" bestFit="1" customWidth="1"/>
    <col min="8" max="16384" width="9.140625" style="1"/>
  </cols>
  <sheetData>
    <row r="1" spans="1:7" ht="18.75" x14ac:dyDescent="0.3">
      <c r="A1" s="4" t="s">
        <v>40</v>
      </c>
      <c r="B1" s="4"/>
      <c r="C1" s="4"/>
    </row>
    <row r="2" spans="1:7" ht="15.75" x14ac:dyDescent="0.25">
      <c r="A2" s="48" t="s">
        <v>76</v>
      </c>
    </row>
    <row r="3" spans="1:7" ht="15.75" thickBot="1" x14ac:dyDescent="0.3">
      <c r="A3" s="2" t="s">
        <v>60</v>
      </c>
    </row>
    <row r="4" spans="1:7" ht="15.75" x14ac:dyDescent="0.25">
      <c r="A4" s="72"/>
      <c r="B4" s="73">
        <v>2013</v>
      </c>
      <c r="C4" s="73">
        <v>2014</v>
      </c>
      <c r="D4" s="52">
        <v>2015</v>
      </c>
      <c r="E4" s="52">
        <v>2016</v>
      </c>
      <c r="F4" s="53">
        <v>2017</v>
      </c>
      <c r="G4" s="1">
        <v>2018</v>
      </c>
    </row>
    <row r="5" spans="1:7" ht="15.75" x14ac:dyDescent="0.25">
      <c r="A5" s="46" t="s">
        <v>77</v>
      </c>
      <c r="B5" s="91"/>
      <c r="C5" s="91"/>
      <c r="D5" s="56"/>
      <c r="E5" s="56"/>
      <c r="F5" s="57"/>
    </row>
    <row r="6" spans="1:7" ht="15.75" x14ac:dyDescent="0.25">
      <c r="A6" s="65" t="s">
        <v>28</v>
      </c>
      <c r="B6" s="66">
        <v>349212204</v>
      </c>
      <c r="C6" s="74">
        <v>341531140</v>
      </c>
      <c r="D6" s="67">
        <v>350227848</v>
      </c>
      <c r="E6" s="67">
        <v>342268738</v>
      </c>
      <c r="F6" s="75">
        <v>369440967</v>
      </c>
      <c r="G6" s="93">
        <v>407078870</v>
      </c>
    </row>
    <row r="7" spans="1:7" ht="15.75" x14ac:dyDescent="0.25">
      <c r="A7" s="65" t="s">
        <v>29</v>
      </c>
      <c r="B7" s="66">
        <v>-35493320</v>
      </c>
      <c r="C7" s="74">
        <v>-37231782</v>
      </c>
      <c r="D7" s="67">
        <v>-29675401</v>
      </c>
      <c r="E7" s="67">
        <v>-26820650</v>
      </c>
      <c r="F7" s="75">
        <v>-25475063</v>
      </c>
      <c r="G7" s="93">
        <v>-19322602</v>
      </c>
    </row>
    <row r="8" spans="1:7" ht="15.75" x14ac:dyDescent="0.25">
      <c r="A8" s="65" t="s">
        <v>30</v>
      </c>
      <c r="B8" s="66">
        <v>-206303752</v>
      </c>
      <c r="C8" s="74">
        <v>-225877462</v>
      </c>
      <c r="D8" s="67">
        <v>-267506071</v>
      </c>
      <c r="E8" s="67">
        <v>-275125135</v>
      </c>
      <c r="F8" s="75">
        <v>-283791588</v>
      </c>
      <c r="G8" s="93">
        <v>-279818922</v>
      </c>
    </row>
    <row r="9" spans="1:7" ht="15.75" x14ac:dyDescent="0.25">
      <c r="A9" s="76"/>
      <c r="B9" s="63">
        <f>SUM(B6:B8)</f>
        <v>107415132</v>
      </c>
      <c r="C9" s="63">
        <f>SUM(C6:C8)</f>
        <v>78421896</v>
      </c>
      <c r="D9" s="63">
        <f t="shared" ref="D9:G9" si="0">SUM(D6:D8)</f>
        <v>53046376</v>
      </c>
      <c r="E9" s="63">
        <f t="shared" si="0"/>
        <v>40322953</v>
      </c>
      <c r="F9" s="63">
        <f t="shared" si="0"/>
        <v>60174316</v>
      </c>
      <c r="G9" s="63">
        <f t="shared" si="0"/>
        <v>107937346</v>
      </c>
    </row>
    <row r="10" spans="1:7" ht="15.75" x14ac:dyDescent="0.25">
      <c r="A10" s="46" t="s">
        <v>78</v>
      </c>
      <c r="B10" s="63"/>
      <c r="C10" s="63"/>
      <c r="D10" s="63"/>
      <c r="E10" s="63"/>
      <c r="F10" s="63"/>
    </row>
    <row r="11" spans="1:7" ht="15.75" x14ac:dyDescent="0.25">
      <c r="A11" s="65" t="s">
        <v>31</v>
      </c>
      <c r="B11" s="66">
        <v>-30799031</v>
      </c>
      <c r="C11" s="74">
        <v>-42512325</v>
      </c>
      <c r="D11" s="67">
        <v>-30195433</v>
      </c>
      <c r="E11" s="67">
        <v>-8134114</v>
      </c>
      <c r="F11" s="75">
        <v>-5024777</v>
      </c>
      <c r="G11" s="93">
        <v>-11542098</v>
      </c>
    </row>
    <row r="12" spans="1:7" ht="15.75" x14ac:dyDescent="0.25">
      <c r="A12" s="65" t="s">
        <v>32</v>
      </c>
      <c r="B12" s="66">
        <v>365234</v>
      </c>
      <c r="C12" s="66"/>
      <c r="D12" s="67">
        <v>310000</v>
      </c>
      <c r="E12" s="77" t="s">
        <v>1</v>
      </c>
      <c r="F12" s="75">
        <v>940000</v>
      </c>
    </row>
    <row r="13" spans="1:7" ht="15.75" x14ac:dyDescent="0.25">
      <c r="A13" s="65" t="s">
        <v>39</v>
      </c>
      <c r="B13" s="66">
        <v>-23442365</v>
      </c>
      <c r="C13" s="74">
        <v>714297</v>
      </c>
      <c r="D13" s="67">
        <v>-5738652</v>
      </c>
      <c r="E13" s="67">
        <v>-5765530</v>
      </c>
      <c r="F13" s="75">
        <v>-33617950</v>
      </c>
      <c r="G13" s="93">
        <v>-11630368</v>
      </c>
    </row>
    <row r="14" spans="1:7" ht="15.75" x14ac:dyDescent="0.25">
      <c r="A14" s="76"/>
      <c r="B14" s="63">
        <f>SUM(B11:B13)</f>
        <v>-53876162</v>
      </c>
      <c r="C14" s="63">
        <f>SUM(C11:C13)</f>
        <v>-41798028</v>
      </c>
      <c r="D14" s="63">
        <f t="shared" ref="D14:G14" si="1">SUM(D11:D13)</f>
        <v>-35624085</v>
      </c>
      <c r="E14" s="63">
        <f t="shared" si="1"/>
        <v>-13899644</v>
      </c>
      <c r="F14" s="63">
        <f t="shared" si="1"/>
        <v>-37702727</v>
      </c>
      <c r="G14" s="63">
        <f t="shared" si="1"/>
        <v>-23172466</v>
      </c>
    </row>
    <row r="15" spans="1:7" ht="15.75" x14ac:dyDescent="0.25">
      <c r="A15" s="46" t="s">
        <v>79</v>
      </c>
      <c r="B15" s="63"/>
      <c r="C15" s="63"/>
      <c r="D15" s="63"/>
      <c r="E15" s="63"/>
      <c r="F15" s="63"/>
    </row>
    <row r="16" spans="1:7" ht="15.75" x14ac:dyDescent="0.25">
      <c r="A16" s="65" t="s">
        <v>55</v>
      </c>
      <c r="B16" s="66">
        <v>10801020</v>
      </c>
      <c r="C16" s="74">
        <v>3997604</v>
      </c>
      <c r="D16" s="67">
        <v>12458807</v>
      </c>
      <c r="E16" s="67">
        <v>-24958229</v>
      </c>
      <c r="F16" s="75">
        <v>16504191</v>
      </c>
      <c r="G16" s="93">
        <v>-3398992</v>
      </c>
    </row>
    <row r="17" spans="1:7" ht="15.75" x14ac:dyDescent="0.25">
      <c r="A17" s="65" t="s">
        <v>33</v>
      </c>
      <c r="B17" s="66">
        <v>-57905</v>
      </c>
      <c r="C17" s="74">
        <v>-57010760</v>
      </c>
      <c r="D17" s="67">
        <v>-28559345</v>
      </c>
      <c r="E17" s="67">
        <v>-44775498</v>
      </c>
      <c r="F17" s="75">
        <v>-31036431</v>
      </c>
      <c r="G17" s="93">
        <v>-55799444</v>
      </c>
    </row>
    <row r="18" spans="1:7" ht="15.75" x14ac:dyDescent="0.25">
      <c r="A18" s="76"/>
      <c r="B18" s="63">
        <f>B16+B17</f>
        <v>10743115</v>
      </c>
      <c r="C18" s="63">
        <f>C16+C17</f>
        <v>-53013156</v>
      </c>
      <c r="D18" s="63">
        <f t="shared" ref="D18:G18" si="2">D16+D17</f>
        <v>-16100538</v>
      </c>
      <c r="E18" s="63">
        <f t="shared" si="2"/>
        <v>-69733727</v>
      </c>
      <c r="F18" s="63">
        <f t="shared" si="2"/>
        <v>-14532240</v>
      </c>
      <c r="G18" s="63">
        <f t="shared" si="2"/>
        <v>-59198436</v>
      </c>
    </row>
    <row r="19" spans="1:7" ht="15.75" x14ac:dyDescent="0.25">
      <c r="A19" s="76"/>
      <c r="B19" s="63"/>
      <c r="C19" s="63"/>
      <c r="D19" s="63"/>
      <c r="E19" s="63"/>
      <c r="F19" s="63"/>
    </row>
    <row r="20" spans="1:7" ht="15.75" x14ac:dyDescent="0.25">
      <c r="A20" s="2" t="s">
        <v>80</v>
      </c>
      <c r="B20" s="63">
        <f t="shared" ref="B20" si="3">B18+B14+B9</f>
        <v>64282085</v>
      </c>
      <c r="C20" s="63">
        <f t="shared" ref="C20" si="4">C18+C14+C9</f>
        <v>-16389288</v>
      </c>
      <c r="D20" s="63">
        <f t="shared" ref="D20:G20" si="5">D18+D14+D9</f>
        <v>1321753</v>
      </c>
      <c r="E20" s="63">
        <f t="shared" si="5"/>
        <v>-43310418</v>
      </c>
      <c r="F20" s="63">
        <f t="shared" si="5"/>
        <v>7939349</v>
      </c>
      <c r="G20" s="63">
        <f t="shared" si="5"/>
        <v>25566444</v>
      </c>
    </row>
    <row r="21" spans="1:7" ht="15.75" x14ac:dyDescent="0.25">
      <c r="A21" s="71" t="s">
        <v>81</v>
      </c>
      <c r="B21" s="66">
        <v>540571674</v>
      </c>
      <c r="C21" s="74">
        <v>604853759</v>
      </c>
      <c r="D21" s="67">
        <v>588464471</v>
      </c>
      <c r="E21" s="67">
        <v>589786224</v>
      </c>
      <c r="F21" s="75">
        <v>546475806</v>
      </c>
      <c r="G21" s="93">
        <v>554415155</v>
      </c>
    </row>
    <row r="22" spans="1:7" ht="15.75" x14ac:dyDescent="0.25">
      <c r="A22" s="46" t="s">
        <v>82</v>
      </c>
      <c r="B22" s="63">
        <f>B20+B21</f>
        <v>604853759</v>
      </c>
      <c r="C22" s="63">
        <f>B20+C21</f>
        <v>669135844</v>
      </c>
      <c r="D22" s="63">
        <f t="shared" ref="D22:G22" si="6">D20+D21</f>
        <v>589786224</v>
      </c>
      <c r="E22" s="63">
        <f t="shared" si="6"/>
        <v>546475806</v>
      </c>
      <c r="F22" s="63">
        <f t="shared" si="6"/>
        <v>554415155</v>
      </c>
      <c r="G22" s="63">
        <f t="shared" si="6"/>
        <v>579981599</v>
      </c>
    </row>
    <row r="23" spans="1:7" ht="15.75" x14ac:dyDescent="0.25">
      <c r="A23" s="70"/>
      <c r="B23" s="63"/>
      <c r="C23" s="63"/>
      <c r="D23" s="63"/>
      <c r="E23" s="63"/>
      <c r="F23" s="63"/>
    </row>
    <row r="24" spans="1:7" ht="16.5" thickBot="1" x14ac:dyDescent="0.3">
      <c r="A24" s="46" t="s">
        <v>83</v>
      </c>
      <c r="B24" s="79">
        <f>B9/('1'!B8/10)</f>
        <v>2.5871125224811049</v>
      </c>
      <c r="C24" s="79">
        <f>C9/('1'!C8/10)</f>
        <v>1.8888052865615885</v>
      </c>
      <c r="D24" s="79">
        <f>D9/('1'!D8/10)</f>
        <v>1.1829920199785655</v>
      </c>
      <c r="E24" s="79">
        <f>E9/('1'!E8/10)</f>
        <v>0.8992458150387268</v>
      </c>
      <c r="F24" s="79">
        <f>F9/('1'!F8/10)</f>
        <v>1.2780503324986354</v>
      </c>
      <c r="G24" s="79">
        <f>G9/('1'!G8/10)</f>
        <v>2.2924957043852441</v>
      </c>
    </row>
    <row r="25" spans="1:7" x14ac:dyDescent="0.25">
      <c r="A25" s="46" t="s">
        <v>84</v>
      </c>
      <c r="B25" s="80">
        <v>41519312</v>
      </c>
      <c r="C25" s="80">
        <v>41519312</v>
      </c>
      <c r="D25" s="81">
        <v>44840857</v>
      </c>
      <c r="E25" s="81">
        <v>44840857</v>
      </c>
      <c r="F25" s="82">
        <v>47082900</v>
      </c>
      <c r="G25" s="1">
        <f>'1'!G8/10</f>
        <v>47082900</v>
      </c>
    </row>
    <row r="26" spans="1:7" ht="15.75" thickBot="1" x14ac:dyDescent="0.3">
      <c r="A26" s="83"/>
      <c r="B26" s="84"/>
      <c r="C26" s="84"/>
      <c r="D26" s="85"/>
      <c r="E26" s="85"/>
      <c r="F26" s="85"/>
    </row>
    <row r="27" spans="1:7" ht="15.75" x14ac:dyDescent="0.25">
      <c r="A27" s="86"/>
      <c r="B27" s="86"/>
      <c r="C27" s="86"/>
      <c r="D27" s="3"/>
      <c r="E27" s="3"/>
      <c r="F27" s="3"/>
    </row>
    <row r="28" spans="1:7" ht="15.75" x14ac:dyDescent="0.25">
      <c r="A28" s="65"/>
      <c r="B28" s="66"/>
      <c r="C28" s="66"/>
      <c r="D28" s="67"/>
      <c r="E28" s="67"/>
      <c r="F28" s="75"/>
    </row>
    <row r="29" spans="1:7" ht="15.75" x14ac:dyDescent="0.25">
      <c r="A29" s="76"/>
      <c r="B29" s="87"/>
      <c r="C29" s="87"/>
      <c r="D29" s="88"/>
      <c r="E29" s="88"/>
      <c r="F29" s="89"/>
    </row>
    <row r="30" spans="1:7" ht="15.75" x14ac:dyDescent="0.25">
      <c r="A30" s="76"/>
      <c r="B30" s="87"/>
      <c r="C30" s="87"/>
      <c r="D30" s="88"/>
      <c r="E30" s="88"/>
      <c r="F30" s="89"/>
    </row>
    <row r="31" spans="1:7" ht="15.75" x14ac:dyDescent="0.25">
      <c r="A31" s="65"/>
      <c r="B31" s="66"/>
      <c r="C31" s="66"/>
      <c r="D31" s="67"/>
      <c r="E31" s="67"/>
      <c r="F31" s="75"/>
    </row>
    <row r="32" spans="1:7" ht="15.75" x14ac:dyDescent="0.25">
      <c r="A32" s="76"/>
      <c r="B32" s="87"/>
      <c r="C32" s="87"/>
      <c r="D32" s="88"/>
      <c r="E32" s="88"/>
      <c r="F32" s="89"/>
    </row>
    <row r="33" spans="1:6" ht="16.5" thickBot="1" x14ac:dyDescent="0.3">
      <c r="A33" s="78"/>
      <c r="B33" s="90"/>
      <c r="C33" s="90"/>
      <c r="D33" s="79"/>
      <c r="E33" s="79"/>
      <c r="F33" s="7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2020-04-12T05:51:28Z</dcterms:modified>
</cp:coreProperties>
</file>