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</sheets>
  <calcPr calcId="162913"/>
  <extLst>
    <ext uri="GoogleSheetsCustomDataVersion1">
      <go:sheetsCustomData xmlns:go="http://customooxmlschemas.google.com/" r:id="rId7" roundtripDataSignature="AMtx7miGEaG8YOhXpIY3GiqZ2wt/4A7XnQ=="/>
    </ext>
  </extLst>
</workbook>
</file>

<file path=xl/calcChain.xml><?xml version="1.0" encoding="utf-8"?>
<calcChain xmlns="http://schemas.openxmlformats.org/spreadsheetml/2006/main">
  <c r="D33" i="3" l="1"/>
  <c r="C33" i="3"/>
  <c r="B33" i="3"/>
  <c r="D32" i="3"/>
  <c r="D27" i="3"/>
  <c r="C27" i="3"/>
  <c r="B27" i="3"/>
  <c r="D18" i="3"/>
  <c r="C18" i="3"/>
  <c r="B18" i="3"/>
  <c r="D13" i="3"/>
  <c r="D28" i="3" s="1"/>
  <c r="D30" i="3" s="1"/>
  <c r="C13" i="3"/>
  <c r="C32" i="3" s="1"/>
  <c r="D11" i="3"/>
  <c r="C11" i="3"/>
  <c r="B11" i="3"/>
  <c r="B13" i="3" s="1"/>
  <c r="D17" i="2"/>
  <c r="C17" i="2"/>
  <c r="B17" i="2"/>
  <c r="D11" i="2"/>
  <c r="D14" i="2" s="1"/>
  <c r="D16" i="2" s="1"/>
  <c r="D21" i="2" s="1"/>
  <c r="D22" i="2" s="1"/>
  <c r="D8" i="2"/>
  <c r="C8" i="2"/>
  <c r="B8" i="2"/>
  <c r="D7" i="2"/>
  <c r="C7" i="2"/>
  <c r="C11" i="2" s="1"/>
  <c r="C14" i="2" s="1"/>
  <c r="C16" i="2" s="1"/>
  <c r="C21" i="2" s="1"/>
  <c r="C22" i="2" s="1"/>
  <c r="B7" i="2"/>
  <c r="B11" i="2" s="1"/>
  <c r="B14" i="2" s="1"/>
  <c r="B16" i="2" s="1"/>
  <c r="B21" i="2" s="1"/>
  <c r="B22" i="2" s="1"/>
  <c r="D34" i="1"/>
  <c r="D27" i="1"/>
  <c r="C27" i="1"/>
  <c r="B27" i="1"/>
  <c r="D22" i="1"/>
  <c r="C22" i="1"/>
  <c r="B22" i="1"/>
  <c r="D18" i="1"/>
  <c r="D35" i="1" s="1"/>
  <c r="C18" i="1"/>
  <c r="C34" i="1" s="1"/>
  <c r="B18" i="1"/>
  <c r="B35" i="1" s="1"/>
  <c r="D15" i="1"/>
  <c r="D10" i="1"/>
  <c r="C10" i="1"/>
  <c r="B10" i="1"/>
  <c r="D6" i="1"/>
  <c r="C6" i="1"/>
  <c r="C15" i="1" s="1"/>
  <c r="B6" i="1"/>
  <c r="B15" i="1" s="1"/>
  <c r="B28" i="3" l="1"/>
  <c r="B30" i="3" s="1"/>
  <c r="B32" i="3"/>
  <c r="B34" i="1"/>
  <c r="C35" i="1"/>
  <c r="C28" i="3"/>
  <c r="C30" i="3" s="1"/>
</calcChain>
</file>

<file path=xl/sharedStrings.xml><?xml version="1.0" encoding="utf-8"?>
<sst xmlns="http://schemas.openxmlformats.org/spreadsheetml/2006/main" count="79" uniqueCount="74">
  <si>
    <t>COPPERTECH INDUSTRIES LTD</t>
  </si>
  <si>
    <t>Statement of Financial Position</t>
  </si>
  <si>
    <t>Statement of Cash Flows</t>
  </si>
  <si>
    <t>As at 30 June</t>
  </si>
  <si>
    <t>For the year ended 30 June 2018</t>
  </si>
  <si>
    <t>Revenue</t>
  </si>
  <si>
    <t>ASSETS</t>
  </si>
  <si>
    <t>Cash Flows from Operating Activities</t>
  </si>
  <si>
    <t>Cash receipts from customers</t>
  </si>
  <si>
    <t>Non -Current Assests</t>
  </si>
  <si>
    <t>Less: Cost of Goods Sold</t>
  </si>
  <si>
    <t>Gross Profit</t>
  </si>
  <si>
    <t>Cash receipts from others Income</t>
  </si>
  <si>
    <t>Cash payment to Suppliers</t>
  </si>
  <si>
    <t>Cash payment to Employees</t>
  </si>
  <si>
    <t>Cash payment to others</t>
  </si>
  <si>
    <t>Cash Generate from Operation</t>
  </si>
  <si>
    <t>Property ,Plant &amp; Equipment</t>
  </si>
  <si>
    <t>Less: Operating Expenses</t>
  </si>
  <si>
    <t>Capital Work in Progress</t>
  </si>
  <si>
    <t>Current  Assests</t>
  </si>
  <si>
    <t>Administrative Expenses</t>
  </si>
  <si>
    <t>Selling &amp; Distributing Expenses</t>
  </si>
  <si>
    <t>Profit from Operation</t>
  </si>
  <si>
    <t>Cash payment against Income Tax</t>
  </si>
  <si>
    <t>Net Cash Generate from Operating Activities</t>
  </si>
  <si>
    <t>Inventories</t>
  </si>
  <si>
    <t>Less: Financial Expenses</t>
  </si>
  <si>
    <t xml:space="preserve"> Trade Receivable</t>
  </si>
  <si>
    <t>Add: Non-operating Income</t>
  </si>
  <si>
    <t>Profit/(Loss) before Contribution to WPPF</t>
  </si>
  <si>
    <t>Advance,Deposit &amp; Prepayments</t>
  </si>
  <si>
    <t xml:space="preserve"> Cash &amp; Cash Equivalents</t>
  </si>
  <si>
    <t xml:space="preserve"> Total Assests</t>
  </si>
  <si>
    <t>Cash Flows from Investing Activities</t>
  </si>
  <si>
    <t>Acquisition of Property, Plant and Equipment</t>
  </si>
  <si>
    <t>Net Cash used in Investing Activities</t>
  </si>
  <si>
    <t>Less: WPPF Expenses</t>
  </si>
  <si>
    <t>Profit/(Loss) before Tax</t>
  </si>
  <si>
    <t>SHAREHOLDERS EQUITY AND LIABILITIES</t>
  </si>
  <si>
    <t>Shareholders’ Equity</t>
  </si>
  <si>
    <t>Less: Provision for Income Tax</t>
  </si>
  <si>
    <t>Cash Flows from Financing Activities</t>
  </si>
  <si>
    <t>Share Capital</t>
  </si>
  <si>
    <t>Increase/(Decrease) Share Capital</t>
  </si>
  <si>
    <t>Retained Earnings</t>
  </si>
  <si>
    <t>Financial Expenses</t>
  </si>
  <si>
    <t>IPO fund receivable from dhaka stock exchange</t>
  </si>
  <si>
    <t>Non-Current Liabilities</t>
  </si>
  <si>
    <t>Current Tax</t>
  </si>
  <si>
    <t>IPO fund liability</t>
  </si>
  <si>
    <t>Shortfall provision for previous years</t>
  </si>
  <si>
    <t>Increase/(Decrease) Short Term Borrowing</t>
  </si>
  <si>
    <t>Deferred Tax</t>
  </si>
  <si>
    <t>Profit after tax for the year</t>
  </si>
  <si>
    <t>Increase/(Decreases) Lease Loan Liabilities (Lease Loan)</t>
  </si>
  <si>
    <t>Increase/(Decreases) Loan Liabilities (Long term)</t>
  </si>
  <si>
    <t>Net Cash Provided by Financing Activities</t>
  </si>
  <si>
    <t>EPS</t>
  </si>
  <si>
    <t>Long Term Loan</t>
  </si>
  <si>
    <t>Lease Loan</t>
  </si>
  <si>
    <t>Deferred Tax Liabilities</t>
  </si>
  <si>
    <t>Current Liabilities</t>
  </si>
  <si>
    <t>Net increase/(Decrease) in Cash and Cash Equivalent</t>
  </si>
  <si>
    <t>Cash and Bank Balances at beginning the year</t>
  </si>
  <si>
    <t>Current Maturity of Term Loan</t>
  </si>
  <si>
    <t>Accounts Payable</t>
  </si>
  <si>
    <t>Share Money Deposit</t>
  </si>
  <si>
    <t>Cash and Bank Balances at end of the year</t>
  </si>
  <si>
    <t>IPO Fund liability</t>
  </si>
  <si>
    <t>Short Term Borrowings</t>
  </si>
  <si>
    <t>Creditors &amp; Accruals</t>
  </si>
  <si>
    <t>TOTAL SHAREHOLDER'S EQUITY AND LIABILITIES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</si>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</sst>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43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7.875" customWidth="1"/>
    <col min="2" max="4" width="14.75" customWidth="1"/>
    <col min="5" max="26" width="7.625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>
      <c r="A3" s="1" t="s">
        <v>3</v>
      </c>
    </row>
    <row r="4" spans="1:4" x14ac:dyDescent="0.25">
      <c r="B4" s="1">
        <v>2017</v>
      </c>
      <c r="C4" s="1">
        <v>2018</v>
      </c>
      <c r="D4" s="1">
        <v>2019</v>
      </c>
    </row>
    <row r="5" spans="1:4" x14ac:dyDescent="0.25">
      <c r="A5" s="1" t="s">
        <v>6</v>
      </c>
    </row>
    <row r="6" spans="1:4" x14ac:dyDescent="0.25">
      <c r="A6" s="1" t="s">
        <v>9</v>
      </c>
      <c r="B6" s="4">
        <f t="shared" ref="B6:D6" si="0">B7+B8</f>
        <v>801550827</v>
      </c>
      <c r="C6" s="4">
        <f t="shared" si="0"/>
        <v>786604429</v>
      </c>
      <c r="D6" s="4">
        <f t="shared" si="0"/>
        <v>792485403</v>
      </c>
    </row>
    <row r="7" spans="1:4" x14ac:dyDescent="0.25">
      <c r="A7" s="3" t="s">
        <v>17</v>
      </c>
      <c r="B7" s="2">
        <v>504362671</v>
      </c>
      <c r="C7" s="2">
        <v>786604429</v>
      </c>
      <c r="D7" s="2">
        <v>741464530</v>
      </c>
    </row>
    <row r="8" spans="1:4" x14ac:dyDescent="0.25">
      <c r="A8" s="3" t="s">
        <v>19</v>
      </c>
      <c r="B8" s="2">
        <v>297188156</v>
      </c>
      <c r="C8" s="2">
        <v>0</v>
      </c>
      <c r="D8" s="2">
        <v>51020873</v>
      </c>
    </row>
    <row r="9" spans="1:4" x14ac:dyDescent="0.25">
      <c r="B9" s="2"/>
      <c r="C9" s="2"/>
      <c r="D9" s="2"/>
    </row>
    <row r="10" spans="1:4" x14ac:dyDescent="0.25">
      <c r="A10" s="1" t="s">
        <v>20</v>
      </c>
      <c r="B10" s="4">
        <f t="shared" ref="B10:D10" si="1">SUM(B11:B14)</f>
        <v>346215952</v>
      </c>
      <c r="C10" s="4">
        <f t="shared" si="1"/>
        <v>461559027</v>
      </c>
      <c r="D10" s="4">
        <f t="shared" si="1"/>
        <v>763806715</v>
      </c>
    </row>
    <row r="11" spans="1:4" x14ac:dyDescent="0.25">
      <c r="A11" s="3" t="s">
        <v>26</v>
      </c>
      <c r="B11" s="2">
        <v>267297507</v>
      </c>
      <c r="C11" s="2">
        <v>320351093</v>
      </c>
      <c r="D11" s="2">
        <v>383054039</v>
      </c>
    </row>
    <row r="12" spans="1:4" x14ac:dyDescent="0.25">
      <c r="A12" s="3" t="s">
        <v>28</v>
      </c>
      <c r="B12" s="2">
        <v>27884202</v>
      </c>
      <c r="C12" s="2">
        <v>27026665</v>
      </c>
      <c r="D12" s="2">
        <v>137611942</v>
      </c>
    </row>
    <row r="13" spans="1:4" x14ac:dyDescent="0.25">
      <c r="A13" s="3" t="s">
        <v>31</v>
      </c>
      <c r="B13" s="2">
        <v>33335584</v>
      </c>
      <c r="C13" s="2">
        <v>57851497</v>
      </c>
      <c r="D13" s="2">
        <v>121470124</v>
      </c>
    </row>
    <row r="14" spans="1:4" x14ac:dyDescent="0.25">
      <c r="A14" s="3" t="s">
        <v>32</v>
      </c>
      <c r="B14" s="2">
        <v>17698659</v>
      </c>
      <c r="C14" s="2">
        <v>56329772</v>
      </c>
      <c r="D14" s="2">
        <v>121670610</v>
      </c>
    </row>
    <row r="15" spans="1:4" x14ac:dyDescent="0.25">
      <c r="A15" s="1" t="s">
        <v>33</v>
      </c>
      <c r="B15" s="4">
        <f t="shared" ref="B15:D15" si="2">B6+B10</f>
        <v>1147766779</v>
      </c>
      <c r="C15" s="4">
        <f t="shared" si="2"/>
        <v>1248163456</v>
      </c>
      <c r="D15" s="4">
        <f t="shared" si="2"/>
        <v>1556292118</v>
      </c>
    </row>
    <row r="16" spans="1:4" x14ac:dyDescent="0.25">
      <c r="B16" s="2"/>
      <c r="C16" s="2"/>
      <c r="D16" s="2"/>
    </row>
    <row r="17" spans="1:4" x14ac:dyDescent="0.25">
      <c r="A17" s="1" t="s">
        <v>39</v>
      </c>
      <c r="B17" s="2"/>
      <c r="C17" s="2"/>
      <c r="D17" s="2"/>
    </row>
    <row r="18" spans="1:4" x14ac:dyDescent="0.25">
      <c r="A18" s="3" t="s">
        <v>40</v>
      </c>
      <c r="B18" s="4">
        <f t="shared" ref="B18:D18" si="3">B19+B20</f>
        <v>136443981</v>
      </c>
      <c r="C18" s="4">
        <f t="shared" si="3"/>
        <v>482461849</v>
      </c>
      <c r="D18" s="4">
        <f t="shared" si="3"/>
        <v>730718231</v>
      </c>
    </row>
    <row r="19" spans="1:4" x14ac:dyDescent="0.25">
      <c r="A19" s="3" t="s">
        <v>43</v>
      </c>
      <c r="B19" s="2">
        <v>95000000</v>
      </c>
      <c r="C19" s="2">
        <v>400000000</v>
      </c>
      <c r="D19" s="2">
        <v>600000000</v>
      </c>
    </row>
    <row r="20" spans="1:4" x14ac:dyDescent="0.25">
      <c r="A20" s="3" t="s">
        <v>45</v>
      </c>
      <c r="B20" s="2">
        <v>41443981</v>
      </c>
      <c r="C20" s="2">
        <v>82461849</v>
      </c>
      <c r="D20" s="2">
        <v>130718231</v>
      </c>
    </row>
    <row r="21" spans="1:4" ht="15.75" customHeight="1" x14ac:dyDescent="0.25">
      <c r="B21" s="2"/>
      <c r="C21" s="2"/>
      <c r="D21" s="2"/>
    </row>
    <row r="22" spans="1:4" ht="15.75" customHeight="1" x14ac:dyDescent="0.25">
      <c r="A22" s="1" t="s">
        <v>48</v>
      </c>
      <c r="B22" s="4">
        <f t="shared" ref="B22:D22" si="4">SUM(B23:B25)</f>
        <v>299786825</v>
      </c>
      <c r="C22" s="4">
        <f t="shared" si="4"/>
        <v>276489641</v>
      </c>
      <c r="D22" s="4">
        <f t="shared" si="4"/>
        <v>264433450</v>
      </c>
    </row>
    <row r="23" spans="1:4" ht="15.75" customHeight="1" x14ac:dyDescent="0.25">
      <c r="A23" s="3" t="s">
        <v>59</v>
      </c>
      <c r="B23" s="2">
        <v>264834286</v>
      </c>
      <c r="C23" s="2">
        <v>220166421</v>
      </c>
      <c r="D23" s="2">
        <v>190009404</v>
      </c>
    </row>
    <row r="24" spans="1:4" ht="15.75" customHeight="1" x14ac:dyDescent="0.25">
      <c r="A24" s="3" t="s">
        <v>60</v>
      </c>
      <c r="B24" s="2">
        <v>34952539</v>
      </c>
      <c r="C24" s="2">
        <v>47359626</v>
      </c>
      <c r="D24" s="2">
        <v>28915581</v>
      </c>
    </row>
    <row r="25" spans="1:4" ht="15.75" customHeight="1" x14ac:dyDescent="0.25">
      <c r="A25" s="3" t="s">
        <v>61</v>
      </c>
      <c r="B25" s="2">
        <v>0</v>
      </c>
      <c r="C25" s="2">
        <v>8963594</v>
      </c>
      <c r="D25" s="2">
        <v>45508465</v>
      </c>
    </row>
    <row r="26" spans="1:4" ht="15.75" customHeight="1" x14ac:dyDescent="0.25">
      <c r="B26" s="2"/>
      <c r="C26" s="2"/>
      <c r="D26" s="2"/>
    </row>
    <row r="27" spans="1:4" ht="15.75" customHeight="1" x14ac:dyDescent="0.25">
      <c r="A27" s="1" t="s">
        <v>62</v>
      </c>
      <c r="B27" s="4">
        <f t="shared" ref="B27:D27" si="5">SUM(B28:B33)</f>
        <v>711535972</v>
      </c>
      <c r="C27" s="4">
        <f t="shared" si="5"/>
        <v>489211966</v>
      </c>
      <c r="D27" s="4">
        <f t="shared" si="5"/>
        <v>561140437</v>
      </c>
    </row>
    <row r="28" spans="1:4" ht="15.75" customHeight="1" x14ac:dyDescent="0.25">
      <c r="A28" s="3" t="s">
        <v>65</v>
      </c>
      <c r="B28" s="2">
        <v>64181229</v>
      </c>
      <c r="C28" s="2">
        <v>81801005</v>
      </c>
      <c r="D28" s="2">
        <v>96908273</v>
      </c>
    </row>
    <row r="29" spans="1:4" ht="15.75" customHeight="1" x14ac:dyDescent="0.25">
      <c r="A29" s="3" t="s">
        <v>66</v>
      </c>
      <c r="B29" s="2">
        <v>108176856</v>
      </c>
      <c r="C29" s="2">
        <v>52466242</v>
      </c>
      <c r="D29" s="2">
        <v>18580328</v>
      </c>
    </row>
    <row r="30" spans="1:4" ht="15.75" customHeight="1" x14ac:dyDescent="0.25">
      <c r="A30" s="3" t="s">
        <v>67</v>
      </c>
      <c r="B30" s="2">
        <v>45000000</v>
      </c>
      <c r="C30" s="2">
        <v>0</v>
      </c>
      <c r="D30" s="2"/>
    </row>
    <row r="31" spans="1:4" ht="15.75" customHeight="1" x14ac:dyDescent="0.25">
      <c r="A31" s="3" t="s">
        <v>69</v>
      </c>
      <c r="B31" s="2"/>
      <c r="C31" s="2"/>
      <c r="D31" s="2">
        <v>9805616</v>
      </c>
    </row>
    <row r="32" spans="1:4" ht="15.75" customHeight="1" x14ac:dyDescent="0.25">
      <c r="A32" s="3" t="s">
        <v>70</v>
      </c>
      <c r="B32" s="2">
        <v>387918741</v>
      </c>
      <c r="C32" s="2">
        <v>261407104</v>
      </c>
      <c r="D32" s="2">
        <v>372519124</v>
      </c>
    </row>
    <row r="33" spans="1:4" ht="15.75" customHeight="1" x14ac:dyDescent="0.25">
      <c r="A33" s="3" t="s">
        <v>71</v>
      </c>
      <c r="B33" s="2">
        <v>106259146</v>
      </c>
      <c r="C33" s="2">
        <v>93537615</v>
      </c>
      <c r="D33" s="2">
        <v>63327096</v>
      </c>
    </row>
    <row r="34" spans="1:4" ht="15.75" customHeight="1" x14ac:dyDescent="0.25">
      <c r="A34" s="1" t="s">
        <v>72</v>
      </c>
      <c r="B34" s="4">
        <f t="shared" ref="B34:D34" si="6">B18+B22+B27</f>
        <v>1147766778</v>
      </c>
      <c r="C34" s="4">
        <f t="shared" si="6"/>
        <v>1248163456</v>
      </c>
      <c r="D34" s="4">
        <f t="shared" si="6"/>
        <v>1556292118</v>
      </c>
    </row>
    <row r="35" spans="1:4" ht="15.75" customHeight="1" x14ac:dyDescent="0.25">
      <c r="A35" s="3" t="s">
        <v>73</v>
      </c>
      <c r="B35" s="7">
        <f t="shared" ref="B35:D35" si="7">B18/(B19/10)</f>
        <v>14.362524315789473</v>
      </c>
      <c r="C35" s="7">
        <f t="shared" si="7"/>
        <v>12.061546225000001</v>
      </c>
      <c r="D35" s="7">
        <f t="shared" si="7"/>
        <v>12.178637183333333</v>
      </c>
    </row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9" customWidth="1"/>
    <col min="2" max="4" width="13.375" customWidth="1"/>
    <col min="5" max="26" width="7.625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3" spans="1:4" x14ac:dyDescent="0.25">
      <c r="A3" s="1" t="s">
        <v>3</v>
      </c>
    </row>
    <row r="4" spans="1:4" x14ac:dyDescent="0.25">
      <c r="B4" s="1">
        <v>2017</v>
      </c>
      <c r="C4" s="1">
        <v>2018</v>
      </c>
      <c r="D4" s="1">
        <v>2019</v>
      </c>
    </row>
    <row r="5" spans="1:4" x14ac:dyDescent="0.25">
      <c r="A5" s="1" t="s">
        <v>5</v>
      </c>
      <c r="B5" s="2">
        <v>334610426</v>
      </c>
      <c r="C5" s="2">
        <v>526653242</v>
      </c>
      <c r="D5" s="2">
        <v>666906760</v>
      </c>
    </row>
    <row r="6" spans="1:4" x14ac:dyDescent="0.25">
      <c r="A6" s="3" t="s">
        <v>10</v>
      </c>
      <c r="B6" s="2">
        <v>249828657</v>
      </c>
      <c r="C6" s="2">
        <v>390413536</v>
      </c>
      <c r="D6" s="2">
        <v>478646725</v>
      </c>
    </row>
    <row r="7" spans="1:4" x14ac:dyDescent="0.25">
      <c r="A7" s="1" t="s">
        <v>11</v>
      </c>
      <c r="B7" s="4">
        <f t="shared" ref="B7:D7" si="0">B5-B6</f>
        <v>84781769</v>
      </c>
      <c r="C7" s="4">
        <f t="shared" si="0"/>
        <v>136239706</v>
      </c>
      <c r="D7" s="4">
        <f t="shared" si="0"/>
        <v>188260035</v>
      </c>
    </row>
    <row r="8" spans="1:4" x14ac:dyDescent="0.25">
      <c r="A8" s="1" t="s">
        <v>18</v>
      </c>
      <c r="B8" s="4">
        <f t="shared" ref="B8:D8" si="1">B9+B10</f>
        <v>11301575</v>
      </c>
      <c r="C8" s="4">
        <f t="shared" si="1"/>
        <v>19024843</v>
      </c>
      <c r="D8" s="4">
        <f t="shared" si="1"/>
        <v>25009999</v>
      </c>
    </row>
    <row r="9" spans="1:4" x14ac:dyDescent="0.25">
      <c r="A9" s="3" t="s">
        <v>21</v>
      </c>
      <c r="B9" s="2">
        <v>6454571</v>
      </c>
      <c r="C9" s="2">
        <v>9484655</v>
      </c>
      <c r="D9" s="2">
        <v>12685721</v>
      </c>
    </row>
    <row r="10" spans="1:4" x14ac:dyDescent="0.25">
      <c r="A10" s="3" t="s">
        <v>22</v>
      </c>
      <c r="B10" s="2">
        <v>4847004</v>
      </c>
      <c r="C10" s="2">
        <v>9540188</v>
      </c>
      <c r="D10" s="2">
        <v>12324278</v>
      </c>
    </row>
    <row r="11" spans="1:4" x14ac:dyDescent="0.25">
      <c r="A11" s="1" t="s">
        <v>23</v>
      </c>
      <c r="B11" s="4">
        <f t="shared" ref="B11:D11" si="2">B7-B9-B10</f>
        <v>73480194</v>
      </c>
      <c r="C11" s="4">
        <f t="shared" si="2"/>
        <v>117214863</v>
      </c>
      <c r="D11" s="4">
        <f t="shared" si="2"/>
        <v>163250036</v>
      </c>
    </row>
    <row r="12" spans="1:4" x14ac:dyDescent="0.25">
      <c r="A12" s="3" t="s">
        <v>27</v>
      </c>
      <c r="B12" s="2">
        <v>23175981</v>
      </c>
      <c r="C12" s="2">
        <v>60548906</v>
      </c>
      <c r="D12" s="2">
        <v>71103191</v>
      </c>
    </row>
    <row r="13" spans="1:4" x14ac:dyDescent="0.25">
      <c r="A13" s="3" t="s">
        <v>29</v>
      </c>
      <c r="B13" s="2">
        <v>4430596</v>
      </c>
      <c r="C13" s="2">
        <v>9593677</v>
      </c>
      <c r="D13" s="2">
        <v>16884395</v>
      </c>
    </row>
    <row r="14" spans="1:4" ht="30" x14ac:dyDescent="0.25">
      <c r="A14" s="5" t="s">
        <v>30</v>
      </c>
      <c r="B14" s="4">
        <f t="shared" ref="B14:D14" si="3">B11-B12+B13</f>
        <v>54734809</v>
      </c>
      <c r="C14" s="4">
        <f t="shared" si="3"/>
        <v>66259634</v>
      </c>
      <c r="D14" s="4">
        <f t="shared" si="3"/>
        <v>109031240</v>
      </c>
    </row>
    <row r="15" spans="1:4" x14ac:dyDescent="0.25">
      <c r="A15" s="1" t="s">
        <v>37</v>
      </c>
      <c r="B15" s="2">
        <v>0</v>
      </c>
      <c r="C15" s="2">
        <v>3155221</v>
      </c>
      <c r="D15" s="2">
        <v>5191964</v>
      </c>
    </row>
    <row r="16" spans="1:4" x14ac:dyDescent="0.25">
      <c r="A16" s="1" t="s">
        <v>38</v>
      </c>
      <c r="B16" s="4">
        <f t="shared" ref="B16:D16" si="4">B14-B15</f>
        <v>54734809</v>
      </c>
      <c r="C16" s="4">
        <f t="shared" si="4"/>
        <v>63104413</v>
      </c>
      <c r="D16" s="4">
        <f t="shared" si="4"/>
        <v>103839276</v>
      </c>
    </row>
    <row r="17" spans="1:4" x14ac:dyDescent="0.25">
      <c r="A17" s="1" t="s">
        <v>41</v>
      </c>
      <c r="B17" s="4">
        <f t="shared" ref="B17:D17" si="5">SUM(B18:B20)</f>
        <v>19157183</v>
      </c>
      <c r="C17" s="4">
        <f t="shared" si="5"/>
        <v>22086545</v>
      </c>
      <c r="D17" s="4">
        <f t="shared" si="5"/>
        <v>55582894</v>
      </c>
    </row>
    <row r="18" spans="1:4" x14ac:dyDescent="0.25">
      <c r="A18" s="3" t="s">
        <v>49</v>
      </c>
      <c r="B18" s="2">
        <v>19157183</v>
      </c>
      <c r="C18" s="2">
        <v>13122951</v>
      </c>
      <c r="D18" s="2">
        <v>16369331</v>
      </c>
    </row>
    <row r="19" spans="1:4" x14ac:dyDescent="0.25">
      <c r="A19" s="3" t="s">
        <v>51</v>
      </c>
      <c r="B19" s="2"/>
      <c r="C19" s="2"/>
      <c r="D19" s="2">
        <v>2668692</v>
      </c>
    </row>
    <row r="20" spans="1:4" x14ac:dyDescent="0.25">
      <c r="A20" s="3" t="s">
        <v>53</v>
      </c>
      <c r="B20" s="2">
        <v>0</v>
      </c>
      <c r="C20" s="2">
        <v>8963594</v>
      </c>
      <c r="D20" s="2">
        <v>36544871</v>
      </c>
    </row>
    <row r="21" spans="1:4" ht="15.75" customHeight="1" x14ac:dyDescent="0.25">
      <c r="A21" s="1" t="s">
        <v>54</v>
      </c>
      <c r="B21" s="4">
        <f t="shared" ref="B21:D21" si="6">B16-B17</f>
        <v>35577626</v>
      </c>
      <c r="C21" s="4">
        <f t="shared" si="6"/>
        <v>41017868</v>
      </c>
      <c r="D21" s="4">
        <f t="shared" si="6"/>
        <v>48256382</v>
      </c>
    </row>
    <row r="22" spans="1:4" ht="15.75" customHeight="1" x14ac:dyDescent="0.25">
      <c r="A22" s="3" t="s">
        <v>58</v>
      </c>
      <c r="B22" s="6">
        <f>B21/('1'!B19/10)</f>
        <v>3.7450132631578947</v>
      </c>
      <c r="C22" s="6">
        <f>C21/('1'!C19/10)</f>
        <v>1.0254467</v>
      </c>
      <c r="D22" s="6">
        <f>D21/('1'!D19/10)</f>
        <v>0.80427303333333333</v>
      </c>
    </row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9" sqref="L19"/>
    </sheetView>
  </sheetViews>
  <sheetFormatPr defaultColWidth="12.625" defaultRowHeight="15" customHeight="1" x14ac:dyDescent="0.2"/>
  <cols>
    <col min="1" max="1" width="45.125" customWidth="1"/>
    <col min="2" max="4" width="14" customWidth="1"/>
    <col min="5" max="26" width="7.625" customWidth="1"/>
  </cols>
  <sheetData>
    <row r="1" spans="1:4" x14ac:dyDescent="0.25">
      <c r="A1" s="1" t="s">
        <v>0</v>
      </c>
    </row>
    <row r="2" spans="1:4" x14ac:dyDescent="0.25">
      <c r="A2" s="1" t="s">
        <v>2</v>
      </c>
    </row>
    <row r="3" spans="1:4" x14ac:dyDescent="0.25">
      <c r="A3" s="1" t="s">
        <v>4</v>
      </c>
    </row>
    <row r="4" spans="1:4" x14ac:dyDescent="0.25">
      <c r="B4" s="1">
        <v>2017</v>
      </c>
      <c r="C4" s="1">
        <v>2018</v>
      </c>
      <c r="D4" s="1">
        <v>2019</v>
      </c>
    </row>
    <row r="5" spans="1:4" x14ac:dyDescent="0.25">
      <c r="A5" s="1" t="s">
        <v>7</v>
      </c>
    </row>
    <row r="6" spans="1:4" x14ac:dyDescent="0.25">
      <c r="A6" s="3" t="s">
        <v>8</v>
      </c>
      <c r="B6" s="2">
        <v>371870930</v>
      </c>
      <c r="C6" s="2">
        <v>503641685</v>
      </c>
      <c r="D6" s="2">
        <v>626828215</v>
      </c>
    </row>
    <row r="7" spans="1:4" x14ac:dyDescent="0.25">
      <c r="A7" s="3" t="s">
        <v>12</v>
      </c>
      <c r="B7" s="2">
        <v>4430596</v>
      </c>
      <c r="C7" s="2">
        <v>9593677</v>
      </c>
      <c r="D7" s="2">
        <v>16884395</v>
      </c>
    </row>
    <row r="8" spans="1:4" x14ac:dyDescent="0.25">
      <c r="A8" s="3" t="s">
        <v>13</v>
      </c>
      <c r="B8" s="2">
        <v>-308879111</v>
      </c>
      <c r="C8" s="2">
        <v>-438229621</v>
      </c>
      <c r="D8" s="2">
        <v>-530553248</v>
      </c>
    </row>
    <row r="9" spans="1:4" x14ac:dyDescent="0.25">
      <c r="A9" s="3" t="s">
        <v>14</v>
      </c>
      <c r="B9" s="2">
        <v>-13051417</v>
      </c>
      <c r="C9" s="2">
        <v>-18361994</v>
      </c>
      <c r="D9" s="2">
        <v>-31872960</v>
      </c>
    </row>
    <row r="10" spans="1:4" x14ac:dyDescent="0.25">
      <c r="A10" s="3" t="s">
        <v>15</v>
      </c>
      <c r="B10" s="2">
        <v>-27124618</v>
      </c>
      <c r="C10" s="2">
        <v>-32532680</v>
      </c>
      <c r="D10" s="2">
        <v>-48922334</v>
      </c>
    </row>
    <row r="11" spans="1:4" x14ac:dyDescent="0.25">
      <c r="A11" s="1" t="s">
        <v>16</v>
      </c>
      <c r="B11" s="4">
        <f t="shared" ref="B11:D11" si="0">SUM(B6:B10)</f>
        <v>27246380</v>
      </c>
      <c r="C11" s="4">
        <f t="shared" si="0"/>
        <v>24111067</v>
      </c>
      <c r="D11" s="4">
        <f t="shared" si="0"/>
        <v>32364068</v>
      </c>
    </row>
    <row r="12" spans="1:4" x14ac:dyDescent="0.25">
      <c r="A12" s="3" t="s">
        <v>24</v>
      </c>
      <c r="B12" s="2">
        <v>-14223950</v>
      </c>
      <c r="C12" s="2">
        <v>-13122951</v>
      </c>
      <c r="D12" s="2">
        <v>-28621064</v>
      </c>
    </row>
    <row r="13" spans="1:4" x14ac:dyDescent="0.25">
      <c r="A13" s="1" t="s">
        <v>25</v>
      </c>
      <c r="B13" s="4">
        <f t="shared" ref="B13:D13" si="1">SUM(B11:B12)</f>
        <v>13022430</v>
      </c>
      <c r="C13" s="4">
        <f t="shared" si="1"/>
        <v>10988116</v>
      </c>
      <c r="D13" s="4">
        <f t="shared" si="1"/>
        <v>3743004</v>
      </c>
    </row>
    <row r="14" spans="1:4" x14ac:dyDescent="0.25">
      <c r="B14" s="2"/>
      <c r="C14" s="2"/>
      <c r="D14" s="2"/>
    </row>
    <row r="15" spans="1:4" x14ac:dyDescent="0.25">
      <c r="A15" s="1" t="s">
        <v>34</v>
      </c>
      <c r="B15" s="2"/>
      <c r="C15" s="2"/>
      <c r="D15" s="2"/>
    </row>
    <row r="16" spans="1:4" x14ac:dyDescent="0.25">
      <c r="A16" s="3" t="s">
        <v>35</v>
      </c>
      <c r="B16" s="2">
        <v>-62356913</v>
      </c>
      <c r="C16" s="2">
        <v>-23867808</v>
      </c>
      <c r="D16" s="2">
        <v>-7757275</v>
      </c>
    </row>
    <row r="17" spans="1:4" x14ac:dyDescent="0.25">
      <c r="A17" s="3" t="s">
        <v>19</v>
      </c>
      <c r="B17" s="2">
        <v>-323777676</v>
      </c>
      <c r="C17" s="2">
        <v>0</v>
      </c>
      <c r="D17" s="2">
        <v>-51020873</v>
      </c>
    </row>
    <row r="18" spans="1:4" x14ac:dyDescent="0.25">
      <c r="A18" s="1" t="s">
        <v>36</v>
      </c>
      <c r="B18" s="4">
        <f t="shared" ref="B18:D18" si="2">SUM(B16:B17)</f>
        <v>-386134589</v>
      </c>
      <c r="C18" s="4">
        <f t="shared" si="2"/>
        <v>-23867808</v>
      </c>
      <c r="D18" s="4">
        <f t="shared" si="2"/>
        <v>-58778148</v>
      </c>
    </row>
    <row r="19" spans="1:4" x14ac:dyDescent="0.25">
      <c r="A19" s="1" t="s">
        <v>42</v>
      </c>
      <c r="B19" s="2"/>
      <c r="C19" s="2"/>
      <c r="D19" s="2"/>
    </row>
    <row r="20" spans="1:4" x14ac:dyDescent="0.25">
      <c r="A20" s="3" t="s">
        <v>44</v>
      </c>
      <c r="B20" s="2">
        <v>20000000</v>
      </c>
      <c r="C20" s="2">
        <v>260000000</v>
      </c>
      <c r="D20" s="2">
        <v>200000000</v>
      </c>
    </row>
    <row r="21" spans="1:4" ht="15.75" customHeight="1" x14ac:dyDescent="0.25">
      <c r="A21" s="3" t="s">
        <v>46</v>
      </c>
      <c r="B21" s="2">
        <v>-16775338</v>
      </c>
      <c r="C21" s="2">
        <v>-67336556</v>
      </c>
      <c r="D21" s="2">
        <v>-67047860</v>
      </c>
    </row>
    <row r="22" spans="1:4" ht="15.75" customHeight="1" x14ac:dyDescent="0.25">
      <c r="A22" s="3" t="s">
        <v>47</v>
      </c>
      <c r="B22" s="2"/>
      <c r="C22" s="2"/>
      <c r="D22" s="2">
        <v>-100000000</v>
      </c>
    </row>
    <row r="23" spans="1:4" ht="15.75" customHeight="1" x14ac:dyDescent="0.25">
      <c r="A23" s="3" t="s">
        <v>50</v>
      </c>
      <c r="B23" s="2"/>
      <c r="C23" s="2"/>
      <c r="D23" s="2">
        <v>9805616</v>
      </c>
    </row>
    <row r="24" spans="1:4" ht="15.75" customHeight="1" x14ac:dyDescent="0.25">
      <c r="A24" s="3" t="s">
        <v>52</v>
      </c>
      <c r="B24" s="2">
        <v>179083789</v>
      </c>
      <c r="C24" s="2">
        <v>-126511637</v>
      </c>
      <c r="D24" s="2">
        <v>111112020</v>
      </c>
    </row>
    <row r="25" spans="1:4" ht="15.75" customHeight="1" x14ac:dyDescent="0.25">
      <c r="A25" s="3" t="s">
        <v>55</v>
      </c>
      <c r="B25" s="2">
        <v>42903340</v>
      </c>
      <c r="C25" s="2">
        <v>8483541</v>
      </c>
      <c r="D25" s="2">
        <v>-12949534</v>
      </c>
    </row>
    <row r="26" spans="1:4" ht="15.75" customHeight="1" x14ac:dyDescent="0.25">
      <c r="A26" s="3" t="s">
        <v>56</v>
      </c>
      <c r="B26" s="2">
        <v>163725993</v>
      </c>
      <c r="C26" s="2">
        <v>-23124543</v>
      </c>
      <c r="D26" s="2">
        <v>-20544260</v>
      </c>
    </row>
    <row r="27" spans="1:4" ht="15.75" customHeight="1" x14ac:dyDescent="0.25">
      <c r="A27" s="1" t="s">
        <v>57</v>
      </c>
      <c r="B27" s="4">
        <f t="shared" ref="B27:D27" si="3">SUM(B20:B26)</f>
        <v>388937784</v>
      </c>
      <c r="C27" s="4">
        <f t="shared" si="3"/>
        <v>51510805</v>
      </c>
      <c r="D27" s="4">
        <f t="shared" si="3"/>
        <v>120375982</v>
      </c>
    </row>
    <row r="28" spans="1:4" ht="15.75" customHeight="1" x14ac:dyDescent="0.25">
      <c r="A28" s="1" t="s">
        <v>63</v>
      </c>
      <c r="B28" s="4">
        <f t="shared" ref="B28:D28" si="4">B13+B18+B27</f>
        <v>15825625</v>
      </c>
      <c r="C28" s="4">
        <f t="shared" si="4"/>
        <v>38631113</v>
      </c>
      <c r="D28" s="4">
        <f t="shared" si="4"/>
        <v>65340838</v>
      </c>
    </row>
    <row r="29" spans="1:4" ht="15.75" customHeight="1" x14ac:dyDescent="0.25">
      <c r="A29" s="1" t="s">
        <v>64</v>
      </c>
      <c r="B29" s="2">
        <v>1873034</v>
      </c>
      <c r="C29" s="2">
        <v>17698659</v>
      </c>
      <c r="D29" s="2">
        <v>56329772</v>
      </c>
    </row>
    <row r="30" spans="1:4" ht="15.75" customHeight="1" x14ac:dyDescent="0.25">
      <c r="A30" s="1" t="s">
        <v>68</v>
      </c>
      <c r="B30" s="4">
        <f t="shared" ref="B30:D30" si="5">SUM(B28:B29)</f>
        <v>17698659</v>
      </c>
      <c r="C30" s="4">
        <f t="shared" si="5"/>
        <v>56329772</v>
      </c>
      <c r="D30" s="4">
        <f t="shared" si="5"/>
        <v>121670610</v>
      </c>
    </row>
    <row r="31" spans="1:4" ht="15.75" customHeight="1" x14ac:dyDescent="0.2"/>
    <row r="32" spans="1:4" ht="15.75" customHeight="1" x14ac:dyDescent="0.25">
      <c r="B32" s="6">
        <f t="shared" ref="B32:D32" si="6">B13/B33</f>
        <v>1.3707821052631579</v>
      </c>
      <c r="C32" s="6">
        <f t="shared" si="6"/>
        <v>0.27470290000000003</v>
      </c>
      <c r="D32" s="6">
        <f t="shared" si="6"/>
        <v>6.2383399999999999E-2</v>
      </c>
    </row>
    <row r="33" spans="2:4" ht="15.75" customHeight="1" x14ac:dyDescent="0.25">
      <c r="B33" s="3">
        <f>'1'!B19/10</f>
        <v>9500000</v>
      </c>
      <c r="C33" s="3">
        <f>'1'!C19/10</f>
        <v>40000000</v>
      </c>
      <c r="D33" s="3">
        <f>'1'!D19/10</f>
        <v>60000000</v>
      </c>
    </row>
    <row r="34" spans="2:4" ht="15.75" customHeight="1" x14ac:dyDescent="0.2"/>
    <row r="35" spans="2:4" ht="15.75" customHeight="1" x14ac:dyDescent="0.2"/>
    <row r="36" spans="2:4" ht="15.75" customHeight="1" x14ac:dyDescent="0.2"/>
    <row r="37" spans="2:4" ht="15.75" customHeight="1" x14ac:dyDescent="0.2"/>
    <row r="38" spans="2:4" ht="15.75" customHeight="1" x14ac:dyDescent="0.2"/>
    <row r="39" spans="2:4" ht="15.75" customHeight="1" x14ac:dyDescent="0.2"/>
    <row r="40" spans="2:4" ht="15.75" customHeight="1" x14ac:dyDescent="0.2"/>
    <row r="41" spans="2:4" ht="15.75" customHeight="1" x14ac:dyDescent="0.2"/>
    <row r="42" spans="2:4" ht="15.75" customHeight="1" x14ac:dyDescent="0.2"/>
    <row r="43" spans="2:4" ht="15.75" customHeight="1" x14ac:dyDescent="0.2"/>
    <row r="44" spans="2:4" ht="15.75" customHeight="1" x14ac:dyDescent="0.2"/>
    <row r="45" spans="2:4" ht="15.75" customHeight="1" x14ac:dyDescent="0.2"/>
    <row r="46" spans="2:4" ht="15.75" customHeight="1" x14ac:dyDescent="0.2"/>
    <row r="47" spans="2:4" ht="15.75" customHeight="1" x14ac:dyDescent="0.2"/>
    <row r="48" spans="2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2019-04-10T05:38:52Z</dcterms:created>
  <dcterms:modified xsi:type="dcterms:W3CDTF">2020-04-11T14:34:28Z</dcterms:modified>
</cp:coreProperties>
</file>