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360" yWindow="90" windowWidth="105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6" i="3" l="1"/>
  <c r="B5" i="3" s="1"/>
  <c r="C19" i="3"/>
  <c r="D19" i="3"/>
  <c r="E19" i="3"/>
  <c r="F19" i="3"/>
  <c r="F5" i="3" s="1"/>
  <c r="G19" i="3"/>
  <c r="H19" i="3"/>
  <c r="B19" i="3"/>
  <c r="C6" i="3"/>
  <c r="D6" i="3"/>
  <c r="E6" i="3"/>
  <c r="F6" i="3"/>
  <c r="G6" i="3"/>
  <c r="H6" i="3"/>
  <c r="I6" i="3"/>
  <c r="C26" i="2"/>
  <c r="D26" i="2"/>
  <c r="E26" i="2"/>
  <c r="F26" i="2"/>
  <c r="G26" i="2"/>
  <c r="H26" i="2"/>
  <c r="B26" i="2"/>
  <c r="G5" i="3" l="1"/>
  <c r="C5" i="3"/>
  <c r="H5" i="3"/>
  <c r="D5" i="3"/>
  <c r="E5" i="3"/>
  <c r="C6" i="1"/>
  <c r="D6" i="1"/>
  <c r="E6" i="1"/>
  <c r="F6" i="1"/>
  <c r="G6" i="1"/>
  <c r="H6" i="1"/>
  <c r="B6" i="1"/>
  <c r="H34" i="3" l="1"/>
  <c r="H29" i="3"/>
  <c r="I29" i="3"/>
  <c r="H33" i="2"/>
  <c r="I26" i="2"/>
  <c r="H13" i="2"/>
  <c r="I25" i="2"/>
  <c r="H6" i="2"/>
  <c r="I6" i="2"/>
  <c r="I13" i="2" s="1"/>
  <c r="H33" i="1"/>
  <c r="H43" i="1" s="1"/>
  <c r="H26" i="1"/>
  <c r="H24" i="1" s="1"/>
  <c r="H16" i="1"/>
  <c r="H13" i="1"/>
  <c r="H9" i="1"/>
  <c r="G5" i="4" l="1"/>
  <c r="H5" i="2"/>
  <c r="H25" i="2" s="1"/>
  <c r="H5" i="1"/>
  <c r="H23" i="1"/>
  <c r="H48" i="1" l="1"/>
  <c r="H32" i="2"/>
  <c r="H36" i="2" s="1"/>
  <c r="G7" i="4" s="1"/>
  <c r="G6" i="4"/>
  <c r="H37" i="2" l="1"/>
  <c r="G9" i="4"/>
  <c r="G8" i="4"/>
  <c r="C6" i="2"/>
  <c r="D6" i="2"/>
  <c r="E6" i="2"/>
  <c r="F6" i="2"/>
  <c r="G6" i="2"/>
  <c r="B6" i="2"/>
  <c r="B5" i="2" s="1"/>
  <c r="D5" i="4" l="1"/>
  <c r="E5" i="2"/>
  <c r="E5" i="4"/>
  <c r="F5" i="2"/>
  <c r="C5" i="4"/>
  <c r="D5" i="2"/>
  <c r="F5" i="4"/>
  <c r="G5" i="2"/>
  <c r="B5" i="4"/>
  <c r="C5" i="2"/>
  <c r="G34" i="3"/>
  <c r="F34" i="3"/>
  <c r="E34" i="3"/>
  <c r="D34" i="3"/>
  <c r="C34" i="3"/>
  <c r="B34" i="3"/>
  <c r="G29" i="3"/>
  <c r="F29" i="3"/>
  <c r="E29" i="3"/>
  <c r="D29" i="3"/>
  <c r="C29" i="3"/>
  <c r="B29" i="3"/>
  <c r="G33" i="2"/>
  <c r="F33" i="2"/>
  <c r="E33" i="2"/>
  <c r="D33" i="2"/>
  <c r="C33" i="2"/>
  <c r="B33" i="2"/>
  <c r="G13" i="2"/>
  <c r="F13" i="2"/>
  <c r="E13" i="2"/>
  <c r="D13" i="2"/>
  <c r="C13" i="2"/>
  <c r="B13" i="2"/>
  <c r="B25" i="2" l="1"/>
  <c r="B32" i="2" s="1"/>
  <c r="B36" i="2" s="1"/>
  <c r="B37" i="2" s="1"/>
  <c r="F25" i="2"/>
  <c r="C25" i="2"/>
  <c r="D25" i="2"/>
  <c r="E25" i="2"/>
  <c r="G25" i="2"/>
  <c r="B16" i="1"/>
  <c r="D16" i="1"/>
  <c r="B33" i="1"/>
  <c r="B43" i="1" s="1"/>
  <c r="C33" i="1"/>
  <c r="C43" i="1" s="1"/>
  <c r="D33" i="1"/>
  <c r="D43" i="1" s="1"/>
  <c r="E33" i="1"/>
  <c r="E43" i="1" s="1"/>
  <c r="F33" i="1"/>
  <c r="F43" i="1" s="1"/>
  <c r="B26" i="1"/>
  <c r="B24" i="1" s="1"/>
  <c r="C26" i="1"/>
  <c r="C24" i="1" s="1"/>
  <c r="D26" i="1"/>
  <c r="D24" i="1" s="1"/>
  <c r="E26" i="1"/>
  <c r="E24" i="1" s="1"/>
  <c r="F26" i="1"/>
  <c r="F24" i="1" s="1"/>
  <c r="C16" i="1"/>
  <c r="E16" i="1"/>
  <c r="F16" i="1"/>
  <c r="B13" i="1"/>
  <c r="C13" i="1"/>
  <c r="D13" i="1"/>
  <c r="E13" i="1"/>
  <c r="F13" i="1"/>
  <c r="B9" i="1"/>
  <c r="C9" i="1"/>
  <c r="D9" i="1"/>
  <c r="E9" i="1"/>
  <c r="F9" i="1"/>
  <c r="G33" i="1"/>
  <c r="G43" i="1" s="1"/>
  <c r="G26" i="1"/>
  <c r="G24" i="1" s="1"/>
  <c r="G16" i="1"/>
  <c r="G13" i="1"/>
  <c r="G9" i="1"/>
  <c r="G32" i="2" l="1"/>
  <c r="G36" i="2" s="1"/>
  <c r="F7" i="4" s="1"/>
  <c r="F6" i="4"/>
  <c r="F32" i="2"/>
  <c r="E6" i="4"/>
  <c r="E32" i="2"/>
  <c r="D6" i="4"/>
  <c r="D32" i="2"/>
  <c r="C6" i="4"/>
  <c r="C32" i="2"/>
  <c r="B6" i="4"/>
  <c r="C5" i="1"/>
  <c r="G5" i="1"/>
  <c r="D5" i="1"/>
  <c r="F5" i="1"/>
  <c r="B5" i="1"/>
  <c r="E5" i="1"/>
  <c r="G23" i="1"/>
  <c r="E36" i="2"/>
  <c r="D7" i="4" s="1"/>
  <c r="D36" i="2"/>
  <c r="C7" i="4" s="1"/>
  <c r="F36" i="2"/>
  <c r="E7" i="4" s="1"/>
  <c r="C36" i="2"/>
  <c r="B7" i="4" s="1"/>
  <c r="G37" i="2"/>
  <c r="F9" i="4"/>
  <c r="B23" i="1"/>
  <c r="C23" i="1"/>
  <c r="D23" i="1"/>
  <c r="E23" i="1"/>
  <c r="F23" i="1"/>
  <c r="F48" i="1" l="1"/>
  <c r="D48" i="1"/>
  <c r="E48" i="1"/>
  <c r="F8" i="4"/>
  <c r="G48" i="1"/>
  <c r="B48" i="1"/>
  <c r="C48" i="1"/>
  <c r="C37" i="2"/>
  <c r="B9" i="4"/>
  <c r="D37" i="2"/>
  <c r="C9" i="4"/>
  <c r="F37" i="2"/>
  <c r="E8" i="4"/>
  <c r="E9" i="4"/>
  <c r="E37" i="2"/>
  <c r="D9" i="4"/>
  <c r="D8" i="4"/>
  <c r="B8" i="4" l="1"/>
  <c r="C8" i="4"/>
  <c r="I5" i="3" l="1"/>
  <c r="G41" i="3"/>
  <c r="H41" i="3"/>
  <c r="E41" i="3"/>
  <c r="D38" i="3"/>
  <c r="D40" i="3" s="1"/>
  <c r="C41" i="3"/>
  <c r="F38" i="3"/>
  <c r="F40" i="3" s="1"/>
  <c r="B41" i="3"/>
  <c r="E38" i="3" l="1"/>
  <c r="E40" i="3" s="1"/>
  <c r="B38" i="3"/>
  <c r="B40" i="3" s="1"/>
  <c r="D41" i="3"/>
  <c r="F41" i="3"/>
  <c r="C38" i="3"/>
  <c r="C40" i="3" s="1"/>
  <c r="G38" i="3"/>
  <c r="G40" i="3" s="1"/>
  <c r="H38" i="3"/>
  <c r="H40" i="3" s="1"/>
</calcChain>
</file>

<file path=xl/sharedStrings.xml><?xml version="1.0" encoding="utf-8"?>
<sst xmlns="http://schemas.openxmlformats.org/spreadsheetml/2006/main" count="130" uniqueCount="124">
  <si>
    <t>Dutch Bangla Bank Limited</t>
  </si>
  <si>
    <t>In hand(including foreign currencies)</t>
  </si>
  <si>
    <t>In Bangladesh</t>
  </si>
  <si>
    <t>Investments</t>
  </si>
  <si>
    <t>Others</t>
  </si>
  <si>
    <t>Bills payable</t>
  </si>
  <si>
    <t>Saving  bank deposits</t>
  </si>
  <si>
    <t>Term depsoits</t>
  </si>
  <si>
    <t>Other liabilities</t>
  </si>
  <si>
    <t>Subordinated Debt</t>
  </si>
  <si>
    <t>Paid up share capital</t>
  </si>
  <si>
    <t>Share premium</t>
  </si>
  <si>
    <t>Statutory reserve</t>
  </si>
  <si>
    <t>Other reserve</t>
  </si>
  <si>
    <t>Dividend equialization account</t>
  </si>
  <si>
    <t>Investment income</t>
  </si>
  <si>
    <t>Legal expenses</t>
  </si>
  <si>
    <t>Managing Director &amp; CEO's salary &amp; allownaces</t>
  </si>
  <si>
    <t>Auditors fees</t>
  </si>
  <si>
    <t>Charge on loans losses</t>
  </si>
  <si>
    <t>Depreciation and repair of banks asssets</t>
  </si>
  <si>
    <t>Other expenses</t>
  </si>
  <si>
    <t>Directors fees</t>
  </si>
  <si>
    <t>Salary &amp; allownaces</t>
  </si>
  <si>
    <t>Current tax</t>
  </si>
  <si>
    <t>Deferred tax</t>
  </si>
  <si>
    <t>Interest payments</t>
  </si>
  <si>
    <t>Dividend receipts in cash</t>
  </si>
  <si>
    <t>Gain on sale of shares</t>
  </si>
  <si>
    <t>Gain on sale of securiities</t>
  </si>
  <si>
    <t>Recoveries fo laon previously written off</t>
  </si>
  <si>
    <t xml:space="preserve">Cash payments to employees </t>
  </si>
  <si>
    <t>Cash payments to suppliers</t>
  </si>
  <si>
    <t>Inocome taxes paid</t>
  </si>
  <si>
    <t>Receipts from other operating actiivites</t>
  </si>
  <si>
    <t>Payments for other operating activities</t>
  </si>
  <si>
    <t>Operating profit before changes in operating assets and liabilities</t>
  </si>
  <si>
    <t>Statutory deposits</t>
  </si>
  <si>
    <t>Purchase /sale of trading securities</t>
  </si>
  <si>
    <t>Loans and advances to other banks</t>
  </si>
  <si>
    <t>Loans and advances to customers</t>
  </si>
  <si>
    <t>Other assets</t>
  </si>
  <si>
    <t>Deposits from other banks</t>
  </si>
  <si>
    <t>Deposits from customers</t>
  </si>
  <si>
    <t>Other liabilities account of customers</t>
  </si>
  <si>
    <t>Payments for purchase of securities</t>
  </si>
  <si>
    <t>Proceeds from sale of securities</t>
  </si>
  <si>
    <t>Purchase of property, plant and equipment</t>
  </si>
  <si>
    <t>Sale proceeds of property, plant and equipment</t>
  </si>
  <si>
    <t>Receipts from issue of loan capital and debt securities</t>
  </si>
  <si>
    <t>Payment for redemption of loan capital and debt securities</t>
  </si>
  <si>
    <t>Dividends paid</t>
  </si>
  <si>
    <t>Government</t>
  </si>
  <si>
    <t>Assets revaluation reserve</t>
  </si>
  <si>
    <t>Revalutaion reserve of HTM securities</t>
  </si>
  <si>
    <t>Interst receipts in cash</t>
  </si>
  <si>
    <t>Retained earnings</t>
  </si>
  <si>
    <t>Proposed dividend: Cash dividend @ 30% i.e. Taka 3 per share, cash dividend @40% ie Taka 4 per share for 2014, of Taka 10 each. (2015: :Cash dividend 40% ie Taka 4 per shre of Taka 10Each)</t>
  </si>
  <si>
    <t>Ratio</t>
  </si>
  <si>
    <t>Operating Margin</t>
  </si>
  <si>
    <t>Net Margin</t>
  </si>
  <si>
    <t>Capital to Risk Weighted Assets Ratio</t>
  </si>
  <si>
    <t>Current Deposits &amp; other accounts</t>
  </si>
  <si>
    <t>Liabilities</t>
  </si>
  <si>
    <t>Balance with Bangladesh &amp; its agent (Including foreign currencies)</t>
  </si>
  <si>
    <t>Outside bangladesh</t>
  </si>
  <si>
    <t>Loans ,cash credits, overdraft etc</t>
  </si>
  <si>
    <t>Bills purchased and discounted</t>
  </si>
  <si>
    <t>Interest income</t>
  </si>
  <si>
    <t>Interest  paid on deposits &amp; borrowing etc</t>
  </si>
  <si>
    <t xml:space="preserve">Commission, exchange and brokerage </t>
  </si>
  <si>
    <t>Other operating income</t>
  </si>
  <si>
    <t>Rent, taxes, insurance, electricty etc</t>
  </si>
  <si>
    <t>Postage, stamp, telecommunication etc</t>
  </si>
  <si>
    <t>Stationery, printing, advertisements etc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</si>
  <si>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</si>
  <si>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</si>
  <si>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</si>
  <si>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</si>
  <si>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</si>
  <si>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</si>
  <si>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</si>
  <si>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</si>
  <si>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</si>
  <si>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</si>
  <si>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</si>
  <si>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Shareholders’ Equity</t>
  </si>
  <si>
    <t>Net assets value per share</t>
  </si>
  <si>
    <t>Shares to calculate NAVPS</t>
  </si>
  <si>
    <t>Operating Income</t>
  </si>
  <si>
    <t>Operating Expenses</t>
  </si>
  <si>
    <t>Net interest income/net profit on investments</t>
  </si>
  <si>
    <t>Operating profit</t>
  </si>
  <si>
    <t>Total Provisions</t>
  </si>
  <si>
    <t>Provision fo loans and off balancing sheets expousers</t>
  </si>
  <si>
    <t>Specific provision for loans</t>
  </si>
  <si>
    <t>General Provision for laons</t>
  </si>
  <si>
    <t>General provison for off balance sheet expouser</t>
  </si>
  <si>
    <t>Other provision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</si>
  <si>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</si>
  <si>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</si>
  <si>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</si>
  <si>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</si>
  <si>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</si>
  <si>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</si>
  <si>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</si>
  <si>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</si>
  <si>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</si>
  <si>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</si>
  <si>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</si>
  <si>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</si>
  <si>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</si>
  <si>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</si>
  <si>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31 December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</si>
  <si>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</si>
  <si>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</si>
  <si>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</si>
  <si>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</si>
  <si>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</si>
  <si>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Fees &amp; commissison receipts in cash</t>
  </si>
  <si>
    <t>Dutch-Bangla Bank Limited</t>
  </si>
  <si>
    <t>Cash Flow Statement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</si>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</sst>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Fill="1"/>
    <xf numFmtId="1" fontId="3" fillId="0" borderId="0" xfId="1" applyNumberFormat="1" applyFont="1" applyAlignment="1">
      <alignment horizontal="center"/>
    </xf>
    <xf numFmtId="0" fontId="0" fillId="0" borderId="0" xfId="0" applyFill="1"/>
    <xf numFmtId="10" fontId="0" fillId="0" borderId="0" xfId="2" applyNumberFormat="1" applyFont="1"/>
    <xf numFmtId="2" fontId="0" fillId="0" borderId="0" xfId="0" applyNumberFormat="1"/>
    <xf numFmtId="0" fontId="3" fillId="0" borderId="0" xfId="0" applyFont="1"/>
    <xf numFmtId="0" fontId="0" fillId="0" borderId="0" xfId="0" applyAlignment="1"/>
    <xf numFmtId="0" fontId="0" fillId="2" borderId="0" xfId="0" applyFill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2" fillId="0" borderId="1" xfId="0" applyFont="1" applyBorder="1"/>
    <xf numFmtId="43" fontId="2" fillId="0" borderId="0" xfId="1" applyNumberFormat="1" applyFont="1"/>
    <xf numFmtId="164" fontId="0" fillId="0" borderId="0" xfId="0" applyNumberFormat="1"/>
    <xf numFmtId="0" fontId="2" fillId="0" borderId="2" xfId="0" applyFont="1" applyBorder="1"/>
    <xf numFmtId="2" fontId="2" fillId="0" borderId="0" xfId="0" applyNumberFormat="1" applyFont="1"/>
    <xf numFmtId="9" fontId="2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G22" sqref="G22"/>
    </sheetView>
  </sheetViews>
  <sheetFormatPr defaultRowHeight="15" x14ac:dyDescent="0.25"/>
  <cols>
    <col min="1" max="1" width="46.140625" customWidth="1"/>
    <col min="2" max="5" width="16.28515625" bestFit="1" customWidth="1"/>
    <col min="6" max="6" width="18" bestFit="1" customWidth="1"/>
    <col min="7" max="7" width="17" bestFit="1" customWidth="1"/>
    <col min="8" max="8" width="16.28515625" bestFit="1" customWidth="1"/>
  </cols>
  <sheetData>
    <row r="1" spans="1:10" x14ac:dyDescent="0.25">
      <c r="A1" s="1" t="s">
        <v>120</v>
      </c>
    </row>
    <row r="2" spans="1:10" x14ac:dyDescent="0.25">
      <c r="A2" s="1" t="s">
        <v>123</v>
      </c>
    </row>
    <row r="3" spans="1:10" x14ac:dyDescent="0.25">
      <c r="A3" t="s">
        <v>113</v>
      </c>
    </row>
    <row r="4" spans="1:10" x14ac:dyDescent="0.25">
      <c r="B4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</row>
    <row r="5" spans="1:10" x14ac:dyDescent="0.25">
      <c r="A5" s="13" t="s">
        <v>75</v>
      </c>
      <c r="B5" s="4">
        <f t="shared" ref="B5:H5" si="0">B6+B9+B12+B13+B16+B19+B20</f>
        <v>155918559459</v>
      </c>
      <c r="C5" s="4">
        <f t="shared" si="0"/>
        <v>185537386894</v>
      </c>
      <c r="D5" s="4">
        <f t="shared" si="0"/>
        <v>215993545862</v>
      </c>
      <c r="E5" s="4">
        <f t="shared" si="0"/>
        <v>244057570324</v>
      </c>
      <c r="F5" s="4">
        <f t="shared" si="0"/>
        <v>276728361224</v>
      </c>
      <c r="G5" s="4">
        <f t="shared" si="0"/>
        <v>311906776777</v>
      </c>
      <c r="H5" s="4">
        <f t="shared" si="0"/>
        <v>346468790969</v>
      </c>
    </row>
    <row r="6" spans="1:10" x14ac:dyDescent="0.25">
      <c r="A6" s="14" t="s">
        <v>76</v>
      </c>
      <c r="B6" s="4">
        <f>SUM(B7:B8)</f>
        <v>18798378719</v>
      </c>
      <c r="C6" s="4">
        <f t="shared" ref="C6:H6" si="1">SUM(C7:C8)</f>
        <v>21621229299</v>
      </c>
      <c r="D6" s="4">
        <f t="shared" si="1"/>
        <v>23539408086</v>
      </c>
      <c r="E6" s="4">
        <f t="shared" si="1"/>
        <v>22852925497</v>
      </c>
      <c r="F6" s="4">
        <f t="shared" si="1"/>
        <v>28712676588</v>
      </c>
      <c r="G6" s="4">
        <f t="shared" si="1"/>
        <v>30881717143</v>
      </c>
      <c r="H6" s="4">
        <f t="shared" si="1"/>
        <v>50148294781</v>
      </c>
    </row>
    <row r="7" spans="1:10" x14ac:dyDescent="0.25">
      <c r="A7" t="s">
        <v>1</v>
      </c>
      <c r="B7" s="3">
        <v>5644383345</v>
      </c>
      <c r="C7" s="3">
        <v>7489008549</v>
      </c>
      <c r="D7" s="3">
        <v>6332078849</v>
      </c>
      <c r="E7" s="3">
        <v>8296998632</v>
      </c>
      <c r="F7" s="3">
        <v>11051999011</v>
      </c>
      <c r="G7" s="3">
        <v>11213603710</v>
      </c>
      <c r="H7" s="2">
        <v>17419869741</v>
      </c>
    </row>
    <row r="8" spans="1:10" x14ac:dyDescent="0.25">
      <c r="A8" s="11" t="s">
        <v>64</v>
      </c>
      <c r="B8" s="3">
        <v>13153995374</v>
      </c>
      <c r="C8" s="3">
        <v>14132220750</v>
      </c>
      <c r="D8" s="3">
        <v>17207329237</v>
      </c>
      <c r="E8" s="3">
        <v>14555926865</v>
      </c>
      <c r="F8" s="3">
        <v>17660677577</v>
      </c>
      <c r="G8" s="3">
        <v>19668113433</v>
      </c>
      <c r="H8" s="2">
        <v>32728425040</v>
      </c>
    </row>
    <row r="9" spans="1:10" x14ac:dyDescent="0.25">
      <c r="A9" s="15" t="s">
        <v>77</v>
      </c>
      <c r="B9" s="4">
        <f t="shared" ref="B9:H9" si="2">SUM(B10:B11)</f>
        <v>12554685772</v>
      </c>
      <c r="C9" s="4">
        <f t="shared" si="2"/>
        <v>18260959174</v>
      </c>
      <c r="D9" s="4">
        <f t="shared" si="2"/>
        <v>27190991957</v>
      </c>
      <c r="E9" s="4">
        <f t="shared" si="2"/>
        <v>28745776327</v>
      </c>
      <c r="F9" s="4">
        <f t="shared" si="2"/>
        <v>23576890637</v>
      </c>
      <c r="G9" s="4">
        <f t="shared" si="2"/>
        <v>25096068989</v>
      </c>
      <c r="H9" s="4">
        <f t="shared" si="2"/>
        <v>7372564923</v>
      </c>
      <c r="J9" s="21"/>
    </row>
    <row r="10" spans="1:10" x14ac:dyDescent="0.25">
      <c r="A10" t="s">
        <v>2</v>
      </c>
      <c r="B10" s="3">
        <v>11390547002</v>
      </c>
      <c r="C10" s="3">
        <v>16739516730</v>
      </c>
      <c r="D10" s="3">
        <v>26035077227</v>
      </c>
      <c r="E10" s="3">
        <v>27591599177</v>
      </c>
      <c r="F10" s="3">
        <v>21177878875</v>
      </c>
      <c r="G10" s="3">
        <v>21530251266</v>
      </c>
      <c r="H10" s="2">
        <v>6715668728</v>
      </c>
    </row>
    <row r="11" spans="1:10" x14ac:dyDescent="0.25">
      <c r="A11" t="s">
        <v>65</v>
      </c>
      <c r="B11" s="3">
        <v>1164138770</v>
      </c>
      <c r="C11" s="3">
        <v>1521442444</v>
      </c>
      <c r="D11" s="3">
        <v>1155914730</v>
      </c>
      <c r="E11" s="3">
        <v>1154177150</v>
      </c>
      <c r="F11" s="3">
        <v>2399011762</v>
      </c>
      <c r="G11" s="3">
        <v>3565817723</v>
      </c>
      <c r="H11" s="2">
        <v>656896195</v>
      </c>
    </row>
    <row r="12" spans="1:10" x14ac:dyDescent="0.25">
      <c r="A12" s="15" t="s">
        <v>78</v>
      </c>
      <c r="B12" s="3">
        <v>4470000000</v>
      </c>
      <c r="C12" s="3">
        <v>4220000000</v>
      </c>
      <c r="D12" s="3">
        <v>3550000000</v>
      </c>
      <c r="E12" s="3">
        <v>5270000000</v>
      </c>
      <c r="F12" s="3"/>
      <c r="G12" s="3"/>
    </row>
    <row r="13" spans="1:10" x14ac:dyDescent="0.25">
      <c r="A13" s="15" t="s">
        <v>3</v>
      </c>
      <c r="B13" s="4">
        <f t="shared" ref="B13:H13" si="3">SUM(B14:B15)</f>
        <v>13428578923</v>
      </c>
      <c r="C13" s="4">
        <f t="shared" si="3"/>
        <v>17441907610</v>
      </c>
      <c r="D13" s="4">
        <f t="shared" si="3"/>
        <v>19261175326</v>
      </c>
      <c r="E13" s="4">
        <f t="shared" si="3"/>
        <v>20210263908</v>
      </c>
      <c r="F13" s="4">
        <f t="shared" si="3"/>
        <v>31778499666</v>
      </c>
      <c r="G13" s="4">
        <f t="shared" si="3"/>
        <v>26197912858</v>
      </c>
      <c r="H13" s="4">
        <f t="shared" si="3"/>
        <v>32208447765</v>
      </c>
    </row>
    <row r="14" spans="1:10" x14ac:dyDescent="0.25">
      <c r="A14" t="s">
        <v>52</v>
      </c>
      <c r="B14" s="3">
        <v>12164295489</v>
      </c>
      <c r="C14" s="3">
        <v>16300624176</v>
      </c>
      <c r="D14" s="3">
        <v>18335891892</v>
      </c>
      <c r="E14" s="3">
        <v>19405280474</v>
      </c>
      <c r="F14" s="3">
        <v>31291256232</v>
      </c>
      <c r="G14" s="3">
        <v>25906629424</v>
      </c>
      <c r="H14" s="2">
        <v>31457164331</v>
      </c>
    </row>
    <row r="15" spans="1:10" x14ac:dyDescent="0.25">
      <c r="A15" t="s">
        <v>4</v>
      </c>
      <c r="B15" s="3">
        <v>1264283434</v>
      </c>
      <c r="C15" s="3">
        <v>1141283434</v>
      </c>
      <c r="D15" s="3">
        <v>925283434</v>
      </c>
      <c r="E15" s="3">
        <v>804983434</v>
      </c>
      <c r="F15" s="3">
        <v>487243434</v>
      </c>
      <c r="G15" s="3">
        <v>291283434</v>
      </c>
      <c r="H15" s="2">
        <v>751283434</v>
      </c>
    </row>
    <row r="16" spans="1:10" x14ac:dyDescent="0.25">
      <c r="A16" s="15" t="s">
        <v>79</v>
      </c>
      <c r="B16" s="4">
        <f t="shared" ref="B16:H16" si="4">SUM(B17:B18)</f>
        <v>91648946694</v>
      </c>
      <c r="C16" s="4">
        <f t="shared" si="4"/>
        <v>106422781334</v>
      </c>
      <c r="D16" s="4">
        <f t="shared" si="4"/>
        <v>124422990617</v>
      </c>
      <c r="E16" s="4">
        <f t="shared" si="4"/>
        <v>152270000465</v>
      </c>
      <c r="F16" s="4">
        <f t="shared" si="4"/>
        <v>173397797631</v>
      </c>
      <c r="G16" s="4">
        <f t="shared" si="4"/>
        <v>207257381108</v>
      </c>
      <c r="H16" s="4">
        <f t="shared" si="4"/>
        <v>231553940339</v>
      </c>
    </row>
    <row r="17" spans="1:8" x14ac:dyDescent="0.25">
      <c r="A17" t="s">
        <v>66</v>
      </c>
      <c r="B17" s="3">
        <v>82639289411</v>
      </c>
      <c r="C17" s="3">
        <v>99365869755</v>
      </c>
      <c r="D17" s="3">
        <v>119217549292</v>
      </c>
      <c r="E17" s="3">
        <v>141916487380</v>
      </c>
      <c r="F17" s="3">
        <v>162415747438</v>
      </c>
      <c r="G17" s="3">
        <v>191901808661</v>
      </c>
      <c r="H17" s="2">
        <v>209463408465</v>
      </c>
    </row>
    <row r="18" spans="1:8" x14ac:dyDescent="0.25">
      <c r="A18" t="s">
        <v>67</v>
      </c>
      <c r="B18" s="3">
        <v>9009657283</v>
      </c>
      <c r="C18" s="3">
        <v>7056911579</v>
      </c>
      <c r="D18" s="3">
        <v>5205441325</v>
      </c>
      <c r="E18" s="3">
        <v>10353513085</v>
      </c>
      <c r="F18" s="3">
        <v>10982050193</v>
      </c>
      <c r="G18" s="3">
        <v>15355572447</v>
      </c>
      <c r="H18" s="2">
        <v>22090531874</v>
      </c>
    </row>
    <row r="19" spans="1:8" x14ac:dyDescent="0.25">
      <c r="A19" s="14" t="s">
        <v>80</v>
      </c>
      <c r="B19" s="3">
        <v>4676720459</v>
      </c>
      <c r="C19" s="3">
        <v>4382594184</v>
      </c>
      <c r="D19" s="3">
        <v>4141718378</v>
      </c>
      <c r="E19" s="3">
        <v>4519304790</v>
      </c>
      <c r="F19" s="3">
        <v>4871867057</v>
      </c>
      <c r="G19" s="3">
        <v>5433113654</v>
      </c>
      <c r="H19" s="2">
        <v>5737308593</v>
      </c>
    </row>
    <row r="20" spans="1:8" x14ac:dyDescent="0.25">
      <c r="A20" s="14" t="s">
        <v>81</v>
      </c>
      <c r="B20" s="3">
        <v>10341248892</v>
      </c>
      <c r="C20" s="3">
        <v>13187915293</v>
      </c>
      <c r="D20" s="3">
        <v>13887261498</v>
      </c>
      <c r="E20" s="3">
        <v>10189299337</v>
      </c>
      <c r="F20" s="3">
        <v>14390629645</v>
      </c>
      <c r="G20" s="3">
        <v>17040583025</v>
      </c>
      <c r="H20" s="2">
        <v>19448234568</v>
      </c>
    </row>
    <row r="21" spans="1:8" x14ac:dyDescent="0.25">
      <c r="A21" s="14" t="s">
        <v>82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/>
    </row>
    <row r="22" spans="1:8" x14ac:dyDescent="0.25">
      <c r="A22" s="1"/>
      <c r="B22" s="3"/>
      <c r="C22" s="3"/>
      <c r="D22" s="3"/>
      <c r="E22" s="3"/>
      <c r="F22" s="3"/>
      <c r="G22" s="3"/>
    </row>
    <row r="23" spans="1:8" x14ac:dyDescent="0.25">
      <c r="A23" s="13" t="s">
        <v>83</v>
      </c>
      <c r="B23" s="4">
        <f t="shared" ref="B23:H23" si="5">B24+B33</f>
        <v>155918559459</v>
      </c>
      <c r="C23" s="4">
        <f t="shared" si="5"/>
        <v>185537386894</v>
      </c>
      <c r="D23" s="4">
        <f t="shared" si="5"/>
        <v>215993545862</v>
      </c>
      <c r="E23" s="4">
        <f t="shared" si="5"/>
        <v>244057570324</v>
      </c>
      <c r="F23" s="4">
        <f t="shared" si="5"/>
        <v>276844361224</v>
      </c>
      <c r="G23" s="4">
        <f t="shared" si="5"/>
        <v>311906776777</v>
      </c>
      <c r="H23" s="4">
        <f t="shared" si="5"/>
        <v>346468790969</v>
      </c>
    </row>
    <row r="24" spans="1:8" x14ac:dyDescent="0.25">
      <c r="A24" s="15" t="s">
        <v>63</v>
      </c>
      <c r="B24" s="4">
        <f t="shared" ref="B24:H24" si="6">B25+B26+B31+B32</f>
        <v>145064060016</v>
      </c>
      <c r="C24" s="4">
        <f t="shared" si="6"/>
        <v>172895666310</v>
      </c>
      <c r="D24" s="4">
        <f t="shared" si="6"/>
        <v>201476106500</v>
      </c>
      <c r="E24" s="4">
        <f t="shared" si="6"/>
        <v>227303234846</v>
      </c>
      <c r="F24" s="4">
        <f t="shared" si="6"/>
        <v>259184202736</v>
      </c>
      <c r="G24" s="4">
        <f t="shared" si="6"/>
        <v>292424585383</v>
      </c>
      <c r="H24" s="4">
        <f t="shared" si="6"/>
        <v>323382820737</v>
      </c>
    </row>
    <row r="25" spans="1:8" x14ac:dyDescent="0.25">
      <c r="A25" s="15" t="s">
        <v>84</v>
      </c>
      <c r="B25" s="3">
        <v>4839527354</v>
      </c>
      <c r="C25" s="3">
        <v>7472238988</v>
      </c>
      <c r="D25" s="3">
        <v>12054696647</v>
      </c>
      <c r="E25" s="3">
        <v>20283536724</v>
      </c>
      <c r="F25" s="3">
        <v>27331548937</v>
      </c>
      <c r="G25" s="3">
        <v>25134806638</v>
      </c>
      <c r="H25" s="2">
        <v>20200735203</v>
      </c>
    </row>
    <row r="26" spans="1:8" x14ac:dyDescent="0.25">
      <c r="A26" s="15" t="s">
        <v>85</v>
      </c>
      <c r="B26" s="4">
        <f t="shared" ref="B26:H26" si="7">SUM(B27:B30)</f>
        <v>125433134270</v>
      </c>
      <c r="C26" s="4">
        <f t="shared" si="7"/>
        <v>145230103146</v>
      </c>
      <c r="D26" s="4">
        <f t="shared" si="7"/>
        <v>166762332512</v>
      </c>
      <c r="E26" s="4">
        <f t="shared" si="7"/>
        <v>186765001538</v>
      </c>
      <c r="F26" s="4">
        <f t="shared" si="7"/>
        <v>207233965363</v>
      </c>
      <c r="G26" s="4">
        <f t="shared" si="7"/>
        <v>233796357368</v>
      </c>
      <c r="H26" s="4">
        <f t="shared" si="7"/>
        <v>262467721796</v>
      </c>
    </row>
    <row r="27" spans="1:8" x14ac:dyDescent="0.25">
      <c r="A27" t="s">
        <v>62</v>
      </c>
      <c r="B27" s="3">
        <v>25245422463</v>
      </c>
      <c r="C27" s="3">
        <v>31692302092</v>
      </c>
      <c r="D27" s="3">
        <v>40475136634</v>
      </c>
      <c r="E27" s="3">
        <v>47484925764</v>
      </c>
      <c r="F27" s="3">
        <v>55982102624</v>
      </c>
      <c r="G27" s="3">
        <v>51288786369</v>
      </c>
      <c r="H27" s="2">
        <v>56491756720</v>
      </c>
    </row>
    <row r="28" spans="1:8" x14ac:dyDescent="0.25">
      <c r="A28" t="s">
        <v>5</v>
      </c>
      <c r="B28" s="3">
        <v>1540118926</v>
      </c>
      <c r="C28" s="3">
        <v>1903964232</v>
      </c>
      <c r="D28" s="3">
        <v>3256599630</v>
      </c>
      <c r="E28" s="3">
        <v>2827945083</v>
      </c>
      <c r="F28" s="3">
        <v>3790478406</v>
      </c>
      <c r="G28" s="3">
        <v>3695575746</v>
      </c>
      <c r="H28" s="2">
        <v>3465965762</v>
      </c>
    </row>
    <row r="29" spans="1:8" x14ac:dyDescent="0.25">
      <c r="A29" t="s">
        <v>6</v>
      </c>
      <c r="B29" s="3">
        <v>42877175484</v>
      </c>
      <c r="C29" s="3">
        <v>49930953529</v>
      </c>
      <c r="D29" s="3">
        <v>60757726582</v>
      </c>
      <c r="E29" s="3">
        <v>70609619683</v>
      </c>
      <c r="F29" s="3">
        <v>82480121034</v>
      </c>
      <c r="G29" s="3">
        <v>110348053558</v>
      </c>
      <c r="H29" s="2">
        <v>127689439982</v>
      </c>
    </row>
    <row r="30" spans="1:8" x14ac:dyDescent="0.25">
      <c r="A30" t="s">
        <v>7</v>
      </c>
      <c r="B30" s="3">
        <v>55770417397</v>
      </c>
      <c r="C30" s="3">
        <v>61702883293</v>
      </c>
      <c r="D30" s="3">
        <v>62272869666</v>
      </c>
      <c r="E30" s="3">
        <v>65842511008</v>
      </c>
      <c r="F30" s="3">
        <v>64981263299</v>
      </c>
      <c r="G30" s="3">
        <v>68463941695</v>
      </c>
      <c r="H30" s="2">
        <v>74820559332</v>
      </c>
    </row>
    <row r="31" spans="1:8" x14ac:dyDescent="0.25">
      <c r="A31" t="s">
        <v>8</v>
      </c>
      <c r="B31" s="3">
        <v>13593206038</v>
      </c>
      <c r="C31" s="3">
        <v>17215558228</v>
      </c>
      <c r="D31" s="3">
        <v>18001468289</v>
      </c>
      <c r="E31" s="3">
        <v>15852794427</v>
      </c>
      <c r="F31" s="3">
        <v>20918566210</v>
      </c>
      <c r="G31" s="3">
        <v>25780595889</v>
      </c>
      <c r="H31" s="3">
        <v>29141238738</v>
      </c>
    </row>
    <row r="32" spans="1:8" x14ac:dyDescent="0.25">
      <c r="A32" t="s">
        <v>9</v>
      </c>
      <c r="B32" s="3">
        <v>1198192354</v>
      </c>
      <c r="C32" s="3">
        <v>2977765948</v>
      </c>
      <c r="D32" s="3">
        <v>4657609052</v>
      </c>
      <c r="E32" s="3">
        <v>4401902157</v>
      </c>
      <c r="F32" s="3">
        <v>3700122226</v>
      </c>
      <c r="G32" s="3">
        <v>7712825488</v>
      </c>
      <c r="H32" s="3">
        <v>11573125000</v>
      </c>
    </row>
    <row r="33" spans="1:8" x14ac:dyDescent="0.25">
      <c r="A33" s="15" t="s">
        <v>86</v>
      </c>
      <c r="B33" s="4">
        <f t="shared" ref="B33:H33" si="8">SUM(B34:B42)</f>
        <v>10854499443</v>
      </c>
      <c r="C33" s="4">
        <f t="shared" si="8"/>
        <v>12641720584</v>
      </c>
      <c r="D33" s="4">
        <f t="shared" si="8"/>
        <v>14517439362</v>
      </c>
      <c r="E33" s="4">
        <f t="shared" si="8"/>
        <v>16754335478</v>
      </c>
      <c r="F33" s="4">
        <f t="shared" si="8"/>
        <v>17660158488</v>
      </c>
      <c r="G33" s="4">
        <f t="shared" si="8"/>
        <v>19482191394</v>
      </c>
      <c r="H33" s="4">
        <f t="shared" si="8"/>
        <v>23085970232</v>
      </c>
    </row>
    <row r="34" spans="1:8" x14ac:dyDescent="0.25">
      <c r="A34" t="s">
        <v>10</v>
      </c>
      <c r="B34" s="3">
        <v>2000000000</v>
      </c>
      <c r="C34" s="3">
        <v>2000000000</v>
      </c>
      <c r="D34" s="3">
        <v>2000000000</v>
      </c>
      <c r="E34" s="3">
        <v>2000000000</v>
      </c>
      <c r="F34" s="3">
        <v>2000000000</v>
      </c>
      <c r="G34" s="3">
        <v>2000000000</v>
      </c>
      <c r="H34" s="2">
        <v>2000000000</v>
      </c>
    </row>
    <row r="35" spans="1:8" x14ac:dyDescent="0.25">
      <c r="A35" t="s">
        <v>11</v>
      </c>
      <c r="B35" s="3">
        <v>11067500</v>
      </c>
      <c r="C35" s="3">
        <v>11067500</v>
      </c>
      <c r="D35" s="3">
        <v>11067500</v>
      </c>
      <c r="E35" s="3">
        <v>11067500</v>
      </c>
      <c r="F35" s="3">
        <v>11067500</v>
      </c>
      <c r="G35" s="3">
        <v>11067500</v>
      </c>
      <c r="H35" s="2">
        <v>11067500</v>
      </c>
    </row>
    <row r="36" spans="1:8" x14ac:dyDescent="0.25">
      <c r="A36" t="s">
        <v>12</v>
      </c>
      <c r="B36" s="3">
        <v>4620963221</v>
      </c>
      <c r="C36" s="3">
        <v>5330368765</v>
      </c>
      <c r="D36" s="3">
        <v>6234120766</v>
      </c>
      <c r="E36" s="3">
        <v>7487588738</v>
      </c>
      <c r="F36" s="3">
        <v>8134390476</v>
      </c>
      <c r="G36" s="3">
        <v>9193048174</v>
      </c>
      <c r="H36" s="2">
        <v>9193048174</v>
      </c>
    </row>
    <row r="37" spans="1:8" x14ac:dyDescent="0.25">
      <c r="A37" t="s">
        <v>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8" x14ac:dyDescent="0.25">
      <c r="A38" t="s">
        <v>14</v>
      </c>
      <c r="B38" s="3">
        <v>412095675</v>
      </c>
      <c r="C38" s="3">
        <v>566827195</v>
      </c>
      <c r="D38" s="3">
        <v>966827195</v>
      </c>
      <c r="E38" s="3">
        <v>1366827195</v>
      </c>
      <c r="F38" s="3">
        <v>1566827195</v>
      </c>
      <c r="G38" s="3">
        <v>1566827195</v>
      </c>
      <c r="H38" s="2">
        <v>1766827195</v>
      </c>
    </row>
    <row r="39" spans="1:8" x14ac:dyDescent="0.25">
      <c r="A39" t="s">
        <v>53</v>
      </c>
      <c r="B39" s="3">
        <v>850413777</v>
      </c>
      <c r="C39" s="3">
        <v>850413777</v>
      </c>
      <c r="D39" s="3">
        <v>850413777</v>
      </c>
      <c r="E39" s="3">
        <v>850413777</v>
      </c>
      <c r="F39" s="3">
        <v>850413777</v>
      </c>
      <c r="G39" s="3">
        <v>850413777</v>
      </c>
      <c r="H39" s="2">
        <v>850413777</v>
      </c>
    </row>
    <row r="40" spans="1:8" x14ac:dyDescent="0.25">
      <c r="A40" t="s">
        <v>54</v>
      </c>
      <c r="B40" s="3">
        <v>25450946</v>
      </c>
      <c r="C40" s="3">
        <v>121372800</v>
      </c>
      <c r="D40" s="3">
        <v>99930945</v>
      </c>
      <c r="E40" s="3">
        <v>116544853</v>
      </c>
      <c r="F40" s="3">
        <v>59754912</v>
      </c>
      <c r="G40" s="3">
        <v>14001469</v>
      </c>
      <c r="H40" s="2">
        <v>16355788</v>
      </c>
    </row>
    <row r="41" spans="1:8" x14ac:dyDescent="0.25">
      <c r="A41" s="11" t="s">
        <v>57</v>
      </c>
      <c r="B41" s="3">
        <v>309463040</v>
      </c>
      <c r="C41" s="3">
        <v>309463040</v>
      </c>
      <c r="D41" s="3">
        <v>800000000</v>
      </c>
      <c r="E41" s="3">
        <v>800000000</v>
      </c>
      <c r="F41" s="3">
        <v>600000000</v>
      </c>
      <c r="G41" s="3"/>
    </row>
    <row r="42" spans="1:8" x14ac:dyDescent="0.25">
      <c r="A42" t="s">
        <v>56</v>
      </c>
      <c r="B42" s="3">
        <v>2625045284</v>
      </c>
      <c r="C42" s="3">
        <v>3452207507</v>
      </c>
      <c r="D42" s="3">
        <v>3555079179</v>
      </c>
      <c r="E42" s="3">
        <v>4121893415</v>
      </c>
      <c r="F42" s="3">
        <v>4437704628</v>
      </c>
      <c r="G42" s="3">
        <v>5846833279</v>
      </c>
      <c r="H42" s="2">
        <v>9248257798</v>
      </c>
    </row>
    <row r="43" spans="1:8" s="1" customFormat="1" x14ac:dyDescent="0.25">
      <c r="A43" s="16" t="s">
        <v>87</v>
      </c>
      <c r="B43" s="17">
        <f t="shared" ref="B43:H43" si="9">B33/(B34/10)</f>
        <v>54.272497215000001</v>
      </c>
      <c r="C43" s="17">
        <f t="shared" si="9"/>
        <v>63.208602919999997</v>
      </c>
      <c r="D43" s="17">
        <f t="shared" si="9"/>
        <v>72.587196809999995</v>
      </c>
      <c r="E43" s="17">
        <f t="shared" si="9"/>
        <v>83.771677389999994</v>
      </c>
      <c r="F43" s="17">
        <f t="shared" si="9"/>
        <v>88.300792439999995</v>
      </c>
      <c r="G43" s="17">
        <f t="shared" si="9"/>
        <v>97.410956970000001</v>
      </c>
      <c r="H43" s="17">
        <f t="shared" si="9"/>
        <v>115.42985116</v>
      </c>
    </row>
    <row r="44" spans="1:8" x14ac:dyDescent="0.25">
      <c r="A44" s="16" t="s">
        <v>88</v>
      </c>
      <c r="B44" s="4">
        <v>200000000</v>
      </c>
      <c r="C44" s="4">
        <v>200000000</v>
      </c>
      <c r="D44" s="4">
        <v>200000000</v>
      </c>
      <c r="E44" s="4">
        <v>200000000</v>
      </c>
      <c r="F44" s="4">
        <v>200000000</v>
      </c>
      <c r="G44" s="4">
        <v>200000000</v>
      </c>
      <c r="H44" s="4">
        <v>200000000</v>
      </c>
    </row>
    <row r="45" spans="1:8" x14ac:dyDescent="0.25">
      <c r="B45" s="3"/>
      <c r="C45" s="3"/>
      <c r="D45" s="3"/>
      <c r="E45" s="3"/>
      <c r="F45" s="3"/>
      <c r="G45" s="3"/>
    </row>
    <row r="46" spans="1:8" x14ac:dyDescent="0.25">
      <c r="A46" s="1"/>
      <c r="B46" s="4"/>
      <c r="C46" s="4"/>
      <c r="D46" s="4"/>
      <c r="E46" s="4"/>
      <c r="F46" s="4"/>
      <c r="G46" s="4"/>
    </row>
    <row r="47" spans="1:8" x14ac:dyDescent="0.25">
      <c r="B47" s="3"/>
      <c r="C47" s="3"/>
      <c r="D47" s="3"/>
      <c r="E47" s="3"/>
      <c r="F47" s="3"/>
      <c r="G47" s="3"/>
    </row>
    <row r="48" spans="1:8" x14ac:dyDescent="0.25">
      <c r="B48" s="3">
        <f>B5-B23</f>
        <v>0</v>
      </c>
      <c r="C48" s="3">
        <f t="shared" ref="C48:H48" si="10">C5-C23</f>
        <v>0</v>
      </c>
      <c r="D48" s="3">
        <f t="shared" si="10"/>
        <v>0</v>
      </c>
      <c r="E48" s="3">
        <f t="shared" si="10"/>
        <v>0</v>
      </c>
      <c r="F48" s="3">
        <f t="shared" si="10"/>
        <v>-116000000</v>
      </c>
      <c r="G48" s="3">
        <f t="shared" si="10"/>
        <v>0</v>
      </c>
      <c r="H48" s="3">
        <f t="shared" si="10"/>
        <v>0</v>
      </c>
    </row>
    <row r="49" spans="1:7" x14ac:dyDescent="0.25">
      <c r="B49" s="3"/>
      <c r="C49" s="3"/>
      <c r="D49" s="3"/>
      <c r="E49" s="3"/>
      <c r="F49" s="3"/>
      <c r="G49" s="3"/>
    </row>
    <row r="50" spans="1:7" x14ac:dyDescent="0.25">
      <c r="A50" s="1"/>
      <c r="B50" s="4"/>
      <c r="C50" s="4"/>
      <c r="D50" s="4"/>
      <c r="E50" s="4"/>
      <c r="F50" s="4"/>
      <c r="G50" s="4"/>
    </row>
    <row r="51" spans="1:7" x14ac:dyDescent="0.25">
      <c r="B51" s="3"/>
      <c r="C51" s="3"/>
      <c r="D51" s="3"/>
      <c r="E51" s="3"/>
      <c r="F51" s="3"/>
      <c r="G51" s="3"/>
    </row>
    <row r="52" spans="1:7" x14ac:dyDescent="0.25">
      <c r="B52" s="3"/>
      <c r="C52" s="3"/>
      <c r="D52" s="3"/>
      <c r="E52" s="3"/>
      <c r="F52" s="3"/>
      <c r="G52" s="3"/>
    </row>
    <row r="53" spans="1:7" x14ac:dyDescent="0.25">
      <c r="B53" s="3"/>
      <c r="C53" s="3"/>
      <c r="D53" s="3"/>
      <c r="E53" s="3"/>
      <c r="F53" s="3"/>
      <c r="G53" s="3"/>
    </row>
    <row r="54" spans="1:7" x14ac:dyDescent="0.25">
      <c r="B54" s="3"/>
      <c r="C54" s="3"/>
      <c r="D54" s="3"/>
      <c r="E54" s="3"/>
      <c r="F54" s="3"/>
      <c r="G54" s="3"/>
    </row>
    <row r="55" spans="1:7" x14ac:dyDescent="0.25">
      <c r="B55" s="3"/>
      <c r="C55" s="3"/>
      <c r="D55" s="3"/>
      <c r="E55" s="3"/>
      <c r="F55" s="3"/>
      <c r="G55" s="3"/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B57" s="3"/>
      <c r="C57" s="3"/>
      <c r="D57" s="3"/>
      <c r="E57" s="3"/>
      <c r="F57" s="3"/>
      <c r="G57" s="3"/>
    </row>
    <row r="58" spans="1:7" x14ac:dyDescent="0.25">
      <c r="B58" s="3"/>
      <c r="C58" s="3"/>
      <c r="D58" s="3"/>
      <c r="E58" s="3"/>
      <c r="F58" s="3"/>
      <c r="G58" s="3"/>
    </row>
    <row r="59" spans="1:7" x14ac:dyDescent="0.25">
      <c r="B59" s="3"/>
      <c r="C59" s="3"/>
      <c r="D59" s="3"/>
      <c r="E59" s="3"/>
      <c r="F59" s="3"/>
      <c r="G59" s="3"/>
    </row>
    <row r="60" spans="1:7" x14ac:dyDescent="0.25">
      <c r="B60" s="3"/>
      <c r="C60" s="3"/>
      <c r="D60" s="3"/>
      <c r="E60" s="3"/>
      <c r="F60" s="3"/>
      <c r="G60" s="3"/>
    </row>
    <row r="61" spans="1:7" x14ac:dyDescent="0.25">
      <c r="B61" s="3"/>
      <c r="C61" s="3"/>
      <c r="D61" s="3"/>
      <c r="E61" s="3"/>
      <c r="F61" s="3"/>
      <c r="G61" s="3"/>
    </row>
    <row r="62" spans="1:7" x14ac:dyDescent="0.25">
      <c r="A62" s="1"/>
      <c r="B62" s="4"/>
      <c r="C62" s="4"/>
      <c r="D62" s="4"/>
      <c r="E62" s="4"/>
      <c r="F62" s="4"/>
      <c r="G62" s="4"/>
    </row>
    <row r="63" spans="1:7" x14ac:dyDescent="0.25">
      <c r="A63" s="1"/>
      <c r="B63" s="4"/>
      <c r="C63" s="4"/>
      <c r="D63" s="4"/>
      <c r="E63" s="4"/>
      <c r="F63" s="4"/>
      <c r="G63" s="4"/>
    </row>
    <row r="64" spans="1:7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A70" s="1"/>
      <c r="B70" s="4"/>
      <c r="C70" s="4"/>
      <c r="D70" s="4"/>
      <c r="E70" s="4"/>
      <c r="F70" s="4"/>
      <c r="G70" s="4"/>
    </row>
    <row r="71" spans="1:7" x14ac:dyDescent="0.25">
      <c r="A71" s="1"/>
      <c r="B71" s="4"/>
      <c r="C71" s="4"/>
      <c r="D71" s="4"/>
      <c r="E71" s="4"/>
      <c r="F71" s="4"/>
      <c r="G71" s="4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B73" s="3"/>
      <c r="C73" s="3"/>
      <c r="D73" s="3"/>
      <c r="E73" s="3"/>
      <c r="F73" s="3"/>
      <c r="G73" s="3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B75" s="4"/>
      <c r="C75" s="4"/>
      <c r="D75" s="4"/>
      <c r="E75" s="4"/>
      <c r="F75" s="4"/>
      <c r="G75" s="4"/>
    </row>
    <row r="76" spans="1:7" x14ac:dyDescent="0.25">
      <c r="A76" s="1"/>
      <c r="B76" s="4"/>
      <c r="C76" s="4"/>
      <c r="D76" s="4"/>
      <c r="E76" s="4"/>
      <c r="F76" s="4"/>
      <c r="G76" s="4"/>
    </row>
    <row r="79" spans="1:7" x14ac:dyDescent="0.25">
      <c r="A79" s="5"/>
    </row>
    <row r="80" spans="1:7" x14ac:dyDescent="0.25">
      <c r="A80" s="5"/>
    </row>
    <row r="81" spans="1:7" x14ac:dyDescent="0.25">
      <c r="A81" s="7"/>
    </row>
    <row r="82" spans="1:7" x14ac:dyDescent="0.25">
      <c r="B82" s="3"/>
      <c r="C82" s="3"/>
      <c r="D82" s="3"/>
      <c r="E82" s="3"/>
      <c r="F82" s="3"/>
      <c r="G82" s="2"/>
    </row>
    <row r="83" spans="1:7" x14ac:dyDescent="0.25">
      <c r="B83" s="3"/>
      <c r="C83" s="3"/>
      <c r="D83" s="3"/>
      <c r="E83" s="3"/>
      <c r="F83" s="3"/>
      <c r="G83" s="3"/>
    </row>
    <row r="84" spans="1:7" x14ac:dyDescent="0.25">
      <c r="B84" s="3"/>
      <c r="C84" s="3"/>
      <c r="D84" s="3"/>
      <c r="E84" s="3"/>
      <c r="F84" s="3"/>
      <c r="G84" s="2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B86" s="3"/>
      <c r="C86" s="3"/>
      <c r="D86" s="3"/>
      <c r="E86" s="3"/>
      <c r="F86" s="3"/>
      <c r="G86" s="3"/>
    </row>
    <row r="87" spans="1:7" x14ac:dyDescent="0.25">
      <c r="B87" s="3"/>
      <c r="C87" s="3"/>
      <c r="D87" s="3"/>
      <c r="E87" s="3"/>
      <c r="F87" s="3"/>
      <c r="G87" s="2"/>
    </row>
    <row r="88" spans="1:7" x14ac:dyDescent="0.25">
      <c r="B88" s="3"/>
      <c r="C88" s="3"/>
      <c r="D88" s="3"/>
      <c r="E88" s="3"/>
      <c r="F88" s="3"/>
      <c r="G88" s="2"/>
    </row>
    <row r="89" spans="1:7" x14ac:dyDescent="0.25">
      <c r="B89" s="3"/>
      <c r="C89" s="3"/>
      <c r="D89" s="3"/>
      <c r="E89" s="3"/>
      <c r="F89" s="3"/>
      <c r="G89" s="3"/>
    </row>
    <row r="90" spans="1:7" x14ac:dyDescent="0.25"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B93" s="3"/>
      <c r="C93" s="3"/>
      <c r="D93" s="3"/>
      <c r="E93" s="3"/>
      <c r="F93" s="3"/>
      <c r="G93" s="3"/>
    </row>
    <row r="94" spans="1:7" x14ac:dyDescent="0.25">
      <c r="A94" s="1"/>
      <c r="B94" s="4"/>
      <c r="C94" s="4"/>
      <c r="D94" s="4"/>
      <c r="E94" s="4"/>
      <c r="F94" s="4"/>
      <c r="G94" s="4"/>
    </row>
    <row r="95" spans="1:7" x14ac:dyDescent="0.25">
      <c r="A95" s="1"/>
      <c r="B95" s="3"/>
      <c r="C95" s="3"/>
      <c r="D95" s="3"/>
      <c r="E95" s="3"/>
      <c r="F95" s="3"/>
      <c r="G95" s="3"/>
    </row>
    <row r="96" spans="1:7" x14ac:dyDescent="0.25">
      <c r="B96" s="3"/>
      <c r="C96" s="3"/>
      <c r="D96" s="3"/>
      <c r="E96" s="3"/>
      <c r="F96" s="3"/>
      <c r="G96" s="3"/>
    </row>
    <row r="97" spans="1:7" x14ac:dyDescent="0.25">
      <c r="B97" s="3"/>
      <c r="C97" s="3"/>
      <c r="D97" s="3"/>
      <c r="E97" s="3"/>
      <c r="F97" s="3"/>
      <c r="G97" s="3"/>
    </row>
    <row r="98" spans="1:7" x14ac:dyDescent="0.25">
      <c r="B98" s="3"/>
      <c r="C98" s="3"/>
      <c r="D98" s="3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3"/>
      <c r="F100" s="3"/>
      <c r="G100" s="3"/>
    </row>
    <row r="101" spans="1:7" x14ac:dyDescent="0.25">
      <c r="B101" s="3"/>
      <c r="C101" s="3"/>
      <c r="D101" s="3"/>
      <c r="E101" s="3"/>
      <c r="F101" s="3"/>
      <c r="G101" s="3"/>
    </row>
    <row r="102" spans="1:7" x14ac:dyDescent="0.25">
      <c r="B102" s="3"/>
      <c r="C102" s="3"/>
      <c r="D102" s="3"/>
      <c r="E102" s="3"/>
      <c r="F102" s="3"/>
      <c r="G102" s="3"/>
    </row>
    <row r="103" spans="1:7" x14ac:dyDescent="0.25">
      <c r="B103" s="3"/>
      <c r="C103" s="3"/>
      <c r="D103" s="3"/>
      <c r="E103" s="3"/>
      <c r="F103" s="3"/>
      <c r="G103" s="3"/>
    </row>
    <row r="104" spans="1:7" x14ac:dyDescent="0.25">
      <c r="B104" s="3"/>
      <c r="C104" s="3"/>
      <c r="D104" s="3"/>
      <c r="E104" s="3"/>
      <c r="F104" s="3"/>
      <c r="G104" s="3"/>
    </row>
    <row r="105" spans="1:7" x14ac:dyDescent="0.25">
      <c r="A105" s="1"/>
      <c r="B105" s="4"/>
      <c r="C105" s="4"/>
      <c r="D105" s="4"/>
      <c r="E105" s="4"/>
      <c r="F105" s="4"/>
      <c r="G105" s="4"/>
    </row>
    <row r="106" spans="1:7" x14ac:dyDescent="0.25">
      <c r="B106" s="3"/>
      <c r="C106" s="3"/>
      <c r="D106" s="3"/>
      <c r="E106" s="3"/>
      <c r="F106" s="3"/>
      <c r="G106" s="3"/>
    </row>
    <row r="107" spans="1:7" x14ac:dyDescent="0.25">
      <c r="A107" s="1"/>
      <c r="B107" s="3"/>
      <c r="C107" s="3"/>
      <c r="D107" s="3"/>
      <c r="E107" s="3"/>
      <c r="F107" s="3"/>
      <c r="G107" s="3"/>
    </row>
    <row r="108" spans="1:7" x14ac:dyDescent="0.25">
      <c r="B108" s="3"/>
      <c r="C108" s="3"/>
      <c r="D108" s="3"/>
      <c r="E108" s="3"/>
      <c r="F108" s="3"/>
      <c r="G108" s="3"/>
    </row>
    <row r="109" spans="1:7" x14ac:dyDescent="0.25">
      <c r="B109" s="3"/>
      <c r="C109" s="3"/>
      <c r="D109" s="3"/>
      <c r="E109" s="3"/>
      <c r="F109" s="3"/>
      <c r="G109" s="3"/>
    </row>
    <row r="110" spans="1:7" x14ac:dyDescent="0.25">
      <c r="B110" s="3"/>
      <c r="C110" s="3"/>
      <c r="D110" s="3"/>
      <c r="E110" s="3"/>
      <c r="F110" s="3"/>
      <c r="G110" s="3"/>
    </row>
    <row r="111" spans="1:7" x14ac:dyDescent="0.25">
      <c r="B111" s="3"/>
      <c r="C111" s="3"/>
      <c r="D111" s="3"/>
      <c r="E111" s="3"/>
      <c r="F111" s="3"/>
      <c r="G111" s="3"/>
    </row>
    <row r="112" spans="1:7" x14ac:dyDescent="0.25">
      <c r="A112" s="1"/>
      <c r="B112" s="4"/>
      <c r="C112" s="4"/>
      <c r="D112" s="4"/>
      <c r="E112" s="4"/>
      <c r="F112" s="4"/>
      <c r="G112" s="4"/>
    </row>
    <row r="113" spans="1:7" x14ac:dyDescent="0.25">
      <c r="B113" s="3"/>
      <c r="C113" s="3"/>
      <c r="D113" s="3"/>
      <c r="E113" s="3"/>
      <c r="F113" s="3"/>
      <c r="G113" s="3"/>
    </row>
    <row r="114" spans="1:7" x14ac:dyDescent="0.25">
      <c r="A114" s="1"/>
      <c r="B114" s="3"/>
      <c r="C114" s="3"/>
      <c r="D114" s="3"/>
      <c r="E114" s="3"/>
      <c r="F114" s="3"/>
      <c r="G114" s="3"/>
    </row>
    <row r="115" spans="1:7" x14ac:dyDescent="0.25">
      <c r="B115" s="3"/>
      <c r="C115" s="3"/>
      <c r="D115" s="3"/>
      <c r="E115" s="3"/>
      <c r="F115" s="3"/>
      <c r="G115" s="3"/>
    </row>
    <row r="116" spans="1:7" x14ac:dyDescent="0.25">
      <c r="B116" s="3"/>
      <c r="C116" s="3"/>
      <c r="D116" s="3"/>
      <c r="E116" s="3"/>
      <c r="F116" s="3"/>
      <c r="G116" s="3"/>
    </row>
    <row r="117" spans="1:7" x14ac:dyDescent="0.25">
      <c r="B117" s="3"/>
      <c r="C117" s="3"/>
      <c r="D117" s="3"/>
      <c r="E117" s="3"/>
      <c r="F117" s="3"/>
      <c r="G117" s="3"/>
    </row>
    <row r="118" spans="1:7" x14ac:dyDescent="0.25">
      <c r="A118" s="1"/>
      <c r="B118" s="4"/>
      <c r="C118" s="4"/>
      <c r="D118" s="4"/>
      <c r="E118" s="4"/>
      <c r="F118" s="4"/>
      <c r="G118" s="4"/>
    </row>
    <row r="119" spans="1:7" x14ac:dyDescent="0.25">
      <c r="B119" s="3"/>
      <c r="C119" s="3"/>
      <c r="D119" s="3"/>
      <c r="E119" s="3"/>
      <c r="F119" s="3"/>
      <c r="G119" s="3"/>
    </row>
    <row r="120" spans="1:7" x14ac:dyDescent="0.25">
      <c r="A120" s="1"/>
      <c r="B120" s="4"/>
      <c r="C120" s="4"/>
      <c r="D120" s="4"/>
      <c r="E120" s="4"/>
      <c r="F120" s="4"/>
      <c r="G120" s="4"/>
    </row>
    <row r="121" spans="1:7" x14ac:dyDescent="0.25">
      <c r="A121" s="1"/>
      <c r="B121" s="3"/>
      <c r="C121" s="3"/>
      <c r="D121" s="3"/>
      <c r="E121" s="3"/>
      <c r="F121" s="3"/>
      <c r="G121" s="3"/>
    </row>
    <row r="122" spans="1:7" x14ac:dyDescent="0.25">
      <c r="A122" s="1"/>
      <c r="B122" s="4"/>
      <c r="C122" s="4"/>
      <c r="D122" s="4"/>
      <c r="E122" s="4"/>
      <c r="F122" s="4"/>
      <c r="G1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36" sqref="H36"/>
    </sheetView>
  </sheetViews>
  <sheetFormatPr defaultRowHeight="15" x14ac:dyDescent="0.25"/>
  <cols>
    <col min="1" max="1" width="49.42578125" bestFit="1" customWidth="1"/>
    <col min="2" max="8" width="15.28515625" bestFit="1" customWidth="1"/>
  </cols>
  <sheetData>
    <row r="1" spans="1:9" x14ac:dyDescent="0.25">
      <c r="A1" s="1" t="s">
        <v>120</v>
      </c>
    </row>
    <row r="2" spans="1:9" x14ac:dyDescent="0.25">
      <c r="A2" s="1" t="s">
        <v>122</v>
      </c>
    </row>
    <row r="3" spans="1:9" x14ac:dyDescent="0.25">
      <c r="A3" t="s">
        <v>113</v>
      </c>
    </row>
    <row r="4" spans="1:9" x14ac:dyDescent="0.25">
      <c r="B4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</row>
    <row r="5" spans="1:9" x14ac:dyDescent="0.25">
      <c r="A5" s="16" t="s">
        <v>89</v>
      </c>
      <c r="B5" s="4">
        <f>B6+SUM(B10:B12)</f>
        <v>11293595292</v>
      </c>
      <c r="C5" s="4">
        <f t="shared" ref="C5:H5" si="0">C6+SUM(C10:C12)</f>
        <v>12697851341</v>
      </c>
      <c r="D5" s="4">
        <f t="shared" si="0"/>
        <v>13868758481</v>
      </c>
      <c r="E5" s="4">
        <f t="shared" si="0"/>
        <v>15608794373</v>
      </c>
      <c r="F5" s="4">
        <f t="shared" si="0"/>
        <v>15931021395</v>
      </c>
      <c r="G5" s="4">
        <f t="shared" si="0"/>
        <v>18510586007</v>
      </c>
      <c r="H5" s="4">
        <f t="shared" si="0"/>
        <v>22623377644</v>
      </c>
    </row>
    <row r="6" spans="1:9" x14ac:dyDescent="0.25">
      <c r="A6" s="15" t="s">
        <v>91</v>
      </c>
      <c r="B6" s="4">
        <f t="shared" ref="B6:I6" si="1">B7-B8</f>
        <v>7005138146</v>
      </c>
      <c r="C6" s="4">
        <f t="shared" si="1"/>
        <v>7337379548</v>
      </c>
      <c r="D6" s="4">
        <f t="shared" si="1"/>
        <v>8333929239</v>
      </c>
      <c r="E6" s="4">
        <f t="shared" si="1"/>
        <v>9787994590</v>
      </c>
      <c r="F6" s="4">
        <f t="shared" si="1"/>
        <v>9963549104</v>
      </c>
      <c r="G6" s="4">
        <f t="shared" si="1"/>
        <v>11489362322</v>
      </c>
      <c r="H6" s="4">
        <f t="shared" si="1"/>
        <v>14888283879</v>
      </c>
      <c r="I6" s="4">
        <f t="shared" si="1"/>
        <v>0</v>
      </c>
    </row>
    <row r="7" spans="1:9" x14ac:dyDescent="0.25">
      <c r="A7" t="s">
        <v>68</v>
      </c>
      <c r="B7" s="3">
        <v>13924622696</v>
      </c>
      <c r="C7" s="3">
        <v>14690079853</v>
      </c>
      <c r="D7" s="3">
        <v>15206945413</v>
      </c>
      <c r="E7" s="3">
        <v>16028164208</v>
      </c>
      <c r="F7" s="3">
        <v>15645870699</v>
      </c>
      <c r="G7" s="3">
        <v>16529240112</v>
      </c>
      <c r="H7" s="2">
        <v>21480434331</v>
      </c>
    </row>
    <row r="8" spans="1:9" x14ac:dyDescent="0.25">
      <c r="A8" t="s">
        <v>69</v>
      </c>
      <c r="B8" s="3">
        <v>6919484550</v>
      </c>
      <c r="C8" s="3">
        <v>7352700305</v>
      </c>
      <c r="D8" s="3">
        <v>6873016174</v>
      </c>
      <c r="E8" s="3">
        <v>6240169618</v>
      </c>
      <c r="F8" s="3">
        <v>5682321595</v>
      </c>
      <c r="G8" s="3">
        <v>5039877790</v>
      </c>
      <c r="H8" s="2">
        <v>6592150452</v>
      </c>
    </row>
    <row r="9" spans="1:9" x14ac:dyDescent="0.25">
      <c r="B9" s="3"/>
      <c r="C9" s="3"/>
      <c r="D9" s="3"/>
      <c r="E9" s="3"/>
      <c r="F9" s="3"/>
      <c r="G9" s="3"/>
      <c r="H9" s="2"/>
    </row>
    <row r="10" spans="1:9" x14ac:dyDescent="0.25">
      <c r="A10" t="s">
        <v>15</v>
      </c>
      <c r="B10" s="3">
        <v>1381171757</v>
      </c>
      <c r="C10" s="3">
        <v>1668709277</v>
      </c>
      <c r="D10" s="3">
        <v>1989572338</v>
      </c>
      <c r="E10" s="3">
        <v>2059385395</v>
      </c>
      <c r="F10" s="3">
        <v>2071631905</v>
      </c>
      <c r="G10" s="3">
        <v>2026943781</v>
      </c>
      <c r="H10" s="2">
        <v>2024710595</v>
      </c>
    </row>
    <row r="11" spans="1:9" x14ac:dyDescent="0.25">
      <c r="A11" t="s">
        <v>70</v>
      </c>
      <c r="B11" s="3">
        <v>1199958032</v>
      </c>
      <c r="C11" s="3">
        <v>1601170150</v>
      </c>
      <c r="D11" s="3">
        <v>1348892526</v>
      </c>
      <c r="E11" s="3">
        <v>1502836751</v>
      </c>
      <c r="F11" s="3">
        <v>1545244966</v>
      </c>
      <c r="G11" s="3">
        <v>1917844085</v>
      </c>
      <c r="H11" s="2">
        <v>2177614308</v>
      </c>
    </row>
    <row r="12" spans="1:9" x14ac:dyDescent="0.25">
      <c r="A12" t="s">
        <v>71</v>
      </c>
      <c r="B12" s="3">
        <v>1707327357</v>
      </c>
      <c r="C12" s="3">
        <v>2090592366</v>
      </c>
      <c r="D12" s="3">
        <v>2196364378</v>
      </c>
      <c r="E12" s="3">
        <v>2258577637</v>
      </c>
      <c r="F12" s="3">
        <v>2350595420</v>
      </c>
      <c r="G12" s="3">
        <v>3076435819</v>
      </c>
      <c r="H12" s="2">
        <v>3532768862</v>
      </c>
    </row>
    <row r="13" spans="1:9" x14ac:dyDescent="0.25">
      <c r="A13" s="16" t="s">
        <v>90</v>
      </c>
      <c r="B13" s="4">
        <f t="shared" ref="B13:H13" si="2">SUM(B14:B24)</f>
        <v>6087979821</v>
      </c>
      <c r="C13" s="4">
        <f t="shared" si="2"/>
        <v>8114280579</v>
      </c>
      <c r="D13" s="4">
        <f t="shared" si="2"/>
        <v>8544397678</v>
      </c>
      <c r="E13" s="4">
        <f t="shared" si="2"/>
        <v>9174853138</v>
      </c>
      <c r="F13" s="4">
        <f t="shared" si="2"/>
        <v>10409197582</v>
      </c>
      <c r="G13" s="4">
        <f t="shared" si="2"/>
        <v>12827085403</v>
      </c>
      <c r="H13" s="4">
        <f t="shared" si="2"/>
        <v>15399007489</v>
      </c>
      <c r="I13" s="4">
        <f>SUM(I6:I12)</f>
        <v>0</v>
      </c>
    </row>
    <row r="14" spans="1:9" x14ac:dyDescent="0.25">
      <c r="A14" t="s">
        <v>23</v>
      </c>
      <c r="B14" s="3">
        <v>3077365801</v>
      </c>
      <c r="C14" s="3">
        <v>3473765495</v>
      </c>
      <c r="D14" s="3">
        <v>3566258375</v>
      </c>
      <c r="E14" s="3">
        <v>2873797161</v>
      </c>
      <c r="F14" s="3">
        <v>3038516077</v>
      </c>
      <c r="G14" s="3">
        <v>3519859303</v>
      </c>
      <c r="H14" s="2">
        <v>3980205907</v>
      </c>
    </row>
    <row r="15" spans="1:9" x14ac:dyDescent="0.25">
      <c r="A15" t="s">
        <v>72</v>
      </c>
      <c r="B15" s="3">
        <v>804005556</v>
      </c>
      <c r="C15" s="3">
        <v>945311896</v>
      </c>
      <c r="D15" s="3">
        <v>1035033320</v>
      </c>
      <c r="E15" s="3">
        <v>1142193758</v>
      </c>
      <c r="F15" s="3">
        <v>1385333829</v>
      </c>
      <c r="G15" s="3">
        <v>1617183791</v>
      </c>
      <c r="H15" s="2">
        <v>1870276759</v>
      </c>
    </row>
    <row r="16" spans="1:9" x14ac:dyDescent="0.25">
      <c r="A16" t="s">
        <v>16</v>
      </c>
      <c r="B16" s="3">
        <v>1860826</v>
      </c>
      <c r="C16" s="3">
        <v>2658789</v>
      </c>
      <c r="D16" s="3">
        <v>6301994</v>
      </c>
      <c r="E16" s="3">
        <v>4556127</v>
      </c>
      <c r="F16" s="3">
        <v>3506506</v>
      </c>
      <c r="G16" s="3">
        <v>3733761</v>
      </c>
      <c r="H16" s="2">
        <v>3518084</v>
      </c>
    </row>
    <row r="17" spans="1:9" x14ac:dyDescent="0.25">
      <c r="A17" t="s">
        <v>73</v>
      </c>
      <c r="B17" s="3">
        <v>195987066</v>
      </c>
      <c r="C17" s="3">
        <v>239497734</v>
      </c>
      <c r="D17" s="3">
        <v>241838423</v>
      </c>
      <c r="E17" s="3">
        <v>237788107</v>
      </c>
      <c r="F17" s="3">
        <v>272857651</v>
      </c>
      <c r="G17" s="3">
        <v>300739329</v>
      </c>
      <c r="H17" s="2">
        <v>319494378</v>
      </c>
    </row>
    <row r="18" spans="1:9" x14ac:dyDescent="0.25">
      <c r="A18" t="s">
        <v>74</v>
      </c>
      <c r="B18" s="3">
        <v>230555160</v>
      </c>
      <c r="C18" s="3">
        <v>491909131</v>
      </c>
      <c r="D18" s="3">
        <v>494941185</v>
      </c>
      <c r="E18" s="3">
        <v>631694640</v>
      </c>
      <c r="F18" s="3">
        <v>365019157</v>
      </c>
      <c r="G18" s="3">
        <v>542430957</v>
      </c>
      <c r="H18" s="2">
        <v>590380951</v>
      </c>
    </row>
    <row r="19" spans="1:9" x14ac:dyDescent="0.25">
      <c r="A19" t="s">
        <v>17</v>
      </c>
      <c r="B19" s="3">
        <v>9524000</v>
      </c>
      <c r="C19" s="3">
        <v>9567000</v>
      </c>
      <c r="D19" s="3">
        <v>10756000</v>
      </c>
      <c r="E19" s="3">
        <v>10756000</v>
      </c>
      <c r="F19" s="3">
        <v>10646000</v>
      </c>
      <c r="G19" s="3">
        <v>9996000</v>
      </c>
      <c r="H19" s="2">
        <v>9996000</v>
      </c>
    </row>
    <row r="20" spans="1:9" x14ac:dyDescent="0.25">
      <c r="A20" t="s">
        <v>22</v>
      </c>
      <c r="B20" s="3">
        <v>157120</v>
      </c>
      <c r="C20" s="3">
        <v>271585</v>
      </c>
      <c r="D20" s="3">
        <v>205100</v>
      </c>
      <c r="E20" s="3">
        <v>215000</v>
      </c>
      <c r="F20" s="3">
        <v>252000</v>
      </c>
      <c r="G20" s="3">
        <v>265000</v>
      </c>
      <c r="H20" s="2">
        <v>270000</v>
      </c>
    </row>
    <row r="21" spans="1:9" x14ac:dyDescent="0.25">
      <c r="A21" t="s">
        <v>18</v>
      </c>
      <c r="B21" s="3">
        <v>2231375</v>
      </c>
      <c r="C21" s="3">
        <v>517500</v>
      </c>
      <c r="D21" s="3">
        <v>402500</v>
      </c>
      <c r="E21" s="3">
        <v>540500</v>
      </c>
      <c r="F21" s="3">
        <v>701500</v>
      </c>
      <c r="G21" s="3">
        <v>1137750</v>
      </c>
      <c r="H21" s="2">
        <v>906750</v>
      </c>
    </row>
    <row r="22" spans="1:9" x14ac:dyDescent="0.25">
      <c r="A22" t="s">
        <v>19</v>
      </c>
      <c r="B22" s="3">
        <v>204315997</v>
      </c>
      <c r="C22" s="3">
        <v>213827719</v>
      </c>
      <c r="D22" s="3">
        <v>136369276</v>
      </c>
      <c r="E22" s="3">
        <v>49701103</v>
      </c>
      <c r="F22" s="3">
        <v>357439118</v>
      </c>
      <c r="G22" s="3">
        <v>750246513</v>
      </c>
      <c r="H22" s="2">
        <v>1468614093</v>
      </c>
    </row>
    <row r="23" spans="1:9" x14ac:dyDescent="0.25">
      <c r="A23" t="s">
        <v>20</v>
      </c>
      <c r="B23" s="3">
        <v>856218269</v>
      </c>
      <c r="C23" s="3">
        <v>1261236309</v>
      </c>
      <c r="D23" s="3">
        <v>1316095667</v>
      </c>
      <c r="E23" s="3">
        <v>1525495759</v>
      </c>
      <c r="F23" s="3">
        <v>1573352067</v>
      </c>
      <c r="G23" s="3">
        <v>1851007645</v>
      </c>
      <c r="H23" s="2">
        <v>1974444271</v>
      </c>
    </row>
    <row r="24" spans="1:9" x14ac:dyDescent="0.25">
      <c r="A24" t="s">
        <v>21</v>
      </c>
      <c r="B24" s="3">
        <v>705758651</v>
      </c>
      <c r="C24" s="3">
        <v>1475717421</v>
      </c>
      <c r="D24" s="3">
        <v>1736195838</v>
      </c>
      <c r="E24" s="3">
        <v>2698114983</v>
      </c>
      <c r="F24" s="3">
        <v>3401573677</v>
      </c>
      <c r="G24" s="3">
        <v>4230485354</v>
      </c>
      <c r="H24" s="2">
        <v>5180900296</v>
      </c>
    </row>
    <row r="25" spans="1:9" x14ac:dyDescent="0.25">
      <c r="A25" s="16" t="s">
        <v>92</v>
      </c>
      <c r="B25" s="18">
        <f>B5-B13</f>
        <v>5205615471</v>
      </c>
      <c r="C25" s="18">
        <f t="shared" ref="C25:H25" si="3">C5-C13</f>
        <v>4583570762</v>
      </c>
      <c r="D25" s="18">
        <f t="shared" si="3"/>
        <v>5324360803</v>
      </c>
      <c r="E25" s="18">
        <f t="shared" si="3"/>
        <v>6433941235</v>
      </c>
      <c r="F25" s="18">
        <f t="shared" si="3"/>
        <v>5521823813</v>
      </c>
      <c r="G25" s="18">
        <f t="shared" si="3"/>
        <v>5683500604</v>
      </c>
      <c r="H25" s="18">
        <f t="shared" si="3"/>
        <v>7224370155</v>
      </c>
      <c r="I25" s="4">
        <f t="shared" ref="I25" si="4">SUM(I14:I24)</f>
        <v>0</v>
      </c>
    </row>
    <row r="26" spans="1:9" x14ac:dyDescent="0.25">
      <c r="A26" s="14" t="s">
        <v>93</v>
      </c>
      <c r="B26" s="4">
        <f t="shared" ref="B26:H26" si="5">SUM(B27:B31)</f>
        <v>388507210</v>
      </c>
      <c r="C26" s="4">
        <f t="shared" si="5"/>
        <v>1036543042</v>
      </c>
      <c r="D26" s="4">
        <f t="shared" si="5"/>
        <v>805600797</v>
      </c>
      <c r="E26" s="4">
        <f t="shared" si="5"/>
        <v>166601376</v>
      </c>
      <c r="F26" s="4">
        <f t="shared" si="5"/>
        <v>2287815125</v>
      </c>
      <c r="G26" s="4">
        <f t="shared" si="5"/>
        <v>390212113</v>
      </c>
      <c r="H26" s="4">
        <f t="shared" si="5"/>
        <v>460790312</v>
      </c>
      <c r="I26" s="4">
        <f>SUM(I31:I31)</f>
        <v>0</v>
      </c>
    </row>
    <row r="27" spans="1:9" x14ac:dyDescent="0.25">
      <c r="A27" t="s">
        <v>94</v>
      </c>
      <c r="B27" s="3"/>
      <c r="C27" s="3"/>
      <c r="D27" s="3"/>
      <c r="E27" s="3"/>
      <c r="F27" s="3"/>
      <c r="G27" s="3"/>
    </row>
    <row r="28" spans="1:9" x14ac:dyDescent="0.25">
      <c r="A28" t="s">
        <v>95</v>
      </c>
      <c r="B28" s="3">
        <v>290138217</v>
      </c>
      <c r="C28" s="3">
        <v>900289470</v>
      </c>
      <c r="D28" s="3">
        <v>670670000</v>
      </c>
      <c r="E28" s="3">
        <v>-259249975</v>
      </c>
      <c r="F28" s="3">
        <v>1985931729</v>
      </c>
      <c r="G28" s="3">
        <v>-435930739</v>
      </c>
      <c r="H28" s="2">
        <v>51749301</v>
      </c>
    </row>
    <row r="29" spans="1:9" x14ac:dyDescent="0.25">
      <c r="A29" t="s">
        <v>96</v>
      </c>
      <c r="B29" s="3">
        <v>21735280</v>
      </c>
      <c r="C29" s="3">
        <v>96788459</v>
      </c>
      <c r="D29" s="3">
        <v>106400000</v>
      </c>
      <c r="E29" s="3">
        <v>324371107</v>
      </c>
      <c r="F29" s="3">
        <v>231516127</v>
      </c>
      <c r="G29" s="3">
        <v>341644752</v>
      </c>
      <c r="H29" s="2">
        <v>342700000</v>
      </c>
    </row>
    <row r="30" spans="1:9" x14ac:dyDescent="0.25">
      <c r="A30" t="s">
        <v>97</v>
      </c>
      <c r="B30" s="3">
        <v>54653713</v>
      </c>
      <c r="C30" s="3">
        <v>25390113</v>
      </c>
      <c r="D30" s="3">
        <v>7180797</v>
      </c>
      <c r="E30" s="3">
        <v>77350244</v>
      </c>
      <c r="F30" s="3">
        <v>50367269</v>
      </c>
      <c r="G30" s="3">
        <v>104498100</v>
      </c>
      <c r="H30" s="2">
        <v>70441011</v>
      </c>
    </row>
    <row r="31" spans="1:9" x14ac:dyDescent="0.25">
      <c r="A31" t="s">
        <v>98</v>
      </c>
      <c r="B31" s="3">
        <v>21980000</v>
      </c>
      <c r="C31" s="3">
        <v>14075000</v>
      </c>
      <c r="D31" s="3">
        <v>21350000</v>
      </c>
      <c r="E31" s="3">
        <v>24130000</v>
      </c>
      <c r="F31" s="3">
        <v>20000000</v>
      </c>
      <c r="G31" s="3">
        <v>380000000</v>
      </c>
      <c r="H31" s="2">
        <v>-4100000</v>
      </c>
    </row>
    <row r="32" spans="1:9" x14ac:dyDescent="0.25">
      <c r="A32" s="16" t="s">
        <v>99</v>
      </c>
      <c r="B32" s="4">
        <f>B25-B26</f>
        <v>4817108261</v>
      </c>
      <c r="C32" s="4">
        <f t="shared" ref="C32:H32" si="6">C25-C26</f>
        <v>3547027720</v>
      </c>
      <c r="D32" s="4">
        <f t="shared" si="6"/>
        <v>4518760006</v>
      </c>
      <c r="E32" s="4">
        <f t="shared" si="6"/>
        <v>6267339859</v>
      </c>
      <c r="F32" s="4">
        <f t="shared" si="6"/>
        <v>3234008688</v>
      </c>
      <c r="G32" s="4">
        <f t="shared" si="6"/>
        <v>5293288491</v>
      </c>
      <c r="H32" s="4">
        <f t="shared" si="6"/>
        <v>6763579843</v>
      </c>
      <c r="I32" s="4"/>
    </row>
    <row r="33" spans="1:8" x14ac:dyDescent="0.25">
      <c r="A33" s="16" t="s">
        <v>100</v>
      </c>
      <c r="B33" s="4">
        <f t="shared" ref="B33:H33" si="7">SUM(B34:B35)</f>
        <v>2503004781</v>
      </c>
      <c r="C33" s="4">
        <f t="shared" si="7"/>
        <v>1546265393</v>
      </c>
      <c r="D33" s="4">
        <f t="shared" si="7"/>
        <v>2312136333</v>
      </c>
      <c r="E33" s="4">
        <f t="shared" si="7"/>
        <v>3247057651</v>
      </c>
      <c r="F33" s="4">
        <f t="shared" si="7"/>
        <v>1471395737</v>
      </c>
      <c r="G33" s="4">
        <f t="shared" si="7"/>
        <v>2838040477</v>
      </c>
      <c r="H33" s="4">
        <f t="shared" si="7"/>
        <v>2562155324</v>
      </c>
    </row>
    <row r="34" spans="1:8" x14ac:dyDescent="0.25">
      <c r="A34" t="s">
        <v>24</v>
      </c>
      <c r="B34" s="3">
        <v>2496826463</v>
      </c>
      <c r="C34" s="3">
        <v>2178395000</v>
      </c>
      <c r="D34" s="3">
        <v>2697845723</v>
      </c>
      <c r="E34" s="3">
        <v>3223066022</v>
      </c>
      <c r="F34" s="3">
        <v>2149728516</v>
      </c>
      <c r="G34" s="3">
        <v>3076996735</v>
      </c>
      <c r="H34" s="2">
        <v>2870058589</v>
      </c>
    </row>
    <row r="35" spans="1:8" x14ac:dyDescent="0.25">
      <c r="A35" t="s">
        <v>25</v>
      </c>
      <c r="B35" s="3">
        <v>6178318</v>
      </c>
      <c r="C35" s="3">
        <v>-632129607</v>
      </c>
      <c r="D35" s="3">
        <v>-385709390</v>
      </c>
      <c r="E35" s="3">
        <v>23991629</v>
      </c>
      <c r="F35" s="3">
        <v>-678332779</v>
      </c>
      <c r="G35" s="3">
        <v>-238956258</v>
      </c>
      <c r="H35" s="2">
        <v>-307903265</v>
      </c>
    </row>
    <row r="36" spans="1:8" x14ac:dyDescent="0.25">
      <c r="A36" s="1" t="s">
        <v>101</v>
      </c>
      <c r="B36" s="4">
        <f t="shared" ref="B36:H36" si="8">B32-B33</f>
        <v>2314103480</v>
      </c>
      <c r="C36" s="4">
        <f t="shared" si="8"/>
        <v>2000762327</v>
      </c>
      <c r="D36" s="4">
        <f t="shared" si="8"/>
        <v>2206623673</v>
      </c>
      <c r="E36" s="4">
        <f t="shared" si="8"/>
        <v>3020282208</v>
      </c>
      <c r="F36" s="4">
        <f t="shared" si="8"/>
        <v>1762612951</v>
      </c>
      <c r="G36" s="4">
        <f t="shared" si="8"/>
        <v>2455248014</v>
      </c>
      <c r="H36" s="4">
        <f t="shared" si="8"/>
        <v>4201424519</v>
      </c>
    </row>
    <row r="37" spans="1:8" x14ac:dyDescent="0.25">
      <c r="A37" s="19" t="s">
        <v>102</v>
      </c>
      <c r="B37" s="9">
        <f>B36/('1'!B34/10)</f>
        <v>11.5705174</v>
      </c>
      <c r="C37" s="9">
        <f>C36/('1'!C34/10)</f>
        <v>10.003811635</v>
      </c>
      <c r="D37" s="9">
        <f>D36/('1'!D34/10)</f>
        <v>11.033118365</v>
      </c>
      <c r="E37" s="9">
        <f>E36/('1'!E34/10)</f>
        <v>15.10141104</v>
      </c>
      <c r="F37" s="9">
        <f>F36/('1'!F34/10)</f>
        <v>8.8130647549999992</v>
      </c>
      <c r="G37" s="9">
        <f>G36/('1'!G34/10)</f>
        <v>12.27624007</v>
      </c>
      <c r="H37" s="9">
        <f>H36/('1'!H34/10)</f>
        <v>21.007122594999998</v>
      </c>
    </row>
    <row r="38" spans="1:8" x14ac:dyDescent="0.25">
      <c r="A38" s="19" t="s">
        <v>103</v>
      </c>
      <c r="B38" s="4">
        <v>200000000</v>
      </c>
      <c r="C38" s="4">
        <v>200000000</v>
      </c>
      <c r="D38" s="4">
        <v>200000000</v>
      </c>
      <c r="E38" s="4">
        <v>200000000</v>
      </c>
      <c r="F38" s="4">
        <v>200000000</v>
      </c>
      <c r="G38" s="4">
        <v>200000000</v>
      </c>
      <c r="H38" s="4">
        <v>200000000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defaultRowHeight="15" x14ac:dyDescent="0.25"/>
  <cols>
    <col min="1" max="1" width="42" customWidth="1"/>
    <col min="2" max="6" width="16" bestFit="1" customWidth="1"/>
    <col min="7" max="8" width="17" bestFit="1" customWidth="1"/>
  </cols>
  <sheetData>
    <row r="1" spans="1:10" x14ac:dyDescent="0.25">
      <c r="A1" s="1" t="s">
        <v>120</v>
      </c>
      <c r="C1" s="1"/>
    </row>
    <row r="2" spans="1:10" x14ac:dyDescent="0.25">
      <c r="A2" s="1" t="s">
        <v>121</v>
      </c>
      <c r="C2" s="1"/>
    </row>
    <row r="3" spans="1:10" x14ac:dyDescent="0.25">
      <c r="A3" t="s">
        <v>113</v>
      </c>
    </row>
    <row r="4" spans="1:10" x14ac:dyDescent="0.25">
      <c r="B4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  <c r="I4" s="12"/>
      <c r="J4" s="12"/>
    </row>
    <row r="5" spans="1:10" x14ac:dyDescent="0.25">
      <c r="A5" s="16" t="s">
        <v>104</v>
      </c>
      <c r="B5" s="4">
        <f>SUM(B6,B19)</f>
        <v>25006388142</v>
      </c>
      <c r="C5" s="4">
        <f t="shared" ref="C5:H5" si="0">SUM(C6,C19)</f>
        <v>13667227462</v>
      </c>
      <c r="D5" s="4">
        <f t="shared" si="0"/>
        <v>54610290869</v>
      </c>
      <c r="E5" s="4">
        <f t="shared" si="0"/>
        <v>42928645499</v>
      </c>
      <c r="F5" s="4">
        <f t="shared" si="0"/>
        <v>4914521469</v>
      </c>
      <c r="G5" s="4">
        <f t="shared" si="0"/>
        <v>11731302147</v>
      </c>
      <c r="H5" s="4">
        <f t="shared" si="0"/>
        <v>5067225109</v>
      </c>
      <c r="I5" s="4">
        <f>SUM(I6:I28)</f>
        <v>0</v>
      </c>
    </row>
    <row r="6" spans="1:10" x14ac:dyDescent="0.25">
      <c r="A6" s="14" t="s">
        <v>36</v>
      </c>
      <c r="B6" s="4">
        <f t="shared" ref="B6:I6" si="1">SUM(B7:B18)</f>
        <v>3740479900</v>
      </c>
      <c r="C6" s="4">
        <f t="shared" si="1"/>
        <v>2536696759</v>
      </c>
      <c r="D6" s="4">
        <f t="shared" si="1"/>
        <v>2825654478</v>
      </c>
      <c r="E6" s="4">
        <f t="shared" si="1"/>
        <v>4593303420</v>
      </c>
      <c r="F6" s="4">
        <f t="shared" si="1"/>
        <v>3290222351</v>
      </c>
      <c r="G6" s="4">
        <f t="shared" si="1"/>
        <v>5740414755</v>
      </c>
      <c r="H6" s="4">
        <f t="shared" si="1"/>
        <v>7717562110</v>
      </c>
      <c r="I6" s="4">
        <f t="shared" si="1"/>
        <v>0</v>
      </c>
    </row>
    <row r="7" spans="1:10" x14ac:dyDescent="0.25">
      <c r="A7" t="s">
        <v>55</v>
      </c>
      <c r="B7" s="3">
        <v>14985277635</v>
      </c>
      <c r="C7" s="3">
        <v>15919553285</v>
      </c>
      <c r="D7" s="3">
        <v>16847702523</v>
      </c>
      <c r="E7" s="3">
        <v>18101128599</v>
      </c>
      <c r="F7" s="3">
        <v>17685655853</v>
      </c>
      <c r="G7" s="2">
        <v>18232780041</v>
      </c>
      <c r="H7" s="2">
        <v>22986700482</v>
      </c>
    </row>
    <row r="8" spans="1:10" x14ac:dyDescent="0.25">
      <c r="A8" t="s">
        <v>26</v>
      </c>
      <c r="B8" s="3">
        <v>-6488622426</v>
      </c>
      <c r="C8" s="3">
        <v>-7924100111</v>
      </c>
      <c r="D8" s="3">
        <v>-7141762343</v>
      </c>
      <c r="E8" s="3">
        <v>-6433452862</v>
      </c>
      <c r="F8" s="3">
        <v>-5802389984</v>
      </c>
      <c r="G8" s="3">
        <v>-5171538563</v>
      </c>
      <c r="H8" s="3">
        <v>-6711369251</v>
      </c>
    </row>
    <row r="9" spans="1:10" x14ac:dyDescent="0.25">
      <c r="A9" t="s">
        <v>27</v>
      </c>
      <c r="B9" s="3">
        <v>1827777</v>
      </c>
      <c r="C9" s="3">
        <v>6854163</v>
      </c>
      <c r="D9" s="3">
        <v>11426317</v>
      </c>
      <c r="E9" s="3">
        <v>425</v>
      </c>
      <c r="F9" s="3">
        <v>5712228</v>
      </c>
      <c r="G9" s="2">
        <v>4569442</v>
      </c>
      <c r="H9" s="2">
        <v>6854341</v>
      </c>
    </row>
    <row r="10" spans="1:10" x14ac:dyDescent="0.25">
      <c r="A10" t="s">
        <v>28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/>
    </row>
    <row r="11" spans="1:10" x14ac:dyDescent="0.25">
      <c r="A11" t="s">
        <v>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/>
    </row>
    <row r="12" spans="1:10" x14ac:dyDescent="0.25">
      <c r="A12" t="s">
        <v>30</v>
      </c>
      <c r="B12" s="3">
        <v>20825009</v>
      </c>
      <c r="C12" s="3">
        <v>25016294</v>
      </c>
      <c r="D12" s="3">
        <v>68036301</v>
      </c>
      <c r="E12" s="3">
        <v>6299930</v>
      </c>
      <c r="F12" s="3">
        <v>502680</v>
      </c>
      <c r="G12" s="2">
        <v>766552103</v>
      </c>
      <c r="H12" s="2">
        <v>9055175</v>
      </c>
    </row>
    <row r="13" spans="1:10" x14ac:dyDescent="0.25">
      <c r="A13" t="s">
        <v>119</v>
      </c>
      <c r="B13" s="3">
        <v>527746819</v>
      </c>
      <c r="C13" s="3">
        <v>593184769</v>
      </c>
      <c r="D13" s="3">
        <v>640994919</v>
      </c>
      <c r="E13" s="3">
        <v>761721636</v>
      </c>
      <c r="F13" s="3">
        <v>729408589</v>
      </c>
      <c r="G13" s="2">
        <v>711776664</v>
      </c>
      <c r="H13" s="2">
        <v>848304365</v>
      </c>
    </row>
    <row r="14" spans="1:10" x14ac:dyDescent="0.25">
      <c r="A14" t="s">
        <v>31</v>
      </c>
      <c r="B14" s="3">
        <v>-2963965346</v>
      </c>
      <c r="C14" s="3">
        <v>-3473881119</v>
      </c>
      <c r="D14" s="3">
        <v>-3577743188</v>
      </c>
      <c r="E14" s="3">
        <v>-2886679535</v>
      </c>
      <c r="F14" s="3">
        <v>-3050521277</v>
      </c>
      <c r="G14" s="3">
        <v>-3528725385</v>
      </c>
      <c r="H14" s="3">
        <v>-3989946720</v>
      </c>
    </row>
    <row r="15" spans="1:10" x14ac:dyDescent="0.25">
      <c r="A15" t="s">
        <v>32</v>
      </c>
      <c r="B15" s="3">
        <v>-1049960995</v>
      </c>
      <c r="C15" s="3">
        <v>-1030816419</v>
      </c>
      <c r="D15" s="3">
        <v>-1484122068</v>
      </c>
      <c r="E15" s="3">
        <v>-1793004343</v>
      </c>
      <c r="F15" s="3">
        <v>-2299706996</v>
      </c>
      <c r="G15" s="3">
        <v>-2288151674</v>
      </c>
      <c r="H15" s="3">
        <v>-1961328769</v>
      </c>
    </row>
    <row r="16" spans="1:10" x14ac:dyDescent="0.25">
      <c r="A16" t="s">
        <v>33</v>
      </c>
      <c r="B16" s="3">
        <v>-2134154133</v>
      </c>
      <c r="C16" s="3">
        <v>-2154809002</v>
      </c>
      <c r="D16" s="3">
        <v>-2708375357</v>
      </c>
      <c r="E16" s="3">
        <v>-2288453419</v>
      </c>
      <c r="F16" s="3">
        <v>-2642292384</v>
      </c>
      <c r="G16" s="3">
        <v>-2301541972</v>
      </c>
      <c r="H16" s="3">
        <v>-2245918616</v>
      </c>
    </row>
    <row r="17" spans="1:9" x14ac:dyDescent="0.25">
      <c r="A17" t="s">
        <v>34</v>
      </c>
      <c r="B17" s="3">
        <v>2379319953</v>
      </c>
      <c r="C17" s="3">
        <v>3095119252</v>
      </c>
      <c r="D17" s="3">
        <v>2904231387</v>
      </c>
      <c r="E17" s="3">
        <v>2999692752</v>
      </c>
      <c r="F17" s="3">
        <v>3165198620</v>
      </c>
      <c r="G17" s="3">
        <v>4281226642</v>
      </c>
      <c r="H17" s="3">
        <v>4861197610</v>
      </c>
    </row>
    <row r="18" spans="1:9" x14ac:dyDescent="0.25">
      <c r="A18" t="s">
        <v>35</v>
      </c>
      <c r="B18" s="3">
        <v>-1537814393</v>
      </c>
      <c r="C18" s="3">
        <v>-2519424353</v>
      </c>
      <c r="D18" s="3">
        <v>-2734734013</v>
      </c>
      <c r="E18" s="3">
        <v>-3873949763</v>
      </c>
      <c r="F18" s="3">
        <v>-4501344978</v>
      </c>
      <c r="G18" s="3">
        <v>-4966532543</v>
      </c>
      <c r="H18" s="3">
        <v>-6085986507</v>
      </c>
    </row>
    <row r="19" spans="1:9" x14ac:dyDescent="0.25">
      <c r="A19" s="15" t="s">
        <v>105</v>
      </c>
      <c r="B19" s="4">
        <f>SUM(B20:B28)</f>
        <v>21265908242</v>
      </c>
      <c r="C19" s="4">
        <f t="shared" ref="C19:H19" si="2">SUM(C20:C28)</f>
        <v>11130530703</v>
      </c>
      <c r="D19" s="4">
        <f t="shared" si="2"/>
        <v>51784636391</v>
      </c>
      <c r="E19" s="4">
        <f t="shared" si="2"/>
        <v>38335342079</v>
      </c>
      <c r="F19" s="4">
        <f t="shared" si="2"/>
        <v>1624299118</v>
      </c>
      <c r="G19" s="4">
        <f t="shared" si="2"/>
        <v>5990887392</v>
      </c>
      <c r="H19" s="4">
        <f t="shared" si="2"/>
        <v>-2650337001</v>
      </c>
    </row>
    <row r="20" spans="1:9" x14ac:dyDescent="0.25">
      <c r="A20" t="s">
        <v>37</v>
      </c>
      <c r="B20" s="3">
        <v>4315860000</v>
      </c>
      <c r="C20" s="3">
        <v>3047524000</v>
      </c>
      <c r="D20" s="3">
        <v>4594102060</v>
      </c>
      <c r="E20" s="3">
        <v>3704701940</v>
      </c>
      <c r="F20" s="3">
        <v>5322399000</v>
      </c>
      <c r="G20" s="3">
        <v>6187479000</v>
      </c>
      <c r="H20" s="3"/>
    </row>
    <row r="21" spans="1:9" x14ac:dyDescent="0.25">
      <c r="A21" t="s">
        <v>38</v>
      </c>
      <c r="B21" s="3">
        <v>6294146061</v>
      </c>
      <c r="C21" s="3">
        <v>2450374960</v>
      </c>
      <c r="D21" s="3">
        <v>43945729166</v>
      </c>
      <c r="E21" s="3">
        <v>38419120997</v>
      </c>
      <c r="F21" s="3">
        <v>-4997960529</v>
      </c>
      <c r="G21" s="3">
        <v>4997960529</v>
      </c>
      <c r="H21" s="3"/>
    </row>
    <row r="22" spans="1:9" x14ac:dyDescent="0.25">
      <c r="A22" t="s">
        <v>39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/>
    </row>
    <row r="23" spans="1:9" x14ac:dyDescent="0.25">
      <c r="A23" t="s">
        <v>40</v>
      </c>
      <c r="B23" s="3">
        <v>-11803367635</v>
      </c>
      <c r="C23" s="3">
        <v>-14671170904</v>
      </c>
      <c r="D23" s="3">
        <v>-18442227206</v>
      </c>
      <c r="E23" s="3">
        <v>-28485305106</v>
      </c>
      <c r="F23" s="3">
        <v>-21155712267</v>
      </c>
      <c r="G23" s="3">
        <v>-33471771716</v>
      </c>
      <c r="H23" s="3">
        <v>-24882255001</v>
      </c>
    </row>
    <row r="24" spans="1:9" x14ac:dyDescent="0.25">
      <c r="A24" t="s">
        <v>41</v>
      </c>
      <c r="B24" s="3">
        <v>-185939001</v>
      </c>
      <c r="C24" s="3">
        <v>-19063608</v>
      </c>
      <c r="D24" s="3">
        <v>-248763429</v>
      </c>
      <c r="E24" s="3">
        <v>-144662409</v>
      </c>
      <c r="F24" s="3">
        <v>-412505727</v>
      </c>
      <c r="G24" s="3">
        <v>-916807119</v>
      </c>
      <c r="H24" s="3">
        <v>-451135069</v>
      </c>
    </row>
    <row r="25" spans="1:9" x14ac:dyDescent="0.25">
      <c r="A25" t="s">
        <v>42</v>
      </c>
      <c r="B25" s="3">
        <v>-25238250</v>
      </c>
      <c r="C25" s="3">
        <v>-13762591</v>
      </c>
      <c r="D25" s="3">
        <v>-54701320</v>
      </c>
      <c r="E25" s="3">
        <v>-61902723</v>
      </c>
      <c r="F25" s="3">
        <v>-15408934</v>
      </c>
      <c r="G25" s="3">
        <v>6106991</v>
      </c>
      <c r="H25" s="3">
        <v>-1984158</v>
      </c>
    </row>
    <row r="26" spans="1:9" x14ac:dyDescent="0.25">
      <c r="A26" t="s">
        <v>43</v>
      </c>
      <c r="B26" s="3">
        <v>20007016801</v>
      </c>
      <c r="C26" s="3">
        <v>17304363403</v>
      </c>
      <c r="D26" s="3">
        <v>17396397138</v>
      </c>
      <c r="E26" s="3">
        <v>16587398116</v>
      </c>
      <c r="F26" s="3">
        <v>15318534350</v>
      </c>
      <c r="G26" s="3">
        <v>20477971604</v>
      </c>
      <c r="H26" s="3">
        <v>28505750499</v>
      </c>
    </row>
    <row r="27" spans="1:9" x14ac:dyDescent="0.25">
      <c r="A27" t="s">
        <v>44</v>
      </c>
      <c r="B27" s="3">
        <v>2603760973</v>
      </c>
      <c r="C27" s="3">
        <v>2678034437</v>
      </c>
      <c r="D27" s="3">
        <v>5057732461</v>
      </c>
      <c r="E27" s="3">
        <v>9659427504</v>
      </c>
      <c r="F27" s="3">
        <v>7048012213</v>
      </c>
      <c r="G27" s="3">
        <v>8358502286</v>
      </c>
      <c r="H27" s="3">
        <v>-5626149333</v>
      </c>
    </row>
    <row r="28" spans="1:9" x14ac:dyDescent="0.25">
      <c r="A28" t="s">
        <v>8</v>
      </c>
      <c r="B28" s="3">
        <v>59669293</v>
      </c>
      <c r="C28" s="3">
        <v>354231006</v>
      </c>
      <c r="D28" s="3">
        <v>-463632479</v>
      </c>
      <c r="E28" s="3">
        <v>-1343436240</v>
      </c>
      <c r="F28" s="3">
        <v>516941012</v>
      </c>
      <c r="G28" s="3">
        <v>351445817</v>
      </c>
      <c r="H28" s="3">
        <v>-194563939</v>
      </c>
    </row>
    <row r="29" spans="1:9" x14ac:dyDescent="0.25">
      <c r="A29" s="16" t="s">
        <v>106</v>
      </c>
      <c r="B29" s="4">
        <f t="shared" ref="B29:I29" si="3">SUM(B30:B33)</f>
        <v>-9714587045</v>
      </c>
      <c r="C29" s="4">
        <f t="shared" si="3"/>
        <v>-5687645416</v>
      </c>
      <c r="D29" s="4">
        <f t="shared" si="3"/>
        <v>-47930094601</v>
      </c>
      <c r="E29" s="4">
        <f t="shared" si="3"/>
        <v>-38511656796</v>
      </c>
      <c r="F29" s="4">
        <f t="shared" si="3"/>
        <v>-7996967001</v>
      </c>
      <c r="G29" s="4">
        <f t="shared" si="3"/>
        <v>-1105749580</v>
      </c>
      <c r="H29" s="4">
        <f t="shared" si="3"/>
        <v>-7545534359</v>
      </c>
      <c r="I29" s="4">
        <f t="shared" si="3"/>
        <v>0</v>
      </c>
    </row>
    <row r="30" spans="1:9" x14ac:dyDescent="0.25">
      <c r="A30" t="s">
        <v>45</v>
      </c>
      <c r="B30" s="3">
        <v>-8456273059</v>
      </c>
      <c r="C30" s="3">
        <v>-5100036966</v>
      </c>
      <c r="D30" s="3">
        <v>-47241156020</v>
      </c>
      <c r="E30" s="3">
        <v>-37086253756</v>
      </c>
      <c r="F30" s="3">
        <v>-66450391899</v>
      </c>
      <c r="G30" s="3">
        <v>-219274681722</v>
      </c>
      <c r="H30" s="3">
        <v>-281782579526</v>
      </c>
    </row>
    <row r="31" spans="1:9" x14ac:dyDescent="0.25">
      <c r="A31" t="s">
        <v>46</v>
      </c>
      <c r="B31" s="3">
        <v>0</v>
      </c>
      <c r="C31" s="3">
        <v>0</v>
      </c>
      <c r="D31" s="3">
        <v>0</v>
      </c>
      <c r="E31" s="3">
        <v>0</v>
      </c>
      <c r="F31" s="3">
        <v>59878281565</v>
      </c>
      <c r="G31" s="3">
        <v>219857707401</v>
      </c>
      <c r="H31" s="3">
        <v>275778943919</v>
      </c>
    </row>
    <row r="32" spans="1:9" x14ac:dyDescent="0.25">
      <c r="A32" t="s">
        <v>47</v>
      </c>
      <c r="B32" s="3">
        <v>-1260785388</v>
      </c>
      <c r="C32" s="3">
        <v>-596107945</v>
      </c>
      <c r="D32" s="3">
        <v>-692354343</v>
      </c>
      <c r="E32" s="3">
        <v>-1431092709</v>
      </c>
      <c r="F32" s="3">
        <v>-1434698390</v>
      </c>
      <c r="G32" s="3">
        <v>-1695764608</v>
      </c>
      <c r="H32" s="3">
        <v>-1561535205</v>
      </c>
    </row>
    <row r="33" spans="1:8" x14ac:dyDescent="0.25">
      <c r="A33" t="s">
        <v>48</v>
      </c>
      <c r="B33" s="3">
        <v>2471402</v>
      </c>
      <c r="C33" s="3">
        <v>8499495</v>
      </c>
      <c r="D33" s="3">
        <v>3415762</v>
      </c>
      <c r="E33" s="3">
        <v>5689669</v>
      </c>
      <c r="F33" s="3">
        <v>9841723</v>
      </c>
      <c r="G33" s="3">
        <v>6989349</v>
      </c>
      <c r="H33" s="3">
        <v>19636453</v>
      </c>
    </row>
    <row r="34" spans="1:8" x14ac:dyDescent="0.25">
      <c r="A34" s="16" t="s">
        <v>107</v>
      </c>
      <c r="B34" s="4">
        <f t="shared" ref="B34:H34" si="4">SUM(B35:B37)</f>
        <v>-303780386</v>
      </c>
      <c r="C34" s="4">
        <f t="shared" si="4"/>
        <v>1470442000</v>
      </c>
      <c r="D34" s="4">
        <f t="shared" si="4"/>
        <v>1371205873</v>
      </c>
      <c r="E34" s="4">
        <f t="shared" si="4"/>
        <v>-936374523</v>
      </c>
      <c r="F34" s="4">
        <f t="shared" si="4"/>
        <v>-1382522967</v>
      </c>
      <c r="G34" s="4">
        <f t="shared" si="4"/>
        <v>3502310324</v>
      </c>
      <c r="H34" s="4">
        <f t="shared" si="4"/>
        <v>3349727448</v>
      </c>
    </row>
    <row r="35" spans="1:8" x14ac:dyDescent="0.25">
      <c r="A35" t="s">
        <v>49</v>
      </c>
      <c r="B35" s="3">
        <v>0</v>
      </c>
      <c r="C35" s="3">
        <v>1934375000</v>
      </c>
      <c r="D35" s="3">
        <v>1934375000</v>
      </c>
      <c r="E35" s="3">
        <v>0</v>
      </c>
      <c r="F35" s="3">
        <v>0</v>
      </c>
      <c r="G35" s="3">
        <v>5000000000</v>
      </c>
      <c r="H35" s="3">
        <v>5000000000</v>
      </c>
    </row>
    <row r="36" spans="1:8" x14ac:dyDescent="0.25">
      <c r="A36" t="s">
        <v>50</v>
      </c>
      <c r="B36" s="3">
        <v>0</v>
      </c>
      <c r="C36" s="3">
        <v>-154801406</v>
      </c>
      <c r="D36" s="3">
        <v>-254531896</v>
      </c>
      <c r="E36" s="3">
        <v>-255706895</v>
      </c>
      <c r="F36" s="3">
        <v>-701779931</v>
      </c>
      <c r="G36" s="3">
        <v>-987296738</v>
      </c>
      <c r="H36" s="3">
        <v>-1139700488</v>
      </c>
    </row>
    <row r="37" spans="1:8" x14ac:dyDescent="0.25">
      <c r="A37" t="s">
        <v>51</v>
      </c>
      <c r="B37" s="3">
        <v>-303780386</v>
      </c>
      <c r="C37" s="3">
        <v>-309131594</v>
      </c>
      <c r="D37" s="3">
        <v>-308637231</v>
      </c>
      <c r="E37" s="3">
        <v>-680667628</v>
      </c>
      <c r="F37" s="3">
        <v>-680743036</v>
      </c>
      <c r="G37" s="3">
        <v>-510392938</v>
      </c>
      <c r="H37" s="3">
        <v>-510572064</v>
      </c>
    </row>
    <row r="38" spans="1:8" x14ac:dyDescent="0.25">
      <c r="A38" s="16" t="s">
        <v>108</v>
      </c>
      <c r="B38" s="4">
        <f t="shared" ref="B38:H38" si="5">B5+B29+B34</f>
        <v>14988020711</v>
      </c>
      <c r="C38" s="4">
        <f t="shared" si="5"/>
        <v>9450024046</v>
      </c>
      <c r="D38" s="4">
        <f t="shared" si="5"/>
        <v>8051402141</v>
      </c>
      <c r="E38" s="4">
        <f t="shared" si="5"/>
        <v>3480614180</v>
      </c>
      <c r="F38" s="4">
        <f t="shared" si="5"/>
        <v>-4464968499</v>
      </c>
      <c r="G38" s="4">
        <f t="shared" si="5"/>
        <v>14127862891</v>
      </c>
      <c r="H38" s="4">
        <f t="shared" si="5"/>
        <v>871418198</v>
      </c>
    </row>
    <row r="39" spans="1:8" x14ac:dyDescent="0.25">
      <c r="A39" s="19" t="s">
        <v>109</v>
      </c>
      <c r="B39" s="3">
        <v>21402586079</v>
      </c>
      <c r="C39" s="3">
        <v>36390606790</v>
      </c>
      <c r="D39" s="3">
        <v>45840630836</v>
      </c>
      <c r="E39" s="3">
        <v>53892032977</v>
      </c>
      <c r="F39" s="3">
        <v>56876094224</v>
      </c>
      <c r="G39" s="3">
        <v>52411125725</v>
      </c>
      <c r="H39" s="3">
        <v>66538988617</v>
      </c>
    </row>
    <row r="40" spans="1:8" x14ac:dyDescent="0.25">
      <c r="A40" s="16" t="s">
        <v>110</v>
      </c>
      <c r="B40" s="4">
        <f t="shared" ref="B40:F40" si="6">SUM(B38:B39)</f>
        <v>36390606790</v>
      </c>
      <c r="C40" s="4">
        <f t="shared" si="6"/>
        <v>45840630836</v>
      </c>
      <c r="D40" s="4">
        <f t="shared" si="6"/>
        <v>53892032977</v>
      </c>
      <c r="E40" s="4">
        <f t="shared" si="6"/>
        <v>57372647157</v>
      </c>
      <c r="F40" s="4">
        <f t="shared" si="6"/>
        <v>52411125725</v>
      </c>
      <c r="G40" s="4">
        <f>SUM(G38:G39)</f>
        <v>66538988616</v>
      </c>
      <c r="H40" s="4">
        <f>SUM(H38:H39)</f>
        <v>67410406815</v>
      </c>
    </row>
    <row r="41" spans="1:8" s="1" customFormat="1" x14ac:dyDescent="0.25">
      <c r="A41" s="19" t="s">
        <v>111</v>
      </c>
      <c r="B41" s="20">
        <f>B5/('1'!B34/10)</f>
        <v>125.03194071</v>
      </c>
      <c r="C41" s="20">
        <f>C5/('1'!C34/10)</f>
        <v>68.336137309999998</v>
      </c>
      <c r="D41" s="20">
        <f>D5/('1'!D34/10)</f>
        <v>273.05145434500002</v>
      </c>
      <c r="E41" s="20">
        <f>E5/('1'!E34/10)</f>
        <v>214.64322749499999</v>
      </c>
      <c r="F41" s="20">
        <f>F5/('1'!F34/10)</f>
        <v>24.572607345000002</v>
      </c>
      <c r="G41" s="20">
        <f>G5/('1'!G34/10)</f>
        <v>58.656510734999998</v>
      </c>
      <c r="H41" s="20">
        <f>H5/('1'!H34/10)</f>
        <v>25.336125545000002</v>
      </c>
    </row>
    <row r="42" spans="1:8" x14ac:dyDescent="0.25">
      <c r="A42" s="16" t="s">
        <v>112</v>
      </c>
      <c r="B42" s="4">
        <v>200000000</v>
      </c>
      <c r="C42" s="4">
        <v>200000000</v>
      </c>
      <c r="D42" s="4">
        <v>200000000</v>
      </c>
      <c r="E42" s="4">
        <v>200000000</v>
      </c>
      <c r="F42" s="4">
        <v>200000000</v>
      </c>
      <c r="G42" s="4">
        <v>200000000</v>
      </c>
      <c r="H42" s="4">
        <v>200000000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3" sqref="K13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0</v>
      </c>
    </row>
    <row r="2" spans="1:7" x14ac:dyDescent="0.25">
      <c r="A2" s="1" t="s">
        <v>58</v>
      </c>
    </row>
    <row r="3" spans="1:7" x14ac:dyDescent="0.25">
      <c r="A3" t="s">
        <v>113</v>
      </c>
    </row>
    <row r="4" spans="1:7" ht="15.75" x14ac:dyDescent="0.25">
      <c r="A4" s="10"/>
      <c r="B4" s="6">
        <v>2013</v>
      </c>
      <c r="C4" s="6">
        <v>2014</v>
      </c>
      <c r="D4" s="6">
        <v>2015</v>
      </c>
      <c r="E4" s="6">
        <v>2016</v>
      </c>
      <c r="F4" s="6">
        <v>2017</v>
      </c>
      <c r="G4" s="6">
        <v>2018</v>
      </c>
    </row>
    <row r="5" spans="1:7" x14ac:dyDescent="0.25">
      <c r="A5" t="s">
        <v>114</v>
      </c>
      <c r="B5" s="8">
        <f>'2'!C6/'2'!C7</f>
        <v>0.49947853391018593</v>
      </c>
      <c r="C5" s="8">
        <f>'2'!D6/'2'!D7</f>
        <v>0.54803440221963007</v>
      </c>
      <c r="D5" s="8">
        <f>'2'!E6/'2'!E7</f>
        <v>0.61067471377131277</v>
      </c>
      <c r="E5" s="8">
        <f>'2'!F6/'2'!F7</f>
        <v>0.63681653106316527</v>
      </c>
      <c r="F5" s="8">
        <f>'2'!G6/'2'!G7</f>
        <v>0.69509319509847778</v>
      </c>
      <c r="G5" s="8">
        <f>'2'!H6/'2'!H7</f>
        <v>0.69310907077486883</v>
      </c>
    </row>
    <row r="6" spans="1:7" x14ac:dyDescent="0.25">
      <c r="A6" t="s">
        <v>59</v>
      </c>
      <c r="B6" s="8">
        <f>'2'!C25/'2'!C5</f>
        <v>0.36097215496610374</v>
      </c>
      <c r="C6" s="8">
        <f>'2'!D25/'2'!D5</f>
        <v>0.38391041348757338</v>
      </c>
      <c r="D6" s="8">
        <f>'2'!E25/'2'!E5</f>
        <v>0.41219975619189353</v>
      </c>
      <c r="E6" s="8">
        <f>'2'!F25/'2'!F5</f>
        <v>0.34660827300960384</v>
      </c>
      <c r="F6" s="8">
        <f>'2'!G25/'2'!G5</f>
        <v>0.30704055516398648</v>
      </c>
      <c r="G6" s="8">
        <f>'2'!H25/'2'!H5</f>
        <v>0.3193320762567915</v>
      </c>
    </row>
    <row r="7" spans="1:7" x14ac:dyDescent="0.25">
      <c r="A7" t="s">
        <v>60</v>
      </c>
      <c r="B7" s="8">
        <f>'2'!C36/'2'!C5</f>
        <v>0.15756699879921834</v>
      </c>
      <c r="C7" s="8">
        <f>'2'!D36/'2'!D5</f>
        <v>0.1591075131939923</v>
      </c>
      <c r="D7" s="8">
        <f>'2'!E36/'2'!E5</f>
        <v>0.19349875050083729</v>
      </c>
      <c r="E7" s="8">
        <f>'2'!F36/'2'!F5</f>
        <v>0.11064029777483078</v>
      </c>
      <c r="F7" s="8">
        <f>'2'!G36/'2'!G5</f>
        <v>0.13264020993562919</v>
      </c>
      <c r="G7" s="8">
        <f>'2'!H36/'2'!H5</f>
        <v>0.18571163798409518</v>
      </c>
    </row>
    <row r="8" spans="1:7" x14ac:dyDescent="0.25">
      <c r="A8" t="s">
        <v>115</v>
      </c>
      <c r="B8" s="8">
        <f>'2'!C36/'1'!C5</f>
        <v>1.0783607339166969E-2</v>
      </c>
      <c r="C8" s="8">
        <f>'2'!D36/'1'!D5</f>
        <v>1.0216155599435501E-2</v>
      </c>
      <c r="D8" s="8">
        <f>'2'!E36/'1'!E5</f>
        <v>1.2375285896644826E-2</v>
      </c>
      <c r="E8" s="8">
        <f>'2'!F36/'1'!F5</f>
        <v>6.369469841124231E-3</v>
      </c>
      <c r="F8" s="8">
        <f>'2'!G36/'1'!G5</f>
        <v>7.8717366752034286E-3</v>
      </c>
      <c r="G8" s="8">
        <f>'2'!H36/'1'!H5</f>
        <v>1.2126415505562574E-2</v>
      </c>
    </row>
    <row r="9" spans="1:7" x14ac:dyDescent="0.25">
      <c r="A9" t="s">
        <v>116</v>
      </c>
      <c r="B9" s="8">
        <f>'2'!C36/'1'!C33</f>
        <v>0.15826661518941226</v>
      </c>
      <c r="C9" s="8">
        <f>'2'!D36/'1'!D33</f>
        <v>0.15199813258913478</v>
      </c>
      <c r="D9" s="8">
        <f>'2'!E36/'1'!E33</f>
        <v>0.18026869594236736</v>
      </c>
      <c r="E9" s="8">
        <f>'2'!F36/'1'!F33</f>
        <v>9.9807312159609876E-2</v>
      </c>
      <c r="F9" s="8">
        <f>'2'!G36/'1'!G33</f>
        <v>0.12602524861531497</v>
      </c>
      <c r="G9" s="8">
        <f>'2'!H36/'1'!H33</f>
        <v>0.18199038103134638</v>
      </c>
    </row>
    <row r="10" spans="1:7" x14ac:dyDescent="0.25">
      <c r="A10" t="s">
        <v>61</v>
      </c>
      <c r="B10" s="8">
        <v>0.13700000000000001</v>
      </c>
      <c r="C10" s="8">
        <v>0.13800000000000001</v>
      </c>
      <c r="D10" s="8">
        <v>0.13700000000000001</v>
      </c>
      <c r="E10" s="8">
        <v>0.13100000000000001</v>
      </c>
      <c r="F10" s="8">
        <v>0.14499999999999999</v>
      </c>
      <c r="G10" s="8"/>
    </row>
    <row r="11" spans="1:7" x14ac:dyDescent="0.25">
      <c r="A11" t="s">
        <v>117</v>
      </c>
      <c r="B11" s="8">
        <v>3.9E-2</v>
      </c>
      <c r="C11" s="8">
        <v>4.3999999999999997E-2</v>
      </c>
      <c r="D11" s="8">
        <v>3.6999999999999998E-2</v>
      </c>
      <c r="E11" s="8">
        <v>5.1999999999999998E-2</v>
      </c>
      <c r="F11" s="8">
        <v>4.7E-2</v>
      </c>
      <c r="G11" s="8"/>
    </row>
    <row r="12" spans="1:7" x14ac:dyDescent="0.25">
      <c r="A12" t="s">
        <v>118</v>
      </c>
      <c r="B12" s="8">
        <v>0.73299999999999998</v>
      </c>
      <c r="C12" s="8">
        <v>0.746</v>
      </c>
      <c r="D12" s="8">
        <v>0.81499999999999995</v>
      </c>
      <c r="E12" s="8">
        <v>0.79400000000000004</v>
      </c>
      <c r="F12" s="8">
        <v>0.84099999999999997</v>
      </c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2018-10-21T04:48:39Z</dcterms:created>
  <dcterms:modified xsi:type="dcterms:W3CDTF">2020-04-12T14:19:36Z</dcterms:modified>
</cp:coreProperties>
</file>