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10545" windowHeight="7425" activeTab="2"/>
  </bookViews>
  <sheets>
    <sheet name="1" sheetId="1" r:id="rId1"/>
    <sheet name="2" sheetId="2" r:id="rId2"/>
    <sheet name="3" sheetId="3" r:id="rId3"/>
    <sheet name="Ratio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C30" i="3"/>
  <c r="B30" i="3"/>
  <c r="C20" i="2" l="1"/>
  <c r="G48" i="1" l="1"/>
  <c r="F48" i="1"/>
  <c r="E48" i="1"/>
  <c r="D48" i="1"/>
  <c r="C48" i="1"/>
  <c r="G47" i="1"/>
  <c r="F47" i="1"/>
  <c r="E47" i="1"/>
  <c r="B48" i="1"/>
  <c r="B43" i="1"/>
  <c r="B7" i="5" s="1"/>
  <c r="B23" i="3" l="1"/>
  <c r="B35" i="1"/>
  <c r="B47" i="1"/>
  <c r="B27" i="1"/>
  <c r="B18" i="1"/>
  <c r="B8" i="5" s="1"/>
  <c r="B10" i="1"/>
  <c r="C23" i="3"/>
  <c r="B7" i="2"/>
  <c r="B14" i="2" s="1"/>
  <c r="C7" i="2"/>
  <c r="C14" i="2" s="1"/>
  <c r="C17" i="2" s="1"/>
  <c r="C19" i="2" s="1"/>
  <c r="C27" i="1"/>
  <c r="B10" i="5" l="1"/>
  <c r="B17" i="2"/>
  <c r="B19" i="2" s="1"/>
  <c r="B36" i="1"/>
  <c r="B45" i="1"/>
  <c r="B19" i="1"/>
  <c r="C17" i="3"/>
  <c r="B17" i="3"/>
  <c r="C9" i="3"/>
  <c r="C12" i="3" s="1"/>
  <c r="C29" i="3" s="1"/>
  <c r="B9" i="3"/>
  <c r="B12" i="3" s="1"/>
  <c r="B20" i="2"/>
  <c r="D35" i="1"/>
  <c r="C35" i="1"/>
  <c r="D27" i="1"/>
  <c r="D43" i="1"/>
  <c r="D47" i="1" s="1"/>
  <c r="C43" i="1"/>
  <c r="C47" i="1" s="1"/>
  <c r="D18" i="1"/>
  <c r="C18" i="1"/>
  <c r="D10" i="1"/>
  <c r="C10" i="1"/>
  <c r="B25" i="3" l="1"/>
  <c r="B27" i="3"/>
  <c r="B29" i="3"/>
  <c r="C25" i="3"/>
  <c r="C27" i="3" s="1"/>
  <c r="C36" i="1"/>
  <c r="C45" i="1" s="1"/>
  <c r="D36" i="1"/>
  <c r="D45" i="1" s="1"/>
  <c r="C19" i="1"/>
  <c r="D19" i="1"/>
  <c r="B23" i="2" l="1"/>
  <c r="C23" i="2"/>
  <c r="C25" i="2" s="1"/>
  <c r="B25" i="2" l="1"/>
  <c r="B6" i="5"/>
  <c r="B5" i="5"/>
  <c r="B11" i="5"/>
  <c r="B9" i="5"/>
</calcChain>
</file>

<file path=xl/sharedStrings.xml><?xml version="1.0" encoding="utf-8"?>
<sst xmlns="http://schemas.openxmlformats.org/spreadsheetml/2006/main" count="88" uniqueCount="81">
  <si>
    <t>The Dacca Dyeing &amp; Manufacturing Company Limited</t>
  </si>
  <si>
    <t>Property ,plant &amp; Equipment</t>
  </si>
  <si>
    <t xml:space="preserve">Capital Work in progress </t>
  </si>
  <si>
    <t>Investment in shares</t>
  </si>
  <si>
    <t xml:space="preserve"> Inventories</t>
  </si>
  <si>
    <t xml:space="preserve"> Trade &amp; other receivables</t>
  </si>
  <si>
    <t xml:space="preserve"> Advance ,deposits &amp; prepayments</t>
  </si>
  <si>
    <t xml:space="preserve"> Cash &amp; bank balances</t>
  </si>
  <si>
    <t xml:space="preserve"> Non Current Assests of Discontinued Operations</t>
  </si>
  <si>
    <t xml:space="preserve"> Share capital</t>
  </si>
  <si>
    <t xml:space="preserve"> Caspital reserve</t>
  </si>
  <si>
    <t xml:space="preserve"> Assests revaluation reserve</t>
  </si>
  <si>
    <t>Tax holiday reserve</t>
  </si>
  <si>
    <t xml:space="preserve"> Retained Earning</t>
  </si>
  <si>
    <t>Long term borrowing</t>
  </si>
  <si>
    <t xml:space="preserve"> Deferred tax laibility</t>
  </si>
  <si>
    <t xml:space="preserve"> Loan form  Directors</t>
  </si>
  <si>
    <t>Current Liabilities</t>
  </si>
  <si>
    <t>Trade &amp; other payables</t>
  </si>
  <si>
    <t xml:space="preserve"> Current maturity of long term borrowings</t>
  </si>
  <si>
    <t xml:space="preserve"> Short term borrowings</t>
  </si>
  <si>
    <t xml:space="preserve"> Provision for current tax</t>
  </si>
  <si>
    <t xml:space="preserve"> Share applicartion account</t>
  </si>
  <si>
    <t>Other Income</t>
  </si>
  <si>
    <t xml:space="preserve"> Administrative expenses</t>
  </si>
  <si>
    <t xml:space="preserve"> Selling &amp; distribution expense</t>
  </si>
  <si>
    <t xml:space="preserve"> Fianincial charges</t>
  </si>
  <si>
    <t xml:space="preserve"> Contribution to WPPF &amp; WWF</t>
  </si>
  <si>
    <t xml:space="preserve"> Current tax</t>
  </si>
  <si>
    <t xml:space="preserve"> Deferred tax</t>
  </si>
  <si>
    <t>Cash Flow Statement</t>
  </si>
  <si>
    <t xml:space="preserve"> Collection From Turnover &amp; Others</t>
  </si>
  <si>
    <t xml:space="preserve">Payment to suppliers &amp; employees </t>
  </si>
  <si>
    <t>Interest (short term loan) &amp; bank cahrges paid</t>
  </si>
  <si>
    <t xml:space="preserve"> Income tax paid</t>
  </si>
  <si>
    <t xml:space="preserve"> Purcahse of property ,plant &amp; equipment</t>
  </si>
  <si>
    <t>Acquisition of capital work -in -progress</t>
  </si>
  <si>
    <t>Disbursement /Repayment of short term loan</t>
  </si>
  <si>
    <t>Interest &amp; bank charges on long term loan</t>
  </si>
  <si>
    <t>Disbursement /Repaymnet of long term loan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</si>
  <si>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</si>
  <si>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</si>
  <si>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</si>
  <si>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</si>
  <si>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</si>
  <si>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</si>
  <si>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</si>
  <si>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</si>
  <si>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</si>
  <si>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</si>
  <si>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</si>
  <si>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Net Revenues</t>
  </si>
  <si>
    <t>Cost of goods sold</t>
  </si>
  <si>
    <t>Gross Profit</t>
  </si>
  <si>
    <t>Income Statement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</si>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</sst>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2" fillId="0" borderId="0" xfId="0" applyNumberFormat="1" applyFont="1"/>
    <xf numFmtId="43" fontId="0" fillId="0" borderId="0" xfId="0" applyNumberFormat="1"/>
    <xf numFmtId="2" fontId="0" fillId="0" borderId="0" xfId="0" applyNumberFormat="1"/>
    <xf numFmtId="0" fontId="0" fillId="0" borderId="0" xfId="0" applyFont="1"/>
    <xf numFmtId="3" fontId="0" fillId="0" borderId="0" xfId="0" applyNumberFormat="1"/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41" fontId="0" fillId="0" borderId="0" xfId="0" applyNumberFormat="1"/>
    <xf numFmtId="165" fontId="0" fillId="0" borderId="0" xfId="2" applyNumberFormat="1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an%20Cot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ash Flow Statement"/>
      <sheetName val="Ratio"/>
      <sheetName val="Sheet1"/>
    </sheetNames>
    <sheetDataSet>
      <sheetData sheetId="0">
        <row r="11">
          <cell r="C11">
            <v>2320330269</v>
          </cell>
          <cell r="D11">
            <v>2448831433</v>
          </cell>
          <cell r="E11">
            <v>2390719882</v>
          </cell>
          <cell r="F11">
            <v>2543511142</v>
          </cell>
        </row>
        <row r="18">
          <cell r="C18">
            <v>3724158205</v>
          </cell>
          <cell r="D18">
            <v>3872011641</v>
          </cell>
          <cell r="E18">
            <v>4085266348</v>
          </cell>
          <cell r="F18">
            <v>4337893105</v>
          </cell>
        </row>
        <row r="23">
          <cell r="C23">
            <v>107730056</v>
          </cell>
          <cell r="D23">
            <v>73314994</v>
          </cell>
          <cell r="E23">
            <v>83771435</v>
          </cell>
          <cell r="F23">
            <v>73442949</v>
          </cell>
        </row>
        <row r="26">
          <cell r="C26">
            <v>1243729204</v>
          </cell>
          <cell r="D26">
            <v>1162696566</v>
          </cell>
          <cell r="E26">
            <v>1084210535</v>
          </cell>
          <cell r="F26">
            <v>1056777363</v>
          </cell>
        </row>
        <row r="34">
          <cell r="C34">
            <v>2295925367</v>
          </cell>
          <cell r="D34">
            <v>2551343162</v>
          </cell>
          <cell r="E34">
            <v>2850201690</v>
          </cell>
          <cell r="F34">
            <v>3129326452</v>
          </cell>
        </row>
      </sheetData>
      <sheetData sheetId="1">
        <row r="5">
          <cell r="C5">
            <v>1970153083</v>
          </cell>
          <cell r="D5">
            <v>1709964382</v>
          </cell>
          <cell r="E5">
            <v>1694452484</v>
          </cell>
          <cell r="F5">
            <v>1734266045</v>
          </cell>
        </row>
        <row r="13">
          <cell r="C13">
            <v>449493909</v>
          </cell>
          <cell r="D13">
            <v>386370886</v>
          </cell>
          <cell r="E13">
            <v>392169464</v>
          </cell>
          <cell r="F13">
            <v>402071611</v>
          </cell>
        </row>
        <row r="25">
          <cell r="C25">
            <v>296365311</v>
          </cell>
          <cell r="D25">
            <v>256713297</v>
          </cell>
          <cell r="E25">
            <v>270759277</v>
          </cell>
          <cell r="F25">
            <v>277033076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38" sqref="B38:C38"/>
    </sheetView>
  </sheetViews>
  <sheetFormatPr defaultRowHeight="15" x14ac:dyDescent="0.25"/>
  <cols>
    <col min="1" max="1" width="48.85546875" bestFit="1" customWidth="1"/>
    <col min="2" max="4" width="14.28515625" bestFit="1" customWidth="1"/>
  </cols>
  <sheetData>
    <row r="1" spans="1:7" x14ac:dyDescent="0.25">
      <c r="A1" s="1" t="s">
        <v>0</v>
      </c>
      <c r="B1" s="1"/>
    </row>
    <row r="2" spans="1:7" x14ac:dyDescent="0.25">
      <c r="A2" s="9" t="s">
        <v>40</v>
      </c>
    </row>
    <row r="3" spans="1:7" x14ac:dyDescent="0.25">
      <c r="A3" t="s">
        <v>41</v>
      </c>
    </row>
    <row r="4" spans="1:7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s="10" t="s">
        <v>42</v>
      </c>
      <c r="B5" s="1"/>
    </row>
    <row r="6" spans="1:7" x14ac:dyDescent="0.25">
      <c r="A6" s="11" t="s">
        <v>43</v>
      </c>
      <c r="B6" s="1"/>
      <c r="C6" s="8">
        <v>0</v>
      </c>
    </row>
    <row r="7" spans="1:7" x14ac:dyDescent="0.25">
      <c r="A7" t="s">
        <v>1</v>
      </c>
      <c r="B7" s="8">
        <v>2151432715</v>
      </c>
      <c r="C7" s="8">
        <v>2154752432</v>
      </c>
      <c r="D7" s="2"/>
    </row>
    <row r="8" spans="1:7" x14ac:dyDescent="0.25">
      <c r="A8" t="s">
        <v>2</v>
      </c>
      <c r="B8" s="8">
        <v>199718875</v>
      </c>
      <c r="C8" s="2">
        <v>435381817</v>
      </c>
      <c r="D8" s="2"/>
    </row>
    <row r="9" spans="1:7" x14ac:dyDescent="0.25">
      <c r="A9" t="s">
        <v>3</v>
      </c>
      <c r="B9" s="8">
        <v>10050000</v>
      </c>
      <c r="C9" s="2">
        <v>10050000</v>
      </c>
      <c r="D9" s="2"/>
    </row>
    <row r="10" spans="1:7" x14ac:dyDescent="0.25">
      <c r="A10" s="1"/>
      <c r="B10" s="3">
        <f>SUM(B7:B9)</f>
        <v>2361201590</v>
      </c>
      <c r="C10" s="3">
        <f>SUM(C7:C9)</f>
        <v>2600184249</v>
      </c>
      <c r="D10" s="3">
        <f>SUM(D7:D9)</f>
        <v>0</v>
      </c>
    </row>
    <row r="11" spans="1:7" x14ac:dyDescent="0.25">
      <c r="A11" s="1"/>
      <c r="B11" s="3"/>
      <c r="C11" s="3"/>
      <c r="D11" s="3"/>
    </row>
    <row r="12" spans="1:7" x14ac:dyDescent="0.25">
      <c r="A12" s="11" t="s">
        <v>44</v>
      </c>
      <c r="B12" s="1"/>
      <c r="C12" s="2"/>
      <c r="D12" s="2"/>
    </row>
    <row r="13" spans="1:7" x14ac:dyDescent="0.25">
      <c r="A13" t="s">
        <v>4</v>
      </c>
      <c r="B13" s="8">
        <v>444726069</v>
      </c>
      <c r="C13" s="2">
        <v>459742456</v>
      </c>
      <c r="D13" s="2"/>
    </row>
    <row r="14" spans="1:7" x14ac:dyDescent="0.25">
      <c r="A14" t="s">
        <v>5</v>
      </c>
      <c r="B14" s="8">
        <v>440593666</v>
      </c>
      <c r="C14" s="2">
        <v>419794112</v>
      </c>
      <c r="D14" s="2"/>
    </row>
    <row r="15" spans="1:7" x14ac:dyDescent="0.25">
      <c r="A15" t="s">
        <v>6</v>
      </c>
      <c r="B15" s="8">
        <v>303853105</v>
      </c>
      <c r="C15" s="2">
        <v>290072588</v>
      </c>
      <c r="D15" s="2"/>
    </row>
    <row r="16" spans="1:7" x14ac:dyDescent="0.25">
      <c r="A16" t="s">
        <v>7</v>
      </c>
      <c r="B16" s="8">
        <v>846754</v>
      </c>
      <c r="C16" s="2">
        <v>1679054</v>
      </c>
      <c r="D16" s="2"/>
    </row>
    <row r="17" spans="1:4" x14ac:dyDescent="0.25">
      <c r="A17" t="s">
        <v>8</v>
      </c>
      <c r="C17" s="2"/>
      <c r="D17" s="2"/>
    </row>
    <row r="18" spans="1:4" x14ac:dyDescent="0.25">
      <c r="A18" s="1"/>
      <c r="B18" s="3">
        <f>SUM(B13:B17)</f>
        <v>1190019594</v>
      </c>
      <c r="C18" s="3">
        <f>SUM(C13:C17)</f>
        <v>1171288210</v>
      </c>
      <c r="D18" s="3">
        <f>SUM(D13:D17)</f>
        <v>0</v>
      </c>
    </row>
    <row r="19" spans="1:4" x14ac:dyDescent="0.25">
      <c r="A19" s="1"/>
      <c r="B19" s="3">
        <f>B10+B18</f>
        <v>3551221184</v>
      </c>
      <c r="C19" s="3">
        <f>C10+C18</f>
        <v>3771472459</v>
      </c>
      <c r="D19" s="3">
        <f>D10+D18-1</f>
        <v>-1</v>
      </c>
    </row>
    <row r="20" spans="1:4" x14ac:dyDescent="0.25">
      <c r="C20" s="2"/>
      <c r="D20" s="2"/>
    </row>
    <row r="21" spans="1:4" ht="15.75" x14ac:dyDescent="0.25">
      <c r="A21" s="12" t="s">
        <v>45</v>
      </c>
      <c r="B21" s="1"/>
      <c r="C21" s="2"/>
      <c r="D21" s="2"/>
    </row>
    <row r="22" spans="1:4" ht="15.75" x14ac:dyDescent="0.25">
      <c r="A22" s="13" t="s">
        <v>46</v>
      </c>
      <c r="B22" s="1"/>
      <c r="C22" s="2"/>
      <c r="D22" s="2"/>
    </row>
    <row r="23" spans="1:4" x14ac:dyDescent="0.25">
      <c r="A23" s="11" t="s">
        <v>48</v>
      </c>
      <c r="B23" s="1"/>
      <c r="C23" s="2"/>
      <c r="D23" s="2"/>
    </row>
    <row r="24" spans="1:4" x14ac:dyDescent="0.25">
      <c r="A24" t="s">
        <v>14</v>
      </c>
      <c r="B24" s="8">
        <v>535271050</v>
      </c>
      <c r="C24" s="2">
        <v>535271050</v>
      </c>
      <c r="D24" s="2"/>
    </row>
    <row r="25" spans="1:4" x14ac:dyDescent="0.25">
      <c r="A25" t="s">
        <v>15</v>
      </c>
      <c r="B25" s="8">
        <v>259898797</v>
      </c>
      <c r="C25" s="2">
        <v>263791200</v>
      </c>
      <c r="D25" s="2"/>
    </row>
    <row r="26" spans="1:4" x14ac:dyDescent="0.25">
      <c r="A26" t="s">
        <v>16</v>
      </c>
      <c r="B26" s="8">
        <v>16800826</v>
      </c>
      <c r="C26" s="2">
        <v>16800826</v>
      </c>
      <c r="D26" s="2"/>
    </row>
    <row r="27" spans="1:4" x14ac:dyDescent="0.25">
      <c r="A27" s="1"/>
      <c r="B27" s="3">
        <f>SUM(B24:B26)</f>
        <v>811970673</v>
      </c>
      <c r="C27" s="3">
        <f>SUM(C24:C26)</f>
        <v>815863076</v>
      </c>
      <c r="D27" s="3">
        <f>SUM(D25:D26)</f>
        <v>0</v>
      </c>
    </row>
    <row r="28" spans="1:4" x14ac:dyDescent="0.25">
      <c r="A28" s="1"/>
      <c r="B28" s="3"/>
      <c r="C28" s="3"/>
      <c r="D28" s="3"/>
    </row>
    <row r="29" spans="1:4" x14ac:dyDescent="0.25">
      <c r="A29" s="11" t="s">
        <v>17</v>
      </c>
      <c r="B29" s="1"/>
      <c r="C29" s="2"/>
      <c r="D29" s="2"/>
    </row>
    <row r="30" spans="1:4" x14ac:dyDescent="0.25">
      <c r="A30" t="s">
        <v>18</v>
      </c>
      <c r="B30" s="8">
        <v>182523500</v>
      </c>
      <c r="C30" s="2">
        <v>355876063</v>
      </c>
      <c r="D30" s="2"/>
    </row>
    <row r="31" spans="1:4" x14ac:dyDescent="0.25">
      <c r="A31" t="s">
        <v>19</v>
      </c>
      <c r="B31" s="8">
        <v>296847278</v>
      </c>
      <c r="C31" s="2">
        <v>287733802</v>
      </c>
      <c r="D31" s="2"/>
    </row>
    <row r="32" spans="1:4" x14ac:dyDescent="0.25">
      <c r="A32" t="s">
        <v>20</v>
      </c>
      <c r="B32" s="8">
        <v>383849157</v>
      </c>
      <c r="C32" s="2">
        <v>389151220</v>
      </c>
      <c r="D32" s="2"/>
    </row>
    <row r="33" spans="1:7" x14ac:dyDescent="0.25">
      <c r="A33" t="s">
        <v>21</v>
      </c>
      <c r="B33" s="8">
        <v>12058704</v>
      </c>
      <c r="C33" s="2">
        <v>7256418</v>
      </c>
      <c r="D33" s="2"/>
    </row>
    <row r="34" spans="1:7" x14ac:dyDescent="0.25">
      <c r="A34" t="s">
        <v>22</v>
      </c>
      <c r="B34" s="8">
        <v>1409549</v>
      </c>
      <c r="C34" s="2">
        <v>1409549</v>
      </c>
      <c r="D34" s="2"/>
    </row>
    <row r="35" spans="1:7" x14ac:dyDescent="0.25">
      <c r="A35" s="1"/>
      <c r="B35" s="4">
        <f>SUM(B30:B34)</f>
        <v>876688188</v>
      </c>
      <c r="C35" s="4">
        <f>SUM(C30:C34)</f>
        <v>1041427052</v>
      </c>
      <c r="D35" s="4">
        <f>SUM(D30:D34)</f>
        <v>0</v>
      </c>
    </row>
    <row r="36" spans="1:7" x14ac:dyDescent="0.25">
      <c r="A36" s="1"/>
      <c r="B36" s="4">
        <f>B27+B35</f>
        <v>1688658861</v>
      </c>
      <c r="C36" s="4">
        <f>C27+C35</f>
        <v>1857290128</v>
      </c>
      <c r="D36" s="4">
        <f>D27+D35</f>
        <v>0</v>
      </c>
    </row>
    <row r="37" spans="1:7" x14ac:dyDescent="0.25">
      <c r="A37" s="11" t="s">
        <v>47</v>
      </c>
      <c r="B37" s="1"/>
      <c r="C37" s="2"/>
      <c r="D37" s="2"/>
    </row>
    <row r="38" spans="1:7" x14ac:dyDescent="0.25">
      <c r="A38" t="s">
        <v>9</v>
      </c>
      <c r="B38" s="8">
        <v>654796800</v>
      </c>
      <c r="C38" s="2">
        <v>720276480</v>
      </c>
      <c r="D38" s="2"/>
    </row>
    <row r="39" spans="1:7" x14ac:dyDescent="0.25">
      <c r="A39" t="s">
        <v>10</v>
      </c>
      <c r="B39" s="8">
        <v>44636</v>
      </c>
      <c r="C39" s="2">
        <v>44636</v>
      </c>
      <c r="D39" s="2"/>
    </row>
    <row r="40" spans="1:7" x14ac:dyDescent="0.25">
      <c r="A40" t="s">
        <v>11</v>
      </c>
      <c r="B40" s="8">
        <v>1133576400</v>
      </c>
      <c r="C40" s="2">
        <v>1111645118</v>
      </c>
      <c r="D40" s="2"/>
    </row>
    <row r="41" spans="1:7" x14ac:dyDescent="0.25">
      <c r="A41" t="s">
        <v>12</v>
      </c>
      <c r="B41" s="8">
        <v>3804291</v>
      </c>
      <c r="C41" s="2">
        <v>3804291</v>
      </c>
      <c r="D41" s="2"/>
    </row>
    <row r="42" spans="1:7" x14ac:dyDescent="0.25">
      <c r="A42" t="s">
        <v>13</v>
      </c>
      <c r="B42" s="8">
        <v>70340196</v>
      </c>
      <c r="C42" s="2">
        <v>78411806</v>
      </c>
      <c r="D42" s="2"/>
    </row>
    <row r="43" spans="1:7" x14ac:dyDescent="0.25">
      <c r="A43" s="1"/>
      <c r="B43" s="3">
        <f>SUM(B38:B42)</f>
        <v>1862562323</v>
      </c>
      <c r="C43" s="3">
        <f>SUM(C38:C42)</f>
        <v>1914182331</v>
      </c>
      <c r="D43" s="3">
        <f>SUM(D38:D42)</f>
        <v>0</v>
      </c>
    </row>
    <row r="44" spans="1:7" x14ac:dyDescent="0.25">
      <c r="A44" s="1"/>
      <c r="B44" s="3"/>
      <c r="C44" s="3"/>
      <c r="D44" s="3"/>
    </row>
    <row r="45" spans="1:7" x14ac:dyDescent="0.25">
      <c r="A45" s="1"/>
      <c r="B45" s="4">
        <f>B36+B43</f>
        <v>3551221184</v>
      </c>
      <c r="C45" s="4">
        <f>C36+C43</f>
        <v>3771472459</v>
      </c>
      <c r="D45" s="4">
        <f>D36+D43</f>
        <v>0</v>
      </c>
    </row>
    <row r="47" spans="1:7" x14ac:dyDescent="0.25">
      <c r="A47" s="14" t="s">
        <v>49</v>
      </c>
      <c r="B47" s="5">
        <f>B43/(B38/10)</f>
        <v>28.444890430130386</v>
      </c>
      <c r="C47" s="5">
        <f t="shared" ref="C47:G47" si="0">C43/(C38/10)</f>
        <v>26.57566065464195</v>
      </c>
      <c r="D47" s="5" t="e">
        <f t="shared" si="0"/>
        <v>#DIV/0!</v>
      </c>
      <c r="E47" s="5" t="e">
        <f t="shared" si="0"/>
        <v>#DIV/0!</v>
      </c>
      <c r="F47" s="5" t="e">
        <f t="shared" si="0"/>
        <v>#DIV/0!</v>
      </c>
      <c r="G47" s="5" t="e">
        <f t="shared" si="0"/>
        <v>#DIV/0!</v>
      </c>
    </row>
    <row r="48" spans="1:7" x14ac:dyDescent="0.25">
      <c r="A48" s="14" t="s">
        <v>50</v>
      </c>
      <c r="B48" s="8">
        <f>B38/10</f>
        <v>65479680</v>
      </c>
      <c r="C48" s="8">
        <f t="shared" ref="C48:G48" si="1">C38/10</f>
        <v>72027648</v>
      </c>
      <c r="D48" s="8">
        <f t="shared" si="1"/>
        <v>0</v>
      </c>
      <c r="E48" s="8">
        <f t="shared" si="1"/>
        <v>0</v>
      </c>
      <c r="F48" s="8">
        <f t="shared" si="1"/>
        <v>0</v>
      </c>
      <c r="G48" s="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B25" sqref="B25:C25"/>
    </sheetView>
  </sheetViews>
  <sheetFormatPr defaultRowHeight="15" x14ac:dyDescent="0.25"/>
  <cols>
    <col min="1" max="1" width="48.85546875" bestFit="1" customWidth="1"/>
    <col min="2" max="2" width="14.28515625" bestFit="1" customWidth="1"/>
    <col min="3" max="3" width="13.42578125" bestFit="1" customWidth="1"/>
  </cols>
  <sheetData>
    <row r="1" spans="1:7" x14ac:dyDescent="0.25">
      <c r="A1" s="1" t="s">
        <v>0</v>
      </c>
      <c r="B1" s="1"/>
    </row>
    <row r="2" spans="1:7" x14ac:dyDescent="0.25">
      <c r="A2" s="9" t="s">
        <v>54</v>
      </c>
    </row>
    <row r="3" spans="1:7" x14ac:dyDescent="0.25">
      <c r="A3" t="s">
        <v>41</v>
      </c>
    </row>
    <row r="4" spans="1:7" x14ac:dyDescent="0.25">
      <c r="B4">
        <v>2013</v>
      </c>
      <c r="C4">
        <v>2014</v>
      </c>
    </row>
    <row r="5" spans="1:7" x14ac:dyDescent="0.25">
      <c r="A5" s="14" t="s">
        <v>51</v>
      </c>
      <c r="B5" s="2">
        <v>904735551</v>
      </c>
      <c r="C5" s="2">
        <v>950503414</v>
      </c>
    </row>
    <row r="6" spans="1:7" x14ac:dyDescent="0.25">
      <c r="A6" t="s">
        <v>52</v>
      </c>
      <c r="B6" s="2">
        <v>563417147</v>
      </c>
      <c r="C6" s="2">
        <v>584053373</v>
      </c>
    </row>
    <row r="7" spans="1:7" x14ac:dyDescent="0.25">
      <c r="A7" s="14" t="s">
        <v>53</v>
      </c>
      <c r="B7" s="3">
        <f>B5-B6</f>
        <v>341318404</v>
      </c>
      <c r="C7" s="3">
        <f>C5-C6</f>
        <v>366450041</v>
      </c>
    </row>
    <row r="8" spans="1:7" x14ac:dyDescent="0.25">
      <c r="A8" s="9"/>
      <c r="B8" s="3"/>
      <c r="C8" s="3"/>
    </row>
    <row r="9" spans="1:7" x14ac:dyDescent="0.25">
      <c r="A9" s="14" t="s">
        <v>55</v>
      </c>
      <c r="B9" s="3"/>
      <c r="C9" s="3"/>
      <c r="D9" s="3"/>
      <c r="E9" s="3"/>
      <c r="F9" s="3"/>
      <c r="G9" s="3"/>
    </row>
    <row r="10" spans="1:7" x14ac:dyDescent="0.25">
      <c r="A10" t="s">
        <v>24</v>
      </c>
      <c r="B10" s="2">
        <v>47460342</v>
      </c>
      <c r="C10" s="2">
        <v>31739130</v>
      </c>
    </row>
    <row r="11" spans="1:7" x14ac:dyDescent="0.25">
      <c r="A11" t="s">
        <v>25</v>
      </c>
      <c r="B11" s="2">
        <v>16769064</v>
      </c>
      <c r="C11" s="2">
        <v>10734536</v>
      </c>
    </row>
    <row r="12" spans="1:7" x14ac:dyDescent="0.25">
      <c r="A12" t="s">
        <v>23</v>
      </c>
      <c r="B12" s="2">
        <v>9759</v>
      </c>
      <c r="C12" s="2">
        <v>11578</v>
      </c>
    </row>
    <row r="14" spans="1:7" x14ac:dyDescent="0.25">
      <c r="A14" s="14" t="s">
        <v>56</v>
      </c>
      <c r="B14" s="3">
        <f>B7-B10-B11+B12</f>
        <v>277098757</v>
      </c>
      <c r="C14" s="3">
        <f t="shared" ref="C14" si="0">C7-C10-C11+C12</f>
        <v>323987953</v>
      </c>
      <c r="D14" s="3"/>
      <c r="E14" s="3"/>
      <c r="F14" s="3"/>
      <c r="G14" s="3"/>
    </row>
    <row r="15" spans="1:7" x14ac:dyDescent="0.25">
      <c r="A15" s="15" t="s">
        <v>57</v>
      </c>
      <c r="B15" s="3"/>
      <c r="C15" s="3"/>
    </row>
    <row r="16" spans="1:7" x14ac:dyDescent="0.25">
      <c r="A16" t="s">
        <v>26</v>
      </c>
      <c r="B16" s="2">
        <v>194844025</v>
      </c>
      <c r="C16" s="2">
        <v>233130478</v>
      </c>
    </row>
    <row r="17" spans="1:8" x14ac:dyDescent="0.25">
      <c r="A17" s="14" t="s">
        <v>58</v>
      </c>
      <c r="B17" s="3">
        <f>B14-B16</f>
        <v>82254732</v>
      </c>
      <c r="C17" s="3">
        <f t="shared" ref="C17" si="1">C14-C16</f>
        <v>90857475</v>
      </c>
      <c r="D17" s="3"/>
      <c r="E17" s="3"/>
      <c r="F17" s="3"/>
      <c r="G17" s="3"/>
    </row>
    <row r="18" spans="1:8" x14ac:dyDescent="0.25">
      <c r="A18" t="s">
        <v>27</v>
      </c>
      <c r="B18" s="2">
        <v>3916892</v>
      </c>
      <c r="C18" s="2">
        <v>4326546</v>
      </c>
    </row>
    <row r="19" spans="1:8" x14ac:dyDescent="0.25">
      <c r="A19" s="14" t="s">
        <v>59</v>
      </c>
      <c r="B19" s="3">
        <f>B17-B18</f>
        <v>78337840</v>
      </c>
      <c r="C19" s="3">
        <f>C17-C18</f>
        <v>86530929</v>
      </c>
      <c r="D19" s="3"/>
      <c r="E19" s="3"/>
      <c r="F19" s="3"/>
      <c r="G19" s="3"/>
      <c r="H19" s="3"/>
    </row>
    <row r="20" spans="1:8" x14ac:dyDescent="0.25">
      <c r="A20" s="11" t="s">
        <v>60</v>
      </c>
      <c r="B20" s="3">
        <f>B21+B22</f>
        <v>-11750676</v>
      </c>
      <c r="C20" s="3">
        <f t="shared" ref="C20" si="2">C21+C22</f>
        <v>-12979639</v>
      </c>
      <c r="D20" s="3"/>
    </row>
    <row r="21" spans="1:8" x14ac:dyDescent="0.25">
      <c r="A21" t="s">
        <v>28</v>
      </c>
      <c r="B21" s="2">
        <v>-73391</v>
      </c>
      <c r="C21" s="2">
        <v>-5217010</v>
      </c>
    </row>
    <row r="22" spans="1:8" x14ac:dyDescent="0.25">
      <c r="A22" t="s">
        <v>29</v>
      </c>
      <c r="B22" s="2">
        <v>-11677285</v>
      </c>
      <c r="C22" s="2">
        <v>-7762629</v>
      </c>
    </row>
    <row r="23" spans="1:8" x14ac:dyDescent="0.25">
      <c r="A23" s="14" t="s">
        <v>61</v>
      </c>
      <c r="B23" s="3">
        <f>B19+B20</f>
        <v>66587164</v>
      </c>
      <c r="C23" s="3">
        <f>C19+C20</f>
        <v>73551290</v>
      </c>
    </row>
    <row r="24" spans="1:8" x14ac:dyDescent="0.25">
      <c r="A24" s="1"/>
      <c r="B24" s="2"/>
      <c r="C24" s="2"/>
    </row>
    <row r="25" spans="1:8" x14ac:dyDescent="0.25">
      <c r="A25" s="14" t="s">
        <v>62</v>
      </c>
      <c r="B25" s="6">
        <f>B23/('1'!B38/10)</f>
        <v>1.0169133996989601</v>
      </c>
      <c r="C25" s="6">
        <f>C23/('1'!C38/10)</f>
        <v>1.0211535714729989</v>
      </c>
    </row>
    <row r="26" spans="1:8" x14ac:dyDescent="0.25">
      <c r="A26" s="15" t="s">
        <v>63</v>
      </c>
    </row>
    <row r="27" spans="1:8" x14ac:dyDescent="0.25">
      <c r="A27" s="16"/>
    </row>
    <row r="28" spans="1:8" x14ac:dyDescent="0.25">
      <c r="A28" t="s">
        <v>61</v>
      </c>
      <c r="B28">
        <v>66587164</v>
      </c>
      <c r="C28">
        <v>73551290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13" sqref="J13"/>
    </sheetView>
  </sheetViews>
  <sheetFormatPr defaultRowHeight="15" x14ac:dyDescent="0.25"/>
  <cols>
    <col min="1" max="1" width="48.85546875" bestFit="1" customWidth="1"/>
    <col min="2" max="3" width="13.42578125" bestFit="1" customWidth="1"/>
  </cols>
  <sheetData>
    <row r="1" spans="1:3" ht="15.75" customHeight="1" x14ac:dyDescent="0.25">
      <c r="A1" s="1" t="s">
        <v>0</v>
      </c>
      <c r="B1" s="1"/>
    </row>
    <row r="2" spans="1:3" ht="15.75" customHeight="1" x14ac:dyDescent="0.25">
      <c r="A2" s="9" t="s">
        <v>30</v>
      </c>
    </row>
    <row r="3" spans="1:3" ht="15.75" customHeight="1" x14ac:dyDescent="0.25">
      <c r="A3" t="s">
        <v>41</v>
      </c>
    </row>
    <row r="4" spans="1:3" ht="15.75" customHeight="1" x14ac:dyDescent="0.25">
      <c r="B4">
        <v>2013</v>
      </c>
      <c r="C4">
        <v>2014</v>
      </c>
    </row>
    <row r="5" spans="1:3" ht="15.75" customHeight="1" x14ac:dyDescent="0.25">
      <c r="A5" s="14" t="s">
        <v>64</v>
      </c>
    </row>
    <row r="6" spans="1:3" ht="15.75" customHeight="1" x14ac:dyDescent="0.25">
      <c r="A6" s="11" t="s">
        <v>65</v>
      </c>
    </row>
    <row r="7" spans="1:3" x14ac:dyDescent="0.25">
      <c r="A7" t="s">
        <v>31</v>
      </c>
      <c r="B7" s="2">
        <v>873386658</v>
      </c>
      <c r="C7" s="8">
        <v>971314546</v>
      </c>
    </row>
    <row r="8" spans="1:3" x14ac:dyDescent="0.25">
      <c r="A8" t="s">
        <v>32</v>
      </c>
      <c r="B8" s="2">
        <v>-613165572</v>
      </c>
      <c r="C8" s="2">
        <v>-564897901</v>
      </c>
    </row>
    <row r="9" spans="1:3" x14ac:dyDescent="0.25">
      <c r="A9" s="1"/>
      <c r="B9" s="3">
        <f>SUM(B7:B8)</f>
        <v>260221086</v>
      </c>
      <c r="C9" s="3">
        <f>SUM(C7:C8)</f>
        <v>406416645</v>
      </c>
    </row>
    <row r="10" spans="1:3" x14ac:dyDescent="0.25">
      <c r="A10" t="s">
        <v>33</v>
      </c>
      <c r="B10" s="2">
        <v>-67977459</v>
      </c>
      <c r="C10" s="2">
        <v>-69372613</v>
      </c>
    </row>
    <row r="11" spans="1:3" x14ac:dyDescent="0.25">
      <c r="A11" t="s">
        <v>34</v>
      </c>
      <c r="B11" s="2">
        <v>-4022935</v>
      </c>
      <c r="C11" s="2">
        <v>-3072867</v>
      </c>
    </row>
    <row r="12" spans="1:3" x14ac:dyDescent="0.25">
      <c r="A12" s="1"/>
      <c r="B12" s="3">
        <f>SUM(B9:B11)</f>
        <v>188220692</v>
      </c>
      <c r="C12" s="3">
        <f>SUM(C9:C11)</f>
        <v>333971165</v>
      </c>
    </row>
    <row r="13" spans="1:3" x14ac:dyDescent="0.25">
      <c r="A13" s="1"/>
      <c r="B13" s="2"/>
      <c r="C13" s="2"/>
    </row>
    <row r="14" spans="1:3" x14ac:dyDescent="0.25">
      <c r="A14" s="14" t="s">
        <v>66</v>
      </c>
      <c r="B14" s="2"/>
      <c r="C14" s="2"/>
    </row>
    <row r="15" spans="1:3" x14ac:dyDescent="0.25">
      <c r="A15" t="s">
        <v>35</v>
      </c>
      <c r="B15" s="2">
        <v>-40462709</v>
      </c>
      <c r="C15" s="2">
        <v>-87048845</v>
      </c>
    </row>
    <row r="16" spans="1:3" x14ac:dyDescent="0.25">
      <c r="A16" t="s">
        <v>36</v>
      </c>
      <c r="B16" s="2">
        <v>-155545355</v>
      </c>
      <c r="C16" s="2">
        <v>-235662942</v>
      </c>
    </row>
    <row r="17" spans="1:3" s="1" customFormat="1" x14ac:dyDescent="0.25">
      <c r="B17" s="3">
        <f>SUM(B15:B16)</f>
        <v>-196008064</v>
      </c>
      <c r="C17" s="3">
        <f>SUM(C15:C16)</f>
        <v>-322711787</v>
      </c>
    </row>
    <row r="18" spans="1:3" x14ac:dyDescent="0.25">
      <c r="B18" s="2"/>
      <c r="C18" s="2"/>
    </row>
    <row r="19" spans="1:3" x14ac:dyDescent="0.25">
      <c r="A19" s="14" t="s">
        <v>67</v>
      </c>
      <c r="B19" s="2"/>
      <c r="C19" s="2"/>
    </row>
    <row r="20" spans="1:3" x14ac:dyDescent="0.25">
      <c r="A20" s="7" t="s">
        <v>37</v>
      </c>
      <c r="B20" s="2">
        <v>13853882</v>
      </c>
      <c r="C20" s="2">
        <v>-1302502</v>
      </c>
    </row>
    <row r="21" spans="1:3" x14ac:dyDescent="0.25">
      <c r="A21" t="s">
        <v>38</v>
      </c>
      <c r="B21" s="2">
        <v>-46361990</v>
      </c>
      <c r="C21" s="2">
        <v>-11100</v>
      </c>
    </row>
    <row r="22" spans="1:3" x14ac:dyDescent="0.25">
      <c r="A22" s="7" t="s">
        <v>39</v>
      </c>
      <c r="B22" s="2">
        <v>29143249</v>
      </c>
      <c r="C22" s="2">
        <v>-9113476</v>
      </c>
    </row>
    <row r="23" spans="1:3" s="1" customFormat="1" x14ac:dyDescent="0.25">
      <c r="B23" s="3">
        <f>SUM(B20:B22)</f>
        <v>-3364859</v>
      </c>
      <c r="C23" s="3">
        <f>SUM(C20:C22)</f>
        <v>-10427078</v>
      </c>
    </row>
    <row r="24" spans="1:3" x14ac:dyDescent="0.25">
      <c r="B24" s="2"/>
      <c r="C24" s="2"/>
    </row>
    <row r="25" spans="1:3" x14ac:dyDescent="0.25">
      <c r="A25" s="1" t="s">
        <v>68</v>
      </c>
      <c r="B25" s="3">
        <f>B12+B17+B23</f>
        <v>-11152231</v>
      </c>
      <c r="C25" s="3">
        <f>C12+C17+C23</f>
        <v>832300</v>
      </c>
    </row>
    <row r="26" spans="1:3" x14ac:dyDescent="0.25">
      <c r="A26" s="15" t="s">
        <v>69</v>
      </c>
      <c r="B26" s="3">
        <v>11998985</v>
      </c>
      <c r="C26" s="2">
        <v>846754</v>
      </c>
    </row>
    <row r="27" spans="1:3" x14ac:dyDescent="0.25">
      <c r="A27" s="14" t="s">
        <v>70</v>
      </c>
      <c r="B27" s="3">
        <f>SUM(B25:B26)</f>
        <v>846754</v>
      </c>
      <c r="C27" s="3">
        <f>SUM(C25:C26)</f>
        <v>1679054</v>
      </c>
    </row>
    <row r="29" spans="1:3" x14ac:dyDescent="0.25">
      <c r="A29" s="14" t="s">
        <v>71</v>
      </c>
      <c r="B29" s="6">
        <f>B12/('1'!B38/10)</f>
        <v>2.8744901013566344</v>
      </c>
      <c r="C29" s="6">
        <f>C12/('1'!C38/10)</f>
        <v>4.6367079069415125</v>
      </c>
    </row>
    <row r="30" spans="1:3" x14ac:dyDescent="0.25">
      <c r="A30" s="14" t="s">
        <v>72</v>
      </c>
      <c r="B30" s="2">
        <f>'1'!B38/10</f>
        <v>65479680</v>
      </c>
      <c r="C30" s="2">
        <f>'1'!C38/10</f>
        <v>72027648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5" x14ac:dyDescent="0.25"/>
  <cols>
    <col min="1" max="1" width="31.28515625" bestFit="1" customWidth="1"/>
  </cols>
  <sheetData>
    <row r="1" spans="1:6" x14ac:dyDescent="0.25">
      <c r="A1" s="1" t="s">
        <v>0</v>
      </c>
    </row>
    <row r="2" spans="1:6" x14ac:dyDescent="0.25">
      <c r="A2" t="s">
        <v>73</v>
      </c>
    </row>
    <row r="3" spans="1:6" x14ac:dyDescent="0.25">
      <c r="A3" t="s">
        <v>41</v>
      </c>
    </row>
    <row r="4" spans="1:6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6" x14ac:dyDescent="0.25">
      <c r="A5" t="s">
        <v>74</v>
      </c>
      <c r="B5" s="17">
        <f>'2'!B23/'1'!B19</f>
        <v>1.8750497518996552E-2</v>
      </c>
      <c r="C5" s="17">
        <f>'[1]Income Statement'!C25/'[1]Balance Sheet'!C18</f>
        <v>7.9579141026314165E-2</v>
      </c>
      <c r="D5" s="17">
        <f>'[1]Income Statement'!D25/'[1]Balance Sheet'!D18</f>
        <v>6.6299722418628956E-2</v>
      </c>
      <c r="E5" s="17">
        <f>'[1]Income Statement'!E25/'[1]Balance Sheet'!E18</f>
        <v>6.627701939986215E-2</v>
      </c>
      <c r="F5" s="17">
        <f>'[1]Income Statement'!F25/'[1]Balance Sheet'!F18</f>
        <v>6.3863509149333919E-2</v>
      </c>
    </row>
    <row r="6" spans="1:6" x14ac:dyDescent="0.25">
      <c r="A6" t="s">
        <v>75</v>
      </c>
      <c r="B6" s="17">
        <f>'2'!B23/'1'!B43</f>
        <v>3.5750301172606719E-2</v>
      </c>
      <c r="C6" s="17">
        <f>'[1]Income Statement'!C25/'[1]Balance Sheet'!C34</f>
        <v>0.129083164139281</v>
      </c>
      <c r="D6" s="17">
        <f>'[1]Income Statement'!D25/'[1]Balance Sheet'!D34</f>
        <v>0.10061888217293445</v>
      </c>
      <c r="E6" s="17">
        <f>'[1]Income Statement'!E25/'[1]Balance Sheet'!E34</f>
        <v>9.4996532333120609E-2</v>
      </c>
      <c r="F6" s="17">
        <f>'[1]Income Statement'!F25/'[1]Balance Sheet'!F34</f>
        <v>8.8528020406098556E-2</v>
      </c>
    </row>
    <row r="7" spans="1:6" x14ac:dyDescent="0.25">
      <c r="A7" t="s">
        <v>76</v>
      </c>
      <c r="B7" s="17">
        <f>'1'!B24/'1'!B43</f>
        <v>0.28738423589383433</v>
      </c>
      <c r="C7" s="17">
        <f>'[1]Balance Sheet'!C23/'[1]Balance Sheet'!C34</f>
        <v>4.6922281337379378E-2</v>
      </c>
      <c r="D7" s="17">
        <f>'[1]Balance Sheet'!D23/'[1]Balance Sheet'!D34</f>
        <v>2.8735842003522694E-2</v>
      </c>
      <c r="E7" s="17">
        <f>'[1]Balance Sheet'!E23/'[1]Balance Sheet'!E34</f>
        <v>2.9391405981518452E-2</v>
      </c>
      <c r="F7" s="17">
        <f>'[1]Balance Sheet'!F23/'[1]Balance Sheet'!F34</f>
        <v>2.3469251331404397E-2</v>
      </c>
    </row>
    <row r="8" spans="1:6" x14ac:dyDescent="0.25">
      <c r="A8" t="s">
        <v>77</v>
      </c>
      <c r="B8" s="18">
        <f>'1'!B18/'1'!B35</f>
        <v>1.3574034762745086</v>
      </c>
      <c r="C8" s="18">
        <f>'[1]Balance Sheet'!C11/'[1]Balance Sheet'!C26</f>
        <v>1.8656233700531486</v>
      </c>
      <c r="D8" s="18">
        <f>'[1]Balance Sheet'!D11/'[1]Balance Sheet'!D26</f>
        <v>2.1061655333038973</v>
      </c>
      <c r="E8" s="18">
        <f>'[1]Balance Sheet'!E11/'[1]Balance Sheet'!E26</f>
        <v>2.2050328832121151</v>
      </c>
      <c r="F8" s="18">
        <f>'[1]Balance Sheet'!F11/'[1]Balance Sheet'!F26</f>
        <v>2.4068561941745528</v>
      </c>
    </row>
    <row r="9" spans="1:6" x14ac:dyDescent="0.25">
      <c r="A9" t="s">
        <v>78</v>
      </c>
      <c r="B9" s="17">
        <f>'2'!B23/'2'!B5</f>
        <v>7.3598482922884498E-2</v>
      </c>
      <c r="C9" s="17">
        <f>'[1]Income Statement'!C25/'[1]Income Statement'!C5</f>
        <v>0.15042755487239465</v>
      </c>
      <c r="D9" s="17">
        <f>'[1]Income Statement'!D25/'[1]Income Statement'!D5</f>
        <v>0.15012786213695531</v>
      </c>
      <c r="E9" s="17">
        <f>'[1]Income Statement'!E25/'[1]Income Statement'!E5</f>
        <v>0.15979160204057985</v>
      </c>
      <c r="F9" s="17">
        <f>'[1]Income Statement'!F25/'[1]Income Statement'!F5</f>
        <v>0.15974081762063214</v>
      </c>
    </row>
    <row r="10" spans="1:6" x14ac:dyDescent="0.25">
      <c r="A10" t="s">
        <v>79</v>
      </c>
      <c r="B10" s="17">
        <f>'2'!B14/'2'!B5</f>
        <v>0.30627596836857357</v>
      </c>
      <c r="C10" s="17">
        <f>'[1]Income Statement'!C13/'[1]Income Statement'!C5</f>
        <v>0.22815176794056261</v>
      </c>
      <c r="D10" s="17">
        <f>'[1]Income Statement'!D13/'[1]Income Statement'!D5</f>
        <v>0.22595259297044235</v>
      </c>
      <c r="E10" s="17">
        <f>'[1]Income Statement'!E13/'[1]Income Statement'!E5</f>
        <v>0.23144317571787396</v>
      </c>
      <c r="F10" s="17">
        <f>'[1]Income Statement'!F13/'[1]Income Statement'!F5</f>
        <v>0.23183963738389401</v>
      </c>
    </row>
    <row r="11" spans="1:6" x14ac:dyDescent="0.25">
      <c r="A11" t="s">
        <v>80</v>
      </c>
      <c r="B11" s="17">
        <f>'2'!B23/('1'!B43+'1'!B24)</f>
        <v>2.7769721094794354E-2</v>
      </c>
      <c r="C11" s="17">
        <f>'[1]Income Statement'!C25/('[1]Balance Sheet'!C34+'[1]Balance Sheet'!C23)</f>
        <v>0.12329775231680536</v>
      </c>
      <c r="D11" s="17">
        <f>'[1]Income Statement'!D25/('[1]Balance Sheet'!D34+'[1]Balance Sheet'!D23)</f>
        <v>9.780827892316199E-2</v>
      </c>
      <c r="E11" s="17">
        <f>'[1]Income Statement'!E25/('[1]Balance Sheet'!E34+'[1]Balance Sheet'!E23)</f>
        <v>9.2284170803370938E-2</v>
      </c>
      <c r="F11" s="17">
        <f>'[1]Income Statement'!F25/('[1]Balance Sheet'!F34+'[1]Balance Sheet'!F23)</f>
        <v>8.6497977629454686E-2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2019-06-23T04:54:31Z</dcterms:created>
  <dcterms:modified xsi:type="dcterms:W3CDTF">2020-04-12T16:09:19Z</dcterms:modified>
</cp:coreProperties>
</file>