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A\"/>
    </mc:Choice>
  </mc:AlternateContent>
  <bookViews>
    <workbookView xWindow="240" yWindow="60" windowWidth="20115" windowHeight="801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H50" i="2" l="1"/>
  <c r="H46" i="2"/>
  <c r="C49" i="1" l="1"/>
  <c r="D49" i="1"/>
  <c r="E49" i="1"/>
  <c r="F49" i="1"/>
  <c r="G49" i="1"/>
  <c r="H49" i="1"/>
  <c r="B49" i="1"/>
  <c r="H16" i="3" l="1"/>
  <c r="H40" i="3"/>
  <c r="H47" i="3"/>
  <c r="H30" i="3"/>
  <c r="I30" i="3"/>
  <c r="I31" i="3" s="1"/>
  <c r="I16" i="3"/>
  <c r="H41" i="2"/>
  <c r="I31" i="2"/>
  <c r="H31" i="2"/>
  <c r="I9" i="2"/>
  <c r="I15" i="2" s="1"/>
  <c r="I32" i="2" s="1"/>
  <c r="H9" i="2"/>
  <c r="G5" i="4" s="1"/>
  <c r="H6" i="1"/>
  <c r="H26" i="1"/>
  <c r="H35" i="1" s="1"/>
  <c r="H42" i="1"/>
  <c r="H44" i="1" s="1"/>
  <c r="H48" i="1" s="1"/>
  <c r="I13" i="1"/>
  <c r="H16" i="1"/>
  <c r="I16" i="1"/>
  <c r="J16" i="1"/>
  <c r="H13" i="1"/>
  <c r="I9" i="1"/>
  <c r="H9" i="1"/>
  <c r="I22" i="1" l="1"/>
  <c r="H22" i="1"/>
  <c r="H15" i="2"/>
  <c r="H32" i="2" s="1"/>
  <c r="H31" i="3"/>
  <c r="H53" i="3" s="1"/>
  <c r="H45" i="1"/>
  <c r="G6" i="4" l="1"/>
  <c r="H42" i="2"/>
  <c r="H47" i="2" s="1"/>
  <c r="H48" i="3"/>
  <c r="H51" i="3" s="1"/>
  <c r="C9" i="2"/>
  <c r="B5" i="4" s="1"/>
  <c r="D9" i="2"/>
  <c r="C5" i="4" s="1"/>
  <c r="E9" i="2"/>
  <c r="D5" i="4" s="1"/>
  <c r="F9" i="2"/>
  <c r="E5" i="4" s="1"/>
  <c r="G9" i="2"/>
  <c r="F5" i="4" s="1"/>
  <c r="B9" i="2"/>
  <c r="G9" i="4" l="1"/>
  <c r="G7" i="4"/>
  <c r="G8" i="4"/>
  <c r="B47" i="3"/>
  <c r="C47" i="3"/>
  <c r="D47" i="3"/>
  <c r="C13" i="1"/>
  <c r="E26" i="1" l="1"/>
  <c r="E35" i="1" s="1"/>
  <c r="B42" i="1"/>
  <c r="B44" i="1" s="1"/>
  <c r="B48" i="1" s="1"/>
  <c r="C42" i="1"/>
  <c r="C44" i="1" s="1"/>
  <c r="C48" i="1" s="1"/>
  <c r="D42" i="1"/>
  <c r="D44" i="1" s="1"/>
  <c r="D48" i="1" s="1"/>
  <c r="E42" i="1"/>
  <c r="E44" i="1" s="1"/>
  <c r="E48" i="1" s="1"/>
  <c r="F42" i="1"/>
  <c r="F44" i="1" s="1"/>
  <c r="F48" i="1" s="1"/>
  <c r="B26" i="1"/>
  <c r="B35" i="1" s="1"/>
  <c r="C26" i="1"/>
  <c r="C35" i="1" s="1"/>
  <c r="D26" i="1"/>
  <c r="D35" i="1" s="1"/>
  <c r="F26" i="1"/>
  <c r="F35" i="1" s="1"/>
  <c r="B16" i="1"/>
  <c r="C16" i="1"/>
  <c r="D16" i="1"/>
  <c r="E16" i="1"/>
  <c r="F16" i="1"/>
  <c r="B13" i="1"/>
  <c r="D13" i="1"/>
  <c r="E13" i="1"/>
  <c r="F13" i="1"/>
  <c r="B9" i="1"/>
  <c r="C9" i="1"/>
  <c r="D9" i="1"/>
  <c r="E9" i="1"/>
  <c r="F9" i="1"/>
  <c r="B6" i="1"/>
  <c r="C6" i="1"/>
  <c r="D6" i="1"/>
  <c r="E6" i="1"/>
  <c r="F6" i="1"/>
  <c r="B46" i="2"/>
  <c r="C46" i="2"/>
  <c r="D46" i="2"/>
  <c r="E46" i="2"/>
  <c r="F46" i="2"/>
  <c r="B41" i="2"/>
  <c r="C41" i="2"/>
  <c r="D41" i="2"/>
  <c r="E41" i="2"/>
  <c r="F41" i="2"/>
  <c r="B31" i="2"/>
  <c r="C31" i="2"/>
  <c r="D31" i="2"/>
  <c r="E31" i="2"/>
  <c r="F31" i="2"/>
  <c r="B15" i="2"/>
  <c r="C15" i="2"/>
  <c r="D15" i="2"/>
  <c r="E15" i="2"/>
  <c r="F15" i="2"/>
  <c r="E47" i="3"/>
  <c r="F47" i="3"/>
  <c r="B40" i="3"/>
  <c r="C40" i="3"/>
  <c r="D40" i="3"/>
  <c r="E40" i="3"/>
  <c r="F40" i="3"/>
  <c r="B30" i="3"/>
  <c r="C30" i="3"/>
  <c r="D30" i="3"/>
  <c r="E30" i="3"/>
  <c r="F30" i="3"/>
  <c r="B16" i="3"/>
  <c r="C16" i="3"/>
  <c r="D16" i="3"/>
  <c r="E16" i="3"/>
  <c r="F16" i="3"/>
  <c r="G47" i="3"/>
  <c r="G40" i="3"/>
  <c r="G30" i="3"/>
  <c r="G16" i="3"/>
  <c r="G46" i="2"/>
  <c r="G41" i="2"/>
  <c r="G31" i="2"/>
  <c r="G15" i="2"/>
  <c r="G42" i="1"/>
  <c r="G44" i="1" s="1"/>
  <c r="G48" i="1" s="1"/>
  <c r="G26" i="1"/>
  <c r="G35" i="1" s="1"/>
  <c r="G45" i="1" s="1"/>
  <c r="G16" i="1"/>
  <c r="G13" i="1"/>
  <c r="G9" i="1"/>
  <c r="G6" i="1"/>
  <c r="G22" i="1" l="1"/>
  <c r="G32" i="2"/>
  <c r="F6" i="4" s="1"/>
  <c r="G31" i="3"/>
  <c r="G42" i="2"/>
  <c r="G47" i="2" s="1"/>
  <c r="B31" i="3"/>
  <c r="B32" i="2"/>
  <c r="B42" i="2" s="1"/>
  <c r="B47" i="2" s="1"/>
  <c r="B50" i="2" s="1"/>
  <c r="B45" i="1"/>
  <c r="B22" i="1"/>
  <c r="D31" i="3"/>
  <c r="D32" i="2"/>
  <c r="C31" i="3"/>
  <c r="C32" i="2"/>
  <c r="C45" i="1"/>
  <c r="C22" i="1"/>
  <c r="D45" i="1"/>
  <c r="D22" i="1"/>
  <c r="E31" i="3"/>
  <c r="E32" i="2"/>
  <c r="E45" i="1"/>
  <c r="E22" i="1"/>
  <c r="F31" i="3"/>
  <c r="F32" i="2"/>
  <c r="F45" i="1"/>
  <c r="F22" i="1"/>
  <c r="F48" i="3" l="1"/>
  <c r="F51" i="3" s="1"/>
  <c r="F53" i="3"/>
  <c r="E48" i="3"/>
  <c r="E51" i="3" s="1"/>
  <c r="E53" i="3"/>
  <c r="D48" i="3"/>
  <c r="D51" i="3" s="1"/>
  <c r="D53" i="3"/>
  <c r="B48" i="3"/>
  <c r="B51" i="3" s="1"/>
  <c r="B53" i="3"/>
  <c r="G48" i="3"/>
  <c r="G51" i="3" s="1"/>
  <c r="G53" i="3"/>
  <c r="C48" i="3"/>
  <c r="C51" i="3" s="1"/>
  <c r="C53" i="3"/>
  <c r="F42" i="2"/>
  <c r="F47" i="2" s="1"/>
  <c r="E6" i="4"/>
  <c r="D42" i="2"/>
  <c r="D47" i="2" s="1"/>
  <c r="C6" i="4"/>
  <c r="C42" i="2"/>
  <c r="C47" i="2" s="1"/>
  <c r="B6" i="4"/>
  <c r="E42" i="2"/>
  <c r="E47" i="2" s="1"/>
  <c r="D6" i="4"/>
  <c r="G50" i="2"/>
  <c r="F8" i="4"/>
  <c r="F7" i="4"/>
  <c r="F9" i="4"/>
  <c r="E50" i="2" l="1"/>
  <c r="D9" i="4"/>
  <c r="D8" i="4"/>
  <c r="D7" i="4"/>
  <c r="D50" i="2"/>
  <c r="C9" i="4"/>
  <c r="C8" i="4"/>
  <c r="C7" i="4"/>
  <c r="C50" i="2"/>
  <c r="B9" i="4"/>
  <c r="B8" i="4"/>
  <c r="B7" i="4"/>
  <c r="F50" i="2"/>
  <c r="E7" i="4"/>
  <c r="E9" i="4"/>
  <c r="E8" i="4"/>
</calcChain>
</file>

<file path=xl/sharedStrings.xml><?xml version="1.0" encoding="utf-8"?>
<sst xmlns="http://schemas.openxmlformats.org/spreadsheetml/2006/main" count="136" uniqueCount="130">
  <si>
    <t>Cash in hand(including foreign currencies)</t>
  </si>
  <si>
    <t>Balance wiith bangladesh Bank &amp; its agent  bank (including foreign currencies)</t>
  </si>
  <si>
    <t xml:space="preserve">In Bangladesh </t>
  </si>
  <si>
    <t>Outside Bangldesh</t>
  </si>
  <si>
    <t>Others</t>
  </si>
  <si>
    <t>Bills purcahsed &amp; discounted</t>
  </si>
  <si>
    <t>Mudaraba saving deposits</t>
  </si>
  <si>
    <t>Mudaraba term deposits</t>
  </si>
  <si>
    <t>Other mudarabe deposit</t>
  </si>
  <si>
    <t>Al wadeeah current and other deposits accounts</t>
  </si>
  <si>
    <t>Bills payable</t>
  </si>
  <si>
    <t>paid up capial</t>
  </si>
  <si>
    <t>Statutory reserve</t>
  </si>
  <si>
    <t>Other reserve</t>
  </si>
  <si>
    <t>Foreign currency translation adjustmnet</t>
  </si>
  <si>
    <t>Retained earining</t>
  </si>
  <si>
    <t>Investment income</t>
  </si>
  <si>
    <t>Profit paid on deposits,borrowing etc</t>
  </si>
  <si>
    <t>Commission ,exchange &amp; brokearge</t>
  </si>
  <si>
    <t>Gain on ale of investmnt in sahres</t>
  </si>
  <si>
    <t>Other opearting incoem</t>
  </si>
  <si>
    <t>Rent ,taxes ,insurance ,electricity etc</t>
  </si>
  <si>
    <t>Legal expenses</t>
  </si>
  <si>
    <t>Postage ,stamp &amp; telecomminication etc</t>
  </si>
  <si>
    <t xml:space="preserve">Auditor's fees </t>
  </si>
  <si>
    <t>Stationery ,printing and advertisement etc</t>
  </si>
  <si>
    <t>Chief executive salary and fees</t>
  </si>
  <si>
    <t>Director's fees &amp; expenses</t>
  </si>
  <si>
    <t>Shariah Supervisory Committee feees &amp; expenses</t>
  </si>
  <si>
    <t>Charges on investmnet loasses</t>
  </si>
  <si>
    <t>Depreciation and repair to bank's assets</t>
  </si>
  <si>
    <t>Salary &amp; allowances</t>
  </si>
  <si>
    <t>Provision for off shore baning units</t>
  </si>
  <si>
    <t>Provision for off balance sheet expousers</t>
  </si>
  <si>
    <t>Provison for other assets</t>
  </si>
  <si>
    <t>Provison for dimilution in value of investmnet in shares</t>
  </si>
  <si>
    <t>Provison for good  borrower</t>
  </si>
  <si>
    <t>Provsion for climate risk fund</t>
  </si>
  <si>
    <t xml:space="preserve">Zaket expenses </t>
  </si>
  <si>
    <t>Other expenses</t>
  </si>
  <si>
    <t>Current tax</t>
  </si>
  <si>
    <t>Deferred tax</t>
  </si>
  <si>
    <t>Investment income receipts</t>
  </si>
  <si>
    <t>Profit paid on deposits ,borrowing etc</t>
  </si>
  <si>
    <t xml:space="preserve">Dividend receipts </t>
  </si>
  <si>
    <t>Fees and dcommission  receipts</t>
  </si>
  <si>
    <t xml:space="preserve">Cash payment to employees </t>
  </si>
  <si>
    <t>Cash payment to suppliers</t>
  </si>
  <si>
    <t>Income tax payments</t>
  </si>
  <si>
    <t>Receipts from other operatign activiites</t>
  </si>
  <si>
    <t>Payments for other operritng actiivites</t>
  </si>
  <si>
    <t>Statutory deposit</t>
  </si>
  <si>
    <t>Trading security</t>
  </si>
  <si>
    <t>Investments to customers</t>
  </si>
  <si>
    <t>Other assests</t>
  </si>
  <si>
    <t>Deposits from other banks</t>
  </si>
  <si>
    <t>Depsoits from customers</t>
  </si>
  <si>
    <t>Liabilites on account fo customers</t>
  </si>
  <si>
    <t>Other laibilities</t>
  </si>
  <si>
    <t xml:space="preserve">Receipts from sale /encashment of securities </t>
  </si>
  <si>
    <t>Paymnet for purchase of securiites -BGIB</t>
  </si>
  <si>
    <t>Purchase of fixed assest</t>
  </si>
  <si>
    <t>Sale proceeds of fixed assests</t>
  </si>
  <si>
    <t>Placement of fund to bangaldesh bank</t>
  </si>
  <si>
    <t>Purchase of subsidiaries</t>
  </si>
  <si>
    <t>Governmnet</t>
  </si>
  <si>
    <t>General investments etc</t>
  </si>
  <si>
    <t>Income from invesment in sahres in dhares /securiites</t>
  </si>
  <si>
    <t>Provision for investmnets</t>
  </si>
  <si>
    <t>Receipts from issue of debt instrumnet</t>
  </si>
  <si>
    <t>Receipts from issue of ordinary shae /right share Dividend paid in cash</t>
  </si>
  <si>
    <t>Minority invesment in subsidiaries</t>
  </si>
  <si>
    <t>Dividend paid in cash</t>
  </si>
  <si>
    <t>Trading laibiliites</t>
  </si>
  <si>
    <t>Investment to other banks</t>
  </si>
  <si>
    <t>Ratio</t>
  </si>
  <si>
    <t>Operating Margin</t>
  </si>
  <si>
    <t>Net Margin</t>
  </si>
  <si>
    <t>Capital to Risk Weighted Assets Ratio</t>
  </si>
  <si>
    <t>Payment for redemption ofDebt Insruments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</si>
  <si>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</si>
  <si>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</si>
  <si>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</si>
  <si>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</si>
  <si>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</si>
  <si>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As at 31 December</t>
  </si>
  <si>
    <t>Property and Assets</t>
  </si>
  <si>
    <t>Cash</t>
  </si>
  <si>
    <t>Balance with Other Banks and Financial Institutions</t>
  </si>
  <si>
    <t>Placement with Banks &amp; Other Financial Institutions</t>
  </si>
  <si>
    <t>Investments in shares &amp; Securities</t>
  </si>
  <si>
    <t>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</si>
  <si>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</si>
  <si>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</si>
  <si>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</si>
  <si>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</si>
  <si>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</si>
  <si>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Placement from Banks &amp; Other Financial Institutions</t>
  </si>
  <si>
    <t>Deposits and Other Accounts</t>
  </si>
  <si>
    <t>Mudaraba Subordinated Bond</t>
  </si>
  <si>
    <t>Other Liabilities</t>
  </si>
  <si>
    <t>Shareholders’ Equity</t>
  </si>
  <si>
    <t>Non-controlling interest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</si>
  <si>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</si>
  <si>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</si>
  <si>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</si>
  <si>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</si>
  <si>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</si>
  <si>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</si>
  <si>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</si>
  <si>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</si>
  <si>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</si>
  <si>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</si>
  <si>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</si>
  <si>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</si>
  <si>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</si>
  <si>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</si>
  <si>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</si>
  <si>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</si>
  <si>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</si>
  <si>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</si>
  <si>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</si>
  <si>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</si>
  <si>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</si>
  <si>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</si>
  <si>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</si>
  <si>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EXPORT IMPORT BANK OF BANGLADESH LIMITED</t>
  </si>
  <si>
    <t>Balance Sheet</t>
  </si>
  <si>
    <t>Profit &amp; Loss Statement</t>
  </si>
  <si>
    <t>Cash Flows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</si>
</sst>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3" fillId="0" borderId="0" xfId="0" applyFont="1" applyAlignment="1">
      <alignment horizontal="center"/>
    </xf>
    <xf numFmtId="10" fontId="0" fillId="0" borderId="0" xfId="2" applyNumberFormat="1" applyFont="1"/>
    <xf numFmtId="164" fontId="0" fillId="0" borderId="0" xfId="0" applyNumberFormat="1"/>
    <xf numFmtId="0" fontId="3" fillId="0" borderId="0" xfId="0" applyFont="1"/>
    <xf numFmtId="1" fontId="3" fillId="0" borderId="0" xfId="1" applyNumberFormat="1" applyFont="1" applyAlignment="1">
      <alignment horizontal="center"/>
    </xf>
    <xf numFmtId="10" fontId="0" fillId="0" borderId="0" xfId="0" applyNumberFormat="1"/>
    <xf numFmtId="43" fontId="0" fillId="0" borderId="0" xfId="0" applyNumberFormat="1"/>
    <xf numFmtId="2" fontId="0" fillId="0" borderId="0" xfId="0" applyNumberFormat="1"/>
    <xf numFmtId="3" fontId="0" fillId="0" borderId="0" xfId="0" applyNumberFormat="1"/>
    <xf numFmtId="0" fontId="2" fillId="0" borderId="0" xfId="0" applyFont="1" applyFill="1"/>
    <xf numFmtId="0" fontId="0" fillId="0" borderId="0" xfId="0" applyFill="1"/>
    <xf numFmtId="0" fontId="2" fillId="0" borderId="1" xfId="0" applyFont="1" applyBorder="1" applyAlignment="1">
      <alignment horizontal="left"/>
    </xf>
    <xf numFmtId="0" fontId="4" fillId="0" borderId="0" xfId="0" applyFont="1" applyBorder="1"/>
    <xf numFmtId="0" fontId="0" fillId="0" borderId="0" xfId="0" applyAlignment="1"/>
    <xf numFmtId="0" fontId="0" fillId="0" borderId="0" xfId="0" applyAlignment="1">
      <alignment vertical="top"/>
    </xf>
    <xf numFmtId="0" fontId="4" fillId="0" borderId="0" xfId="0" applyFont="1"/>
    <xf numFmtId="0" fontId="4" fillId="0" borderId="0" xfId="0" applyFont="1" applyFill="1"/>
    <xf numFmtId="0" fontId="2" fillId="0" borderId="1" xfId="0" applyFont="1" applyBorder="1"/>
    <xf numFmtId="0" fontId="2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pane xSplit="1" ySplit="4" topLeftCell="B29" activePane="bottomRight" state="frozen"/>
      <selection pane="topRight" activeCell="B1" sqref="B1"/>
      <selection pane="bottomLeft" activeCell="A4" sqref="A4"/>
      <selection pane="bottomRight" activeCell="H42" sqref="H42"/>
    </sheetView>
  </sheetViews>
  <sheetFormatPr defaultRowHeight="15" x14ac:dyDescent="0.25"/>
  <cols>
    <col min="1" max="1" width="47.28515625" bestFit="1" customWidth="1"/>
    <col min="2" max="6" width="16.28515625" bestFit="1" customWidth="1"/>
    <col min="7" max="8" width="18" bestFit="1" customWidth="1"/>
  </cols>
  <sheetData>
    <row r="1" spans="1:10" x14ac:dyDescent="0.25">
      <c r="A1" s="14" t="s">
        <v>126</v>
      </c>
    </row>
    <row r="2" spans="1:10" x14ac:dyDescent="0.25">
      <c r="A2" s="1" t="s">
        <v>127</v>
      </c>
    </row>
    <row r="3" spans="1:10" x14ac:dyDescent="0.25">
      <c r="A3" t="s">
        <v>85</v>
      </c>
    </row>
    <row r="4" spans="1:10" ht="15.75" x14ac:dyDescent="0.25">
      <c r="A4" s="15"/>
      <c r="B4" s="5">
        <v>2012</v>
      </c>
      <c r="C4" s="5">
        <v>2013</v>
      </c>
      <c r="D4" s="5">
        <v>2014</v>
      </c>
      <c r="E4" s="5">
        <v>2015</v>
      </c>
      <c r="F4" s="5">
        <v>2016</v>
      </c>
      <c r="G4" s="5">
        <v>2017</v>
      </c>
      <c r="H4" s="5">
        <v>2018</v>
      </c>
    </row>
    <row r="5" spans="1:10" x14ac:dyDescent="0.25">
      <c r="A5" s="16" t="s">
        <v>86</v>
      </c>
      <c r="B5" s="3"/>
      <c r="C5" s="3"/>
      <c r="D5" s="3"/>
      <c r="E5" s="3"/>
      <c r="F5" s="3"/>
      <c r="G5" s="3"/>
      <c r="H5" s="3"/>
    </row>
    <row r="6" spans="1:10" x14ac:dyDescent="0.25">
      <c r="A6" s="17" t="s">
        <v>87</v>
      </c>
      <c r="B6" s="4">
        <f t="shared" ref="B6:F6" si="0">B7+B8</f>
        <v>26180760985</v>
      </c>
      <c r="C6" s="4">
        <f t="shared" si="0"/>
        <v>22112781790</v>
      </c>
      <c r="D6" s="4">
        <f t="shared" si="0"/>
        <v>28512605848</v>
      </c>
      <c r="E6" s="4">
        <f t="shared" si="0"/>
        <v>26002082707</v>
      </c>
      <c r="F6" s="4">
        <f t="shared" si="0"/>
        <v>32494478898</v>
      </c>
      <c r="G6" s="4">
        <f>G7+G8</f>
        <v>33542903209</v>
      </c>
      <c r="H6" s="4">
        <f>H7+H8</f>
        <v>28337900335</v>
      </c>
    </row>
    <row r="7" spans="1:10" x14ac:dyDescent="0.25">
      <c r="A7" s="18" t="s">
        <v>0</v>
      </c>
      <c r="B7" s="3">
        <v>1314251466</v>
      </c>
      <c r="C7" s="3">
        <v>1569959322</v>
      </c>
      <c r="D7" s="3">
        <v>1377323285</v>
      </c>
      <c r="E7" s="3">
        <v>1355903662</v>
      </c>
      <c r="F7" s="3">
        <v>1597485591</v>
      </c>
      <c r="G7" s="3">
        <v>1768403635</v>
      </c>
      <c r="H7" s="3">
        <v>1909945819</v>
      </c>
    </row>
    <row r="8" spans="1:10" x14ac:dyDescent="0.25">
      <c r="A8" s="19" t="s">
        <v>1</v>
      </c>
      <c r="B8" s="3">
        <v>24866509519</v>
      </c>
      <c r="C8" s="3">
        <v>20542822468</v>
      </c>
      <c r="D8" s="3">
        <v>27135282563</v>
      </c>
      <c r="E8" s="3">
        <v>24646179045</v>
      </c>
      <c r="F8" s="3">
        <v>30896993307</v>
      </c>
      <c r="G8" s="3">
        <v>31774499574</v>
      </c>
      <c r="H8" s="3">
        <v>26427954516</v>
      </c>
    </row>
    <row r="9" spans="1:10" x14ac:dyDescent="0.25">
      <c r="A9" s="20" t="s">
        <v>88</v>
      </c>
      <c r="B9" s="4">
        <f t="shared" ref="B9:F9" si="1">B10+B11</f>
        <v>8954349383</v>
      </c>
      <c r="C9" s="4">
        <f t="shared" si="1"/>
        <v>11946793524</v>
      </c>
      <c r="D9" s="4">
        <f t="shared" si="1"/>
        <v>3553925630</v>
      </c>
      <c r="E9" s="4">
        <f t="shared" si="1"/>
        <v>15375668036</v>
      </c>
      <c r="F9" s="4">
        <f t="shared" si="1"/>
        <v>2964251696</v>
      </c>
      <c r="G9" s="4">
        <f>G10+G11</f>
        <v>5752948544</v>
      </c>
      <c r="H9" s="4">
        <f>H10+H11</f>
        <v>4893945147</v>
      </c>
      <c r="I9" s="4">
        <f>I10+I11</f>
        <v>0</v>
      </c>
    </row>
    <row r="10" spans="1:10" x14ac:dyDescent="0.25">
      <c r="A10" t="s">
        <v>2</v>
      </c>
      <c r="B10" s="3">
        <v>6186227238</v>
      </c>
      <c r="C10" s="3">
        <v>8793193247</v>
      </c>
      <c r="D10" s="3">
        <v>1676129886</v>
      </c>
      <c r="E10" s="3">
        <v>12429955363</v>
      </c>
      <c r="F10" s="3">
        <v>982199666</v>
      </c>
      <c r="G10" s="3">
        <v>3044585155</v>
      </c>
      <c r="H10" s="3">
        <v>3247737562</v>
      </c>
    </row>
    <row r="11" spans="1:10" x14ac:dyDescent="0.25">
      <c r="A11" t="s">
        <v>3</v>
      </c>
      <c r="B11" s="3">
        <v>2768122145</v>
      </c>
      <c r="C11" s="3">
        <v>3153600277</v>
      </c>
      <c r="D11" s="3">
        <v>1877795744</v>
      </c>
      <c r="E11" s="3">
        <v>2945712673</v>
      </c>
      <c r="F11" s="3">
        <v>1982052030</v>
      </c>
      <c r="G11" s="3">
        <v>2708363389</v>
      </c>
      <c r="H11" s="3">
        <v>1646207585</v>
      </c>
    </row>
    <row r="12" spans="1:10" x14ac:dyDescent="0.25">
      <c r="A12" s="20" t="s">
        <v>89</v>
      </c>
      <c r="B12" s="4"/>
      <c r="C12" s="4">
        <v>0</v>
      </c>
      <c r="D12" s="4">
        <v>500000000</v>
      </c>
      <c r="E12" s="4">
        <v>500000000</v>
      </c>
      <c r="F12" s="4">
        <v>500000000</v>
      </c>
      <c r="G12" s="4">
        <v>500000000</v>
      </c>
      <c r="H12" s="4"/>
      <c r="I12" s="4"/>
    </row>
    <row r="13" spans="1:10" x14ac:dyDescent="0.25">
      <c r="A13" s="20" t="s">
        <v>90</v>
      </c>
      <c r="B13" s="4">
        <f t="shared" ref="B13:F13" si="2">B14+B15</f>
        <v>10345383075</v>
      </c>
      <c r="C13" s="4">
        <f t="shared" si="2"/>
        <v>11443558480</v>
      </c>
      <c r="D13" s="4">
        <f t="shared" si="2"/>
        <v>15571547409</v>
      </c>
      <c r="E13" s="4">
        <f t="shared" si="2"/>
        <v>17581616548</v>
      </c>
      <c r="F13" s="4">
        <f t="shared" si="2"/>
        <v>16473514919</v>
      </c>
      <c r="G13" s="4">
        <f>G14+G15</f>
        <v>21605362660</v>
      </c>
      <c r="H13" s="4">
        <f>H14+H15</f>
        <v>24024137919</v>
      </c>
      <c r="I13" s="4">
        <f>I14+I15</f>
        <v>0</v>
      </c>
    </row>
    <row r="14" spans="1:10" x14ac:dyDescent="0.25">
      <c r="A14" t="s">
        <v>65</v>
      </c>
      <c r="B14" s="3">
        <v>3263708330</v>
      </c>
      <c r="C14" s="3">
        <v>4264051038</v>
      </c>
      <c r="D14" s="3">
        <v>8550051038</v>
      </c>
      <c r="E14" s="3">
        <v>10239051038</v>
      </c>
      <c r="F14" s="3">
        <v>9404051038</v>
      </c>
      <c r="G14" s="3">
        <v>13014051038</v>
      </c>
      <c r="H14" s="3">
        <v>11014051038</v>
      </c>
    </row>
    <row r="15" spans="1:10" x14ac:dyDescent="0.25">
      <c r="A15" t="s">
        <v>4</v>
      </c>
      <c r="B15" s="3">
        <v>7081674745</v>
      </c>
      <c r="C15" s="3">
        <v>7179507442</v>
      </c>
      <c r="D15" s="3">
        <v>7021496371</v>
      </c>
      <c r="E15" s="3">
        <v>7342565510</v>
      </c>
      <c r="F15" s="3">
        <v>7069463881</v>
      </c>
      <c r="G15" s="3">
        <v>8591311622</v>
      </c>
      <c r="H15" s="3">
        <v>13010086881</v>
      </c>
    </row>
    <row r="16" spans="1:10" x14ac:dyDescent="0.25">
      <c r="A16" s="20" t="s">
        <v>91</v>
      </c>
      <c r="B16" s="4">
        <f t="shared" ref="B16:F16" si="3">B17+B18</f>
        <v>119360067265</v>
      </c>
      <c r="C16" s="4">
        <f t="shared" si="3"/>
        <v>145001997795</v>
      </c>
      <c r="D16" s="4">
        <f t="shared" si="3"/>
        <v>179165567945</v>
      </c>
      <c r="E16" s="4">
        <f t="shared" si="3"/>
        <v>197536570342</v>
      </c>
      <c r="F16" s="4">
        <f t="shared" si="3"/>
        <v>223396924987</v>
      </c>
      <c r="G16" s="4">
        <f>G17+G18</f>
        <v>255033169993</v>
      </c>
      <c r="H16" s="4">
        <f t="shared" ref="H16:J16" si="4">H17+H18</f>
        <v>306264570761</v>
      </c>
      <c r="I16" s="4">
        <f t="shared" si="4"/>
        <v>0</v>
      </c>
      <c r="J16" s="4">
        <f t="shared" si="4"/>
        <v>0</v>
      </c>
    </row>
    <row r="17" spans="1:9" x14ac:dyDescent="0.25">
      <c r="A17" t="s">
        <v>66</v>
      </c>
      <c r="B17" s="3">
        <v>115805715527</v>
      </c>
      <c r="C17" s="3">
        <v>138976619519</v>
      </c>
      <c r="D17" s="3">
        <v>172432868853</v>
      </c>
      <c r="E17" s="3">
        <v>190205047581</v>
      </c>
      <c r="F17" s="3">
        <v>215123916895</v>
      </c>
      <c r="G17" s="3">
        <v>241187520723</v>
      </c>
      <c r="H17" s="3">
        <v>289777137949</v>
      </c>
    </row>
    <row r="18" spans="1:9" x14ac:dyDescent="0.25">
      <c r="A18" t="s">
        <v>5</v>
      </c>
      <c r="B18" s="3">
        <v>3554351738</v>
      </c>
      <c r="C18" s="3">
        <v>6025378276</v>
      </c>
      <c r="D18" s="3">
        <v>6732699092</v>
      </c>
      <c r="E18" s="3">
        <v>7331522761</v>
      </c>
      <c r="F18" s="3">
        <v>8273008092</v>
      </c>
      <c r="G18" s="3">
        <v>13845649270</v>
      </c>
      <c r="H18" s="3">
        <v>16487432812</v>
      </c>
    </row>
    <row r="19" spans="1:9" x14ac:dyDescent="0.25">
      <c r="A19" s="17" t="s">
        <v>92</v>
      </c>
      <c r="B19" s="3">
        <v>439482675</v>
      </c>
      <c r="C19" s="3">
        <v>3190361100</v>
      </c>
      <c r="D19" s="3">
        <v>3311712168</v>
      </c>
      <c r="E19" s="3">
        <v>5635007309</v>
      </c>
      <c r="F19" s="3">
        <v>5671538024</v>
      </c>
      <c r="G19" s="3">
        <v>5575571211</v>
      </c>
      <c r="H19" s="3">
        <v>5488292497</v>
      </c>
    </row>
    <row r="20" spans="1:9" x14ac:dyDescent="0.25">
      <c r="A20" s="17" t="s">
        <v>93</v>
      </c>
      <c r="B20" s="3">
        <v>1717886434</v>
      </c>
      <c r="C20" s="3">
        <v>1846754836</v>
      </c>
      <c r="D20" s="3">
        <v>2218594858</v>
      </c>
      <c r="E20" s="3">
        <v>2517470984</v>
      </c>
      <c r="F20" s="3">
        <v>9633203809</v>
      </c>
      <c r="G20" s="3">
        <v>11882653739</v>
      </c>
      <c r="H20" s="3">
        <v>2501220846</v>
      </c>
    </row>
    <row r="21" spans="1:9" x14ac:dyDescent="0.25">
      <c r="A21" s="17" t="s">
        <v>94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/>
    </row>
    <row r="22" spans="1:9" x14ac:dyDescent="0.25">
      <c r="A22" s="1"/>
      <c r="B22" s="4">
        <f t="shared" ref="B22:F22" si="5">B6+B9+B12+B13+B16+B19+B20+B21</f>
        <v>166997929817</v>
      </c>
      <c r="C22" s="4">
        <f t="shared" si="5"/>
        <v>195542247525</v>
      </c>
      <c r="D22" s="4">
        <f t="shared" si="5"/>
        <v>232833953858</v>
      </c>
      <c r="E22" s="4">
        <f t="shared" si="5"/>
        <v>265148415926</v>
      </c>
      <c r="F22" s="4">
        <f t="shared" si="5"/>
        <v>291133912333</v>
      </c>
      <c r="G22" s="4">
        <f>G6+G9+G12+G13+G16+G19+G20+G21</f>
        <v>333892609356</v>
      </c>
      <c r="H22" s="4">
        <f t="shared" ref="H22:I22" si="6">H6+H9+H12+H13+H16+H19+H20+H21</f>
        <v>371510067505</v>
      </c>
      <c r="I22" s="4">
        <f t="shared" si="6"/>
        <v>0</v>
      </c>
    </row>
    <row r="23" spans="1:9" x14ac:dyDescent="0.25">
      <c r="A23" s="16" t="s">
        <v>95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20" t="s">
        <v>96</v>
      </c>
      <c r="B24" s="3"/>
      <c r="C24" s="3"/>
      <c r="D24" s="3"/>
      <c r="E24" s="3"/>
      <c r="F24" s="3"/>
      <c r="G24" s="3"/>
      <c r="H24" s="3"/>
    </row>
    <row r="25" spans="1:9" x14ac:dyDescent="0.25">
      <c r="A25" s="20" t="s">
        <v>97</v>
      </c>
      <c r="B25" s="3">
        <v>4300000000</v>
      </c>
      <c r="C25" s="3">
        <v>1550000000</v>
      </c>
      <c r="D25" s="3">
        <v>452825605</v>
      </c>
      <c r="E25" s="4">
        <v>25832944</v>
      </c>
      <c r="F25" s="3">
        <v>0</v>
      </c>
      <c r="G25" s="4">
        <v>959733500</v>
      </c>
      <c r="H25" s="4">
        <v>18383739831</v>
      </c>
    </row>
    <row r="26" spans="1:9" x14ac:dyDescent="0.25">
      <c r="A26" s="21" t="s">
        <v>98</v>
      </c>
      <c r="B26" s="4">
        <f t="shared" ref="B26:F26" si="7">SUM(B27:B31)</f>
        <v>140025422505</v>
      </c>
      <c r="C26" s="4">
        <f t="shared" si="7"/>
        <v>165391576655</v>
      </c>
      <c r="D26" s="4">
        <f t="shared" si="7"/>
        <v>200009004503</v>
      </c>
      <c r="E26" s="4">
        <f>SUM(E27:E31)</f>
        <v>224770892100</v>
      </c>
      <c r="F26" s="4">
        <f t="shared" si="7"/>
        <v>248223613372</v>
      </c>
      <c r="G26" s="4">
        <f>SUM(G27:G31)</f>
        <v>283643958538</v>
      </c>
      <c r="H26" s="4">
        <f>SUM(H27:H31)</f>
        <v>300378012279</v>
      </c>
    </row>
    <row r="27" spans="1:9" x14ac:dyDescent="0.25">
      <c r="A27" s="2" t="s">
        <v>6</v>
      </c>
      <c r="B27" s="3">
        <v>6038002361</v>
      </c>
      <c r="C27" s="3">
        <v>7413430150</v>
      </c>
      <c r="D27" s="3">
        <v>9904099863</v>
      </c>
      <c r="E27" s="3">
        <v>12399415064</v>
      </c>
      <c r="F27" s="3">
        <v>16612829156</v>
      </c>
      <c r="G27" s="3">
        <v>19817048338</v>
      </c>
      <c r="H27" s="3">
        <v>22442233961</v>
      </c>
    </row>
    <row r="28" spans="1:9" x14ac:dyDescent="0.25">
      <c r="A28" s="2" t="s">
        <v>7</v>
      </c>
      <c r="B28" s="3">
        <v>90136641065</v>
      </c>
      <c r="C28" s="3">
        <v>92425042708</v>
      </c>
      <c r="D28" s="3">
        <v>122987801586</v>
      </c>
      <c r="E28" s="3">
        <v>130756701829</v>
      </c>
      <c r="F28" s="3">
        <v>130034893744</v>
      </c>
      <c r="G28" s="3">
        <v>140705201781</v>
      </c>
      <c r="H28" s="3">
        <v>158090736242</v>
      </c>
    </row>
    <row r="29" spans="1:9" x14ac:dyDescent="0.25">
      <c r="A29" s="2" t="s">
        <v>8</v>
      </c>
      <c r="B29" s="3">
        <v>25180642319</v>
      </c>
      <c r="C29" s="3">
        <v>46171484516</v>
      </c>
      <c r="D29" s="3">
        <v>44166429008</v>
      </c>
      <c r="E29" s="3">
        <v>60063811265</v>
      </c>
      <c r="F29" s="3">
        <v>69332254758</v>
      </c>
      <c r="G29" s="3">
        <v>81823472454</v>
      </c>
      <c r="H29" s="3">
        <v>88237778390</v>
      </c>
    </row>
    <row r="30" spans="1:9" x14ac:dyDescent="0.25">
      <c r="A30" s="2" t="s">
        <v>9</v>
      </c>
      <c r="B30" s="3">
        <v>17073089857</v>
      </c>
      <c r="C30" s="3">
        <v>18476651522</v>
      </c>
      <c r="D30" s="3">
        <v>21346501289</v>
      </c>
      <c r="E30" s="3">
        <v>20061937060</v>
      </c>
      <c r="F30" s="3">
        <v>30413009986</v>
      </c>
      <c r="G30" s="3">
        <v>37570406913</v>
      </c>
      <c r="H30" s="3">
        <v>29849473858</v>
      </c>
    </row>
    <row r="31" spans="1:9" x14ac:dyDescent="0.25">
      <c r="A31" s="2" t="s">
        <v>10</v>
      </c>
      <c r="B31" s="3">
        <v>1597046903</v>
      </c>
      <c r="C31" s="3">
        <v>904967759</v>
      </c>
      <c r="D31" s="3">
        <v>1604172757</v>
      </c>
      <c r="E31" s="3">
        <v>1489026882</v>
      </c>
      <c r="F31" s="3">
        <v>1830625728</v>
      </c>
      <c r="G31" s="3">
        <v>3727829052</v>
      </c>
      <c r="H31" s="3">
        <v>1757789828</v>
      </c>
    </row>
    <row r="32" spans="1:9" x14ac:dyDescent="0.25">
      <c r="B32" s="3"/>
      <c r="C32" s="3"/>
      <c r="D32" s="3"/>
      <c r="E32" s="3"/>
      <c r="F32" s="3"/>
      <c r="G32" s="3"/>
      <c r="H32" s="3"/>
    </row>
    <row r="33" spans="1:8" x14ac:dyDescent="0.25">
      <c r="A33" s="20" t="s">
        <v>99</v>
      </c>
      <c r="B33" s="3"/>
      <c r="C33" s="3"/>
      <c r="D33" s="3">
        <v>0</v>
      </c>
      <c r="E33" s="3">
        <v>2500000000</v>
      </c>
      <c r="F33" s="3">
        <v>2500000000</v>
      </c>
      <c r="G33" s="3">
        <v>6500000000</v>
      </c>
      <c r="H33" s="3">
        <v>6000000000</v>
      </c>
    </row>
    <row r="34" spans="1:8" x14ac:dyDescent="0.25">
      <c r="A34" s="20" t="s">
        <v>100</v>
      </c>
      <c r="B34" s="3">
        <v>6122305295</v>
      </c>
      <c r="C34" s="3">
        <v>8101527618</v>
      </c>
      <c r="D34" s="3">
        <v>9395063443</v>
      </c>
      <c r="E34" s="3">
        <v>12729267955</v>
      </c>
      <c r="F34" s="3">
        <v>13942549845</v>
      </c>
      <c r="G34" s="3">
        <v>15138548261</v>
      </c>
      <c r="H34" s="3">
        <v>18532016782</v>
      </c>
    </row>
    <row r="35" spans="1:8" x14ac:dyDescent="0.25">
      <c r="A35" s="1"/>
      <c r="B35" s="4">
        <f t="shared" ref="B35:F35" si="8">B25+B26+B33+B34</f>
        <v>150447727800</v>
      </c>
      <c r="C35" s="4">
        <f t="shared" si="8"/>
        <v>175043104273</v>
      </c>
      <c r="D35" s="4">
        <f t="shared" si="8"/>
        <v>209856893551</v>
      </c>
      <c r="E35" s="4">
        <f t="shared" si="8"/>
        <v>240025992999</v>
      </c>
      <c r="F35" s="4">
        <f t="shared" si="8"/>
        <v>264666163217</v>
      </c>
      <c r="G35" s="4">
        <f>G25+G26+G33+G34</f>
        <v>306242240299</v>
      </c>
      <c r="H35" s="4">
        <f>H25+H26+H33+H34</f>
        <v>343293768892</v>
      </c>
    </row>
    <row r="36" spans="1:8" x14ac:dyDescent="0.25">
      <c r="A36" s="20" t="s">
        <v>101</v>
      </c>
      <c r="B36" s="3"/>
      <c r="C36" s="3"/>
      <c r="D36" s="3"/>
      <c r="E36" s="3"/>
      <c r="F36" s="3"/>
      <c r="G36" s="3"/>
      <c r="H36" s="3"/>
    </row>
    <row r="37" spans="1:8" x14ac:dyDescent="0.25">
      <c r="A37" s="2" t="s">
        <v>11</v>
      </c>
      <c r="B37" s="3">
        <v>10514861660</v>
      </c>
      <c r="C37" s="3">
        <v>11566347820</v>
      </c>
      <c r="D37" s="3">
        <v>12838646080</v>
      </c>
      <c r="E37" s="3">
        <v>14122510680</v>
      </c>
      <c r="F37" s="3">
        <v>14122510680</v>
      </c>
      <c r="G37" s="3">
        <v>14122510680</v>
      </c>
      <c r="H37" s="3">
        <v>14122510680</v>
      </c>
    </row>
    <row r="38" spans="1:8" x14ac:dyDescent="0.25">
      <c r="A38" s="2" t="s">
        <v>12</v>
      </c>
      <c r="B38" s="3">
        <v>4587465775</v>
      </c>
      <c r="C38" s="3">
        <v>5236931055</v>
      </c>
      <c r="D38" s="3">
        <v>6118314064</v>
      </c>
      <c r="E38" s="3">
        <v>6869910585</v>
      </c>
      <c r="F38" s="3">
        <v>7846410778</v>
      </c>
      <c r="G38" s="3">
        <v>8885463506</v>
      </c>
      <c r="H38" s="3">
        <v>9720951493</v>
      </c>
    </row>
    <row r="39" spans="1:8" x14ac:dyDescent="0.25">
      <c r="A39" s="2" t="s">
        <v>13</v>
      </c>
      <c r="B39" s="3">
        <v>62775000</v>
      </c>
      <c r="C39" s="3">
        <v>2130546666</v>
      </c>
      <c r="D39" s="3">
        <v>2130546666</v>
      </c>
      <c r="E39" s="3">
        <v>2130546666</v>
      </c>
      <c r="F39" s="3">
        <v>2130546666</v>
      </c>
      <c r="G39" s="3">
        <v>2130546666</v>
      </c>
      <c r="H39" s="3">
        <v>2130546666</v>
      </c>
    </row>
    <row r="40" spans="1:8" x14ac:dyDescent="0.25">
      <c r="A40" s="2" t="s">
        <v>14</v>
      </c>
      <c r="B40" s="3">
        <v>17708229</v>
      </c>
      <c r="C40" s="3">
        <v>9224261</v>
      </c>
      <c r="D40" s="3">
        <v>5415789</v>
      </c>
      <c r="E40" s="3">
        <v>-3471427</v>
      </c>
      <c r="F40" s="3">
        <v>-13858486</v>
      </c>
      <c r="G40" s="3">
        <v>-2927351</v>
      </c>
      <c r="H40" s="3">
        <v>-7231921</v>
      </c>
    </row>
    <row r="41" spans="1:8" x14ac:dyDescent="0.25">
      <c r="A41" s="2" t="s">
        <v>15</v>
      </c>
      <c r="B41" s="3">
        <v>1367293534</v>
      </c>
      <c r="C41" s="3">
        <v>1555994379</v>
      </c>
      <c r="D41" s="3">
        <v>1884047017</v>
      </c>
      <c r="E41" s="3">
        <v>2002846021</v>
      </c>
      <c r="F41" s="3">
        <v>2382048616</v>
      </c>
      <c r="G41" s="3">
        <v>2514674223</v>
      </c>
      <c r="H41" s="3">
        <v>2249416243</v>
      </c>
    </row>
    <row r="42" spans="1:8" x14ac:dyDescent="0.25">
      <c r="A42" s="1"/>
      <c r="B42" s="4">
        <f t="shared" ref="B42:F42" si="9">SUM(B37:B41)</f>
        <v>16550104198</v>
      </c>
      <c r="C42" s="4">
        <f t="shared" si="9"/>
        <v>20499044181</v>
      </c>
      <c r="D42" s="4">
        <f t="shared" si="9"/>
        <v>22976969616</v>
      </c>
      <c r="E42" s="4">
        <f t="shared" si="9"/>
        <v>25122342525</v>
      </c>
      <c r="F42" s="4">
        <f t="shared" si="9"/>
        <v>26467658254</v>
      </c>
      <c r="G42" s="4">
        <f>SUM(G37:G41)</f>
        <v>27650267724</v>
      </c>
      <c r="H42" s="4">
        <f>SUM(H37:H41)</f>
        <v>28216193161</v>
      </c>
    </row>
    <row r="43" spans="1:8" x14ac:dyDescent="0.25">
      <c r="A43" s="20" t="s">
        <v>102</v>
      </c>
      <c r="B43" s="3">
        <v>97819</v>
      </c>
      <c r="C43" s="3">
        <v>99071</v>
      </c>
      <c r="D43" s="3">
        <v>90691</v>
      </c>
      <c r="E43" s="3">
        <v>80402</v>
      </c>
      <c r="F43" s="3">
        <v>90862</v>
      </c>
      <c r="G43" s="3">
        <v>101333</v>
      </c>
      <c r="H43" s="3">
        <v>105452</v>
      </c>
    </row>
    <row r="44" spans="1:8" x14ac:dyDescent="0.25">
      <c r="A44" s="1"/>
      <c r="B44" s="4">
        <f t="shared" ref="B44:F44" si="10">SUM(B42:B43)</f>
        <v>16550202017</v>
      </c>
      <c r="C44" s="4">
        <f t="shared" si="10"/>
        <v>20499143252</v>
      </c>
      <c r="D44" s="4">
        <f t="shared" si="10"/>
        <v>22977060307</v>
      </c>
      <c r="E44" s="4">
        <f t="shared" si="10"/>
        <v>25122422927</v>
      </c>
      <c r="F44" s="4">
        <f t="shared" si="10"/>
        <v>26467749116</v>
      </c>
      <c r="G44" s="4">
        <f>SUM(G42:G43)</f>
        <v>27650369057</v>
      </c>
      <c r="H44" s="4">
        <f>SUM(H42:H43)</f>
        <v>28216298613</v>
      </c>
    </row>
    <row r="45" spans="1:8" x14ac:dyDescent="0.25">
      <c r="A45" s="1"/>
      <c r="B45" s="4">
        <f t="shared" ref="B45:F45" si="11">B35+B44</f>
        <v>166997929817</v>
      </c>
      <c r="C45" s="4">
        <f t="shared" si="11"/>
        <v>195542247525</v>
      </c>
      <c r="D45" s="4">
        <f t="shared" si="11"/>
        <v>232833953858</v>
      </c>
      <c r="E45" s="4">
        <f t="shared" si="11"/>
        <v>265148415926</v>
      </c>
      <c r="F45" s="4">
        <f t="shared" si="11"/>
        <v>291133912333</v>
      </c>
      <c r="G45" s="4">
        <f>G35+G44</f>
        <v>333892609356</v>
      </c>
      <c r="H45" s="4">
        <f>H35+H44</f>
        <v>371510067505</v>
      </c>
    </row>
    <row r="46" spans="1:8" x14ac:dyDescent="0.25">
      <c r="B46" s="3"/>
      <c r="C46" s="3"/>
      <c r="D46" s="3"/>
      <c r="E46" s="3"/>
      <c r="F46" s="3"/>
      <c r="G46" s="3"/>
      <c r="H46" s="3"/>
    </row>
    <row r="48" spans="1:8" x14ac:dyDescent="0.25">
      <c r="A48" s="22" t="s">
        <v>103</v>
      </c>
      <c r="B48" s="11">
        <f>B44/(B37/10)</f>
        <v>15.739819079084299</v>
      </c>
      <c r="C48" s="11">
        <f t="shared" ref="C48:G48" si="12">C44/(C37/10)</f>
        <v>17.723090789777061</v>
      </c>
      <c r="D48" s="11">
        <f t="shared" si="12"/>
        <v>17.896793917229004</v>
      </c>
      <c r="E48" s="11">
        <f t="shared" si="12"/>
        <v>17.788921174319125</v>
      </c>
      <c r="F48" s="11">
        <f t="shared" si="12"/>
        <v>18.741532377442677</v>
      </c>
      <c r="G48" s="11">
        <f t="shared" si="12"/>
        <v>19.578933012355847</v>
      </c>
      <c r="H48" s="11">
        <f t="shared" ref="H48" si="13">H44/(H37/10)</f>
        <v>19.979661727542062</v>
      </c>
    </row>
    <row r="49" spans="1:8" x14ac:dyDescent="0.25">
      <c r="A49" s="22" t="s">
        <v>104</v>
      </c>
      <c r="B49" s="7">
        <f>B37/10</f>
        <v>1051486166</v>
      </c>
      <c r="C49" s="7">
        <f t="shared" ref="C49:H49" si="14">C37/10</f>
        <v>1156634782</v>
      </c>
      <c r="D49" s="7">
        <f t="shared" si="14"/>
        <v>1283864608</v>
      </c>
      <c r="E49" s="7">
        <f t="shared" si="14"/>
        <v>1412251068</v>
      </c>
      <c r="F49" s="7">
        <f t="shared" si="14"/>
        <v>1412251068</v>
      </c>
      <c r="G49" s="7">
        <f t="shared" si="14"/>
        <v>1412251068</v>
      </c>
      <c r="H49" s="7">
        <f t="shared" si="14"/>
        <v>1412251068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pane xSplit="1" ySplit="4" topLeftCell="B41" activePane="bottomRight" state="frozen"/>
      <selection pane="topRight" activeCell="B1" sqref="B1"/>
      <selection pane="bottomLeft" activeCell="A5" sqref="A5"/>
      <selection pane="bottomRight" activeCell="G47" sqref="G47"/>
    </sheetView>
  </sheetViews>
  <sheetFormatPr defaultRowHeight="15" x14ac:dyDescent="0.25"/>
  <cols>
    <col min="1" max="1" width="50.140625" bestFit="1" customWidth="1"/>
    <col min="2" max="6" width="16" bestFit="1" customWidth="1"/>
    <col min="7" max="7" width="18" bestFit="1" customWidth="1"/>
    <col min="8" max="8" width="16.85546875" bestFit="1" customWidth="1"/>
  </cols>
  <sheetData>
    <row r="1" spans="1:9" x14ac:dyDescent="0.25">
      <c r="A1" s="14" t="s">
        <v>126</v>
      </c>
    </row>
    <row r="2" spans="1:9" x14ac:dyDescent="0.25">
      <c r="A2" s="1" t="s">
        <v>128</v>
      </c>
      <c r="B2" s="7"/>
      <c r="C2" s="7"/>
      <c r="D2" s="7"/>
      <c r="E2" s="7"/>
      <c r="F2" s="7"/>
      <c r="G2" s="7"/>
    </row>
    <row r="3" spans="1:9" x14ac:dyDescent="0.25">
      <c r="A3" t="s">
        <v>85</v>
      </c>
    </row>
    <row r="4" spans="1:9" ht="15.75" x14ac:dyDescent="0.25">
      <c r="B4" s="5">
        <v>2012</v>
      </c>
      <c r="C4" s="5">
        <v>2013</v>
      </c>
      <c r="D4" s="5">
        <v>2014</v>
      </c>
      <c r="E4" s="5">
        <v>2015</v>
      </c>
      <c r="F4" s="5">
        <v>2016</v>
      </c>
      <c r="G4" s="5">
        <v>2017</v>
      </c>
      <c r="H4" s="5">
        <v>2018</v>
      </c>
    </row>
    <row r="5" spans="1:9" ht="15.75" x14ac:dyDescent="0.25">
      <c r="A5" s="22" t="s">
        <v>105</v>
      </c>
      <c r="B5" s="5"/>
      <c r="C5" s="5"/>
      <c r="D5" s="5"/>
      <c r="E5" s="5"/>
      <c r="F5" s="5"/>
      <c r="G5" s="5"/>
      <c r="H5" s="5"/>
    </row>
    <row r="6" spans="1:9" x14ac:dyDescent="0.25">
      <c r="A6" s="20" t="s">
        <v>106</v>
      </c>
    </row>
    <row r="7" spans="1:9" x14ac:dyDescent="0.25">
      <c r="A7" t="s">
        <v>16</v>
      </c>
      <c r="B7" s="3">
        <v>17283330742</v>
      </c>
      <c r="C7" s="3">
        <v>20476318100</v>
      </c>
      <c r="D7" s="3">
        <v>22528535941</v>
      </c>
      <c r="E7" s="3">
        <v>24128807323</v>
      </c>
      <c r="F7" s="3">
        <v>22835808440</v>
      </c>
      <c r="G7" s="3">
        <v>22253054189</v>
      </c>
      <c r="H7" s="13">
        <v>27458085467</v>
      </c>
    </row>
    <row r="8" spans="1:9" x14ac:dyDescent="0.25">
      <c r="A8" t="s">
        <v>17</v>
      </c>
      <c r="B8" s="3">
        <v>12228664694</v>
      </c>
      <c r="C8" s="3">
        <v>15423468739</v>
      </c>
      <c r="D8" s="3">
        <v>15486170797</v>
      </c>
      <c r="E8" s="3">
        <v>16243201270</v>
      </c>
      <c r="F8" s="3">
        <v>14961123536</v>
      </c>
      <c r="G8" s="3">
        <v>15827217338</v>
      </c>
      <c r="H8" s="13">
        <v>19362399197</v>
      </c>
    </row>
    <row r="9" spans="1:9" x14ac:dyDescent="0.25">
      <c r="A9" s="1"/>
      <c r="B9" s="4">
        <f>B7-B8</f>
        <v>5054666048</v>
      </c>
      <c r="C9" s="4">
        <f t="shared" ref="C9:I9" si="0">C7-C8</f>
        <v>5052849361</v>
      </c>
      <c r="D9" s="4">
        <f t="shared" si="0"/>
        <v>7042365144</v>
      </c>
      <c r="E9" s="4">
        <f t="shared" si="0"/>
        <v>7885606053</v>
      </c>
      <c r="F9" s="4">
        <f t="shared" si="0"/>
        <v>7874684904</v>
      </c>
      <c r="G9" s="4">
        <f t="shared" si="0"/>
        <v>6425836851</v>
      </c>
      <c r="H9" s="4">
        <f t="shared" si="0"/>
        <v>8095686270</v>
      </c>
      <c r="I9" s="4">
        <f t="shared" si="0"/>
        <v>0</v>
      </c>
    </row>
    <row r="10" spans="1:9" x14ac:dyDescent="0.25">
      <c r="B10" s="3"/>
      <c r="C10" s="3"/>
      <c r="D10" s="3"/>
      <c r="E10" s="3"/>
      <c r="F10" s="3"/>
      <c r="G10" s="3"/>
    </row>
    <row r="11" spans="1:9" x14ac:dyDescent="0.25">
      <c r="A11" t="s">
        <v>67</v>
      </c>
      <c r="B11" s="3">
        <v>138120503</v>
      </c>
      <c r="C11" s="3">
        <v>304836074</v>
      </c>
      <c r="D11" s="3">
        <v>389854226</v>
      </c>
      <c r="E11" s="3">
        <v>298314301</v>
      </c>
      <c r="F11" s="3">
        <v>516673256</v>
      </c>
      <c r="G11" s="3">
        <v>720100475</v>
      </c>
      <c r="H11" s="3">
        <v>945408531</v>
      </c>
    </row>
    <row r="12" spans="1:9" x14ac:dyDescent="0.25">
      <c r="A12" t="s">
        <v>18</v>
      </c>
      <c r="B12" s="3">
        <v>2070731029</v>
      </c>
      <c r="C12" s="3">
        <v>2044820902</v>
      </c>
      <c r="D12" s="3">
        <v>2043275270</v>
      </c>
      <c r="E12" s="3">
        <v>1993793759</v>
      </c>
      <c r="F12" s="3">
        <v>1827807221</v>
      </c>
      <c r="G12" s="3">
        <v>2310285359</v>
      </c>
      <c r="H12" s="3">
        <v>2352690591</v>
      </c>
    </row>
    <row r="13" spans="1:9" x14ac:dyDescent="0.25">
      <c r="A13" t="s">
        <v>19</v>
      </c>
      <c r="B13" s="3">
        <v>51467200</v>
      </c>
      <c r="C13" s="3">
        <v>15440776</v>
      </c>
      <c r="D13" s="3">
        <v>61741443</v>
      </c>
      <c r="E13" s="3">
        <v>29400985</v>
      </c>
      <c r="F13" s="3">
        <v>39658920</v>
      </c>
      <c r="G13" s="3">
        <v>750152003</v>
      </c>
      <c r="H13" s="3">
        <v>10818121</v>
      </c>
    </row>
    <row r="14" spans="1:9" x14ac:dyDescent="0.25">
      <c r="A14" t="s">
        <v>20</v>
      </c>
      <c r="B14" s="3">
        <v>802080203</v>
      </c>
      <c r="C14" s="3">
        <v>866184833</v>
      </c>
      <c r="D14" s="3">
        <v>777832247</v>
      </c>
      <c r="E14" s="3">
        <v>711715152</v>
      </c>
      <c r="F14" s="3">
        <v>737498193</v>
      </c>
      <c r="G14" s="3">
        <v>816431440</v>
      </c>
      <c r="H14" s="3">
        <v>903662674</v>
      </c>
    </row>
    <row r="15" spans="1:9" x14ac:dyDescent="0.25">
      <c r="A15" s="1"/>
      <c r="B15" s="4">
        <f t="shared" ref="B15:F15" si="1">SUM(B9:B14)</f>
        <v>8117064983</v>
      </c>
      <c r="C15" s="4">
        <f t="shared" si="1"/>
        <v>8284131946</v>
      </c>
      <c r="D15" s="4">
        <f t="shared" si="1"/>
        <v>10315068330</v>
      </c>
      <c r="E15" s="4">
        <f t="shared" si="1"/>
        <v>10918830250</v>
      </c>
      <c r="F15" s="4">
        <f t="shared" si="1"/>
        <v>10996322494</v>
      </c>
      <c r="G15" s="4">
        <f>SUM(G9:G14)</f>
        <v>11022806128</v>
      </c>
      <c r="H15" s="4">
        <f t="shared" ref="H15:I15" si="2">SUM(H9:H14)</f>
        <v>12308266187</v>
      </c>
      <c r="I15" s="4">
        <f t="shared" si="2"/>
        <v>0</v>
      </c>
    </row>
    <row r="16" spans="1:9" x14ac:dyDescent="0.25">
      <c r="B16" s="3"/>
      <c r="C16" s="3"/>
      <c r="D16" s="3"/>
      <c r="E16" s="3"/>
      <c r="F16" s="3"/>
      <c r="G16" s="3"/>
    </row>
    <row r="17" spans="1:9" x14ac:dyDescent="0.25">
      <c r="A17" s="22" t="s">
        <v>107</v>
      </c>
      <c r="B17" s="3"/>
      <c r="C17" s="3"/>
      <c r="D17" s="3"/>
      <c r="E17" s="3"/>
      <c r="F17" s="3"/>
      <c r="G17" s="3"/>
    </row>
    <row r="18" spans="1:9" x14ac:dyDescent="0.25">
      <c r="A18" t="s">
        <v>31</v>
      </c>
      <c r="B18" s="3">
        <v>1475414349</v>
      </c>
      <c r="C18" s="3">
        <v>1805136486</v>
      </c>
      <c r="D18" s="3">
        <v>2384095974</v>
      </c>
      <c r="E18" s="3">
        <v>2519644456</v>
      </c>
      <c r="F18" s="3">
        <v>2738094095</v>
      </c>
      <c r="G18" s="3">
        <v>2890947972</v>
      </c>
      <c r="H18" s="3">
        <v>3112820383</v>
      </c>
    </row>
    <row r="19" spans="1:9" x14ac:dyDescent="0.25">
      <c r="A19" t="s">
        <v>21</v>
      </c>
      <c r="B19" s="3">
        <v>274271388</v>
      </c>
      <c r="C19" s="3">
        <v>394746877</v>
      </c>
      <c r="D19" s="3">
        <v>485353827</v>
      </c>
      <c r="E19" s="3">
        <v>516044494</v>
      </c>
      <c r="F19" s="3">
        <v>592196382</v>
      </c>
      <c r="G19" s="3">
        <v>645815436</v>
      </c>
      <c r="H19" s="3">
        <v>615592660</v>
      </c>
    </row>
    <row r="20" spans="1:9" x14ac:dyDescent="0.25">
      <c r="A20" t="s">
        <v>22</v>
      </c>
      <c r="B20" s="3">
        <v>38277696</v>
      </c>
      <c r="C20" s="3">
        <v>27672991</v>
      </c>
      <c r="D20" s="3">
        <v>21233316</v>
      </c>
      <c r="E20" s="3">
        <v>31013711</v>
      </c>
      <c r="F20" s="3">
        <v>10809650</v>
      </c>
      <c r="G20" s="3">
        <v>8125710</v>
      </c>
      <c r="H20" s="3">
        <v>23838163</v>
      </c>
    </row>
    <row r="21" spans="1:9" x14ac:dyDescent="0.25">
      <c r="A21" t="s">
        <v>23</v>
      </c>
      <c r="B21" s="3">
        <v>66565319</v>
      </c>
      <c r="C21" s="3">
        <v>75140767</v>
      </c>
      <c r="D21" s="3">
        <v>76451030</v>
      </c>
      <c r="E21" s="3">
        <v>73131197</v>
      </c>
      <c r="F21" s="3">
        <v>76315902</v>
      </c>
      <c r="G21" s="3">
        <v>81411515</v>
      </c>
      <c r="H21" s="3">
        <v>85660175</v>
      </c>
    </row>
    <row r="22" spans="1:9" x14ac:dyDescent="0.25">
      <c r="A22" t="s">
        <v>24</v>
      </c>
      <c r="B22" s="3">
        <v>1916685</v>
      </c>
      <c r="C22" s="3">
        <v>900263</v>
      </c>
      <c r="D22" s="3">
        <v>800149</v>
      </c>
      <c r="E22" s="3">
        <v>1590685</v>
      </c>
      <c r="F22" s="3">
        <v>1119069</v>
      </c>
      <c r="G22" s="3">
        <v>1179597</v>
      </c>
      <c r="H22" s="3">
        <v>1348728</v>
      </c>
    </row>
    <row r="23" spans="1:9" x14ac:dyDescent="0.25">
      <c r="A23" t="s">
        <v>25</v>
      </c>
      <c r="B23" s="3">
        <v>123360905</v>
      </c>
      <c r="C23" s="3">
        <v>149865536</v>
      </c>
      <c r="D23" s="3">
        <v>173557330</v>
      </c>
      <c r="E23" s="3">
        <v>177225909</v>
      </c>
      <c r="F23" s="3">
        <v>190819100</v>
      </c>
      <c r="G23" s="3">
        <v>168533282</v>
      </c>
      <c r="H23" s="3">
        <v>256570442</v>
      </c>
    </row>
    <row r="24" spans="1:9" x14ac:dyDescent="0.25">
      <c r="A24" t="s">
        <v>26</v>
      </c>
      <c r="B24" s="3">
        <v>8088387</v>
      </c>
      <c r="C24" s="3">
        <v>9169032</v>
      </c>
      <c r="D24" s="3">
        <v>10153935</v>
      </c>
      <c r="E24" s="3">
        <v>12219226</v>
      </c>
      <c r="F24" s="3">
        <v>15160387</v>
      </c>
      <c r="G24" s="3">
        <v>16201626</v>
      </c>
      <c r="H24" s="3">
        <v>17681250</v>
      </c>
    </row>
    <row r="25" spans="1:9" x14ac:dyDescent="0.25">
      <c r="A25" t="s">
        <v>27</v>
      </c>
      <c r="B25" s="3">
        <v>2291071</v>
      </c>
      <c r="C25" s="3">
        <v>2132394</v>
      </c>
      <c r="D25" s="3">
        <v>1399211</v>
      </c>
      <c r="E25" s="3">
        <v>1568399</v>
      </c>
      <c r="F25" s="3">
        <v>2333866</v>
      </c>
      <c r="G25" s="3">
        <v>2528992</v>
      </c>
      <c r="H25" s="3">
        <v>1807536</v>
      </c>
    </row>
    <row r="26" spans="1:9" x14ac:dyDescent="0.25">
      <c r="A26" t="s">
        <v>28</v>
      </c>
      <c r="B26" s="3">
        <v>256736</v>
      </c>
      <c r="C26" s="3">
        <v>333345</v>
      </c>
      <c r="D26" s="3">
        <v>377410</v>
      </c>
      <c r="E26" s="3">
        <v>269080</v>
      </c>
      <c r="F26" s="3">
        <v>556360</v>
      </c>
      <c r="G26" s="3">
        <v>452090</v>
      </c>
      <c r="H26" s="3">
        <v>534860</v>
      </c>
    </row>
    <row r="27" spans="1:9" x14ac:dyDescent="0.25">
      <c r="A27" t="s">
        <v>29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9" x14ac:dyDescent="0.25">
      <c r="A28" t="s">
        <v>30</v>
      </c>
      <c r="B28" s="3">
        <v>160452801</v>
      </c>
      <c r="C28" s="3">
        <v>175400143</v>
      </c>
      <c r="D28" s="3">
        <v>226464171</v>
      </c>
      <c r="E28" s="3">
        <v>230135435</v>
      </c>
      <c r="F28" s="3">
        <v>234682320</v>
      </c>
      <c r="G28" s="3">
        <v>238834837</v>
      </c>
      <c r="H28" s="3">
        <v>246742303</v>
      </c>
    </row>
    <row r="29" spans="1:9" x14ac:dyDescent="0.25">
      <c r="A29" t="s">
        <v>38</v>
      </c>
      <c r="B29" s="3">
        <v>102409570</v>
      </c>
      <c r="C29" s="3">
        <v>130948114</v>
      </c>
      <c r="D29" s="3">
        <v>144051776</v>
      </c>
      <c r="E29" s="3">
        <v>87478402</v>
      </c>
      <c r="F29" s="3">
        <v>274291824</v>
      </c>
      <c r="G29" s="3">
        <v>210859731</v>
      </c>
      <c r="H29" s="3">
        <v>187500000</v>
      </c>
    </row>
    <row r="30" spans="1:9" x14ac:dyDescent="0.25">
      <c r="A30" t="s">
        <v>39</v>
      </c>
      <c r="B30" s="3">
        <v>569576545</v>
      </c>
      <c r="C30" s="3">
        <v>559978390</v>
      </c>
      <c r="D30" s="3">
        <v>655411680</v>
      </c>
      <c r="E30" s="3">
        <v>881561162</v>
      </c>
      <c r="F30" s="3">
        <v>910705014</v>
      </c>
      <c r="G30" s="3">
        <v>800902217</v>
      </c>
      <c r="H30" s="3">
        <v>836010727</v>
      </c>
    </row>
    <row r="31" spans="1:9" x14ac:dyDescent="0.25">
      <c r="A31" s="1"/>
      <c r="B31" s="4">
        <f t="shared" ref="B31:F31" si="3">SUM(B18:B30)</f>
        <v>2822881452</v>
      </c>
      <c r="C31" s="4">
        <f t="shared" si="3"/>
        <v>3331424338</v>
      </c>
      <c r="D31" s="4">
        <f t="shared" si="3"/>
        <v>4179349809</v>
      </c>
      <c r="E31" s="4">
        <f t="shared" si="3"/>
        <v>4531882156</v>
      </c>
      <c r="F31" s="4">
        <f t="shared" si="3"/>
        <v>5047083969</v>
      </c>
      <c r="G31" s="4">
        <f>SUM(G18:G30)</f>
        <v>5065793005</v>
      </c>
      <c r="H31" s="4">
        <f>SUM(H18:H30)</f>
        <v>5386107227</v>
      </c>
      <c r="I31" s="4">
        <f>SUM(I18:I30)</f>
        <v>0</v>
      </c>
    </row>
    <row r="32" spans="1:9" x14ac:dyDescent="0.25">
      <c r="A32" s="22" t="s">
        <v>108</v>
      </c>
      <c r="B32" s="4">
        <f t="shared" ref="B32:F32" si="4">B15-B31</f>
        <v>5294183531</v>
      </c>
      <c r="C32" s="4">
        <f t="shared" si="4"/>
        <v>4952707608</v>
      </c>
      <c r="D32" s="4">
        <f t="shared" si="4"/>
        <v>6135718521</v>
      </c>
      <c r="E32" s="4">
        <f t="shared" si="4"/>
        <v>6386948094</v>
      </c>
      <c r="F32" s="4">
        <f t="shared" si="4"/>
        <v>5949238525</v>
      </c>
      <c r="G32" s="4">
        <f>G15-G31</f>
        <v>5957013123</v>
      </c>
      <c r="H32" s="4">
        <f>H15-H31</f>
        <v>6922158960</v>
      </c>
      <c r="I32" s="4">
        <f>I15-I31</f>
        <v>0</v>
      </c>
    </row>
    <row r="33" spans="1:9" x14ac:dyDescent="0.25">
      <c r="A33" s="23" t="s">
        <v>109</v>
      </c>
      <c r="B33" s="4"/>
      <c r="C33" s="4"/>
      <c r="D33" s="4"/>
      <c r="E33" s="4"/>
      <c r="F33" s="4"/>
      <c r="G33" s="4"/>
      <c r="H33" s="4"/>
      <c r="I33" s="4"/>
    </row>
    <row r="34" spans="1:9" x14ac:dyDescent="0.25">
      <c r="A34" s="2" t="s">
        <v>68</v>
      </c>
      <c r="B34" s="3">
        <v>937200819</v>
      </c>
      <c r="C34" s="3">
        <v>1393805620</v>
      </c>
      <c r="D34" s="3">
        <v>878950828</v>
      </c>
      <c r="E34" s="3">
        <v>2424082965</v>
      </c>
      <c r="F34" s="3">
        <v>1394439254</v>
      </c>
      <c r="G34" s="3">
        <v>1560675675</v>
      </c>
      <c r="H34" s="3">
        <v>1793134737</v>
      </c>
    </row>
    <row r="35" spans="1:9" x14ac:dyDescent="0.25">
      <c r="A35" t="s">
        <v>32</v>
      </c>
      <c r="B35" s="3">
        <v>8088929</v>
      </c>
      <c r="C35" s="3">
        <v>-38310998</v>
      </c>
      <c r="D35" s="3">
        <v>54974171</v>
      </c>
      <c r="E35" s="3">
        <v>42356841</v>
      </c>
      <c r="F35" s="3">
        <v>14421914</v>
      </c>
      <c r="G35" s="3">
        <v>46417121</v>
      </c>
      <c r="H35" s="3">
        <v>30432617</v>
      </c>
    </row>
    <row r="36" spans="1:9" x14ac:dyDescent="0.25">
      <c r="A36" t="s">
        <v>33</v>
      </c>
      <c r="B36" s="3">
        <v>90205640</v>
      </c>
      <c r="C36" s="3">
        <v>12709972</v>
      </c>
      <c r="D36" s="3">
        <v>13210782</v>
      </c>
      <c r="E36" s="3">
        <v>13684841</v>
      </c>
      <c r="F36" s="3">
        <v>7479734</v>
      </c>
      <c r="G36" s="3">
        <v>201065858</v>
      </c>
      <c r="H36" s="3">
        <v>-76476797</v>
      </c>
    </row>
    <row r="37" spans="1:9" x14ac:dyDescent="0.25">
      <c r="A37" t="s">
        <v>34</v>
      </c>
      <c r="B37" s="3">
        <v>0</v>
      </c>
      <c r="C37" s="3">
        <v>544000</v>
      </c>
      <c r="D37" s="3">
        <v>0</v>
      </c>
      <c r="E37" s="3">
        <v>85000</v>
      </c>
      <c r="F37" s="3">
        <v>83422408</v>
      </c>
      <c r="G37" s="3">
        <v>23400780</v>
      </c>
      <c r="H37" s="3">
        <v>-95158732</v>
      </c>
    </row>
    <row r="38" spans="1:9" x14ac:dyDescent="0.25">
      <c r="A38" t="s">
        <v>35</v>
      </c>
      <c r="B38" s="3">
        <v>644788890</v>
      </c>
      <c r="C38" s="3">
        <v>345204282</v>
      </c>
      <c r="D38" s="3">
        <v>777675221</v>
      </c>
      <c r="E38" s="3">
        <v>242425521</v>
      </c>
      <c r="F38" s="3">
        <v>-552001531</v>
      </c>
      <c r="G38" s="3">
        <v>-1200807565</v>
      </c>
      <c r="H38" s="3">
        <v>1032491911</v>
      </c>
    </row>
    <row r="39" spans="1:9" x14ac:dyDescent="0.25">
      <c r="A39" t="s">
        <v>36</v>
      </c>
      <c r="B39" s="3">
        <v>0</v>
      </c>
      <c r="C39" s="3"/>
      <c r="D39" s="3"/>
      <c r="E39" s="3"/>
      <c r="F39" s="3">
        <v>2000000</v>
      </c>
      <c r="G39" s="3">
        <v>1000000</v>
      </c>
      <c r="H39" s="3">
        <v>1000000</v>
      </c>
    </row>
    <row r="40" spans="1:9" x14ac:dyDescent="0.25">
      <c r="A40" t="s">
        <v>37</v>
      </c>
      <c r="B40" s="3">
        <v>0</v>
      </c>
      <c r="C40" s="3"/>
      <c r="D40" s="3"/>
      <c r="E40" s="3"/>
      <c r="F40" s="3">
        <v>1000000</v>
      </c>
      <c r="G40" s="3">
        <v>1000000</v>
      </c>
      <c r="H40" s="3">
        <v>1000000</v>
      </c>
    </row>
    <row r="41" spans="1:9" x14ac:dyDescent="0.25">
      <c r="A41" s="1"/>
      <c r="B41" s="4">
        <f t="shared" ref="B41:F41" si="5">SUM(B34:B40)</f>
        <v>1680284278</v>
      </c>
      <c r="C41" s="4">
        <f t="shared" si="5"/>
        <v>1713952876</v>
      </c>
      <c r="D41" s="4">
        <f t="shared" si="5"/>
        <v>1724811002</v>
      </c>
      <c r="E41" s="4">
        <f t="shared" si="5"/>
        <v>2722635168</v>
      </c>
      <c r="F41" s="4">
        <f t="shared" si="5"/>
        <v>950761779</v>
      </c>
      <c r="G41" s="4">
        <f>SUM(G34:G40)</f>
        <v>632751869</v>
      </c>
      <c r="H41" s="4">
        <f>SUM(H34:H40)</f>
        <v>2686423736</v>
      </c>
    </row>
    <row r="42" spans="1:9" x14ac:dyDescent="0.25">
      <c r="A42" s="22" t="s">
        <v>110</v>
      </c>
      <c r="B42" s="4">
        <f t="shared" ref="B42:F42" si="6">B32-B41</f>
        <v>3613899253</v>
      </c>
      <c r="C42" s="4">
        <f t="shared" si="6"/>
        <v>3238754732</v>
      </c>
      <c r="D42" s="4">
        <f t="shared" si="6"/>
        <v>4410907519</v>
      </c>
      <c r="E42" s="4">
        <f t="shared" si="6"/>
        <v>3664312926</v>
      </c>
      <c r="F42" s="4">
        <f t="shared" si="6"/>
        <v>4998476746</v>
      </c>
      <c r="G42" s="4">
        <f>G32-G41</f>
        <v>5324261254</v>
      </c>
      <c r="H42" s="4">
        <f>H32-H41</f>
        <v>4235735224</v>
      </c>
    </row>
    <row r="43" spans="1:9" x14ac:dyDescent="0.25">
      <c r="A43" s="23" t="s">
        <v>111</v>
      </c>
      <c r="B43" s="3"/>
      <c r="C43" s="3"/>
      <c r="D43" s="3"/>
      <c r="E43" s="3"/>
      <c r="F43" s="3"/>
      <c r="G43" s="3"/>
      <c r="H43" s="3"/>
    </row>
    <row r="44" spans="1:9" x14ac:dyDescent="0.25">
      <c r="A44" t="s">
        <v>40</v>
      </c>
      <c r="B44" s="3">
        <v>1530817994</v>
      </c>
      <c r="C44" s="3">
        <v>1353146472</v>
      </c>
      <c r="D44" s="3">
        <v>1833413099</v>
      </c>
      <c r="E44" s="3">
        <v>1457767333</v>
      </c>
      <c r="F44" s="3">
        <v>1927827163</v>
      </c>
      <c r="G44" s="3">
        <v>2019615468</v>
      </c>
      <c r="H44" s="3">
        <v>1892564440</v>
      </c>
    </row>
    <row r="45" spans="1:9" x14ac:dyDescent="0.25">
      <c r="A45" t="s">
        <v>41</v>
      </c>
      <c r="B45" s="3">
        <v>0</v>
      </c>
      <c r="C45" s="3">
        <v>0</v>
      </c>
      <c r="D45" s="3">
        <v>111813082</v>
      </c>
      <c r="E45" s="3">
        <v>120000000</v>
      </c>
      <c r="F45" s="3">
        <v>30885437</v>
      </c>
      <c r="G45" s="3">
        <v>6217552</v>
      </c>
      <c r="H45" s="3">
        <v>10650403</v>
      </c>
    </row>
    <row r="46" spans="1:9" x14ac:dyDescent="0.25">
      <c r="B46" s="4">
        <f t="shared" ref="B46:F46" si="7">SUM(B44:B45)</f>
        <v>1530817994</v>
      </c>
      <c r="C46" s="4">
        <f t="shared" si="7"/>
        <v>1353146472</v>
      </c>
      <c r="D46" s="4">
        <f t="shared" si="7"/>
        <v>1945226181</v>
      </c>
      <c r="E46" s="4">
        <f t="shared" si="7"/>
        <v>1577767333</v>
      </c>
      <c r="F46" s="4">
        <f t="shared" si="7"/>
        <v>1958712600</v>
      </c>
      <c r="G46" s="4">
        <f>SUM(G44:G45)</f>
        <v>2025833020</v>
      </c>
      <c r="H46" s="4">
        <f>SUM(H44:H45)</f>
        <v>1903214843</v>
      </c>
    </row>
    <row r="47" spans="1:9" x14ac:dyDescent="0.25">
      <c r="A47" s="22" t="s">
        <v>112</v>
      </c>
      <c r="B47" s="4">
        <f t="shared" ref="B47:F47" si="8">B42-B46</f>
        <v>2083081259</v>
      </c>
      <c r="C47" s="4">
        <f t="shared" si="8"/>
        <v>1885608260</v>
      </c>
      <c r="D47" s="4">
        <f t="shared" si="8"/>
        <v>2465681338</v>
      </c>
      <c r="E47" s="4">
        <f t="shared" si="8"/>
        <v>2086545593</v>
      </c>
      <c r="F47" s="4">
        <f t="shared" si="8"/>
        <v>3039764146</v>
      </c>
      <c r="G47" s="4">
        <f>G42-G46</f>
        <v>3298428234</v>
      </c>
      <c r="H47" s="4">
        <f>H42-H46</f>
        <v>2332520381</v>
      </c>
    </row>
    <row r="50" spans="1:8" x14ac:dyDescent="0.25">
      <c r="A50" s="23" t="s">
        <v>113</v>
      </c>
      <c r="B50" s="12">
        <f>B47/('1'!B37/10)</f>
        <v>1.9810828961491063</v>
      </c>
      <c r="C50" s="12">
        <f>C47/('1'!C37/10)</f>
        <v>1.6302538098841299</v>
      </c>
      <c r="D50" s="12">
        <f>D47/('1'!D37/10)</f>
        <v>1.9205150781755953</v>
      </c>
      <c r="E50" s="12">
        <f>E47/('1'!E37/10)</f>
        <v>1.4774608001925051</v>
      </c>
      <c r="F50" s="12">
        <f>F47/('1'!F37/10)</f>
        <v>2.1524247457676555</v>
      </c>
      <c r="G50" s="12">
        <f>G47/('1'!G37/10)</f>
        <v>2.3355820425550564</v>
      </c>
      <c r="H50" s="12">
        <f>H47/('1'!H37/10)</f>
        <v>1.6516329382588224</v>
      </c>
    </row>
    <row r="51" spans="1:8" x14ac:dyDescent="0.25">
      <c r="A51" s="23" t="s">
        <v>114</v>
      </c>
      <c r="B51">
        <v>1051486166</v>
      </c>
      <c r="C51">
        <v>1156634782</v>
      </c>
      <c r="D51">
        <v>1283864608</v>
      </c>
      <c r="E51">
        <v>1412251068</v>
      </c>
      <c r="F51">
        <v>1412251068</v>
      </c>
      <c r="G51">
        <v>1412251068</v>
      </c>
      <c r="H51">
        <v>1412251068</v>
      </c>
    </row>
    <row r="61" spans="1:8" x14ac:dyDescent="0.25">
      <c r="A61" s="1"/>
    </row>
    <row r="73" spans="1:1" x14ac:dyDescent="0.25">
      <c r="A73" s="1"/>
    </row>
    <row r="74" spans="1:1" x14ac:dyDescent="0.25">
      <c r="A7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workbookViewId="0">
      <pane xSplit="1" ySplit="4" topLeftCell="B38" activePane="bottomRight" state="frozen"/>
      <selection pane="topRight" activeCell="B1" sqref="B1"/>
      <selection pane="bottomLeft" activeCell="A4" sqref="A4"/>
      <selection pane="bottomRight" activeCell="E44" sqref="E44"/>
    </sheetView>
  </sheetViews>
  <sheetFormatPr defaultRowHeight="15" x14ac:dyDescent="0.25"/>
  <cols>
    <col min="1" max="1" width="53.42578125" bestFit="1" customWidth="1"/>
    <col min="2" max="4" width="16" bestFit="1" customWidth="1"/>
    <col min="5" max="5" width="16.28515625" bestFit="1" customWidth="1"/>
    <col min="6" max="6" width="16" bestFit="1" customWidth="1"/>
    <col min="7" max="7" width="18" bestFit="1" customWidth="1"/>
    <col min="8" max="8" width="18.7109375" bestFit="1" customWidth="1"/>
  </cols>
  <sheetData>
    <row r="1" spans="1:9" x14ac:dyDescent="0.25">
      <c r="A1" s="14" t="s">
        <v>126</v>
      </c>
    </row>
    <row r="2" spans="1:9" x14ac:dyDescent="0.25">
      <c r="A2" s="1" t="s">
        <v>129</v>
      </c>
    </row>
    <row r="3" spans="1:9" x14ac:dyDescent="0.25">
      <c r="A3" t="s">
        <v>85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9" x14ac:dyDescent="0.25">
      <c r="A5" s="22" t="s">
        <v>115</v>
      </c>
    </row>
    <row r="6" spans="1:9" x14ac:dyDescent="0.25">
      <c r="A6" s="17" t="s">
        <v>116</v>
      </c>
      <c r="B6" s="3"/>
      <c r="C6" s="3"/>
      <c r="D6" s="3"/>
      <c r="E6" s="3"/>
      <c r="F6" s="3"/>
      <c r="G6" s="3"/>
    </row>
    <row r="7" spans="1:9" x14ac:dyDescent="0.25">
      <c r="A7" t="s">
        <v>42</v>
      </c>
      <c r="B7" s="3">
        <v>17418067589</v>
      </c>
      <c r="C7" s="3">
        <v>20562234763</v>
      </c>
      <c r="D7" s="3">
        <v>22685509189</v>
      </c>
      <c r="E7" s="3">
        <v>24171875369</v>
      </c>
      <c r="F7" s="3">
        <v>22896803331</v>
      </c>
      <c r="G7" s="3">
        <v>22277661904</v>
      </c>
      <c r="H7" s="3">
        <v>27597259615</v>
      </c>
    </row>
    <row r="8" spans="1:9" x14ac:dyDescent="0.25">
      <c r="A8" t="s">
        <v>43</v>
      </c>
      <c r="B8" s="3">
        <v>-11683495242</v>
      </c>
      <c r="C8" s="3">
        <v>-15589819968</v>
      </c>
      <c r="D8" s="3">
        <v>-14990565352</v>
      </c>
      <c r="E8" s="3">
        <v>-17043718791</v>
      </c>
      <c r="F8" s="3">
        <v>-15266317403</v>
      </c>
      <c r="G8" s="3">
        <v>-15631433956</v>
      </c>
      <c r="H8" s="3">
        <v>-18635640812</v>
      </c>
    </row>
    <row r="9" spans="1:9" x14ac:dyDescent="0.25">
      <c r="A9" t="s">
        <v>44</v>
      </c>
      <c r="B9" s="3">
        <v>75751667</v>
      </c>
      <c r="C9" s="3">
        <v>155812902</v>
      </c>
      <c r="D9" s="3">
        <v>156418046</v>
      </c>
      <c r="E9" s="3">
        <v>252258899</v>
      </c>
      <c r="F9" s="3">
        <v>417881535</v>
      </c>
      <c r="G9" s="3">
        <v>503258936</v>
      </c>
      <c r="H9" s="3">
        <v>482072328</v>
      </c>
    </row>
    <row r="10" spans="1:9" x14ac:dyDescent="0.25">
      <c r="A10" t="s">
        <v>45</v>
      </c>
      <c r="B10" s="3">
        <v>2070731029</v>
      </c>
      <c r="C10" s="3">
        <v>2044820902</v>
      </c>
      <c r="D10" s="3">
        <v>2043275270</v>
      </c>
      <c r="E10" s="3">
        <v>1993793759</v>
      </c>
      <c r="F10" s="3">
        <v>1827807221</v>
      </c>
      <c r="G10" s="3">
        <v>2310285359</v>
      </c>
      <c r="H10" s="3">
        <v>2352690591</v>
      </c>
    </row>
    <row r="11" spans="1:9" x14ac:dyDescent="0.25">
      <c r="A11" t="s">
        <v>46</v>
      </c>
      <c r="B11" s="3">
        <v>-1483502736</v>
      </c>
      <c r="C11" s="3">
        <v>-1814305518</v>
      </c>
      <c r="D11" s="3">
        <v>-2394249909</v>
      </c>
      <c r="E11" s="3">
        <v>-2531863682</v>
      </c>
      <c r="F11" s="3">
        <v>-2753254482</v>
      </c>
      <c r="G11" s="3">
        <v>-2907149598</v>
      </c>
      <c r="H11" s="3">
        <v>-3130501633</v>
      </c>
    </row>
    <row r="12" spans="1:9" x14ac:dyDescent="0.25">
      <c r="A12" t="s">
        <v>47</v>
      </c>
      <c r="B12" s="3">
        <v>-5600822</v>
      </c>
      <c r="C12" s="3">
        <v>-617995</v>
      </c>
      <c r="D12" s="3">
        <v>-5888154</v>
      </c>
      <c r="E12" s="3">
        <v>1102217</v>
      </c>
      <c r="F12" s="3">
        <v>-324483</v>
      </c>
      <c r="G12" s="3">
        <v>-9611958</v>
      </c>
      <c r="H12" s="3">
        <v>1840681</v>
      </c>
    </row>
    <row r="13" spans="1:9" x14ac:dyDescent="0.25">
      <c r="A13" t="s">
        <v>48</v>
      </c>
      <c r="B13" s="3">
        <v>-1839370986</v>
      </c>
      <c r="C13" s="3">
        <v>-1672777848</v>
      </c>
      <c r="D13" s="3">
        <v>-1916163035</v>
      </c>
      <c r="E13" s="3">
        <v>-1381305875</v>
      </c>
      <c r="F13" s="3">
        <v>-2231086290</v>
      </c>
      <c r="G13" s="3">
        <v>-1997954296</v>
      </c>
      <c r="H13" s="3">
        <v>-1650656626</v>
      </c>
    </row>
    <row r="14" spans="1:9" x14ac:dyDescent="0.25">
      <c r="A14" t="s">
        <v>49</v>
      </c>
      <c r="B14" s="3">
        <v>846842257</v>
      </c>
      <c r="C14" s="3">
        <v>880457987</v>
      </c>
      <c r="D14" s="3">
        <v>838848349</v>
      </c>
      <c r="E14" s="3">
        <v>736804362</v>
      </c>
      <c r="F14" s="3">
        <v>766716030</v>
      </c>
      <c r="G14" s="3">
        <v>1565295473</v>
      </c>
      <c r="H14" s="3">
        <v>910423309</v>
      </c>
    </row>
    <row r="15" spans="1:9" x14ac:dyDescent="0.25">
      <c r="A15" t="s">
        <v>50</v>
      </c>
      <c r="B15" s="3">
        <v>-1200016767</v>
      </c>
      <c r="C15" s="3">
        <v>-1369542188</v>
      </c>
      <c r="D15" s="3">
        <v>-1587338830</v>
      </c>
      <c r="E15" s="3">
        <v>-1802444372</v>
      </c>
      <c r="F15" s="3">
        <v>-2095013984</v>
      </c>
      <c r="G15" s="3">
        <v>-1951084296</v>
      </c>
      <c r="H15" s="3">
        <v>-2042313316</v>
      </c>
    </row>
    <row r="16" spans="1:9" x14ac:dyDescent="0.25">
      <c r="A16" s="1"/>
      <c r="B16" s="4">
        <f t="shared" ref="B16:F16" si="0">SUM(B7:B15)</f>
        <v>4199405989</v>
      </c>
      <c r="C16" s="4">
        <f t="shared" si="0"/>
        <v>3196263037</v>
      </c>
      <c r="D16" s="4">
        <f t="shared" si="0"/>
        <v>4829845574</v>
      </c>
      <c r="E16" s="4">
        <f t="shared" si="0"/>
        <v>4396501886</v>
      </c>
      <c r="F16" s="4">
        <f t="shared" si="0"/>
        <v>3563211475</v>
      </c>
      <c r="G16" s="4">
        <f>SUM(G7:G15)</f>
        <v>4159267568</v>
      </c>
      <c r="H16" s="4">
        <f>SUM(H7:H15)</f>
        <v>5885174137</v>
      </c>
      <c r="I16" s="4">
        <f t="shared" ref="I16" si="1">SUM(I7:I15)</f>
        <v>0</v>
      </c>
    </row>
    <row r="17" spans="1:9" x14ac:dyDescent="0.25">
      <c r="A17" s="1"/>
      <c r="B17" s="3"/>
      <c r="C17" s="3"/>
      <c r="D17" s="3"/>
      <c r="E17" s="3"/>
      <c r="F17" s="3"/>
      <c r="G17" s="3"/>
    </row>
    <row r="18" spans="1:9" x14ac:dyDescent="0.25">
      <c r="A18" s="20" t="s">
        <v>117</v>
      </c>
      <c r="B18" s="3"/>
      <c r="C18" s="3"/>
      <c r="D18" s="3"/>
      <c r="E18" s="3"/>
      <c r="F18" s="3"/>
      <c r="G18" s="3"/>
    </row>
    <row r="19" spans="1:9" x14ac:dyDescent="0.25">
      <c r="A19" t="s">
        <v>51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</row>
    <row r="20" spans="1:9" x14ac:dyDescent="0.25">
      <c r="A20" t="s">
        <v>52</v>
      </c>
      <c r="B20" s="3">
        <v>-3101222317</v>
      </c>
      <c r="C20" s="3">
        <v>-78298036</v>
      </c>
      <c r="D20" s="3">
        <v>179049003</v>
      </c>
      <c r="E20" s="3">
        <v>-308340783</v>
      </c>
      <c r="F20" s="3">
        <v>332520459</v>
      </c>
      <c r="G20" s="3">
        <v>-1416513287</v>
      </c>
      <c r="H20" s="3">
        <v>-4206185011</v>
      </c>
    </row>
    <row r="21" spans="1:9" x14ac:dyDescent="0.25">
      <c r="A21" s="2" t="s">
        <v>74</v>
      </c>
      <c r="B21" s="3">
        <v>0</v>
      </c>
      <c r="C21" s="3"/>
      <c r="D21" s="3">
        <v>0</v>
      </c>
      <c r="E21" s="3"/>
      <c r="F21" s="3"/>
      <c r="G21" s="3"/>
    </row>
    <row r="22" spans="1:9" x14ac:dyDescent="0.25">
      <c r="A22" t="s">
        <v>53</v>
      </c>
      <c r="B22" s="3">
        <v>-18506138315</v>
      </c>
      <c r="C22" s="3">
        <v>0</v>
      </c>
      <c r="D22" s="3">
        <v>-35110496514</v>
      </c>
      <c r="E22" s="3">
        <v>0</v>
      </c>
      <c r="F22" s="3">
        <v>0</v>
      </c>
      <c r="G22" s="3">
        <v>0</v>
      </c>
      <c r="H22" s="3">
        <v>-51270777065</v>
      </c>
    </row>
    <row r="23" spans="1:9" x14ac:dyDescent="0.25">
      <c r="A23" t="s">
        <v>54</v>
      </c>
      <c r="B23" s="3">
        <v>-354823937</v>
      </c>
      <c r="C23" s="3">
        <v>-25650539070</v>
      </c>
      <c r="D23" s="3">
        <v>-310526868</v>
      </c>
      <c r="E23" s="3">
        <v>-18408011221</v>
      </c>
      <c r="F23" s="3">
        <v>-25874437752</v>
      </c>
      <c r="G23" s="3">
        <v>-31712866161</v>
      </c>
      <c r="H23" s="3">
        <v>9491164019</v>
      </c>
    </row>
    <row r="24" spans="1:9" x14ac:dyDescent="0.25">
      <c r="A24" s="1"/>
      <c r="B24" s="3"/>
      <c r="C24" s="3">
        <v>-618032929</v>
      </c>
      <c r="D24" s="3"/>
      <c r="E24" s="3">
        <v>-309719343</v>
      </c>
      <c r="F24" s="3">
        <v>-7137030342</v>
      </c>
      <c r="G24" s="3">
        <v>-2152938602</v>
      </c>
    </row>
    <row r="25" spans="1:9" x14ac:dyDescent="0.25">
      <c r="A25" t="s">
        <v>55</v>
      </c>
      <c r="B25" s="3">
        <v>3699780389</v>
      </c>
      <c r="C25" s="3">
        <v>-3762317738</v>
      </c>
      <c r="D25" s="3">
        <v>2789077824</v>
      </c>
      <c r="E25" s="3">
        <v>-5502668588</v>
      </c>
      <c r="F25" s="3">
        <v>6941152947</v>
      </c>
      <c r="G25" s="3">
        <v>10414922616</v>
      </c>
      <c r="H25" s="3">
        <v>8949643913</v>
      </c>
    </row>
    <row r="26" spans="1:9" x14ac:dyDescent="0.25">
      <c r="A26" t="s">
        <v>56</v>
      </c>
      <c r="B26" s="3">
        <v>28265174067</v>
      </c>
      <c r="C26" s="3">
        <v>29294823116</v>
      </c>
      <c r="D26" s="3">
        <v>31332744578</v>
      </c>
      <c r="E26" s="3">
        <v>31065073705</v>
      </c>
      <c r="F26" s="3">
        <v>16816762192</v>
      </c>
      <c r="G26" s="3">
        <v>24809639168</v>
      </c>
      <c r="H26" s="3">
        <v>7057651443</v>
      </c>
    </row>
    <row r="27" spans="1:9" x14ac:dyDescent="0.25">
      <c r="A27" t="s">
        <v>57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</row>
    <row r="28" spans="1:9" x14ac:dyDescent="0.25">
      <c r="A28" t="s">
        <v>73</v>
      </c>
      <c r="B28" s="3">
        <v>850000000</v>
      </c>
      <c r="C28" s="3">
        <v>-2750000000</v>
      </c>
      <c r="D28" s="3">
        <v>-1097174395</v>
      </c>
      <c r="E28" s="3">
        <v>-426992661</v>
      </c>
      <c r="F28" s="3">
        <v>-25832944</v>
      </c>
      <c r="G28" s="3">
        <v>959733500</v>
      </c>
      <c r="H28" s="3">
        <v>17424006331</v>
      </c>
    </row>
    <row r="29" spans="1:9" x14ac:dyDescent="0.25">
      <c r="A29" t="s">
        <v>58</v>
      </c>
      <c r="B29" s="3">
        <v>475629447</v>
      </c>
      <c r="C29" s="3">
        <v>593509363</v>
      </c>
      <c r="D29" s="3">
        <v>486588042</v>
      </c>
      <c r="E29" s="3">
        <v>452116710</v>
      </c>
      <c r="F29" s="3">
        <v>548976908</v>
      </c>
      <c r="G29" s="3">
        <v>611988978</v>
      </c>
      <c r="H29" s="3">
        <v>493862865</v>
      </c>
    </row>
    <row r="30" spans="1:9" x14ac:dyDescent="0.25">
      <c r="A30" s="1"/>
      <c r="B30" s="4">
        <f t="shared" ref="B30:F30" si="2">SUM(B19:B29)</f>
        <v>11328399334</v>
      </c>
      <c r="C30" s="4">
        <f t="shared" si="2"/>
        <v>-2970855294</v>
      </c>
      <c r="D30" s="4">
        <f t="shared" si="2"/>
        <v>-1730738330</v>
      </c>
      <c r="E30" s="4">
        <f t="shared" si="2"/>
        <v>6561457819</v>
      </c>
      <c r="F30" s="4">
        <f t="shared" si="2"/>
        <v>-8397888532</v>
      </c>
      <c r="G30" s="4">
        <f>SUM(G19:G29)</f>
        <v>1513966212</v>
      </c>
      <c r="H30" s="4">
        <f t="shared" ref="H30:I30" si="3">SUM(H19:H29)</f>
        <v>-12060633505</v>
      </c>
      <c r="I30" s="4">
        <f t="shared" si="3"/>
        <v>0</v>
      </c>
    </row>
    <row r="31" spans="1:9" x14ac:dyDescent="0.25">
      <c r="A31" s="1"/>
      <c r="B31" s="4">
        <f t="shared" ref="B31:F31" si="4">B16+B30</f>
        <v>15527805323</v>
      </c>
      <c r="C31" s="4">
        <f t="shared" si="4"/>
        <v>225407743</v>
      </c>
      <c r="D31" s="4">
        <f t="shared" si="4"/>
        <v>3099107244</v>
      </c>
      <c r="E31" s="4">
        <f t="shared" si="4"/>
        <v>10957959705</v>
      </c>
      <c r="F31" s="4">
        <f t="shared" si="4"/>
        <v>-4834677057</v>
      </c>
      <c r="G31" s="4">
        <f>G16+G30</f>
        <v>5673233780</v>
      </c>
      <c r="H31" s="4">
        <f t="shared" ref="H31:I31" si="5">H16+H30</f>
        <v>-6175459368</v>
      </c>
      <c r="I31" s="4">
        <f t="shared" si="5"/>
        <v>0</v>
      </c>
    </row>
    <row r="32" spans="1:9" x14ac:dyDescent="0.25">
      <c r="B32" s="3"/>
      <c r="C32" s="3"/>
      <c r="D32" s="3"/>
      <c r="E32" s="3"/>
      <c r="F32" s="3"/>
      <c r="G32" s="3"/>
    </row>
    <row r="33" spans="1:8" x14ac:dyDescent="0.25">
      <c r="A33" s="22" t="s">
        <v>118</v>
      </c>
      <c r="B33" s="3"/>
      <c r="C33" s="3"/>
      <c r="D33" s="3"/>
      <c r="E33" s="3"/>
      <c r="F33" s="3"/>
      <c r="G33" s="3"/>
    </row>
    <row r="34" spans="1:8" x14ac:dyDescent="0.25">
      <c r="A34" t="s">
        <v>59</v>
      </c>
      <c r="B34" s="3">
        <v>0</v>
      </c>
      <c r="C34" s="3">
        <v>0</v>
      </c>
      <c r="D34" s="3">
        <v>0</v>
      </c>
      <c r="E34" s="3">
        <v>0</v>
      </c>
      <c r="F34" s="3">
        <v>835000000</v>
      </c>
      <c r="G34" s="3">
        <v>0</v>
      </c>
      <c r="H34" s="3">
        <v>2000000000</v>
      </c>
    </row>
    <row r="35" spans="1:8" x14ac:dyDescent="0.25">
      <c r="A35" t="s">
        <v>60</v>
      </c>
      <c r="B35" s="3">
        <v>-500000000</v>
      </c>
      <c r="C35" s="3">
        <v>-1000000000</v>
      </c>
      <c r="D35" s="3">
        <v>-4286000000</v>
      </c>
      <c r="E35" s="3">
        <v>-1689000000</v>
      </c>
      <c r="F35" s="3">
        <v>0</v>
      </c>
      <c r="G35" s="3">
        <v>-3610000000</v>
      </c>
      <c r="H35" s="3">
        <v>0</v>
      </c>
    </row>
    <row r="36" spans="1:8" x14ac:dyDescent="0.25">
      <c r="A36" t="s">
        <v>61</v>
      </c>
      <c r="B36" s="3">
        <v>-106890172</v>
      </c>
      <c r="C36" s="3">
        <v>-298624281</v>
      </c>
      <c r="D36" s="3">
        <v>-319698078</v>
      </c>
      <c r="E36" s="3">
        <v>-2522025267</v>
      </c>
      <c r="F36" s="3">
        <v>-236111633</v>
      </c>
      <c r="G36" s="3">
        <v>-112092002</v>
      </c>
      <c r="H36" s="3">
        <v>-128039409</v>
      </c>
    </row>
    <row r="37" spans="1:8" x14ac:dyDescent="0.25">
      <c r="A37" t="s">
        <v>62</v>
      </c>
      <c r="B37" s="3">
        <v>6960377</v>
      </c>
      <c r="C37" s="3">
        <v>3466035</v>
      </c>
      <c r="D37" s="3">
        <v>1311281</v>
      </c>
      <c r="E37" s="3">
        <v>5467800</v>
      </c>
      <c r="F37" s="3">
        <v>11206498</v>
      </c>
      <c r="G37" s="3">
        <v>1787674</v>
      </c>
      <c r="H37" s="3">
        <v>6083331</v>
      </c>
    </row>
    <row r="38" spans="1:8" x14ac:dyDescent="0.25">
      <c r="A38" t="s">
        <v>63</v>
      </c>
      <c r="B38" s="3">
        <v>0</v>
      </c>
      <c r="C38" s="3"/>
      <c r="D38" s="3">
        <v>-500000000</v>
      </c>
      <c r="E38" s="3">
        <v>0</v>
      </c>
      <c r="F38" s="3">
        <v>0</v>
      </c>
      <c r="G38" s="3">
        <v>0</v>
      </c>
      <c r="H38" s="3">
        <v>500000000</v>
      </c>
    </row>
    <row r="39" spans="1:8" x14ac:dyDescent="0.25">
      <c r="A39" t="s">
        <v>64</v>
      </c>
      <c r="B39" s="3">
        <v>0</v>
      </c>
      <c r="C39" s="3"/>
      <c r="D39" s="3">
        <v>0</v>
      </c>
      <c r="E39" s="3">
        <v>0</v>
      </c>
      <c r="F39" s="3">
        <v>0</v>
      </c>
      <c r="G39" s="3">
        <v>0</v>
      </c>
    </row>
    <row r="40" spans="1:8" x14ac:dyDescent="0.25">
      <c r="A40" s="1"/>
      <c r="B40" s="4">
        <f t="shared" ref="B40:F40" si="6">SUM(B34:B39)</f>
        <v>-599929795</v>
      </c>
      <c r="C40" s="4">
        <f t="shared" si="6"/>
        <v>-1295158246</v>
      </c>
      <c r="D40" s="4">
        <f t="shared" si="6"/>
        <v>-5104386797</v>
      </c>
      <c r="E40" s="4">
        <f t="shared" si="6"/>
        <v>-4205557467</v>
      </c>
      <c r="F40" s="4">
        <f t="shared" si="6"/>
        <v>610094865</v>
      </c>
      <c r="G40" s="4">
        <f>SUM(G34:G39)</f>
        <v>-3720304328</v>
      </c>
      <c r="H40" s="4">
        <f>SUM(H34:H39)</f>
        <v>2378043922</v>
      </c>
    </row>
    <row r="41" spans="1:8" x14ac:dyDescent="0.25">
      <c r="A41" s="22" t="s">
        <v>119</v>
      </c>
      <c r="B41" s="3"/>
      <c r="C41" s="3"/>
      <c r="D41" s="3"/>
      <c r="E41" s="3"/>
      <c r="F41" s="3"/>
      <c r="G41" s="3"/>
    </row>
    <row r="42" spans="1:8" x14ac:dyDescent="0.25">
      <c r="A42" s="2" t="s">
        <v>69</v>
      </c>
      <c r="B42" s="3">
        <v>0</v>
      </c>
      <c r="C42" s="3">
        <v>0</v>
      </c>
      <c r="D42" s="3">
        <v>0</v>
      </c>
      <c r="E42" s="3">
        <v>2500000000</v>
      </c>
      <c r="F42" s="3">
        <v>0</v>
      </c>
      <c r="G42" s="3">
        <v>4000000000</v>
      </c>
    </row>
    <row r="43" spans="1:8" x14ac:dyDescent="0.25">
      <c r="A43" s="2" t="s">
        <v>79</v>
      </c>
      <c r="B43" s="3"/>
      <c r="C43" s="3"/>
      <c r="D43" s="3"/>
      <c r="E43" s="3"/>
      <c r="F43" s="3"/>
      <c r="G43" s="3"/>
      <c r="H43" s="3">
        <v>-500000000</v>
      </c>
    </row>
    <row r="44" spans="1:8" x14ac:dyDescent="0.25">
      <c r="A44" s="2" t="s">
        <v>70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/>
    </row>
    <row r="45" spans="1:8" x14ac:dyDescent="0.25">
      <c r="A45" s="2" t="s">
        <v>72</v>
      </c>
      <c r="B45" s="3">
        <v>0</v>
      </c>
      <c r="C45" s="3">
        <v>0</v>
      </c>
      <c r="D45" s="3">
        <v>0</v>
      </c>
      <c r="E45" s="3">
        <v>0</v>
      </c>
      <c r="F45" s="3">
        <v>-1694701281</v>
      </c>
      <c r="G45" s="3">
        <v>-2118376602</v>
      </c>
      <c r="H45" s="3">
        <v>-1765313835</v>
      </c>
    </row>
    <row r="46" spans="1:8" x14ac:dyDescent="0.25">
      <c r="A46" s="2" t="s">
        <v>71</v>
      </c>
      <c r="B46" s="3">
        <v>0</v>
      </c>
      <c r="C46" s="3">
        <v>0</v>
      </c>
      <c r="D46" s="3">
        <v>0</v>
      </c>
      <c r="E46" s="3">
        <v>0</v>
      </c>
      <c r="F46" s="3"/>
      <c r="G46" s="3">
        <v>0</v>
      </c>
    </row>
    <row r="47" spans="1:8" x14ac:dyDescent="0.25">
      <c r="B47" s="4">
        <f t="shared" ref="B47:D47" si="7">SUM(B42:B46)</f>
        <v>0</v>
      </c>
      <c r="C47" s="4">
        <f t="shared" si="7"/>
        <v>0</v>
      </c>
      <c r="D47" s="4">
        <f t="shared" si="7"/>
        <v>0</v>
      </c>
      <c r="E47" s="4">
        <f>SUM(E42:E46)</f>
        <v>2500000000</v>
      </c>
      <c r="F47" s="4">
        <f>SUM(F42:F46)</f>
        <v>-1694701281</v>
      </c>
      <c r="G47" s="4">
        <f>SUM(G42:G46)</f>
        <v>1881623398</v>
      </c>
      <c r="H47" s="4">
        <f>SUM(H42:H46)</f>
        <v>-2265313835</v>
      </c>
    </row>
    <row r="48" spans="1:8" x14ac:dyDescent="0.25">
      <c r="A48" s="22" t="s">
        <v>120</v>
      </c>
      <c r="B48" s="3">
        <f t="shared" ref="B48:D48" si="8">B31+B40+B47</f>
        <v>14927875528</v>
      </c>
      <c r="C48" s="3">
        <f t="shared" si="8"/>
        <v>-1069750503</v>
      </c>
      <c r="D48" s="3">
        <f t="shared" si="8"/>
        <v>-2005279553</v>
      </c>
      <c r="E48" s="3">
        <f>E31+E40+E47</f>
        <v>9252402238</v>
      </c>
      <c r="F48" s="3">
        <f>F31+F40+F47</f>
        <v>-5919283473</v>
      </c>
      <c r="G48" s="3">
        <f>G31+G40+G47</f>
        <v>3834552850</v>
      </c>
      <c r="H48" s="3">
        <f>H31+H40+H47</f>
        <v>-6062729281</v>
      </c>
    </row>
    <row r="49" spans="1:8" x14ac:dyDescent="0.25">
      <c r="A49" s="1" t="s">
        <v>121</v>
      </c>
      <c r="B49" s="3">
        <v>-2362009</v>
      </c>
      <c r="C49" s="3">
        <v>-5784551</v>
      </c>
      <c r="D49" s="3">
        <v>12235717</v>
      </c>
      <c r="E49" s="3">
        <v>58817027</v>
      </c>
      <c r="F49" s="3">
        <v>263324</v>
      </c>
      <c r="G49" s="3">
        <v>2568309</v>
      </c>
      <c r="H49" s="3">
        <v>-1276990</v>
      </c>
    </row>
    <row r="50" spans="1:8" x14ac:dyDescent="0.25">
      <c r="A50" s="23" t="s">
        <v>122</v>
      </c>
      <c r="B50" s="3">
        <v>20209596849</v>
      </c>
      <c r="C50" s="3">
        <v>35135110368</v>
      </c>
      <c r="D50" s="3">
        <v>34059575314</v>
      </c>
      <c r="E50" s="3">
        <v>32066531478</v>
      </c>
      <c r="F50" s="3">
        <v>41377750743</v>
      </c>
      <c r="G50" s="3">
        <v>35458730594</v>
      </c>
      <c r="H50" s="3">
        <v>39295851753</v>
      </c>
    </row>
    <row r="51" spans="1:8" x14ac:dyDescent="0.25">
      <c r="A51" s="22" t="s">
        <v>123</v>
      </c>
      <c r="B51" s="4">
        <f t="shared" ref="B51:F51" si="9">SUM(B48:B50)</f>
        <v>35135110368</v>
      </c>
      <c r="C51" s="4">
        <f t="shared" si="9"/>
        <v>34059575314</v>
      </c>
      <c r="D51" s="4">
        <f t="shared" si="9"/>
        <v>32066531478</v>
      </c>
      <c r="E51" s="4">
        <f t="shared" si="9"/>
        <v>41377750743</v>
      </c>
      <c r="F51" s="4">
        <f t="shared" si="9"/>
        <v>35458730594</v>
      </c>
      <c r="G51" s="4">
        <f>SUM(G48:G50)</f>
        <v>39295851753</v>
      </c>
      <c r="H51" s="4">
        <f>SUM(H48:H50)</f>
        <v>33231845482</v>
      </c>
    </row>
    <row r="53" spans="1:8" x14ac:dyDescent="0.25">
      <c r="A53" s="23" t="s">
        <v>124</v>
      </c>
      <c r="B53" s="12">
        <f>B31/('1'!B37/10)</f>
        <v>14.767484181051984</v>
      </c>
      <c r="C53" s="12">
        <f>C31/('1'!C37/10)</f>
        <v>0.1948823833658497</v>
      </c>
      <c r="D53" s="12">
        <f>D31/('1'!D37/10)</f>
        <v>2.4138894589732316</v>
      </c>
      <c r="E53" s="12">
        <f>E31/('1'!E37/10)</f>
        <v>7.7592150243642086</v>
      </c>
      <c r="F53" s="12">
        <f>F31/('1'!F37/10)</f>
        <v>-3.42338353749434</v>
      </c>
      <c r="G53" s="12">
        <f>G31/('1'!G37/10)</f>
        <v>4.01715665758661</v>
      </c>
      <c r="H53" s="12">
        <f>H31/('1'!H37/10)</f>
        <v>-4.3727772688078437</v>
      </c>
    </row>
    <row r="54" spans="1:8" x14ac:dyDescent="0.25">
      <c r="A54" s="22" t="s">
        <v>125</v>
      </c>
      <c r="B54">
        <v>1051486166</v>
      </c>
      <c r="C54">
        <v>1156634782</v>
      </c>
      <c r="D54">
        <v>1283864608</v>
      </c>
      <c r="E54">
        <v>1412251068</v>
      </c>
      <c r="F54">
        <v>1412251068</v>
      </c>
      <c r="G54">
        <v>1412251068</v>
      </c>
      <c r="H54">
        <v>1412251068</v>
      </c>
    </row>
    <row r="61" spans="1:8" x14ac:dyDescent="0.25">
      <c r="H61" s="13"/>
    </row>
    <row r="62" spans="1:8" x14ac:dyDescent="0.25">
      <c r="H62" s="13"/>
    </row>
    <row r="63" spans="1:8" x14ac:dyDescent="0.25">
      <c r="H63" s="13"/>
    </row>
    <row r="64" spans="1:8" x14ac:dyDescent="0.25">
      <c r="H64" s="13"/>
    </row>
    <row r="65" spans="8:8" x14ac:dyDescent="0.25">
      <c r="H65" s="13"/>
    </row>
    <row r="66" spans="8:8" x14ac:dyDescent="0.25">
      <c r="H66" s="13"/>
    </row>
    <row r="67" spans="8:8" x14ac:dyDescent="0.25">
      <c r="H67" s="13"/>
    </row>
    <row r="68" spans="8:8" x14ac:dyDescent="0.25">
      <c r="H68" s="13"/>
    </row>
    <row r="69" spans="8:8" x14ac:dyDescent="0.25">
      <c r="H69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34.5703125" bestFit="1" customWidth="1"/>
  </cols>
  <sheetData>
    <row r="1" spans="1:7" x14ac:dyDescent="0.25">
      <c r="A1" s="14" t="s">
        <v>126</v>
      </c>
    </row>
    <row r="2" spans="1:7" ht="15.75" x14ac:dyDescent="0.25">
      <c r="A2" s="8" t="s">
        <v>75</v>
      </c>
    </row>
    <row r="3" spans="1:7" x14ac:dyDescent="0.25">
      <c r="A3" t="s">
        <v>85</v>
      </c>
    </row>
    <row r="4" spans="1:7" ht="15.75" x14ac:dyDescent="0.25">
      <c r="A4" s="8"/>
      <c r="B4" s="9">
        <v>2013</v>
      </c>
      <c r="C4" s="9">
        <v>2014</v>
      </c>
      <c r="D4" s="9">
        <v>2015</v>
      </c>
      <c r="E4" s="9">
        <v>2016</v>
      </c>
      <c r="F4" s="9">
        <v>2017</v>
      </c>
      <c r="G4" s="9">
        <v>2018</v>
      </c>
    </row>
    <row r="5" spans="1:7" x14ac:dyDescent="0.25">
      <c r="A5" t="s">
        <v>80</v>
      </c>
      <c r="B5" s="6">
        <f>'2'!C9/'2'!C7</f>
        <v>0.24676552377841796</v>
      </c>
      <c r="C5" s="6">
        <f>'2'!D9/'2'!D7</f>
        <v>0.31259755016674212</v>
      </c>
      <c r="D5" s="6">
        <f>'2'!E9/'2'!E7</f>
        <v>0.3268129231353803</v>
      </c>
      <c r="E5" s="6">
        <f>'2'!F9/'2'!F7</f>
        <v>0.3448393309433454</v>
      </c>
      <c r="F5" s="6">
        <f>'2'!G9/'2'!G7</f>
        <v>0.28876201875140278</v>
      </c>
      <c r="G5" s="6">
        <f>'2'!H9/'2'!H7</f>
        <v>0.29483797330770395</v>
      </c>
    </row>
    <row r="6" spans="1:7" x14ac:dyDescent="0.25">
      <c r="A6" t="s">
        <v>76</v>
      </c>
      <c r="B6" s="6">
        <f>'2'!C32/'2'!C15</f>
        <v>0.59785474691665419</v>
      </c>
      <c r="C6" s="6">
        <f>'2'!D32/'2'!D15</f>
        <v>0.59483062299791867</v>
      </c>
      <c r="D6" s="6">
        <f>'2'!E32/'2'!E15</f>
        <v>0.5849480162034757</v>
      </c>
      <c r="E6" s="6">
        <f>'2'!F32/'2'!F15</f>
        <v>0.54102073927407313</v>
      </c>
      <c r="F6" s="6">
        <f>'2'!G32/'2'!G15</f>
        <v>0.54042619037524997</v>
      </c>
      <c r="G6" s="6">
        <f>'2'!H32/'2'!H15</f>
        <v>0.56239919212270451</v>
      </c>
    </row>
    <row r="7" spans="1:7" x14ac:dyDescent="0.25">
      <c r="A7" t="s">
        <v>77</v>
      </c>
      <c r="B7" s="6">
        <f>'2'!C47/'2'!C15</f>
        <v>0.22761687914814871</v>
      </c>
      <c r="C7" s="6">
        <f>'2'!D47/'2'!D15</f>
        <v>0.23903684000123343</v>
      </c>
      <c r="D7" s="6">
        <f>'2'!E47/'2'!E15</f>
        <v>0.1910960739590214</v>
      </c>
      <c r="E7" s="6">
        <f>'2'!F47/'2'!F15</f>
        <v>0.27643461235868699</v>
      </c>
      <c r="F7" s="6">
        <f>'2'!G47/'2'!G15</f>
        <v>0.29923670939121139</v>
      </c>
      <c r="G7" s="6">
        <f>'2'!H47/'2'!H15</f>
        <v>0.18950844461453148</v>
      </c>
    </row>
    <row r="8" spans="1:7" x14ac:dyDescent="0.25">
      <c r="A8" t="s">
        <v>81</v>
      </c>
      <c r="B8" s="6">
        <f>'2'!C47/'1'!C22</f>
        <v>9.6429711935213675E-3</v>
      </c>
      <c r="C8" s="6">
        <f>'2'!D47/'1'!D22</f>
        <v>1.0589870150569884E-2</v>
      </c>
      <c r="D8" s="6">
        <f>'2'!E47/'1'!E22</f>
        <v>7.8693496459821648E-3</v>
      </c>
      <c r="E8" s="6">
        <f>'2'!F47/'1'!F22</f>
        <v>1.0441120107378996E-2</v>
      </c>
      <c r="F8" s="6">
        <f>'2'!G47/'1'!G22</f>
        <v>9.8787099252118492E-3</v>
      </c>
      <c r="G8" s="6">
        <f>'2'!H47/'1'!H22</f>
        <v>6.2784849860592472E-3</v>
      </c>
    </row>
    <row r="9" spans="1:7" x14ac:dyDescent="0.25">
      <c r="A9" t="s">
        <v>82</v>
      </c>
      <c r="B9" s="6">
        <f>'2'!C47/'1'!C42</f>
        <v>9.198517956987079E-2</v>
      </c>
      <c r="C9" s="6">
        <f>'2'!D47/'1'!D42</f>
        <v>0.10731098918645147</v>
      </c>
      <c r="D9" s="6">
        <f>'2'!E47/'1'!E42</f>
        <v>8.3055375545636939E-2</v>
      </c>
      <c r="E9" s="6">
        <f>'2'!F47/'1'!F42</f>
        <v>0.1148482467481084</v>
      </c>
      <c r="F9" s="6">
        <f>'2'!G47/'1'!G42</f>
        <v>0.11929100531410103</v>
      </c>
      <c r="G9" s="6">
        <f>'2'!H47/'1'!H42</f>
        <v>8.2666019745851999E-2</v>
      </c>
    </row>
    <row r="10" spans="1:7" x14ac:dyDescent="0.25">
      <c r="A10" t="s">
        <v>78</v>
      </c>
      <c r="B10" s="10">
        <v>0.13189999999999999</v>
      </c>
      <c r="C10" s="10">
        <v>0.11700000000000001</v>
      </c>
      <c r="D10" s="10">
        <v>0.12039999999999999</v>
      </c>
      <c r="E10" s="10">
        <v>0.1177</v>
      </c>
      <c r="F10" s="10">
        <v>0.12089999999999999</v>
      </c>
      <c r="G10" s="10">
        <v>0.12089999999999999</v>
      </c>
    </row>
    <row r="11" spans="1:7" x14ac:dyDescent="0.25">
      <c r="A11" t="s">
        <v>83</v>
      </c>
      <c r="B11" s="10">
        <v>3.6700000000000003E-2</v>
      </c>
      <c r="C11" s="10">
        <v>3.7400000000000003E-2</v>
      </c>
      <c r="D11" s="10">
        <v>4.6899999999999997E-2</v>
      </c>
      <c r="E11" s="10">
        <v>5.2299999999999999E-2</v>
      </c>
      <c r="F11" s="10">
        <v>5.3199999999999997E-2</v>
      </c>
      <c r="G11" s="10">
        <v>5.3199999999999997E-2</v>
      </c>
    </row>
    <row r="12" spans="1:7" x14ac:dyDescent="0.25">
      <c r="A12" t="s">
        <v>84</v>
      </c>
      <c r="B12" s="10">
        <v>0.87670000000000003</v>
      </c>
      <c r="C12" s="10">
        <v>0.89580000000000004</v>
      </c>
      <c r="D12" s="10">
        <v>0.87880000000000003</v>
      </c>
      <c r="E12" s="10">
        <v>0.9</v>
      </c>
      <c r="F12" s="10">
        <v>0.89910000000000001</v>
      </c>
      <c r="G12" s="10">
        <v>0.89910000000000001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2018-10-24T04:37:21Z</dcterms:created>
  <dcterms:modified xsi:type="dcterms:W3CDTF">2020-04-12T14:20:45Z</dcterms:modified>
</cp:coreProperties>
</file>