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5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54" i="5" l="1"/>
  <c r="H48" i="5"/>
  <c r="H41" i="5"/>
  <c r="H34" i="5"/>
  <c r="H14" i="5"/>
  <c r="H41" i="2"/>
  <c r="H38" i="2"/>
  <c r="H33" i="2"/>
  <c r="H25" i="2"/>
  <c r="H6" i="2"/>
  <c r="H12" i="2" s="1"/>
  <c r="H49" i="1"/>
  <c r="H44" i="1"/>
  <c r="H48" i="1" s="1"/>
  <c r="H27" i="1"/>
  <c r="H36" i="1" s="1"/>
  <c r="H46" i="1" s="1"/>
  <c r="H16" i="1"/>
  <c r="H13" i="1"/>
  <c r="H6" i="1"/>
  <c r="H5" i="4" l="1"/>
  <c r="H35" i="5"/>
  <c r="H53" i="5" s="1"/>
  <c r="H26" i="2"/>
  <c r="H22" i="1"/>
  <c r="C54" i="5"/>
  <c r="D54" i="5"/>
  <c r="E54" i="5"/>
  <c r="F54" i="5"/>
  <c r="G54" i="5"/>
  <c r="B54" i="5"/>
  <c r="C41" i="2"/>
  <c r="D41" i="2"/>
  <c r="E41" i="2"/>
  <c r="F41" i="2"/>
  <c r="G41" i="2"/>
  <c r="B41" i="2"/>
  <c r="C49" i="1"/>
  <c r="D49" i="1"/>
  <c r="E49" i="1"/>
  <c r="F49" i="1"/>
  <c r="G49" i="1"/>
  <c r="B49" i="1"/>
  <c r="G48" i="5"/>
  <c r="F48" i="5"/>
  <c r="E48" i="5"/>
  <c r="D48" i="5"/>
  <c r="C48" i="5"/>
  <c r="B48" i="5"/>
  <c r="G41" i="5"/>
  <c r="F41" i="5"/>
  <c r="E41" i="5"/>
  <c r="D41" i="5"/>
  <c r="C41" i="5"/>
  <c r="B41" i="5"/>
  <c r="G34" i="5"/>
  <c r="F34" i="5"/>
  <c r="E34" i="5"/>
  <c r="D34" i="5"/>
  <c r="C34" i="5"/>
  <c r="B34" i="5"/>
  <c r="G14" i="5"/>
  <c r="F14" i="5"/>
  <c r="E14" i="5"/>
  <c r="D14" i="5"/>
  <c r="C14" i="5"/>
  <c r="B14" i="5"/>
  <c r="H34" i="2" l="1"/>
  <c r="H39" i="2" s="1"/>
  <c r="H6" i="4"/>
  <c r="C35" i="5"/>
  <c r="G35" i="5"/>
  <c r="G53" i="5" s="1"/>
  <c r="H49" i="5"/>
  <c r="H52" i="5" s="1"/>
  <c r="B35" i="5"/>
  <c r="F35" i="5"/>
  <c r="F53" i="5" s="1"/>
  <c r="E35" i="5"/>
  <c r="E53" i="5" s="1"/>
  <c r="D35" i="5"/>
  <c r="D53" i="5" s="1"/>
  <c r="B53" i="5"/>
  <c r="B49" i="5"/>
  <c r="B52" i="5" s="1"/>
  <c r="F49" i="5"/>
  <c r="F52" i="5" s="1"/>
  <c r="C53" i="5"/>
  <c r="C49" i="5"/>
  <c r="C52" i="5" s="1"/>
  <c r="E49" i="5" l="1"/>
  <c r="E52" i="5" s="1"/>
  <c r="G49" i="5"/>
  <c r="G52" i="5" s="1"/>
  <c r="H40" i="2"/>
  <c r="H9" i="4"/>
  <c r="H8" i="4"/>
  <c r="H7" i="4"/>
  <c r="D49" i="5"/>
  <c r="D52" i="5" s="1"/>
  <c r="C6" i="2"/>
  <c r="D6" i="2"/>
  <c r="E6" i="2"/>
  <c r="F6" i="2"/>
  <c r="F12" i="2" s="1"/>
  <c r="G6" i="2"/>
  <c r="B6" i="2"/>
  <c r="G38" i="2"/>
  <c r="F38" i="2"/>
  <c r="E38" i="2"/>
  <c r="D38" i="2"/>
  <c r="C38" i="2"/>
  <c r="B38" i="2"/>
  <c r="G33" i="2"/>
  <c r="F33" i="2"/>
  <c r="E33" i="2"/>
  <c r="D33" i="2"/>
  <c r="C33" i="2"/>
  <c r="B33" i="2"/>
  <c r="G25" i="2"/>
  <c r="F25" i="2"/>
  <c r="E25" i="2"/>
  <c r="D25" i="2"/>
  <c r="C25" i="2"/>
  <c r="B25" i="2"/>
  <c r="E5" i="4" l="1"/>
  <c r="E12" i="2"/>
  <c r="E26" i="2" s="1"/>
  <c r="E6" i="4" s="1"/>
  <c r="B5" i="4"/>
  <c r="B12" i="2"/>
  <c r="B26" i="2" s="1"/>
  <c r="D5" i="4"/>
  <c r="D12" i="2"/>
  <c r="D26" i="2" s="1"/>
  <c r="D34" i="2" s="1"/>
  <c r="D39" i="2" s="1"/>
  <c r="G5" i="4"/>
  <c r="G12" i="2"/>
  <c r="G26" i="2" s="1"/>
  <c r="G34" i="2" s="1"/>
  <c r="G39" i="2" s="1"/>
  <c r="C5" i="4"/>
  <c r="C12" i="2"/>
  <c r="C26" i="2" s="1"/>
  <c r="F26" i="2"/>
  <c r="F5" i="4"/>
  <c r="B6" i="1"/>
  <c r="E16" i="1"/>
  <c r="E34" i="2" l="1"/>
  <c r="E39" i="2" s="1"/>
  <c r="D6" i="4"/>
  <c r="G6" i="4"/>
  <c r="G40" i="2"/>
  <c r="G7" i="4"/>
  <c r="D40" i="2"/>
  <c r="D7" i="4"/>
  <c r="B34" i="2"/>
  <c r="B39" i="2" s="1"/>
  <c r="B6" i="4"/>
  <c r="C34" i="2"/>
  <c r="C39" i="2" s="1"/>
  <c r="C6" i="4"/>
  <c r="E40" i="2"/>
  <c r="E7" i="4"/>
  <c r="F34" i="2"/>
  <c r="F39" i="2" s="1"/>
  <c r="F6" i="4"/>
  <c r="G44" i="1"/>
  <c r="B44" i="1"/>
  <c r="C44" i="1"/>
  <c r="D44" i="1"/>
  <c r="E44" i="1"/>
  <c r="G27" i="1"/>
  <c r="G36" i="1" s="1"/>
  <c r="B27" i="1"/>
  <c r="B36" i="1" s="1"/>
  <c r="C27" i="1"/>
  <c r="C36" i="1" s="1"/>
  <c r="D27" i="1"/>
  <c r="D36" i="1" s="1"/>
  <c r="E27" i="1"/>
  <c r="E36" i="1" s="1"/>
  <c r="G16" i="1"/>
  <c r="B16" i="1"/>
  <c r="C16" i="1"/>
  <c r="D16" i="1"/>
  <c r="G13" i="1"/>
  <c r="B13" i="1"/>
  <c r="B22" i="1" s="1"/>
  <c r="C13" i="1"/>
  <c r="D13" i="1"/>
  <c r="E13" i="1"/>
  <c r="G6" i="1"/>
  <c r="C6" i="1"/>
  <c r="D6" i="1"/>
  <c r="E6" i="1"/>
  <c r="B8" i="4" l="1"/>
  <c r="C40" i="2"/>
  <c r="C7" i="4"/>
  <c r="F40" i="2"/>
  <c r="F7" i="4"/>
  <c r="B40" i="2"/>
  <c r="B7" i="4"/>
  <c r="B48" i="1"/>
  <c r="B9" i="4"/>
  <c r="D48" i="1"/>
  <c r="D9" i="4"/>
  <c r="C48" i="1"/>
  <c r="C9" i="4"/>
  <c r="E48" i="1"/>
  <c r="E9" i="4"/>
  <c r="G48" i="1"/>
  <c r="G9" i="4"/>
  <c r="B46" i="1"/>
  <c r="C46" i="1"/>
  <c r="C22" i="1"/>
  <c r="C8" i="4" s="1"/>
  <c r="D46" i="1"/>
  <c r="D22" i="1"/>
  <c r="D8" i="4" s="1"/>
  <c r="E46" i="1"/>
  <c r="E22" i="1"/>
  <c r="E8" i="4" s="1"/>
  <c r="G46" i="1"/>
  <c r="G22" i="1"/>
  <c r="G8" i="4" s="1"/>
  <c r="F44" i="1"/>
  <c r="F27" i="1"/>
  <c r="F36" i="1" s="1"/>
  <c r="F16" i="1"/>
  <c r="F13" i="1"/>
  <c r="F6" i="1"/>
  <c r="F48" i="1" l="1"/>
  <c r="F9" i="4"/>
  <c r="F22" i="1"/>
  <c r="F8" i="4" s="1"/>
  <c r="F46" i="1"/>
</calcChain>
</file>

<file path=xl/sharedStrings.xml><?xml version="1.0" encoding="utf-8"?>
<sst xmlns="http://schemas.openxmlformats.org/spreadsheetml/2006/main" count="133" uniqueCount="127">
  <si>
    <t>Balance with Bangladesh bank &amp; its agent( Including foreign currencies)</t>
  </si>
  <si>
    <t>Inside Bangladesh</t>
  </si>
  <si>
    <t>Outside Bangladesh</t>
  </si>
  <si>
    <t>Investments</t>
  </si>
  <si>
    <t>Government</t>
  </si>
  <si>
    <t>Others</t>
  </si>
  <si>
    <t>Loans,cash credit, overdraft etc</t>
  </si>
  <si>
    <t>Bills purchased &amp; discounted</t>
  </si>
  <si>
    <t>Other assests</t>
  </si>
  <si>
    <t>Current accounts &amp; other accounts</t>
  </si>
  <si>
    <t xml:space="preserve">Bills payable </t>
  </si>
  <si>
    <t>Savings bank deposit</t>
  </si>
  <si>
    <t>Term deposits</t>
  </si>
  <si>
    <t>Bearer certificate of deposit</t>
  </si>
  <si>
    <t>Other deposit</t>
  </si>
  <si>
    <t>Other Liabilities</t>
  </si>
  <si>
    <t>Paid up captal</t>
  </si>
  <si>
    <t>Share premium</t>
  </si>
  <si>
    <t>Statutory reserve</t>
  </si>
  <si>
    <t>General reserve</t>
  </si>
  <si>
    <t>Dividend equualisation reserve</t>
  </si>
  <si>
    <t>Retained Earning</t>
  </si>
  <si>
    <t xml:space="preserve">Interst on deposits &amp; borrowing </t>
  </si>
  <si>
    <t>Investment income</t>
  </si>
  <si>
    <t>Commission, exchange &amp; brokearge</t>
  </si>
  <si>
    <t>Salaries &amp; allowances</t>
  </si>
  <si>
    <t>Rent ,texes ,insurance electricity</t>
  </si>
  <si>
    <t>Legal expenses</t>
  </si>
  <si>
    <t>Postage,stamp,telecommnicaiton</t>
  </si>
  <si>
    <t>Stationery ,priting advertisements, etc</t>
  </si>
  <si>
    <t>Directors fees</t>
  </si>
  <si>
    <t>Auditors fees</t>
  </si>
  <si>
    <t>Other expneses</t>
  </si>
  <si>
    <t xml:space="preserve">Specific provision </t>
  </si>
  <si>
    <t>Provision for diminution in value of investments</t>
  </si>
  <si>
    <t>Other provisions</t>
  </si>
  <si>
    <t>Current tax expneses</t>
  </si>
  <si>
    <t>Deferred tax  income</t>
  </si>
  <si>
    <t>Interest received</t>
  </si>
  <si>
    <t>Interst paid</t>
  </si>
  <si>
    <t>Dividend received</t>
  </si>
  <si>
    <t>Fees &amp; commission received</t>
  </si>
  <si>
    <t>Paid to employees &amp; surppliers</t>
  </si>
  <si>
    <t>Payment of income tax</t>
  </si>
  <si>
    <t>Received from other operating activiites</t>
  </si>
  <si>
    <t>Lease receivable</t>
  </si>
  <si>
    <t>Long term finance</t>
  </si>
  <si>
    <t>real estate finnace</t>
  </si>
  <si>
    <t>Personal loan</t>
  </si>
  <si>
    <t>Loan against deposit</t>
  </si>
  <si>
    <t>Margin loan to portfolio investors</t>
  </si>
  <si>
    <t>Short term finance</t>
  </si>
  <si>
    <t>Term &amp; other deposits</t>
  </si>
  <si>
    <t>Payable &amp; accrued expneses</t>
  </si>
  <si>
    <t>Deferred liability -employees gratuity</t>
  </si>
  <si>
    <t>Portfolio investors fund</t>
  </si>
  <si>
    <t>Deferred tax liability</t>
  </si>
  <si>
    <t>Interest suspense account</t>
  </si>
  <si>
    <t>Purcahse of fixed assest</t>
  </si>
  <si>
    <t>Disposal of fixed assests</t>
  </si>
  <si>
    <t>Share money in arrear</t>
  </si>
  <si>
    <t>Dividend paid</t>
  </si>
  <si>
    <t>Repayment of term loans</t>
  </si>
  <si>
    <t>Interest income</t>
  </si>
  <si>
    <t>In hand(Including foreign currencies)</t>
  </si>
  <si>
    <t>Depreciation</t>
  </si>
  <si>
    <t>Ratio</t>
  </si>
  <si>
    <t>Operating Margin</t>
  </si>
  <si>
    <t>Net Margin</t>
  </si>
  <si>
    <t>Capital to Risk Weighted Assets Ratio</t>
  </si>
  <si>
    <t>As at year end</t>
  </si>
  <si>
    <t>IDLC Finance Limited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</si>
  <si>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</si>
  <si>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</si>
  <si>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</si>
  <si>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</si>
  <si>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</si>
  <si>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</si>
  <si>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</si>
  <si>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</si>
  <si>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</si>
  <si>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</si>
  <si>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</si>
  <si>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</si>
  <si>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</si>
  <si>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</si>
  <si>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</si>
  <si>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</si>
  <si>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</si>
  <si>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</si>
  <si>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</si>
  <si>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</si>
  <si>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</si>
  <si>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</si>
  <si>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</si>
  <si>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</si>
  <si>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</si>
  <si>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</si>
  <si>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</si>
  <si>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</si>
  <si>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</si>
  <si>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</si>
  <si>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</si>
  <si>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</si>
  <si>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</si>
  <si>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</si>
  <si>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</si>
  <si>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</si>
  <si>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</si>
  <si>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</si>
  <si>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</si>
  <si>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</si>
  <si>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</si>
  <si>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Non-controlling interest</t>
  </si>
  <si>
    <t>Balance Sheet</t>
  </si>
  <si>
    <t>Income Statement</t>
  </si>
  <si>
    <t>Cash Flow Statement</t>
  </si>
  <si>
    <t>Other operating income</t>
  </si>
  <si>
    <t>Managing Director's salary and benefits</t>
  </si>
  <si>
    <t>Charges on loan losses</t>
  </si>
  <si>
    <t>Depreciation and repair of Company's assets</t>
  </si>
  <si>
    <t>General provision</t>
  </si>
  <si>
    <t>Car loan</t>
  </si>
  <si>
    <t>Investment in marketable securities</t>
  </si>
  <si>
    <t>Net drawdown of short term loan</t>
  </si>
  <si>
    <t xml:space="preserve">Net proceeds of investment in securities </t>
  </si>
  <si>
    <t>Drawdown of term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</si>
</sst>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64" fontId="0" fillId="0" borderId="0" xfId="1" applyNumberFormat="1" applyFont="1"/>
    <xf numFmtId="164" fontId="2" fillId="0" borderId="0" xfId="0" applyNumberFormat="1" applyFont="1"/>
    <xf numFmtId="164" fontId="2" fillId="0" borderId="0" xfId="1" applyNumberFormat="1" applyFont="1"/>
    <xf numFmtId="164" fontId="1" fillId="0" borderId="0" xfId="1" applyNumberFormat="1" applyFont="1"/>
    <xf numFmtId="10" fontId="0" fillId="0" borderId="0" xfId="2" applyNumberFormat="1" applyFont="1"/>
    <xf numFmtId="43" fontId="0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Fill="1"/>
    <xf numFmtId="0" fontId="2" fillId="0" borderId="1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Alignme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3" fontId="0" fillId="0" borderId="0" xfId="0" applyNumberFormat="1"/>
    <xf numFmtId="3" fontId="2" fillId="0" borderId="0" xfId="0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H43" sqref="H43"/>
    </sheetView>
  </sheetViews>
  <sheetFormatPr defaultRowHeight="15" x14ac:dyDescent="0.25"/>
  <cols>
    <col min="1" max="1" width="46.140625" customWidth="1"/>
    <col min="2" max="7" width="15.28515625" bestFit="1" customWidth="1"/>
    <col min="8" max="8" width="18" bestFit="1" customWidth="1"/>
  </cols>
  <sheetData>
    <row r="1" spans="1:8" x14ac:dyDescent="0.25">
      <c r="A1" s="1" t="s">
        <v>71</v>
      </c>
    </row>
    <row r="2" spans="1:8" x14ac:dyDescent="0.25">
      <c r="A2" s="1" t="s">
        <v>114</v>
      </c>
    </row>
    <row r="3" spans="1:8" x14ac:dyDescent="0.25">
      <c r="A3" t="s">
        <v>70</v>
      </c>
    </row>
    <row r="4" spans="1:8" x14ac:dyDescent="0.25">
      <c r="A4" s="15"/>
      <c r="B4" s="15">
        <v>2012</v>
      </c>
      <c r="C4" s="15">
        <v>2013</v>
      </c>
      <c r="D4" s="15">
        <v>2014</v>
      </c>
      <c r="E4" s="15">
        <v>2015</v>
      </c>
      <c r="F4" s="15">
        <v>2016</v>
      </c>
      <c r="G4" s="15">
        <v>2017</v>
      </c>
      <c r="H4" s="15">
        <v>2018</v>
      </c>
    </row>
    <row r="5" spans="1:8" x14ac:dyDescent="0.25">
      <c r="A5" s="16" t="s">
        <v>72</v>
      </c>
    </row>
    <row r="6" spans="1:8" x14ac:dyDescent="0.25">
      <c r="A6" s="17" t="s">
        <v>73</v>
      </c>
      <c r="B6" s="6">
        <f>SUM(B7:B8)</f>
        <v>565594055</v>
      </c>
      <c r="C6" s="6">
        <f t="shared" ref="C6:H6" si="0">SUM(C7:C8)</f>
        <v>744490114</v>
      </c>
      <c r="D6" s="6">
        <f t="shared" si="0"/>
        <v>728913992</v>
      </c>
      <c r="E6" s="6">
        <f t="shared" si="0"/>
        <v>891869744</v>
      </c>
      <c r="F6" s="6">
        <f>SUM(F7:F8)</f>
        <v>976157535</v>
      </c>
      <c r="G6" s="6">
        <f t="shared" si="0"/>
        <v>1096112369</v>
      </c>
      <c r="H6" s="6">
        <f t="shared" si="0"/>
        <v>2565430058</v>
      </c>
    </row>
    <row r="7" spans="1:8" x14ac:dyDescent="0.25">
      <c r="A7" t="s">
        <v>64</v>
      </c>
      <c r="B7" s="5">
        <v>251000</v>
      </c>
      <c r="C7" s="5">
        <v>301000</v>
      </c>
      <c r="D7" s="5">
        <v>316000</v>
      </c>
      <c r="E7" s="5">
        <v>366000</v>
      </c>
      <c r="F7" s="5">
        <v>376000</v>
      </c>
      <c r="G7" s="5">
        <v>385000</v>
      </c>
      <c r="H7" s="22">
        <v>434090</v>
      </c>
    </row>
    <row r="8" spans="1:8" ht="30" x14ac:dyDescent="0.25">
      <c r="A8" s="2" t="s">
        <v>0</v>
      </c>
      <c r="B8" s="5">
        <v>565343055</v>
      </c>
      <c r="C8" s="5">
        <v>744189114</v>
      </c>
      <c r="D8" s="5">
        <v>728597992</v>
      </c>
      <c r="E8" s="5">
        <v>891503744</v>
      </c>
      <c r="F8" s="5">
        <v>975781535</v>
      </c>
      <c r="G8" s="5">
        <v>1095727369</v>
      </c>
      <c r="H8" s="22">
        <v>2564995968</v>
      </c>
    </row>
    <row r="9" spans="1:8" x14ac:dyDescent="0.25">
      <c r="A9" s="18" t="s">
        <v>74</v>
      </c>
      <c r="B9" s="7">
        <v>3275459753</v>
      </c>
      <c r="C9" s="5">
        <v>7111427413</v>
      </c>
      <c r="D9" s="7">
        <v>7256039490</v>
      </c>
      <c r="E9" s="7">
        <v>12543322538</v>
      </c>
      <c r="F9" s="7">
        <v>10377181667</v>
      </c>
      <c r="G9" s="7">
        <v>13631778315</v>
      </c>
      <c r="H9" s="23">
        <v>13670184483</v>
      </c>
    </row>
    <row r="10" spans="1:8" x14ac:dyDescent="0.25">
      <c r="A10" t="s">
        <v>1</v>
      </c>
      <c r="B10" s="5">
        <v>3275459753</v>
      </c>
      <c r="C10" s="5">
        <v>7111427413</v>
      </c>
      <c r="D10" s="5">
        <v>7256039490</v>
      </c>
      <c r="E10" s="5">
        <v>12543322538</v>
      </c>
      <c r="F10" s="5">
        <v>10377181667</v>
      </c>
      <c r="G10" s="5">
        <v>13631778315</v>
      </c>
      <c r="H10" s="5">
        <v>13670184483</v>
      </c>
    </row>
    <row r="11" spans="1:8" x14ac:dyDescent="0.25">
      <c r="A11" t="s">
        <v>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8" x14ac:dyDescent="0.25">
      <c r="A12" s="19" t="s">
        <v>75</v>
      </c>
      <c r="B12" s="5">
        <v>40000000</v>
      </c>
      <c r="C12" s="5">
        <v>0</v>
      </c>
      <c r="D12" s="5"/>
      <c r="E12" s="5"/>
      <c r="F12" s="5">
        <v>0</v>
      </c>
      <c r="G12" s="5"/>
    </row>
    <row r="13" spans="1:8" x14ac:dyDescent="0.25">
      <c r="A13" s="19" t="s">
        <v>3</v>
      </c>
      <c r="B13" s="7">
        <f t="shared" ref="B13:H13" si="1">SUM(B14:B15)</f>
        <v>387543923</v>
      </c>
      <c r="C13" s="7">
        <f t="shared" si="1"/>
        <v>786553016</v>
      </c>
      <c r="D13" s="7">
        <f t="shared" si="1"/>
        <v>2636025841</v>
      </c>
      <c r="E13" s="7">
        <f t="shared" si="1"/>
        <v>3392468561</v>
      </c>
      <c r="F13" s="7">
        <f>SUM(F14:F15)</f>
        <v>4348316767</v>
      </c>
      <c r="G13" s="7">
        <f t="shared" si="1"/>
        <v>7922749192</v>
      </c>
      <c r="H13" s="7">
        <f t="shared" si="1"/>
        <v>7300477507</v>
      </c>
    </row>
    <row r="14" spans="1:8" x14ac:dyDescent="0.25">
      <c r="A14" s="3" t="s">
        <v>4</v>
      </c>
      <c r="B14" s="5"/>
      <c r="C14" s="5">
        <v>0</v>
      </c>
      <c r="D14" s="5">
        <v>300000000</v>
      </c>
      <c r="E14" s="5">
        <v>300000000</v>
      </c>
      <c r="F14" s="5">
        <v>0</v>
      </c>
      <c r="G14" s="5">
        <v>0</v>
      </c>
      <c r="H14" s="22">
        <v>7300477507</v>
      </c>
    </row>
    <row r="15" spans="1:8" x14ac:dyDescent="0.25">
      <c r="A15" s="3" t="s">
        <v>5</v>
      </c>
      <c r="B15" s="5">
        <v>387543923</v>
      </c>
      <c r="C15" s="5">
        <v>786553016</v>
      </c>
      <c r="D15" s="5">
        <v>2336025841</v>
      </c>
      <c r="E15" s="5">
        <v>3092468561</v>
      </c>
      <c r="F15" s="5">
        <v>4348316767</v>
      </c>
      <c r="G15" s="5">
        <v>7922749192</v>
      </c>
    </row>
    <row r="16" spans="1:8" x14ac:dyDescent="0.25">
      <c r="A16" s="19" t="s">
        <v>76</v>
      </c>
      <c r="B16" s="7">
        <f t="shared" ref="B16:H16" si="2">SUM(B17:B18)</f>
        <v>32595178553</v>
      </c>
      <c r="C16" s="7">
        <f t="shared" si="2"/>
        <v>40941257690</v>
      </c>
      <c r="D16" s="7">
        <f t="shared" si="2"/>
        <v>47068955362</v>
      </c>
      <c r="E16" s="7">
        <f>SUM(E17:E18)</f>
        <v>55211824250</v>
      </c>
      <c r="F16" s="7">
        <f>SUM(F17:F18)</f>
        <v>62264891877</v>
      </c>
      <c r="G16" s="7">
        <f t="shared" si="2"/>
        <v>71498548035</v>
      </c>
      <c r="H16" s="7">
        <f t="shared" si="2"/>
        <v>83934280017</v>
      </c>
    </row>
    <row r="17" spans="1:8" x14ac:dyDescent="0.25">
      <c r="A17" s="3" t="s">
        <v>6</v>
      </c>
      <c r="B17" s="5">
        <v>32595178553</v>
      </c>
      <c r="C17" s="5">
        <v>40941257690</v>
      </c>
      <c r="D17" s="5">
        <v>47068955362</v>
      </c>
      <c r="E17" s="5">
        <v>55211824250</v>
      </c>
      <c r="F17" s="5">
        <v>62264891877</v>
      </c>
      <c r="G17" s="5">
        <v>71498548035</v>
      </c>
      <c r="H17" s="22">
        <v>83934280017</v>
      </c>
    </row>
    <row r="18" spans="1:8" x14ac:dyDescent="0.25">
      <c r="A18" s="3" t="s">
        <v>7</v>
      </c>
      <c r="B18" s="5"/>
      <c r="C18" s="5">
        <v>0</v>
      </c>
      <c r="D18" s="5">
        <v>0</v>
      </c>
      <c r="E18" s="5">
        <v>0</v>
      </c>
      <c r="F18" s="5">
        <v>0</v>
      </c>
      <c r="G18" s="5"/>
    </row>
    <row r="19" spans="1:8" x14ac:dyDescent="0.25">
      <c r="A19" s="17" t="s">
        <v>77</v>
      </c>
      <c r="B19" s="5">
        <v>471830413</v>
      </c>
      <c r="C19" s="5">
        <v>395723936</v>
      </c>
      <c r="D19" s="5">
        <v>380542124</v>
      </c>
      <c r="E19" s="5">
        <v>537098683</v>
      </c>
      <c r="F19" s="5">
        <v>654273352</v>
      </c>
      <c r="G19" s="5">
        <v>662791925</v>
      </c>
      <c r="H19" s="22">
        <v>552025946</v>
      </c>
    </row>
    <row r="20" spans="1:8" x14ac:dyDescent="0.25">
      <c r="A20" s="17" t="s">
        <v>78</v>
      </c>
      <c r="B20" s="5">
        <v>448259040</v>
      </c>
      <c r="C20" s="5">
        <v>449931305</v>
      </c>
      <c r="D20" s="5">
        <v>856111439</v>
      </c>
      <c r="E20" s="5">
        <v>857870414</v>
      </c>
      <c r="F20" s="5">
        <v>738284186</v>
      </c>
      <c r="G20" s="5">
        <v>874963255</v>
      </c>
      <c r="H20" s="22">
        <v>1143290024</v>
      </c>
    </row>
    <row r="21" spans="1:8" x14ac:dyDescent="0.25">
      <c r="A21" s="17" t="s">
        <v>79</v>
      </c>
      <c r="B21" s="5"/>
      <c r="C21" s="5">
        <v>0</v>
      </c>
      <c r="D21" s="5"/>
      <c r="E21" s="5">
        <v>0</v>
      </c>
      <c r="F21" s="5">
        <v>0</v>
      </c>
      <c r="G21" s="5">
        <v>0</v>
      </c>
    </row>
    <row r="22" spans="1:8" x14ac:dyDescent="0.25">
      <c r="A22" s="1"/>
      <c r="B22" s="7">
        <f>B6+B9+B12+B13+B16+B19+B20</f>
        <v>37783865737</v>
      </c>
      <c r="C22" s="7">
        <f t="shared" ref="C22:E22" si="3">C6+C9+C13+C16+C19+C20</f>
        <v>50429383474</v>
      </c>
      <c r="D22" s="7">
        <f t="shared" si="3"/>
        <v>58926588248</v>
      </c>
      <c r="E22" s="7">
        <f t="shared" si="3"/>
        <v>73434454190</v>
      </c>
      <c r="F22" s="7">
        <f>F6+F9+F13+F16+F19+F20</f>
        <v>79359105384</v>
      </c>
      <c r="G22" s="7">
        <f>G6+G9+G13+G16+G19+G20</f>
        <v>95686943091</v>
      </c>
      <c r="H22" s="7">
        <f>H6+H9+H13+H16+H19+H20</f>
        <v>109165688035</v>
      </c>
    </row>
    <row r="23" spans="1:8" x14ac:dyDescent="0.25">
      <c r="B23" s="5"/>
      <c r="C23" s="5"/>
      <c r="D23" s="5"/>
      <c r="E23" s="5"/>
      <c r="F23" s="5"/>
      <c r="G23" s="5"/>
    </row>
    <row r="24" spans="1:8" x14ac:dyDescent="0.25">
      <c r="A24" s="16" t="s">
        <v>80</v>
      </c>
      <c r="B24" s="5"/>
      <c r="C24" s="5"/>
      <c r="D24" s="5"/>
      <c r="E24" s="5"/>
      <c r="F24" s="5"/>
      <c r="G24" s="5"/>
    </row>
    <row r="25" spans="1:8" x14ac:dyDescent="0.25">
      <c r="A25" s="19" t="s">
        <v>81</v>
      </c>
      <c r="B25" s="5"/>
      <c r="C25" s="5"/>
      <c r="D25" s="5"/>
      <c r="E25" s="5"/>
      <c r="F25" s="5"/>
      <c r="G25" s="5"/>
    </row>
    <row r="26" spans="1:8" x14ac:dyDescent="0.25">
      <c r="A26" s="19" t="s">
        <v>82</v>
      </c>
      <c r="B26" s="5">
        <v>4333821600</v>
      </c>
      <c r="C26" s="5">
        <v>8827892450</v>
      </c>
      <c r="D26" s="5">
        <v>9198032173</v>
      </c>
      <c r="E26" s="5">
        <v>10585582747</v>
      </c>
      <c r="F26" s="7">
        <v>12564377442</v>
      </c>
      <c r="G26" s="7">
        <v>11400359336</v>
      </c>
      <c r="H26" s="23">
        <v>12496240919</v>
      </c>
    </row>
    <row r="27" spans="1:8" x14ac:dyDescent="0.25">
      <c r="A27" s="19" t="s">
        <v>83</v>
      </c>
      <c r="B27" s="7">
        <f t="shared" ref="B27:E27" si="4">SUM(B28:B33)</f>
        <v>22998899099</v>
      </c>
      <c r="C27" s="7">
        <f t="shared" si="4"/>
        <v>30187439084</v>
      </c>
      <c r="D27" s="7">
        <f t="shared" si="4"/>
        <v>36595119049</v>
      </c>
      <c r="E27" s="7">
        <f t="shared" si="4"/>
        <v>47624565293</v>
      </c>
      <c r="F27" s="7">
        <f>SUM(F28:F33)</f>
        <v>49324324830</v>
      </c>
      <c r="G27" s="7">
        <f>SUM(G28:G33)</f>
        <v>62092433912</v>
      </c>
      <c r="H27" s="7">
        <f>SUM(H28:H33)</f>
        <v>72712749226</v>
      </c>
    </row>
    <row r="28" spans="1:8" x14ac:dyDescent="0.25">
      <c r="A28" s="3" t="s">
        <v>9</v>
      </c>
      <c r="B28" s="5"/>
      <c r="C28" s="5"/>
      <c r="D28" s="5"/>
      <c r="E28" s="5">
        <v>0</v>
      </c>
      <c r="F28" s="5"/>
      <c r="G28" s="5"/>
    </row>
    <row r="29" spans="1:8" x14ac:dyDescent="0.25">
      <c r="A29" s="3" t="s">
        <v>10</v>
      </c>
      <c r="B29" s="5"/>
      <c r="C29" s="5"/>
      <c r="D29" s="5"/>
      <c r="E29" s="5">
        <v>0</v>
      </c>
      <c r="F29" s="5"/>
      <c r="G29" s="5"/>
    </row>
    <row r="30" spans="1:8" x14ac:dyDescent="0.25">
      <c r="A30" t="s">
        <v>11</v>
      </c>
      <c r="B30" s="5"/>
      <c r="C30" s="5"/>
      <c r="D30" s="5"/>
      <c r="E30" s="5">
        <v>0</v>
      </c>
      <c r="F30" s="5"/>
      <c r="G30" s="5"/>
    </row>
    <row r="31" spans="1:8" x14ac:dyDescent="0.25">
      <c r="A31" t="s">
        <v>12</v>
      </c>
      <c r="B31" s="5">
        <v>22008203723</v>
      </c>
      <c r="C31" s="5">
        <v>29063880082</v>
      </c>
      <c r="D31" s="5">
        <v>35240301090</v>
      </c>
      <c r="E31" s="5">
        <v>46038675236</v>
      </c>
      <c r="F31" s="5">
        <v>47474930697</v>
      </c>
      <c r="G31" s="5">
        <v>59853619702</v>
      </c>
      <c r="H31" s="22">
        <v>70257701507</v>
      </c>
    </row>
    <row r="32" spans="1:8" x14ac:dyDescent="0.25">
      <c r="A32" t="s">
        <v>13</v>
      </c>
      <c r="B32" s="5"/>
      <c r="C32" s="5">
        <v>0</v>
      </c>
      <c r="D32" s="5">
        <v>0</v>
      </c>
      <c r="E32" s="5">
        <v>1585890057</v>
      </c>
      <c r="F32" s="5">
        <v>0</v>
      </c>
      <c r="G32" s="5"/>
    </row>
    <row r="33" spans="1:8" x14ac:dyDescent="0.25">
      <c r="A33" t="s">
        <v>14</v>
      </c>
      <c r="B33" s="5">
        <v>990695376</v>
      </c>
      <c r="C33" s="5">
        <v>1123559002</v>
      </c>
      <c r="D33" s="5">
        <v>1354817959</v>
      </c>
      <c r="E33" s="5"/>
      <c r="F33" s="5">
        <v>1849394133</v>
      </c>
      <c r="G33" s="5">
        <v>2238814210</v>
      </c>
      <c r="H33" s="22">
        <v>2455047719</v>
      </c>
    </row>
    <row r="34" spans="1:8" x14ac:dyDescent="0.25">
      <c r="B34" s="5"/>
      <c r="C34" s="5"/>
      <c r="D34" s="5"/>
      <c r="E34" s="5"/>
      <c r="F34" s="5"/>
      <c r="G34" s="5"/>
    </row>
    <row r="35" spans="1:8" x14ac:dyDescent="0.25">
      <c r="A35" s="19" t="s">
        <v>15</v>
      </c>
      <c r="B35" s="5">
        <v>5757851191</v>
      </c>
      <c r="C35" s="5">
        <v>6051291971</v>
      </c>
      <c r="D35" s="5">
        <v>6605605660</v>
      </c>
      <c r="E35" s="5">
        <v>7438343943</v>
      </c>
      <c r="F35" s="8">
        <v>8532563556</v>
      </c>
      <c r="G35" s="5">
        <v>9596670976</v>
      </c>
      <c r="H35" s="22">
        <v>10319370941</v>
      </c>
    </row>
    <row r="36" spans="1:8" x14ac:dyDescent="0.25">
      <c r="A36" s="1"/>
      <c r="B36" s="7">
        <f t="shared" ref="B36:E36" si="5">B26+B27+B35</f>
        <v>33090571890</v>
      </c>
      <c r="C36" s="7">
        <f t="shared" si="5"/>
        <v>45066623505</v>
      </c>
      <c r="D36" s="7">
        <f t="shared" si="5"/>
        <v>52398756882</v>
      </c>
      <c r="E36" s="7">
        <f t="shared" si="5"/>
        <v>65648491983</v>
      </c>
      <c r="F36" s="7">
        <f>F26+F27+F35</f>
        <v>70421265828</v>
      </c>
      <c r="G36" s="7">
        <f>G26+G27+G35</f>
        <v>83089464224</v>
      </c>
      <c r="H36" s="7">
        <f>H26+H27+H35</f>
        <v>95528361086</v>
      </c>
    </row>
    <row r="37" spans="1:8" x14ac:dyDescent="0.25">
      <c r="A37" s="19" t="s">
        <v>84</v>
      </c>
      <c r="B37" s="5"/>
      <c r="C37" s="5"/>
      <c r="D37" s="5"/>
      <c r="E37" s="5"/>
      <c r="F37" s="5"/>
      <c r="G37" s="5"/>
    </row>
    <row r="38" spans="1:8" x14ac:dyDescent="0.25">
      <c r="A38" t="s">
        <v>16</v>
      </c>
      <c r="B38" s="5">
        <v>1237500000</v>
      </c>
      <c r="C38" s="5">
        <v>1608750000</v>
      </c>
      <c r="D38" s="5">
        <v>2010937500</v>
      </c>
      <c r="E38" s="5">
        <v>2513671870</v>
      </c>
      <c r="F38" s="5">
        <v>2513671870</v>
      </c>
      <c r="G38" s="5">
        <v>3770507800</v>
      </c>
      <c r="H38" s="5">
        <v>3770507800</v>
      </c>
    </row>
    <row r="39" spans="1:8" x14ac:dyDescent="0.25">
      <c r="A39" t="s">
        <v>17</v>
      </c>
      <c r="B39" s="5">
        <v>3750000</v>
      </c>
      <c r="C39" s="5">
        <v>3750000</v>
      </c>
      <c r="D39" s="5">
        <v>3750000</v>
      </c>
      <c r="E39" s="5">
        <v>3750000</v>
      </c>
      <c r="F39" s="5">
        <v>3750000</v>
      </c>
      <c r="G39" s="5">
        <v>1260585930</v>
      </c>
      <c r="H39" s="5">
        <v>1260585930</v>
      </c>
    </row>
    <row r="40" spans="1:8" x14ac:dyDescent="0.25">
      <c r="A40" t="s">
        <v>18</v>
      </c>
      <c r="B40" s="5">
        <v>841050246</v>
      </c>
      <c r="C40" s="5">
        <v>1003251644</v>
      </c>
      <c r="D40" s="5">
        <v>1233958647</v>
      </c>
      <c r="E40" s="5">
        <v>1482722671</v>
      </c>
      <c r="F40" s="5">
        <v>1782004350</v>
      </c>
      <c r="G40" s="5">
        <v>2098412371</v>
      </c>
      <c r="H40" s="22">
        <v>2416541850</v>
      </c>
    </row>
    <row r="41" spans="1:8" x14ac:dyDescent="0.25">
      <c r="A41" t="s">
        <v>19</v>
      </c>
      <c r="B41" s="5">
        <v>811250000</v>
      </c>
      <c r="C41" s="5">
        <v>811250000</v>
      </c>
      <c r="D41" s="5">
        <v>1000000000</v>
      </c>
      <c r="E41" s="5">
        <v>1000000000</v>
      </c>
      <c r="F41" s="5">
        <v>1000000000</v>
      </c>
      <c r="G41" s="5">
        <v>1000000000</v>
      </c>
      <c r="H41" s="5">
        <v>1000000000</v>
      </c>
    </row>
    <row r="42" spans="1:8" x14ac:dyDescent="0.25">
      <c r="A42" t="s">
        <v>20</v>
      </c>
      <c r="B42" s="5">
        <v>46500000</v>
      </c>
      <c r="C42" s="5">
        <v>46500000</v>
      </c>
      <c r="D42" s="5">
        <v>46500000</v>
      </c>
      <c r="E42" s="5">
        <v>46500000</v>
      </c>
      <c r="F42" s="5">
        <v>46500000</v>
      </c>
      <c r="G42" s="5">
        <v>46500000</v>
      </c>
      <c r="H42" s="5">
        <v>46500000</v>
      </c>
    </row>
    <row r="43" spans="1:8" x14ac:dyDescent="0.25">
      <c r="A43" t="s">
        <v>21</v>
      </c>
      <c r="B43" s="5">
        <v>1753241814</v>
      </c>
      <c r="C43" s="5">
        <v>1889256471</v>
      </c>
      <c r="D43" s="5">
        <v>2232683265</v>
      </c>
      <c r="E43" s="5">
        <v>2739315501</v>
      </c>
      <c r="F43" s="5">
        <v>3591910951</v>
      </c>
      <c r="G43" s="5">
        <v>4421469765</v>
      </c>
      <c r="H43" s="22">
        <v>5143188211</v>
      </c>
    </row>
    <row r="44" spans="1:8" x14ac:dyDescent="0.25">
      <c r="A44" s="4"/>
      <c r="B44" s="7">
        <f t="shared" ref="B44:E44" si="6">SUM(B38:B43)</f>
        <v>4693292060</v>
      </c>
      <c r="C44" s="7">
        <f t="shared" si="6"/>
        <v>5362758115</v>
      </c>
      <c r="D44" s="7">
        <f t="shared" si="6"/>
        <v>6527829412</v>
      </c>
      <c r="E44" s="7">
        <f t="shared" si="6"/>
        <v>7785960042</v>
      </c>
      <c r="F44" s="7">
        <f>SUM(F38:F43)</f>
        <v>8937837171</v>
      </c>
      <c r="G44" s="7">
        <f>SUM(G38:G43)</f>
        <v>12597475866</v>
      </c>
      <c r="H44" s="7">
        <f>SUM(H38:H43)</f>
        <v>13637323791</v>
      </c>
    </row>
    <row r="45" spans="1:8" x14ac:dyDescent="0.25">
      <c r="A45" s="19" t="s">
        <v>113</v>
      </c>
      <c r="B45" s="5">
        <v>1787</v>
      </c>
      <c r="C45" s="5">
        <v>1854</v>
      </c>
      <c r="D45" s="5">
        <v>1954</v>
      </c>
      <c r="E45" s="5">
        <v>2165</v>
      </c>
      <c r="F45" s="5">
        <v>2385</v>
      </c>
      <c r="G45" s="5">
        <v>3001</v>
      </c>
    </row>
    <row r="46" spans="1:8" x14ac:dyDescent="0.25">
      <c r="A46" s="1"/>
      <c r="B46" s="7">
        <f t="shared" ref="B46:E46" si="7">B36+B44+B45</f>
        <v>37783865737</v>
      </c>
      <c r="C46" s="7">
        <f t="shared" si="7"/>
        <v>50429383474</v>
      </c>
      <c r="D46" s="7">
        <f t="shared" si="7"/>
        <v>58926588248</v>
      </c>
      <c r="E46" s="7">
        <f t="shared" si="7"/>
        <v>73434454190</v>
      </c>
      <c r="F46" s="7">
        <f>F36+F44+F45</f>
        <v>79359105384</v>
      </c>
      <c r="G46" s="7">
        <f>G36+G44+G45</f>
        <v>95686943091</v>
      </c>
      <c r="H46" s="7">
        <f>H36+H44+H45</f>
        <v>109165684877</v>
      </c>
    </row>
    <row r="47" spans="1:8" x14ac:dyDescent="0.25">
      <c r="B47" s="5"/>
      <c r="C47" s="5"/>
      <c r="D47" s="5"/>
      <c r="E47" s="5"/>
      <c r="F47" s="5"/>
      <c r="G47" s="5"/>
    </row>
    <row r="48" spans="1:8" x14ac:dyDescent="0.25">
      <c r="A48" s="20" t="s">
        <v>85</v>
      </c>
      <c r="B48" s="10">
        <f>B44/(B38/10)</f>
        <v>37.925592404040401</v>
      </c>
      <c r="C48" s="10">
        <f t="shared" ref="C48:G48" si="8">C44/(C38/10)</f>
        <v>33.334937777777775</v>
      </c>
      <c r="D48" s="10">
        <f t="shared" si="8"/>
        <v>32.46162256161616</v>
      </c>
      <c r="E48" s="10">
        <f t="shared" si="8"/>
        <v>30.974448713546689</v>
      </c>
      <c r="F48" s="10">
        <f t="shared" si="8"/>
        <v>35.556896974782951</v>
      </c>
      <c r="G48" s="10">
        <f t="shared" si="8"/>
        <v>33.410555114088346</v>
      </c>
      <c r="H48" s="10">
        <f t="shared" ref="H48" si="9">H44/(H38/10)</f>
        <v>36.168400953844994</v>
      </c>
    </row>
    <row r="49" spans="1:8" x14ac:dyDescent="0.25">
      <c r="A49" s="20" t="s">
        <v>86</v>
      </c>
      <c r="B49" s="7">
        <f>B38/10</f>
        <v>123750000</v>
      </c>
      <c r="C49" s="7">
        <f t="shared" ref="C49:G49" si="10">C38/10</f>
        <v>160875000</v>
      </c>
      <c r="D49" s="7">
        <f t="shared" si="10"/>
        <v>201093750</v>
      </c>
      <c r="E49" s="7">
        <f t="shared" si="10"/>
        <v>251367187</v>
      </c>
      <c r="F49" s="7">
        <f t="shared" si="10"/>
        <v>251367187</v>
      </c>
      <c r="G49" s="7">
        <f t="shared" si="10"/>
        <v>377050780</v>
      </c>
      <c r="H49" s="7">
        <f t="shared" ref="H49" si="11">H38/10</f>
        <v>377050780</v>
      </c>
    </row>
    <row r="50" spans="1:8" x14ac:dyDescent="0.25">
      <c r="B50" s="5"/>
      <c r="C50" s="5"/>
      <c r="D50" s="5"/>
      <c r="E50" s="5"/>
      <c r="F50" s="8"/>
      <c r="G50" s="5"/>
    </row>
    <row r="51" spans="1:8" x14ac:dyDescent="0.25">
      <c r="B51" s="5"/>
      <c r="C51" s="5"/>
      <c r="D51" s="5"/>
      <c r="E51" s="5"/>
      <c r="F51" s="8"/>
      <c r="G51" s="5"/>
    </row>
    <row r="52" spans="1:8" x14ac:dyDescent="0.25">
      <c r="A52" s="1"/>
      <c r="B52" s="7"/>
      <c r="C52" s="7"/>
      <c r="D52" s="7"/>
      <c r="E52" s="7"/>
      <c r="F52" s="7"/>
      <c r="G52" s="7"/>
    </row>
    <row r="53" spans="1:8" x14ac:dyDescent="0.25">
      <c r="B53" s="5"/>
      <c r="C53" s="5"/>
      <c r="D53" s="5"/>
      <c r="E53" s="5"/>
      <c r="F53" s="5"/>
      <c r="G53" s="5"/>
    </row>
    <row r="54" spans="1:8" x14ac:dyDescent="0.25">
      <c r="B54" s="5"/>
      <c r="C54" s="5"/>
      <c r="D54" s="5"/>
      <c r="E54" s="5"/>
      <c r="F54" s="5"/>
      <c r="G54" s="5"/>
    </row>
    <row r="55" spans="1:8" x14ac:dyDescent="0.25">
      <c r="B55" s="5"/>
      <c r="C55" s="5"/>
      <c r="D55" s="5"/>
      <c r="E55" s="5"/>
      <c r="F55" s="5"/>
      <c r="G55" s="5"/>
    </row>
    <row r="56" spans="1:8" x14ac:dyDescent="0.25">
      <c r="A56" s="1"/>
      <c r="B56" s="7"/>
      <c r="C56" s="7"/>
      <c r="D56" s="7"/>
      <c r="E56" s="7"/>
      <c r="F56" s="7"/>
      <c r="G56" s="7"/>
    </row>
    <row r="57" spans="1:8" x14ac:dyDescent="0.25">
      <c r="B57" s="5"/>
      <c r="C57" s="5"/>
      <c r="D57" s="5"/>
      <c r="E57" s="5"/>
      <c r="F57" s="5"/>
      <c r="G57" s="5"/>
    </row>
    <row r="58" spans="1:8" x14ac:dyDescent="0.25">
      <c r="A58" s="3"/>
      <c r="B58" s="5"/>
      <c r="C58" s="5"/>
      <c r="D58" s="5"/>
      <c r="E58" s="5"/>
      <c r="F58" s="5"/>
      <c r="G58" s="5"/>
    </row>
    <row r="59" spans="1:8" x14ac:dyDescent="0.25">
      <c r="B59" s="5"/>
      <c r="C59" s="5"/>
      <c r="D59" s="5"/>
      <c r="E59" s="5"/>
      <c r="F59" s="5"/>
      <c r="G59" s="5"/>
    </row>
    <row r="60" spans="1:8" x14ac:dyDescent="0.25">
      <c r="B60" s="5"/>
      <c r="C60" s="5"/>
      <c r="D60" s="5"/>
      <c r="E60" s="5"/>
      <c r="F60" s="5"/>
      <c r="G60" s="5"/>
    </row>
    <row r="61" spans="1:8" x14ac:dyDescent="0.25">
      <c r="B61" s="5"/>
      <c r="C61" s="5"/>
      <c r="D61" s="5"/>
      <c r="E61" s="5"/>
      <c r="F61" s="5"/>
      <c r="G61" s="5"/>
    </row>
    <row r="62" spans="1:8" x14ac:dyDescent="0.25">
      <c r="B62" s="5"/>
      <c r="C62" s="5"/>
      <c r="D62" s="5"/>
      <c r="E62" s="5"/>
      <c r="F62" s="5"/>
      <c r="G62" s="5"/>
    </row>
    <row r="63" spans="1:8" x14ac:dyDescent="0.25">
      <c r="B63" s="5"/>
      <c r="C63" s="5"/>
      <c r="D63" s="5"/>
      <c r="E63" s="5"/>
      <c r="F63" s="5"/>
      <c r="G63" s="5"/>
    </row>
    <row r="64" spans="1:8" x14ac:dyDescent="0.25">
      <c r="B64" s="5"/>
      <c r="C64" s="5"/>
      <c r="D64" s="5"/>
      <c r="E64" s="5"/>
      <c r="F64" s="5"/>
      <c r="G64" s="5"/>
    </row>
    <row r="65" spans="1:7" x14ac:dyDescent="0.25">
      <c r="B65" s="5"/>
      <c r="C65" s="5"/>
      <c r="D65" s="5"/>
      <c r="E65" s="5"/>
      <c r="F65" s="5"/>
      <c r="G65" s="5"/>
    </row>
    <row r="66" spans="1:7" x14ac:dyDescent="0.25">
      <c r="B66" s="5"/>
      <c r="C66" s="5"/>
      <c r="D66" s="5"/>
      <c r="E66" s="5"/>
      <c r="F66" s="5"/>
      <c r="G66" s="5"/>
    </row>
    <row r="67" spans="1:7" x14ac:dyDescent="0.25">
      <c r="B67" s="5"/>
      <c r="C67" s="5"/>
      <c r="D67" s="5"/>
      <c r="E67" s="5"/>
      <c r="F67" s="5"/>
      <c r="G67" s="5"/>
    </row>
    <row r="68" spans="1:7" x14ac:dyDescent="0.25">
      <c r="B68" s="5"/>
      <c r="C68" s="5"/>
      <c r="D68" s="5"/>
      <c r="E68" s="5"/>
      <c r="F68" s="5"/>
      <c r="G68" s="5"/>
    </row>
    <row r="69" spans="1:7" x14ac:dyDescent="0.25">
      <c r="A69" s="1"/>
      <c r="B69" s="7"/>
      <c r="C69" s="7"/>
      <c r="D69" s="7"/>
      <c r="E69" s="7"/>
      <c r="F69" s="7"/>
      <c r="G69" s="7"/>
    </row>
    <row r="70" spans="1:7" x14ac:dyDescent="0.25">
      <c r="A70" s="1"/>
      <c r="B70" s="7"/>
      <c r="C70" s="7"/>
      <c r="D70" s="7"/>
      <c r="E70" s="7"/>
      <c r="F70" s="7"/>
      <c r="G70" s="7"/>
    </row>
    <row r="71" spans="1:7" x14ac:dyDescent="0.25">
      <c r="B71" s="5"/>
      <c r="C71" s="5"/>
      <c r="D71" s="5"/>
      <c r="E71" s="5"/>
      <c r="F71" s="5"/>
      <c r="G71" s="5"/>
    </row>
    <row r="72" spans="1:7" x14ac:dyDescent="0.25">
      <c r="A72" s="1"/>
      <c r="B72" s="5"/>
      <c r="C72" s="5"/>
      <c r="D72" s="5"/>
      <c r="E72" s="5"/>
      <c r="F72" s="5"/>
      <c r="G72" s="5"/>
    </row>
    <row r="73" spans="1:7" x14ac:dyDescent="0.25">
      <c r="B73" s="5"/>
      <c r="C73" s="5"/>
      <c r="D73" s="5"/>
      <c r="E73" s="5"/>
      <c r="F73" s="5"/>
      <c r="G73" s="5"/>
    </row>
    <row r="74" spans="1:7" x14ac:dyDescent="0.25">
      <c r="B74" s="5"/>
      <c r="C74" s="5"/>
      <c r="D74" s="5"/>
      <c r="E74" s="5"/>
      <c r="F74" s="5"/>
      <c r="G74" s="5"/>
    </row>
    <row r="75" spans="1:7" x14ac:dyDescent="0.25">
      <c r="A75" s="2"/>
      <c r="B75" s="5"/>
      <c r="C75" s="5"/>
      <c r="D75" s="5"/>
      <c r="E75" s="5"/>
      <c r="F75" s="5"/>
      <c r="G75" s="5"/>
    </row>
    <row r="76" spans="1:7" x14ac:dyDescent="0.25">
      <c r="B76" s="5"/>
      <c r="C76" s="5"/>
      <c r="D76" s="5"/>
      <c r="E76" s="5"/>
      <c r="F76" s="5"/>
      <c r="G76" s="5"/>
    </row>
    <row r="77" spans="1:7" x14ac:dyDescent="0.25">
      <c r="A77" s="1"/>
      <c r="B77" s="7"/>
      <c r="C77" s="7"/>
      <c r="D77" s="7"/>
      <c r="E77" s="7"/>
      <c r="F77" s="7"/>
      <c r="G77" s="7"/>
    </row>
    <row r="78" spans="1:7" x14ac:dyDescent="0.25">
      <c r="A78" s="1"/>
      <c r="B78" s="7"/>
      <c r="C78" s="7"/>
      <c r="D78" s="7"/>
      <c r="E78" s="7"/>
      <c r="F78" s="7"/>
      <c r="G78" s="7"/>
    </row>
    <row r="79" spans="1:7" x14ac:dyDescent="0.25">
      <c r="A79" s="1"/>
      <c r="B79" s="5"/>
      <c r="C79" s="5"/>
      <c r="D79" s="5"/>
      <c r="E79" s="5"/>
      <c r="F79" s="5"/>
      <c r="G79" s="5"/>
    </row>
    <row r="80" spans="1:7" x14ac:dyDescent="0.25">
      <c r="A80" s="3"/>
      <c r="B80" s="5"/>
      <c r="C80" s="5"/>
      <c r="D80" s="5"/>
      <c r="E80" s="5"/>
      <c r="F80" s="5"/>
      <c r="G80" s="5"/>
    </row>
    <row r="81" spans="1:7" x14ac:dyDescent="0.25">
      <c r="A81" s="3"/>
      <c r="B81" s="5"/>
      <c r="C81" s="5"/>
      <c r="D81" s="5"/>
      <c r="E81" s="5"/>
      <c r="F81" s="5"/>
      <c r="G81" s="5"/>
    </row>
    <row r="82" spans="1:7" x14ac:dyDescent="0.25">
      <c r="B82" s="7"/>
      <c r="C82" s="7"/>
      <c r="D82" s="7"/>
      <c r="E82" s="7"/>
      <c r="F82" s="7"/>
      <c r="G82" s="7"/>
    </row>
    <row r="83" spans="1:7" x14ac:dyDescent="0.25">
      <c r="A83" s="1"/>
      <c r="B83" s="7"/>
      <c r="C83" s="7"/>
      <c r="D83" s="7"/>
      <c r="E83" s="7"/>
      <c r="F83" s="7"/>
      <c r="G83" s="7"/>
    </row>
    <row r="84" spans="1:7" x14ac:dyDescent="0.25">
      <c r="A84" s="1"/>
      <c r="B84" s="5"/>
      <c r="C84" s="5"/>
      <c r="D84" s="5"/>
      <c r="E84" s="5"/>
      <c r="F84" s="5"/>
      <c r="G84" s="5"/>
    </row>
    <row r="85" spans="1:7" x14ac:dyDescent="0.25">
      <c r="B85" s="5"/>
      <c r="C85" s="5"/>
      <c r="D85" s="5"/>
      <c r="E85" s="5"/>
      <c r="F85" s="5"/>
      <c r="G85" s="5"/>
    </row>
    <row r="86" spans="1:7" x14ac:dyDescent="0.25">
      <c r="A86" s="1"/>
      <c r="B86" s="5"/>
      <c r="C86" s="5"/>
      <c r="D86" s="5"/>
      <c r="E86" s="5"/>
      <c r="F86" s="5"/>
      <c r="G86" s="5"/>
    </row>
    <row r="87" spans="1:7" x14ac:dyDescent="0.25">
      <c r="B87" s="5"/>
      <c r="C87" s="5"/>
      <c r="D87" s="5"/>
      <c r="E87" s="5"/>
      <c r="F87" s="5"/>
      <c r="G87" s="5"/>
    </row>
    <row r="88" spans="1:7" x14ac:dyDescent="0.25">
      <c r="A88" s="1"/>
      <c r="B88" s="5"/>
      <c r="C88" s="5"/>
      <c r="D88" s="5"/>
      <c r="E88" s="5"/>
      <c r="F88" s="5"/>
      <c r="G88" s="5"/>
    </row>
    <row r="89" spans="1:7" x14ac:dyDescent="0.25">
      <c r="B89" s="5"/>
      <c r="C89" s="5"/>
      <c r="D89" s="5"/>
      <c r="E89" s="5"/>
      <c r="F89" s="5"/>
      <c r="G89" s="5"/>
    </row>
    <row r="90" spans="1:7" x14ac:dyDescent="0.25">
      <c r="B90" s="5"/>
      <c r="C90" s="5"/>
      <c r="D90" s="5"/>
      <c r="E90" s="5"/>
      <c r="F90" s="5"/>
      <c r="G90" s="5"/>
    </row>
    <row r="91" spans="1:7" x14ac:dyDescent="0.25">
      <c r="B91" s="5"/>
      <c r="C91" s="5"/>
      <c r="D91" s="5"/>
      <c r="E91" s="5"/>
      <c r="F91" s="5"/>
      <c r="G91" s="5"/>
    </row>
    <row r="92" spans="1:7" x14ac:dyDescent="0.25">
      <c r="B92" s="5"/>
      <c r="C92" s="5"/>
      <c r="D92" s="5"/>
      <c r="E92" s="5"/>
      <c r="F92" s="5"/>
      <c r="G92" s="5"/>
    </row>
    <row r="93" spans="1:7" x14ac:dyDescent="0.25">
      <c r="B93" s="5"/>
      <c r="C93" s="5"/>
      <c r="D93" s="5"/>
      <c r="E93" s="5"/>
      <c r="F93" s="5"/>
      <c r="G93" s="5"/>
    </row>
    <row r="94" spans="1:7" x14ac:dyDescent="0.25">
      <c r="B94" s="5"/>
      <c r="C94" s="5"/>
      <c r="D94" s="5"/>
      <c r="E94" s="5"/>
      <c r="F94" s="5"/>
      <c r="G94" s="5"/>
    </row>
    <row r="95" spans="1:7" x14ac:dyDescent="0.25">
      <c r="B95" s="5"/>
      <c r="C95" s="5"/>
      <c r="D95" s="5"/>
      <c r="E95" s="5"/>
      <c r="F95" s="5"/>
      <c r="G95" s="5"/>
    </row>
    <row r="96" spans="1:7" x14ac:dyDescent="0.25">
      <c r="A96" s="4"/>
      <c r="B96" s="7"/>
      <c r="C96" s="7"/>
      <c r="D96" s="7"/>
      <c r="E96" s="7"/>
      <c r="F96" s="7"/>
      <c r="G96" s="7"/>
    </row>
    <row r="97" spans="1:7" x14ac:dyDescent="0.25">
      <c r="B97" s="5"/>
      <c r="C97" s="5"/>
      <c r="D97" s="5"/>
      <c r="E97" s="5"/>
      <c r="F97" s="5"/>
      <c r="G97" s="5"/>
    </row>
    <row r="98" spans="1:7" x14ac:dyDescent="0.25">
      <c r="A98" s="1"/>
      <c r="B98" s="5"/>
      <c r="C98" s="5"/>
      <c r="D98" s="5"/>
      <c r="E98" s="5"/>
      <c r="F98" s="5"/>
      <c r="G98" s="5"/>
    </row>
    <row r="99" spans="1:7" x14ac:dyDescent="0.25">
      <c r="B99" s="5"/>
      <c r="C99" s="5"/>
      <c r="D99" s="5"/>
      <c r="E99" s="5"/>
      <c r="F99" s="5"/>
      <c r="G99" s="5"/>
    </row>
    <row r="100" spans="1:7" x14ac:dyDescent="0.25">
      <c r="B100" s="5"/>
      <c r="C100" s="5"/>
      <c r="D100" s="5"/>
      <c r="E100" s="5"/>
      <c r="F100" s="5"/>
      <c r="G100" s="5"/>
    </row>
    <row r="101" spans="1:7" x14ac:dyDescent="0.25">
      <c r="B101" s="5"/>
      <c r="C101" s="5"/>
      <c r="D101" s="5"/>
      <c r="E101" s="5"/>
      <c r="F101" s="5"/>
      <c r="G101" s="5"/>
    </row>
    <row r="102" spans="1:7" x14ac:dyDescent="0.25">
      <c r="B102" s="5"/>
      <c r="C102" s="5"/>
      <c r="D102" s="5"/>
      <c r="E102" s="5"/>
      <c r="F102" s="5"/>
      <c r="G102" s="5"/>
    </row>
    <row r="103" spans="1:7" x14ac:dyDescent="0.25">
      <c r="B103" s="5"/>
      <c r="C103" s="5"/>
      <c r="D103" s="5"/>
      <c r="E103" s="5"/>
      <c r="F103" s="5"/>
      <c r="G103" s="5"/>
    </row>
    <row r="104" spans="1:7" x14ac:dyDescent="0.25">
      <c r="B104" s="5"/>
      <c r="C104" s="5"/>
      <c r="D104" s="5"/>
      <c r="E104" s="5"/>
      <c r="F104" s="5"/>
      <c r="G104" s="5"/>
    </row>
    <row r="105" spans="1:7" x14ac:dyDescent="0.25">
      <c r="B105" s="5"/>
      <c r="C105" s="5"/>
      <c r="D105" s="5"/>
      <c r="E105" s="5"/>
      <c r="F105" s="5"/>
      <c r="G105" s="5"/>
    </row>
    <row r="106" spans="1:7" x14ac:dyDescent="0.25">
      <c r="B106" s="5"/>
      <c r="C106" s="5"/>
      <c r="D106" s="5"/>
      <c r="E106" s="5"/>
      <c r="F106" s="5"/>
      <c r="G106" s="5"/>
    </row>
    <row r="107" spans="1:7" x14ac:dyDescent="0.25">
      <c r="B107" s="5"/>
      <c r="C107" s="5"/>
      <c r="D107" s="5"/>
      <c r="E107" s="5"/>
      <c r="F107" s="5"/>
      <c r="G107" s="5"/>
    </row>
    <row r="108" spans="1:7" x14ac:dyDescent="0.25">
      <c r="B108" s="5"/>
      <c r="C108" s="5"/>
      <c r="D108" s="5"/>
      <c r="E108" s="5"/>
      <c r="F108" s="5"/>
      <c r="G108" s="5"/>
    </row>
    <row r="109" spans="1:7" x14ac:dyDescent="0.25">
      <c r="B109" s="5"/>
      <c r="C109" s="5"/>
      <c r="D109" s="5"/>
      <c r="E109" s="5"/>
      <c r="F109" s="5"/>
      <c r="G109" s="5"/>
    </row>
    <row r="110" spans="1:7" x14ac:dyDescent="0.25">
      <c r="B110" s="5"/>
      <c r="C110" s="5"/>
      <c r="D110" s="5"/>
      <c r="E110" s="5"/>
      <c r="F110" s="5"/>
      <c r="G110" s="5"/>
    </row>
    <row r="111" spans="1:7" x14ac:dyDescent="0.25">
      <c r="B111" s="5"/>
      <c r="C111" s="5"/>
      <c r="D111" s="5"/>
      <c r="E111" s="5"/>
      <c r="F111" s="5"/>
      <c r="G111" s="5"/>
    </row>
    <row r="112" spans="1:7" x14ac:dyDescent="0.25">
      <c r="B112" s="5"/>
      <c r="C112" s="5"/>
      <c r="D112" s="5"/>
      <c r="E112" s="5"/>
      <c r="F112" s="5"/>
      <c r="G112" s="5"/>
    </row>
    <row r="113" spans="1:7" x14ac:dyDescent="0.25">
      <c r="B113" s="5"/>
      <c r="C113" s="5"/>
      <c r="D113" s="5"/>
      <c r="E113" s="5"/>
      <c r="F113" s="5"/>
      <c r="G113" s="5"/>
    </row>
    <row r="114" spans="1:7" x14ac:dyDescent="0.25">
      <c r="B114" s="5"/>
      <c r="C114" s="5"/>
      <c r="D114" s="5"/>
      <c r="E114" s="5"/>
      <c r="F114" s="5"/>
      <c r="G114" s="5"/>
    </row>
    <row r="115" spans="1:7" x14ac:dyDescent="0.25">
      <c r="B115" s="5"/>
      <c r="C115" s="5"/>
      <c r="D115" s="5"/>
      <c r="E115" s="5"/>
      <c r="F115" s="5"/>
      <c r="G115" s="5"/>
    </row>
    <row r="116" spans="1:7" x14ac:dyDescent="0.25">
      <c r="B116" s="7"/>
      <c r="C116" s="7"/>
      <c r="D116" s="7"/>
      <c r="E116" s="7"/>
      <c r="F116" s="7"/>
      <c r="G116" s="7"/>
    </row>
    <row r="117" spans="1:7" x14ac:dyDescent="0.25">
      <c r="A117" s="1"/>
      <c r="B117" s="7"/>
      <c r="C117" s="7"/>
      <c r="D117" s="7"/>
      <c r="E117" s="7"/>
      <c r="F117" s="7"/>
      <c r="G117" s="7"/>
    </row>
    <row r="118" spans="1:7" x14ac:dyDescent="0.25">
      <c r="B118" s="5"/>
      <c r="C118" s="5"/>
      <c r="D118" s="5"/>
      <c r="E118" s="5"/>
      <c r="F118" s="5"/>
      <c r="G118" s="5"/>
    </row>
    <row r="119" spans="1:7" x14ac:dyDescent="0.25">
      <c r="A119" s="1"/>
      <c r="B119" s="5"/>
      <c r="C119" s="5"/>
      <c r="D119" s="5"/>
      <c r="E119" s="5"/>
      <c r="F119" s="5"/>
      <c r="G119" s="5"/>
    </row>
    <row r="120" spans="1:7" x14ac:dyDescent="0.25">
      <c r="B120" s="5"/>
      <c r="C120" s="5"/>
      <c r="D120" s="5"/>
      <c r="E120" s="5"/>
      <c r="F120" s="5"/>
      <c r="G120" s="5"/>
    </row>
    <row r="121" spans="1:7" x14ac:dyDescent="0.25">
      <c r="B121" s="5"/>
      <c r="C121" s="5"/>
      <c r="D121" s="5"/>
      <c r="E121" s="5"/>
      <c r="F121" s="5"/>
      <c r="G121" s="5"/>
    </row>
    <row r="122" spans="1:7" x14ac:dyDescent="0.25">
      <c r="B122" s="5"/>
      <c r="C122" s="5"/>
      <c r="D122" s="5"/>
      <c r="E122" s="5"/>
      <c r="F122" s="5"/>
      <c r="G122" s="5"/>
    </row>
    <row r="123" spans="1:7" x14ac:dyDescent="0.25">
      <c r="A123" s="1"/>
      <c r="B123" s="7"/>
      <c r="C123" s="7"/>
      <c r="D123" s="7"/>
      <c r="E123" s="7"/>
      <c r="F123" s="7"/>
      <c r="G123" s="7"/>
    </row>
    <row r="124" spans="1:7" x14ac:dyDescent="0.25">
      <c r="B124" s="5"/>
      <c r="C124" s="5"/>
      <c r="D124" s="5"/>
      <c r="E124" s="5"/>
      <c r="F124" s="5"/>
      <c r="G124" s="5"/>
    </row>
    <row r="125" spans="1:7" x14ac:dyDescent="0.25">
      <c r="A125" s="1"/>
      <c r="B125" s="5"/>
      <c r="C125" s="5"/>
      <c r="D125" s="5"/>
      <c r="E125" s="5"/>
      <c r="F125" s="5"/>
      <c r="G125" s="5"/>
    </row>
    <row r="126" spans="1:7" x14ac:dyDescent="0.25">
      <c r="B126" s="5"/>
      <c r="C126" s="5"/>
      <c r="D126" s="5"/>
      <c r="E126" s="5"/>
      <c r="F126" s="5"/>
      <c r="G126" s="5"/>
    </row>
    <row r="127" spans="1:7" x14ac:dyDescent="0.25">
      <c r="A127" s="3"/>
      <c r="B127" s="5"/>
      <c r="C127" s="5"/>
      <c r="D127" s="5"/>
      <c r="E127" s="5"/>
      <c r="F127" s="5"/>
      <c r="G127" s="5"/>
    </row>
    <row r="128" spans="1:7" x14ac:dyDescent="0.25">
      <c r="B128" s="5"/>
      <c r="C128" s="5"/>
      <c r="D128" s="5"/>
      <c r="E128" s="5"/>
      <c r="F128" s="5"/>
      <c r="G128" s="5"/>
    </row>
    <row r="129" spans="1:7" x14ac:dyDescent="0.25">
      <c r="A129" s="3"/>
      <c r="B129" s="5"/>
      <c r="C129" s="5"/>
      <c r="D129" s="5"/>
      <c r="E129" s="5"/>
      <c r="F129" s="5"/>
      <c r="G129" s="5"/>
    </row>
    <row r="130" spans="1:7" x14ac:dyDescent="0.25">
      <c r="A130" s="1"/>
      <c r="B130" s="7"/>
      <c r="C130" s="7"/>
      <c r="D130" s="7"/>
      <c r="E130" s="7"/>
      <c r="F130" s="7"/>
      <c r="G130" s="7"/>
    </row>
    <row r="131" spans="1:7" x14ac:dyDescent="0.25">
      <c r="A131" s="1"/>
      <c r="B131" s="7"/>
      <c r="C131" s="7"/>
      <c r="D131" s="7"/>
      <c r="E131" s="7"/>
      <c r="F131" s="7"/>
      <c r="G131" s="7"/>
    </row>
    <row r="132" spans="1:7" x14ac:dyDescent="0.25">
      <c r="A132" s="4"/>
      <c r="B132" s="5"/>
      <c r="C132" s="5"/>
      <c r="D132" s="5"/>
      <c r="E132" s="5"/>
      <c r="F132" s="5"/>
      <c r="G132" s="5"/>
    </row>
    <row r="133" spans="1:7" x14ac:dyDescent="0.25">
      <c r="A133" s="1"/>
      <c r="B133" s="5"/>
      <c r="C133" s="5"/>
      <c r="D133" s="5"/>
      <c r="E133" s="5"/>
      <c r="F133" s="5"/>
      <c r="G133" s="5"/>
    </row>
    <row r="134" spans="1:7" x14ac:dyDescent="0.25">
      <c r="A134" s="1"/>
      <c r="B134" s="7"/>
      <c r="C134" s="7"/>
      <c r="D134" s="7"/>
      <c r="E134" s="7"/>
      <c r="F134" s="7"/>
      <c r="G134" s="7"/>
    </row>
    <row r="136" spans="1:7" x14ac:dyDescent="0.25">
      <c r="A136" s="1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xSplit="1" ySplit="4" topLeftCell="B32" activePane="bottomRight" state="frozen"/>
      <selection pane="topRight" activeCell="B1" sqref="B1"/>
      <selection pane="bottomLeft" activeCell="A4" sqref="A4"/>
      <selection pane="bottomRight" activeCell="H37" sqref="H37"/>
    </sheetView>
  </sheetViews>
  <sheetFormatPr defaultRowHeight="15" x14ac:dyDescent="0.25"/>
  <cols>
    <col min="1" max="1" width="39.85546875" bestFit="1" customWidth="1"/>
    <col min="2" max="7" width="15" bestFit="1" customWidth="1"/>
    <col min="8" max="8" width="15.28515625" bestFit="1" customWidth="1"/>
  </cols>
  <sheetData>
    <row r="1" spans="1:8" x14ac:dyDescent="0.25">
      <c r="A1" s="1" t="s">
        <v>71</v>
      </c>
    </row>
    <row r="2" spans="1:8" x14ac:dyDescent="0.25">
      <c r="A2" s="1" t="s">
        <v>115</v>
      </c>
    </row>
    <row r="3" spans="1:8" x14ac:dyDescent="0.25">
      <c r="A3" t="s">
        <v>70</v>
      </c>
    </row>
    <row r="4" spans="1:8" x14ac:dyDescent="0.25">
      <c r="A4" s="15"/>
      <c r="B4" s="15">
        <v>2012</v>
      </c>
      <c r="C4" s="15">
        <v>2013</v>
      </c>
      <c r="D4" s="15">
        <v>2014</v>
      </c>
      <c r="E4" s="15">
        <v>2015</v>
      </c>
      <c r="F4" s="15">
        <v>2016</v>
      </c>
      <c r="G4" s="15">
        <v>2017</v>
      </c>
      <c r="H4" s="15">
        <v>2018</v>
      </c>
    </row>
    <row r="5" spans="1:8" x14ac:dyDescent="0.25">
      <c r="A5" s="20" t="s">
        <v>87</v>
      </c>
      <c r="B5" s="5"/>
      <c r="C5" s="5"/>
      <c r="D5" s="5"/>
      <c r="E5" s="5"/>
      <c r="F5" s="5"/>
      <c r="G5" s="5"/>
    </row>
    <row r="6" spans="1:8" x14ac:dyDescent="0.25">
      <c r="A6" s="19" t="s">
        <v>88</v>
      </c>
      <c r="B6" s="7">
        <f t="shared" ref="B6:H6" si="0">B7-B8</f>
        <v>1750890445</v>
      </c>
      <c r="C6" s="7">
        <f t="shared" si="0"/>
        <v>2078241237</v>
      </c>
      <c r="D6" s="7">
        <f t="shared" si="0"/>
        <v>2888773763</v>
      </c>
      <c r="E6" s="7">
        <f t="shared" si="0"/>
        <v>3417989243</v>
      </c>
      <c r="F6" s="7">
        <f t="shared" si="0"/>
        <v>3737373749</v>
      </c>
      <c r="G6" s="7">
        <f t="shared" si="0"/>
        <v>3994819177</v>
      </c>
      <c r="H6" s="7">
        <f t="shared" si="0"/>
        <v>4222725771</v>
      </c>
    </row>
    <row r="7" spans="1:8" x14ac:dyDescent="0.25">
      <c r="A7" t="s">
        <v>63</v>
      </c>
      <c r="B7" s="5">
        <v>4853769697</v>
      </c>
      <c r="C7" s="5">
        <v>6215848512</v>
      </c>
      <c r="D7" s="5">
        <v>7431871158</v>
      </c>
      <c r="E7" s="5">
        <v>8251180347</v>
      </c>
      <c r="F7" s="8">
        <v>8359739673</v>
      </c>
      <c r="G7" s="5">
        <v>8892872138</v>
      </c>
      <c r="H7" s="22">
        <v>11162932726</v>
      </c>
    </row>
    <row r="8" spans="1:8" x14ac:dyDescent="0.25">
      <c r="A8" t="s">
        <v>22</v>
      </c>
      <c r="B8" s="5">
        <v>3102879252</v>
      </c>
      <c r="C8" s="5">
        <v>4137607275</v>
      </c>
      <c r="D8" s="5">
        <v>4543097395</v>
      </c>
      <c r="E8" s="5">
        <v>4833191104</v>
      </c>
      <c r="F8" s="8">
        <v>4622365924</v>
      </c>
      <c r="G8" s="5">
        <v>4898052961</v>
      </c>
      <c r="H8" s="22">
        <v>6940206955</v>
      </c>
    </row>
    <row r="9" spans="1:8" x14ac:dyDescent="0.25">
      <c r="A9" t="s">
        <v>23</v>
      </c>
      <c r="B9" s="5">
        <v>57894350</v>
      </c>
      <c r="C9" s="5">
        <v>53480772</v>
      </c>
      <c r="D9" s="5">
        <v>48365964</v>
      </c>
      <c r="E9" s="5">
        <v>372098181</v>
      </c>
      <c r="F9" s="5">
        <v>475981791</v>
      </c>
      <c r="G9" s="5">
        <v>1082497483</v>
      </c>
      <c r="H9" s="22">
        <v>559293311</v>
      </c>
    </row>
    <row r="10" spans="1:8" x14ac:dyDescent="0.25">
      <c r="A10" t="s">
        <v>24</v>
      </c>
      <c r="B10" s="5">
        <v>336660324</v>
      </c>
      <c r="C10" s="5">
        <v>289756436</v>
      </c>
      <c r="D10" s="5">
        <v>359076106</v>
      </c>
      <c r="E10" s="5">
        <v>356949912</v>
      </c>
      <c r="F10" s="5">
        <v>441325925</v>
      </c>
      <c r="G10" s="5">
        <v>755121539</v>
      </c>
      <c r="H10" s="22">
        <v>597129398</v>
      </c>
    </row>
    <row r="11" spans="1:8" x14ac:dyDescent="0.25">
      <c r="A11" t="s">
        <v>117</v>
      </c>
      <c r="B11" s="5">
        <v>257794715</v>
      </c>
      <c r="C11" s="5">
        <v>341034612</v>
      </c>
      <c r="D11" s="5">
        <v>361507263</v>
      </c>
      <c r="E11" s="5">
        <v>440864639</v>
      </c>
      <c r="F11" s="5">
        <v>511882259</v>
      </c>
      <c r="G11" s="5">
        <v>447973309</v>
      </c>
      <c r="H11" s="22">
        <v>445097147</v>
      </c>
    </row>
    <row r="12" spans="1:8" x14ac:dyDescent="0.25">
      <c r="A12" s="1"/>
      <c r="B12" s="7">
        <f>SUM(B6, B9:B11)</f>
        <v>2403239834</v>
      </c>
      <c r="C12" s="7">
        <f t="shared" ref="C12:H12" si="1">SUM(C6, C9:C11)</f>
        <v>2762513057</v>
      </c>
      <c r="D12" s="7">
        <f t="shared" si="1"/>
        <v>3657723096</v>
      </c>
      <c r="E12" s="7">
        <f t="shared" si="1"/>
        <v>4587901975</v>
      </c>
      <c r="F12" s="7">
        <f t="shared" si="1"/>
        <v>5166563724</v>
      </c>
      <c r="G12" s="7">
        <f t="shared" si="1"/>
        <v>6280411508</v>
      </c>
      <c r="H12" s="7">
        <f t="shared" si="1"/>
        <v>5824245627</v>
      </c>
    </row>
    <row r="13" spans="1:8" x14ac:dyDescent="0.25">
      <c r="A13" s="20" t="s">
        <v>89</v>
      </c>
      <c r="B13" s="5"/>
      <c r="C13" s="5"/>
      <c r="D13" s="5"/>
      <c r="E13" s="5"/>
      <c r="F13" s="5"/>
      <c r="G13" s="5"/>
    </row>
    <row r="14" spans="1:8" x14ac:dyDescent="0.25">
      <c r="A14" s="3" t="s">
        <v>25</v>
      </c>
      <c r="B14" s="5">
        <v>514968850</v>
      </c>
      <c r="C14" s="5">
        <v>580093725</v>
      </c>
      <c r="D14" s="5">
        <v>673111344</v>
      </c>
      <c r="E14" s="5">
        <v>899165319</v>
      </c>
      <c r="F14" s="5">
        <v>1048087067</v>
      </c>
      <c r="G14" s="5">
        <v>1295049167</v>
      </c>
      <c r="H14" s="22">
        <v>1291787009</v>
      </c>
    </row>
    <row r="15" spans="1:8" x14ac:dyDescent="0.25">
      <c r="A15" t="s">
        <v>26</v>
      </c>
      <c r="B15" s="5">
        <v>102436907</v>
      </c>
      <c r="C15" s="5">
        <v>105891802</v>
      </c>
      <c r="D15" s="5">
        <v>121724427</v>
      </c>
      <c r="E15" s="5">
        <v>135714936</v>
      </c>
      <c r="F15" s="5">
        <v>215855916</v>
      </c>
      <c r="G15" s="5">
        <v>220165817</v>
      </c>
      <c r="H15" s="22">
        <v>224066909</v>
      </c>
    </row>
    <row r="16" spans="1:8" x14ac:dyDescent="0.25">
      <c r="A16" t="s">
        <v>27</v>
      </c>
      <c r="B16" s="5">
        <v>10273842</v>
      </c>
      <c r="C16" s="5">
        <v>10453291</v>
      </c>
      <c r="D16" s="5">
        <v>8632327</v>
      </c>
      <c r="E16" s="5">
        <v>16102123</v>
      </c>
      <c r="F16" s="5">
        <v>18682742</v>
      </c>
      <c r="G16" s="5">
        <v>25855925</v>
      </c>
      <c r="H16" s="22">
        <v>13840499</v>
      </c>
    </row>
    <row r="17" spans="1:8" x14ac:dyDescent="0.25">
      <c r="A17" t="s">
        <v>28</v>
      </c>
      <c r="B17" s="5">
        <v>28105616</v>
      </c>
      <c r="C17" s="5">
        <v>32273737</v>
      </c>
      <c r="D17" s="5">
        <v>34123344</v>
      </c>
      <c r="E17" s="5">
        <v>35021731</v>
      </c>
      <c r="F17" s="5">
        <v>33958799</v>
      </c>
      <c r="G17" s="5">
        <v>37748974</v>
      </c>
      <c r="H17" s="22">
        <v>38997409</v>
      </c>
    </row>
    <row r="18" spans="1:8" x14ac:dyDescent="0.25">
      <c r="A18" t="s">
        <v>29</v>
      </c>
      <c r="B18" s="5">
        <v>75103834</v>
      </c>
      <c r="C18" s="5">
        <v>83619162</v>
      </c>
      <c r="D18" s="5">
        <v>115003057</v>
      </c>
      <c r="E18" s="5">
        <v>85711998</v>
      </c>
      <c r="F18" s="5">
        <v>98719992</v>
      </c>
      <c r="G18" s="5">
        <v>139569069</v>
      </c>
      <c r="H18" s="22">
        <v>170416794</v>
      </c>
    </row>
    <row r="19" spans="1:8" x14ac:dyDescent="0.25">
      <c r="A19" t="s">
        <v>118</v>
      </c>
      <c r="B19" s="5">
        <v>10527400</v>
      </c>
      <c r="C19" s="5">
        <v>13060000</v>
      </c>
      <c r="D19" s="5">
        <v>13060000</v>
      </c>
      <c r="E19" s="5">
        <v>11493667</v>
      </c>
      <c r="F19" s="5">
        <v>8875000</v>
      </c>
      <c r="G19" s="5">
        <v>10440000</v>
      </c>
      <c r="H19" s="22">
        <v>11940004</v>
      </c>
    </row>
    <row r="20" spans="1:8" x14ac:dyDescent="0.25">
      <c r="A20" t="s">
        <v>30</v>
      </c>
      <c r="B20" s="5">
        <v>839500</v>
      </c>
      <c r="C20" s="5">
        <v>977000</v>
      </c>
      <c r="D20" s="5">
        <v>1132750</v>
      </c>
      <c r="E20" s="5">
        <v>1409400</v>
      </c>
      <c r="F20" s="5">
        <v>1872048</v>
      </c>
      <c r="G20" s="5">
        <v>2283518</v>
      </c>
      <c r="H20" s="22">
        <v>2144666</v>
      </c>
    </row>
    <row r="21" spans="1:8" x14ac:dyDescent="0.25">
      <c r="A21" t="s">
        <v>31</v>
      </c>
      <c r="B21" s="5">
        <v>602250</v>
      </c>
      <c r="C21" s="5">
        <v>667000</v>
      </c>
      <c r="D21" s="5">
        <v>690000</v>
      </c>
      <c r="E21" s="5">
        <v>690000</v>
      </c>
      <c r="F21" s="5">
        <v>991875</v>
      </c>
      <c r="G21" s="5">
        <v>1368381</v>
      </c>
      <c r="H21" s="22">
        <v>2841940</v>
      </c>
    </row>
    <row r="22" spans="1:8" x14ac:dyDescent="0.25">
      <c r="A22" t="s">
        <v>119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8" x14ac:dyDescent="0.25">
      <c r="A23" t="s">
        <v>120</v>
      </c>
      <c r="B23" s="5">
        <v>146733769</v>
      </c>
      <c r="C23" s="5">
        <v>159787545</v>
      </c>
      <c r="D23" s="5">
        <v>164341322</v>
      </c>
      <c r="E23" s="5">
        <v>178307014</v>
      </c>
      <c r="F23" s="5">
        <v>199948282</v>
      </c>
      <c r="G23" s="5">
        <v>193101509</v>
      </c>
      <c r="H23" s="22">
        <v>170661980</v>
      </c>
    </row>
    <row r="24" spans="1:8" x14ac:dyDescent="0.25">
      <c r="A24" t="s">
        <v>32</v>
      </c>
      <c r="B24" s="5">
        <v>168513040</v>
      </c>
      <c r="C24" s="5">
        <v>257647459</v>
      </c>
      <c r="D24" s="5">
        <v>331829477</v>
      </c>
      <c r="E24" s="5">
        <v>284171561</v>
      </c>
      <c r="F24" s="5">
        <v>334812932</v>
      </c>
      <c r="G24" s="5">
        <v>410185643</v>
      </c>
      <c r="H24" s="22">
        <v>373257311</v>
      </c>
    </row>
    <row r="25" spans="1:8" x14ac:dyDescent="0.25">
      <c r="A25" s="1"/>
      <c r="B25" s="7">
        <f t="shared" ref="B25:E25" si="2">SUM(B14:B24)</f>
        <v>1058105008</v>
      </c>
      <c r="C25" s="7">
        <f t="shared" si="2"/>
        <v>1244470721</v>
      </c>
      <c r="D25" s="7">
        <f t="shared" si="2"/>
        <v>1463648048</v>
      </c>
      <c r="E25" s="7">
        <f t="shared" si="2"/>
        <v>1647787749</v>
      </c>
      <c r="F25" s="7">
        <f>SUM(F14:F24)</f>
        <v>1961804653</v>
      </c>
      <c r="G25" s="7">
        <f>SUM(G14:G24)</f>
        <v>2335768003</v>
      </c>
      <c r="H25" s="7">
        <f>SUM(H14:H24)</f>
        <v>2299954521</v>
      </c>
    </row>
    <row r="26" spans="1:8" x14ac:dyDescent="0.25">
      <c r="A26" s="20" t="s">
        <v>90</v>
      </c>
      <c r="B26" s="7">
        <f t="shared" ref="B26:E26" si="3">B12-B25</f>
        <v>1345134826</v>
      </c>
      <c r="C26" s="7">
        <f t="shared" si="3"/>
        <v>1518042336</v>
      </c>
      <c r="D26" s="7">
        <f t="shared" si="3"/>
        <v>2194075048</v>
      </c>
      <c r="E26" s="7">
        <f t="shared" si="3"/>
        <v>2940114226</v>
      </c>
      <c r="F26" s="7">
        <f>F12-F25</f>
        <v>3204759071</v>
      </c>
      <c r="G26" s="7">
        <f>G12-G25</f>
        <v>3944643505</v>
      </c>
      <c r="H26" s="7">
        <f>H12-H25</f>
        <v>3524291106</v>
      </c>
    </row>
    <row r="27" spans="1:8" x14ac:dyDescent="0.25">
      <c r="B27" s="5"/>
      <c r="C27" s="5"/>
      <c r="D27" s="5"/>
      <c r="E27" s="5"/>
      <c r="F27" s="5"/>
      <c r="G27" s="5"/>
    </row>
    <row r="28" spans="1:8" x14ac:dyDescent="0.25">
      <c r="A28" s="17" t="s">
        <v>91</v>
      </c>
      <c r="B28" s="5"/>
      <c r="C28" s="5"/>
      <c r="D28" s="5"/>
      <c r="E28" s="5"/>
      <c r="F28" s="5"/>
      <c r="G28" s="5"/>
    </row>
    <row r="29" spans="1:8" x14ac:dyDescent="0.25">
      <c r="A29" t="s">
        <v>121</v>
      </c>
      <c r="B29" s="5">
        <v>69764096</v>
      </c>
      <c r="C29" s="5">
        <v>-12411933</v>
      </c>
      <c r="D29" s="5">
        <v>45031836</v>
      </c>
      <c r="E29" s="5">
        <v>49183322</v>
      </c>
      <c r="F29" s="5">
        <v>48686037</v>
      </c>
      <c r="G29" s="5">
        <v>61886988</v>
      </c>
      <c r="H29" s="22">
        <v>91218921</v>
      </c>
    </row>
    <row r="30" spans="1:8" x14ac:dyDescent="0.25">
      <c r="A30" t="s">
        <v>33</v>
      </c>
      <c r="B30" s="5">
        <v>69144373</v>
      </c>
      <c r="C30" s="5">
        <v>197172371</v>
      </c>
      <c r="D30" s="5">
        <v>-55344909</v>
      </c>
      <c r="E30" s="5">
        <v>276007148</v>
      </c>
      <c r="F30" s="5">
        <v>167588219</v>
      </c>
      <c r="G30" s="5">
        <v>170923913</v>
      </c>
      <c r="H30" s="22">
        <v>83980521</v>
      </c>
    </row>
    <row r="31" spans="1:8" ht="30" x14ac:dyDescent="0.25">
      <c r="A31" s="2" t="s">
        <v>34</v>
      </c>
      <c r="B31" s="5">
        <v>-45961809</v>
      </c>
      <c r="C31" s="5">
        <v>8080752</v>
      </c>
      <c r="D31" s="5">
        <v>17861794</v>
      </c>
      <c r="E31" s="5">
        <v>-13579695</v>
      </c>
      <c r="F31" s="5">
        <v>-60498426</v>
      </c>
      <c r="G31" s="5">
        <v>0</v>
      </c>
      <c r="H31" s="22">
        <v>221812982</v>
      </c>
    </row>
    <row r="32" spans="1:8" x14ac:dyDescent="0.25">
      <c r="A32" t="s">
        <v>35</v>
      </c>
      <c r="B32" s="5"/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1:8" x14ac:dyDescent="0.25">
      <c r="A33" s="1"/>
      <c r="B33" s="7">
        <f t="shared" ref="B33:E33" si="4">SUM(B29:B32)</f>
        <v>92946660</v>
      </c>
      <c r="C33" s="7">
        <f t="shared" si="4"/>
        <v>192841190</v>
      </c>
      <c r="D33" s="7">
        <f t="shared" si="4"/>
        <v>7548721</v>
      </c>
      <c r="E33" s="7">
        <f t="shared" si="4"/>
        <v>311610775</v>
      </c>
      <c r="F33" s="7">
        <f>SUM(F29:F32)</f>
        <v>155775830</v>
      </c>
      <c r="G33" s="7">
        <f>SUM(G29:G32)</f>
        <v>232810901</v>
      </c>
      <c r="H33" s="7">
        <f>SUM(H29:H32)</f>
        <v>397012424</v>
      </c>
    </row>
    <row r="34" spans="1:8" x14ac:dyDescent="0.25">
      <c r="A34" s="20" t="s">
        <v>92</v>
      </c>
      <c r="B34" s="7">
        <f t="shared" ref="B34:E34" si="5">B26-B33</f>
        <v>1252188166</v>
      </c>
      <c r="C34" s="7">
        <f t="shared" si="5"/>
        <v>1325201146</v>
      </c>
      <c r="D34" s="7">
        <f t="shared" si="5"/>
        <v>2186526327</v>
      </c>
      <c r="E34" s="7">
        <f t="shared" si="5"/>
        <v>2628503451</v>
      </c>
      <c r="F34" s="7">
        <f>F26-F33</f>
        <v>3048983241</v>
      </c>
      <c r="G34" s="7">
        <f>G26-G33</f>
        <v>3711832604</v>
      </c>
      <c r="H34" s="7">
        <f>H26-H33</f>
        <v>3127278682</v>
      </c>
    </row>
    <row r="35" spans="1:8" x14ac:dyDescent="0.25">
      <c r="A35" s="20" t="s">
        <v>93</v>
      </c>
      <c r="B35" s="5"/>
      <c r="C35" s="5"/>
      <c r="D35" s="5"/>
      <c r="E35" s="5"/>
      <c r="F35" s="5"/>
      <c r="G35" s="5"/>
    </row>
    <row r="36" spans="1:8" x14ac:dyDescent="0.25">
      <c r="A36" s="3" t="s">
        <v>36</v>
      </c>
      <c r="B36" s="5">
        <v>529448423</v>
      </c>
      <c r="C36" s="5">
        <v>637030392</v>
      </c>
      <c r="D36" s="5">
        <v>959575652</v>
      </c>
      <c r="E36" s="5">
        <v>1171629363</v>
      </c>
      <c r="F36" s="5">
        <v>1269750001</v>
      </c>
      <c r="G36" s="5">
        <v>1448167284</v>
      </c>
      <c r="H36" s="22">
        <v>982835113</v>
      </c>
    </row>
    <row r="37" spans="1:8" x14ac:dyDescent="0.25">
      <c r="A37" s="3" t="s">
        <v>37</v>
      </c>
      <c r="B37" s="5">
        <v>9918517</v>
      </c>
      <c r="C37" s="5">
        <v>18704632</v>
      </c>
      <c r="D37" s="5">
        <v>-18558222</v>
      </c>
      <c r="E37" s="5">
        <v>-2350493</v>
      </c>
      <c r="F37" s="5">
        <v>-1062076</v>
      </c>
      <c r="G37" s="5">
        <v>-13454473</v>
      </c>
      <c r="H37" s="22">
        <v>-26556853</v>
      </c>
    </row>
    <row r="38" spans="1:8" x14ac:dyDescent="0.25">
      <c r="B38" s="7">
        <f t="shared" ref="B38:E38" si="6">SUM(B36:B37)</f>
        <v>539366940</v>
      </c>
      <c r="C38" s="7">
        <f t="shared" si="6"/>
        <v>655735024</v>
      </c>
      <c r="D38" s="7">
        <f t="shared" si="6"/>
        <v>941017430</v>
      </c>
      <c r="E38" s="7">
        <f t="shared" si="6"/>
        <v>1169278870</v>
      </c>
      <c r="F38" s="7">
        <f>SUM(F36:F37)</f>
        <v>1268687925</v>
      </c>
      <c r="G38" s="7">
        <f>SUM(G36:G37)</f>
        <v>1434712811</v>
      </c>
      <c r="H38" s="7">
        <f>SUM(H36:H37)</f>
        <v>956278260</v>
      </c>
    </row>
    <row r="39" spans="1:8" x14ac:dyDescent="0.25">
      <c r="A39" s="1" t="s">
        <v>94</v>
      </c>
      <c r="B39" s="7">
        <f t="shared" ref="B39:E39" si="7">B34-B38</f>
        <v>712821226</v>
      </c>
      <c r="C39" s="7">
        <f t="shared" si="7"/>
        <v>669466122</v>
      </c>
      <c r="D39" s="7">
        <f t="shared" si="7"/>
        <v>1245508897</v>
      </c>
      <c r="E39" s="7">
        <f t="shared" si="7"/>
        <v>1459224581</v>
      </c>
      <c r="F39" s="7">
        <f>F34-F38</f>
        <v>1780295316</v>
      </c>
      <c r="G39" s="7">
        <f>G34-G38</f>
        <v>2277119793</v>
      </c>
      <c r="H39" s="7">
        <f>H34-H38</f>
        <v>2171000422</v>
      </c>
    </row>
    <row r="40" spans="1:8" x14ac:dyDescent="0.25">
      <c r="A40" s="21" t="s">
        <v>95</v>
      </c>
      <c r="B40" s="12">
        <f>B39/('1'!B38/10)</f>
        <v>5.760171523232323</v>
      </c>
      <c r="C40" s="12">
        <f>C39/('1'!C38/10)</f>
        <v>4.1614055757575761</v>
      </c>
      <c r="D40" s="12">
        <f>D39/('1'!D38/10)</f>
        <v>6.1936728366744367</v>
      </c>
      <c r="E40" s="12">
        <f>E39/('1'!E38/10)</f>
        <v>5.805151413815997</v>
      </c>
      <c r="F40" s="12">
        <f>F39/('1'!F38/10)</f>
        <v>7.0824491344608154</v>
      </c>
      <c r="G40" s="12">
        <f>G39/('1'!G38/10)</f>
        <v>6.0392920895164304</v>
      </c>
      <c r="H40" s="12">
        <f>H39/('1'!H38/10)</f>
        <v>5.7578462561461876</v>
      </c>
    </row>
    <row r="41" spans="1:8" x14ac:dyDescent="0.25">
      <c r="A41" s="21" t="s">
        <v>96</v>
      </c>
      <c r="B41" s="7">
        <f>'1'!B38/10</f>
        <v>123750000</v>
      </c>
      <c r="C41" s="7">
        <f>'1'!C38/10</f>
        <v>160875000</v>
      </c>
      <c r="D41" s="7">
        <f>'1'!D38/10</f>
        <v>201093750</v>
      </c>
      <c r="E41" s="7">
        <f>'1'!E38/10</f>
        <v>251367187</v>
      </c>
      <c r="F41" s="7">
        <f>'1'!F38/10</f>
        <v>251367187</v>
      </c>
      <c r="G41" s="7">
        <f>'1'!G38/10</f>
        <v>377050780</v>
      </c>
      <c r="H41" s="7">
        <f>'1'!H38/10</f>
        <v>377050780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5" x14ac:dyDescent="0.25"/>
  <cols>
    <col min="1" max="1" width="48.85546875" bestFit="1" customWidth="1"/>
    <col min="2" max="4" width="15" bestFit="1" customWidth="1"/>
    <col min="5" max="7" width="15.28515625" bestFit="1" customWidth="1"/>
    <col min="8" max="8" width="17.7109375" bestFit="1" customWidth="1"/>
  </cols>
  <sheetData>
    <row r="1" spans="1:8" x14ac:dyDescent="0.25">
      <c r="A1" s="1" t="s">
        <v>71</v>
      </c>
    </row>
    <row r="2" spans="1:8" x14ac:dyDescent="0.25">
      <c r="A2" s="1" t="s">
        <v>116</v>
      </c>
    </row>
    <row r="3" spans="1:8" x14ac:dyDescent="0.25">
      <c r="A3" t="s">
        <v>70</v>
      </c>
    </row>
    <row r="4" spans="1:8" x14ac:dyDescent="0.25">
      <c r="A4" s="15"/>
      <c r="B4" s="15">
        <v>2012</v>
      </c>
      <c r="C4" s="15">
        <v>2013</v>
      </c>
      <c r="D4" s="15">
        <v>2014</v>
      </c>
      <c r="E4" s="15">
        <v>2015</v>
      </c>
      <c r="F4" s="15">
        <v>2016</v>
      </c>
      <c r="G4" s="15">
        <v>2017</v>
      </c>
      <c r="H4" s="15">
        <v>2018</v>
      </c>
    </row>
    <row r="5" spans="1:8" x14ac:dyDescent="0.25">
      <c r="A5" s="20" t="s">
        <v>97</v>
      </c>
      <c r="B5" s="5"/>
      <c r="C5" s="5"/>
      <c r="D5" s="5"/>
      <c r="E5" s="5"/>
      <c r="F5" s="5"/>
      <c r="G5" s="5"/>
    </row>
    <row r="6" spans="1:8" x14ac:dyDescent="0.25">
      <c r="A6" s="17" t="s">
        <v>98</v>
      </c>
      <c r="B6" s="5"/>
      <c r="C6" s="5"/>
      <c r="D6" s="5"/>
      <c r="E6" s="5"/>
      <c r="F6" s="5"/>
      <c r="G6" s="5"/>
    </row>
    <row r="7" spans="1:8" x14ac:dyDescent="0.25">
      <c r="A7" t="s">
        <v>38</v>
      </c>
      <c r="B7" s="5">
        <v>4431115070</v>
      </c>
      <c r="C7" s="5">
        <v>5591374257</v>
      </c>
      <c r="D7" s="5">
        <v>6680026625</v>
      </c>
      <c r="E7" s="5">
        <v>7265516269</v>
      </c>
      <c r="F7" s="5">
        <v>8269382239</v>
      </c>
      <c r="G7" s="5">
        <v>8870522996</v>
      </c>
      <c r="H7" s="22">
        <v>10949131152</v>
      </c>
    </row>
    <row r="8" spans="1:8" x14ac:dyDescent="0.25">
      <c r="A8" t="s">
        <v>39</v>
      </c>
      <c r="B8" s="5">
        <v>-1179869087</v>
      </c>
      <c r="C8" s="5">
        <v>-1987406985</v>
      </c>
      <c r="D8" s="5">
        <v>-2418998453</v>
      </c>
      <c r="E8" s="5">
        <v>-2212191438</v>
      </c>
      <c r="F8" s="5">
        <v>-1959930894</v>
      </c>
      <c r="G8" s="5">
        <v>-2146404404</v>
      </c>
      <c r="H8" s="5">
        <v>-3540435841</v>
      </c>
    </row>
    <row r="9" spans="1:8" x14ac:dyDescent="0.25">
      <c r="A9" t="s">
        <v>40</v>
      </c>
      <c r="B9" s="5">
        <v>9243980</v>
      </c>
      <c r="C9" s="5">
        <v>8549539</v>
      </c>
      <c r="D9" s="5">
        <v>40805382</v>
      </c>
      <c r="E9" s="5">
        <v>96282352</v>
      </c>
      <c r="F9" s="5">
        <v>86295233</v>
      </c>
      <c r="G9" s="5">
        <v>137228732</v>
      </c>
      <c r="H9" s="22">
        <v>151755893</v>
      </c>
    </row>
    <row r="10" spans="1:8" x14ac:dyDescent="0.25">
      <c r="A10" t="s">
        <v>41</v>
      </c>
      <c r="B10" s="5">
        <v>176064712</v>
      </c>
      <c r="C10" s="5">
        <v>112725519</v>
      </c>
      <c r="D10" s="5">
        <v>359076106</v>
      </c>
      <c r="E10" s="5">
        <v>356949912</v>
      </c>
      <c r="F10" s="5">
        <v>441325925</v>
      </c>
      <c r="G10" s="5">
        <v>755121539</v>
      </c>
      <c r="H10" s="22">
        <v>597129398</v>
      </c>
    </row>
    <row r="11" spans="1:8" x14ac:dyDescent="0.25">
      <c r="A11" t="s">
        <v>42</v>
      </c>
      <c r="B11" s="5">
        <v>-943174630</v>
      </c>
      <c r="C11" s="5">
        <v>-1111245456</v>
      </c>
      <c r="D11" s="5">
        <v>-1329683793</v>
      </c>
      <c r="E11" s="5">
        <v>-1502411831</v>
      </c>
      <c r="F11" s="5">
        <v>-1794077141</v>
      </c>
      <c r="G11" s="5">
        <v>-2171542986</v>
      </c>
      <c r="H11" s="5">
        <v>-2141228690</v>
      </c>
    </row>
    <row r="12" spans="1:8" x14ac:dyDescent="0.25">
      <c r="A12" t="s">
        <v>43</v>
      </c>
      <c r="B12" s="5">
        <v>-490367150</v>
      </c>
      <c r="C12" s="5">
        <v>-416529491</v>
      </c>
      <c r="D12" s="5">
        <v>-695710617</v>
      </c>
      <c r="E12" s="5">
        <v>-822263674</v>
      </c>
      <c r="F12" s="5">
        <v>-1302580492</v>
      </c>
      <c r="G12" s="5">
        <v>-1058910701</v>
      </c>
      <c r="H12" s="5">
        <v>-1007233668</v>
      </c>
    </row>
    <row r="13" spans="1:8" x14ac:dyDescent="0.25">
      <c r="A13" t="s">
        <v>44</v>
      </c>
      <c r="B13" s="5">
        <v>306356540</v>
      </c>
      <c r="C13" s="5">
        <v>379458099</v>
      </c>
      <c r="D13" s="5">
        <v>363130219</v>
      </c>
      <c r="E13" s="5">
        <v>704398111</v>
      </c>
      <c r="F13" s="5">
        <v>889242718</v>
      </c>
      <c r="G13" s="5">
        <v>1379575318</v>
      </c>
      <c r="H13" s="22">
        <v>843946298</v>
      </c>
    </row>
    <row r="14" spans="1:8" x14ac:dyDescent="0.25">
      <c r="A14" s="4"/>
      <c r="B14" s="7">
        <f t="shared" ref="B14:E14" si="0">SUM(B7:B13)</f>
        <v>2309369435</v>
      </c>
      <c r="C14" s="7">
        <f t="shared" si="0"/>
        <v>2576925482</v>
      </c>
      <c r="D14" s="7">
        <f t="shared" si="0"/>
        <v>2998645469</v>
      </c>
      <c r="E14" s="7">
        <f t="shared" si="0"/>
        <v>3886279701</v>
      </c>
      <c r="F14" s="7">
        <f>SUM(F7:F13)</f>
        <v>4629657588</v>
      </c>
      <c r="G14" s="7">
        <f>SUM(G7:G13)</f>
        <v>5765590494</v>
      </c>
      <c r="H14" s="7">
        <f>SUM(H7:H13)</f>
        <v>5853064542</v>
      </c>
    </row>
    <row r="15" spans="1:8" x14ac:dyDescent="0.25">
      <c r="B15" s="5"/>
      <c r="C15" s="5"/>
      <c r="D15" s="5"/>
      <c r="E15" s="5"/>
      <c r="F15" s="5"/>
      <c r="G15" s="5"/>
    </row>
    <row r="16" spans="1:8" x14ac:dyDescent="0.25">
      <c r="A16" s="19" t="s">
        <v>99</v>
      </c>
      <c r="B16" s="5"/>
      <c r="C16" s="5"/>
      <c r="D16" s="5"/>
      <c r="E16" s="5"/>
      <c r="F16" s="5"/>
      <c r="G16" s="5"/>
    </row>
    <row r="17" spans="1:8" x14ac:dyDescent="0.25">
      <c r="A17" t="s">
        <v>45</v>
      </c>
      <c r="B17" s="5">
        <v>-932337066</v>
      </c>
      <c r="C17" s="5">
        <v>-879056166</v>
      </c>
      <c r="D17" s="5">
        <v>76496366</v>
      </c>
      <c r="E17" s="5">
        <v>265654756</v>
      </c>
      <c r="F17" s="5">
        <v>1066236433</v>
      </c>
      <c r="G17" s="5">
        <v>321121665</v>
      </c>
      <c r="H17" s="22">
        <v>351952217</v>
      </c>
    </row>
    <row r="18" spans="1:8" x14ac:dyDescent="0.25">
      <c r="A18" t="s">
        <v>46</v>
      </c>
      <c r="B18" s="5">
        <v>-4086583811</v>
      </c>
      <c r="C18" s="5">
        <v>-5434086594</v>
      </c>
      <c r="D18" s="5">
        <v>-2804999034</v>
      </c>
      <c r="E18" s="5">
        <v>-5278801586</v>
      </c>
      <c r="F18" s="5">
        <v>-7667524740</v>
      </c>
      <c r="G18" s="5">
        <v>-6198456511</v>
      </c>
      <c r="H18" s="5">
        <v>-9397377217</v>
      </c>
    </row>
    <row r="19" spans="1:8" x14ac:dyDescent="0.25">
      <c r="A19" t="s">
        <v>47</v>
      </c>
      <c r="B19" s="5">
        <v>-1283146569</v>
      </c>
      <c r="C19" s="5">
        <v>-2907844063</v>
      </c>
      <c r="D19" s="5">
        <v>-3652126335</v>
      </c>
      <c r="E19" s="5">
        <v>-2383834215</v>
      </c>
      <c r="F19" s="5">
        <v>-902272967</v>
      </c>
      <c r="G19" s="5">
        <v>-3353294266</v>
      </c>
      <c r="H19" s="5">
        <v>-3669874683</v>
      </c>
    </row>
    <row r="20" spans="1:8" x14ac:dyDescent="0.25">
      <c r="A20" t="s">
        <v>122</v>
      </c>
      <c r="B20" s="5">
        <v>-23184492</v>
      </c>
      <c r="C20" s="5">
        <v>-370328319</v>
      </c>
      <c r="D20" s="5">
        <v>-1017759216</v>
      </c>
      <c r="E20" s="5">
        <v>-693235866</v>
      </c>
      <c r="F20" s="5">
        <v>120182628</v>
      </c>
      <c r="G20" s="5">
        <v>511304825</v>
      </c>
      <c r="H20" s="22">
        <v>448720278</v>
      </c>
    </row>
    <row r="21" spans="1:8" x14ac:dyDescent="0.25">
      <c r="A21" t="s">
        <v>48</v>
      </c>
      <c r="B21" s="5">
        <v>24543838</v>
      </c>
      <c r="C21" s="5">
        <v>24460953</v>
      </c>
      <c r="D21" s="5">
        <v>23654351</v>
      </c>
      <c r="E21" s="5">
        <v>19086626</v>
      </c>
      <c r="F21" s="5">
        <v>32445417</v>
      </c>
      <c r="G21" s="5">
        <v>-4900190</v>
      </c>
      <c r="H21" s="5">
        <v>-55079042</v>
      </c>
    </row>
    <row r="22" spans="1:8" x14ac:dyDescent="0.25">
      <c r="A22" t="s">
        <v>49</v>
      </c>
      <c r="B22" s="5">
        <v>-50827831</v>
      </c>
      <c r="C22" s="5">
        <v>188706744</v>
      </c>
      <c r="D22" s="5">
        <v>127887279</v>
      </c>
      <c r="E22" s="5">
        <v>-1389646</v>
      </c>
      <c r="F22" s="5">
        <v>18950046</v>
      </c>
      <c r="G22" s="5">
        <v>73045124</v>
      </c>
      <c r="H22" s="5">
        <v>-342592008</v>
      </c>
    </row>
    <row r="23" spans="1:8" x14ac:dyDescent="0.25">
      <c r="A23" t="s">
        <v>50</v>
      </c>
      <c r="B23" s="5">
        <v>124208368</v>
      </c>
      <c r="C23" s="5">
        <v>1157621660</v>
      </c>
      <c r="D23" s="5">
        <v>1394966775</v>
      </c>
      <c r="E23" s="5">
        <v>463395053</v>
      </c>
      <c r="F23" s="5">
        <v>196675992</v>
      </c>
      <c r="G23" s="5">
        <v>-721292737</v>
      </c>
      <c r="H23" s="22">
        <v>538591267</v>
      </c>
    </row>
    <row r="24" spans="1:8" x14ac:dyDescent="0.25">
      <c r="A24" t="s">
        <v>51</v>
      </c>
      <c r="B24" s="5">
        <v>239804429</v>
      </c>
      <c r="C24" s="5">
        <v>-22336384</v>
      </c>
      <c r="D24" s="5">
        <v>-131782937</v>
      </c>
      <c r="E24" s="5">
        <v>-344010256</v>
      </c>
      <c r="F24" s="5">
        <v>233975541</v>
      </c>
      <c r="G24" s="5">
        <v>67716381</v>
      </c>
      <c r="H24" s="5">
        <v>-127829509</v>
      </c>
    </row>
    <row r="25" spans="1:8" x14ac:dyDescent="0.25">
      <c r="A25" t="s">
        <v>123</v>
      </c>
      <c r="B25" s="5">
        <v>124737102</v>
      </c>
      <c r="C25" s="5">
        <v>-420277509</v>
      </c>
      <c r="D25" s="5">
        <v>-935762941</v>
      </c>
      <c r="E25" s="5">
        <v>-87711139</v>
      </c>
      <c r="F25" s="5"/>
      <c r="G25" s="5"/>
    </row>
    <row r="26" spans="1:8" x14ac:dyDescent="0.25">
      <c r="A26" t="s">
        <v>8</v>
      </c>
      <c r="B26" s="5">
        <v>613503228</v>
      </c>
      <c r="C26" s="5">
        <v>696615938</v>
      </c>
      <c r="D26" s="5">
        <v>201629478</v>
      </c>
      <c r="E26" s="5">
        <v>794171349</v>
      </c>
      <c r="F26" s="5">
        <v>58207684</v>
      </c>
      <c r="G26" s="5">
        <v>-91253076</v>
      </c>
      <c r="H26" s="5">
        <v>-236768481</v>
      </c>
    </row>
    <row r="27" spans="1:8" x14ac:dyDescent="0.25">
      <c r="A27" t="s">
        <v>52</v>
      </c>
      <c r="B27" s="5">
        <v>5360050501</v>
      </c>
      <c r="C27" s="5">
        <v>7188539985</v>
      </c>
      <c r="D27" s="5">
        <v>6407679965</v>
      </c>
      <c r="E27" s="5">
        <v>11029446244</v>
      </c>
      <c r="F27" s="5">
        <v>1699759537</v>
      </c>
      <c r="G27" s="5">
        <v>12768109082</v>
      </c>
      <c r="H27" s="22">
        <v>10620315314</v>
      </c>
    </row>
    <row r="28" spans="1:8" x14ac:dyDescent="0.25">
      <c r="A28" t="s">
        <v>124</v>
      </c>
      <c r="B28" s="5">
        <v>-660840397</v>
      </c>
      <c r="C28" s="5">
        <v>2440000000</v>
      </c>
      <c r="D28" s="5">
        <v>-1290000000</v>
      </c>
      <c r="E28" s="5">
        <v>-40000000</v>
      </c>
      <c r="F28" s="5">
        <v>1010000000</v>
      </c>
      <c r="G28" s="5">
        <v>565000000</v>
      </c>
      <c r="H28" s="22">
        <v>3210000000</v>
      </c>
    </row>
    <row r="29" spans="1:8" x14ac:dyDescent="0.25">
      <c r="A29" t="s">
        <v>53</v>
      </c>
      <c r="B29" s="5">
        <v>-1563949678</v>
      </c>
      <c r="C29" s="5">
        <v>-2044678546</v>
      </c>
      <c r="D29" s="5">
        <v>-1547480875</v>
      </c>
      <c r="E29" s="5">
        <v>-2626981541</v>
      </c>
      <c r="F29" s="5">
        <v>-1811116956</v>
      </c>
      <c r="G29" s="5">
        <v>-2473954907</v>
      </c>
      <c r="H29" s="5">
        <v>-3214951788</v>
      </c>
    </row>
    <row r="30" spans="1:8" x14ac:dyDescent="0.25">
      <c r="A30" t="s">
        <v>54</v>
      </c>
      <c r="B30" s="5">
        <v>12950281</v>
      </c>
      <c r="C30" s="5">
        <v>-63179069</v>
      </c>
      <c r="D30" s="5">
        <v>6256142</v>
      </c>
      <c r="E30" s="5">
        <v>4462019</v>
      </c>
      <c r="F30" s="5">
        <v>7641006</v>
      </c>
      <c r="G30" s="5">
        <v>13536253</v>
      </c>
      <c r="H30" s="5">
        <v>4257123</v>
      </c>
    </row>
    <row r="31" spans="1:8" x14ac:dyDescent="0.25">
      <c r="A31" t="s">
        <v>55</v>
      </c>
      <c r="B31" s="5">
        <v>208922265</v>
      </c>
      <c r="C31" s="5">
        <v>-164193782</v>
      </c>
      <c r="D31" s="5">
        <v>-315683978</v>
      </c>
      <c r="E31" s="5">
        <v>-2323273</v>
      </c>
      <c r="F31" s="5">
        <v>17424409</v>
      </c>
      <c r="G31" s="5">
        <v>183555256</v>
      </c>
      <c r="H31" s="5">
        <v>228997522</v>
      </c>
    </row>
    <row r="32" spans="1:8" x14ac:dyDescent="0.25">
      <c r="A32" t="s">
        <v>56</v>
      </c>
      <c r="B32" s="5">
        <v>15770050</v>
      </c>
      <c r="C32" s="5">
        <v>-5390052</v>
      </c>
      <c r="D32" s="5">
        <v>-10206563</v>
      </c>
      <c r="E32" s="5">
        <v>-5687038</v>
      </c>
      <c r="F32" s="5">
        <v>38459</v>
      </c>
      <c r="G32" s="5">
        <v>471990</v>
      </c>
      <c r="H32" s="5">
        <v>25573</v>
      </c>
    </row>
    <row r="33" spans="1:8" x14ac:dyDescent="0.25">
      <c r="A33" t="s">
        <v>57</v>
      </c>
      <c r="B33" s="5">
        <v>-7416465</v>
      </c>
      <c r="C33" s="5">
        <v>-11617001</v>
      </c>
      <c r="D33" s="5">
        <v>43607230</v>
      </c>
      <c r="E33" s="5">
        <v>181528850</v>
      </c>
      <c r="F33" s="5">
        <v>92284134</v>
      </c>
      <c r="G33" s="5">
        <v>22695287</v>
      </c>
      <c r="H33" s="5">
        <v>-44779963</v>
      </c>
    </row>
    <row r="34" spans="1:8" x14ac:dyDescent="0.25">
      <c r="B34" s="7">
        <f t="shared" ref="B34:E34" si="1">SUM(B17:B33)</f>
        <v>-1883796247</v>
      </c>
      <c r="C34" s="7">
        <f t="shared" si="1"/>
        <v>-627042205</v>
      </c>
      <c r="D34" s="7">
        <f t="shared" si="1"/>
        <v>-3423624293</v>
      </c>
      <c r="E34" s="7">
        <f t="shared" si="1"/>
        <v>1293770337</v>
      </c>
      <c r="F34" s="7">
        <f>SUM(F17:F33)</f>
        <v>-5827093377</v>
      </c>
      <c r="G34" s="7">
        <f>SUM(G17:G33)</f>
        <v>1683404176</v>
      </c>
      <c r="H34" s="7">
        <f>SUM(H17:H33)</f>
        <v>-1686393397</v>
      </c>
    </row>
    <row r="35" spans="1:8" x14ac:dyDescent="0.25">
      <c r="A35" s="1"/>
      <c r="B35" s="7">
        <f t="shared" ref="B35:E35" si="2">B14+B34</f>
        <v>425573188</v>
      </c>
      <c r="C35" s="7">
        <f t="shared" si="2"/>
        <v>1949883277</v>
      </c>
      <c r="D35" s="7">
        <f t="shared" si="2"/>
        <v>-424978824</v>
      </c>
      <c r="E35" s="7">
        <f t="shared" si="2"/>
        <v>5180050038</v>
      </c>
      <c r="F35" s="7">
        <f>F14+F34</f>
        <v>-1197435789</v>
      </c>
      <c r="G35" s="7">
        <f>G14+G34</f>
        <v>7448994670</v>
      </c>
      <c r="H35" s="7">
        <f>H14+H34</f>
        <v>4166671145</v>
      </c>
    </row>
    <row r="36" spans="1:8" x14ac:dyDescent="0.25">
      <c r="B36" s="5"/>
      <c r="C36" s="5"/>
      <c r="D36" s="5"/>
      <c r="E36" s="5"/>
      <c r="F36" s="5"/>
      <c r="G36" s="5"/>
    </row>
    <row r="37" spans="1:8" x14ac:dyDescent="0.25">
      <c r="A37" s="20" t="s">
        <v>100</v>
      </c>
      <c r="B37" s="5"/>
      <c r="C37" s="5"/>
      <c r="D37" s="5"/>
      <c r="E37" s="5"/>
      <c r="F37" s="5"/>
      <c r="G37" s="5"/>
    </row>
    <row r="38" spans="1:8" x14ac:dyDescent="0.25">
      <c r="A38" t="s">
        <v>58</v>
      </c>
      <c r="B38" s="5">
        <v>-248760240</v>
      </c>
      <c r="C38" s="5">
        <v>-65690141</v>
      </c>
      <c r="D38" s="5">
        <v>-122318386</v>
      </c>
      <c r="E38" s="5">
        <v>-313654913</v>
      </c>
      <c r="F38" s="5">
        <v>-312435792</v>
      </c>
      <c r="G38" s="5">
        <v>-187993259</v>
      </c>
      <c r="H38" s="5">
        <v>-56508623</v>
      </c>
    </row>
    <row r="39" spans="1:8" x14ac:dyDescent="0.25">
      <c r="A39" t="s">
        <v>59</v>
      </c>
      <c r="B39" s="5">
        <v>17755463</v>
      </c>
      <c r="C39" s="5">
        <v>15331940</v>
      </c>
      <c r="D39" s="5">
        <v>9473570</v>
      </c>
      <c r="E39" s="5">
        <v>24004794</v>
      </c>
      <c r="F39" s="5">
        <v>39859711</v>
      </c>
      <c r="G39" s="5">
        <v>28916411</v>
      </c>
      <c r="H39" s="5">
        <v>17237038</v>
      </c>
    </row>
    <row r="40" spans="1:8" x14ac:dyDescent="0.25">
      <c r="A40" t="s">
        <v>125</v>
      </c>
      <c r="B40" s="5">
        <v>37315717</v>
      </c>
      <c r="C40" s="5">
        <v>21268416</v>
      </c>
      <c r="D40" s="5">
        <v>-913709884</v>
      </c>
      <c r="E40" s="5">
        <v>-668731581</v>
      </c>
      <c r="F40" s="5">
        <v>-955848206</v>
      </c>
      <c r="G40" s="5">
        <v>-3574432425</v>
      </c>
      <c r="H40" s="5">
        <v>622271685</v>
      </c>
    </row>
    <row r="41" spans="1:8" x14ac:dyDescent="0.25">
      <c r="A41" s="1"/>
      <c r="B41" s="7">
        <f t="shared" ref="B41:E41" si="3">SUM(B38:B40)</f>
        <v>-193689060</v>
      </c>
      <c r="C41" s="7">
        <f t="shared" si="3"/>
        <v>-29089785</v>
      </c>
      <c r="D41" s="7">
        <f t="shared" si="3"/>
        <v>-1026554700</v>
      </c>
      <c r="E41" s="7">
        <f t="shared" si="3"/>
        <v>-958381700</v>
      </c>
      <c r="F41" s="7">
        <f>SUM(F38:F40)</f>
        <v>-1228424287</v>
      </c>
      <c r="G41" s="7">
        <f>SUM(G38:G40)</f>
        <v>-3733509273</v>
      </c>
      <c r="H41" s="7">
        <f>SUM(H38:H40)</f>
        <v>583000100</v>
      </c>
    </row>
    <row r="42" spans="1:8" x14ac:dyDescent="0.25">
      <c r="B42" s="5"/>
      <c r="C42" s="5"/>
      <c r="D42" s="5"/>
      <c r="E42" s="5"/>
      <c r="F42" s="5"/>
      <c r="G42" s="5"/>
    </row>
    <row r="43" spans="1:8" x14ac:dyDescent="0.25">
      <c r="A43" s="20" t="s">
        <v>101</v>
      </c>
      <c r="B43" s="5"/>
      <c r="C43" s="5"/>
      <c r="D43" s="5"/>
      <c r="E43" s="5"/>
      <c r="F43" s="5"/>
      <c r="G43" s="5"/>
    </row>
    <row r="44" spans="1:8" x14ac:dyDescent="0.25">
      <c r="A44" t="s">
        <v>126</v>
      </c>
      <c r="B44" s="5">
        <v>1812599238</v>
      </c>
      <c r="C44" s="5">
        <v>3516955456</v>
      </c>
      <c r="D44" s="5">
        <v>4109392162</v>
      </c>
      <c r="E44" s="5">
        <v>4165756728</v>
      </c>
      <c r="F44" s="5">
        <v>6330092954</v>
      </c>
      <c r="G44" s="5">
        <v>2786742982</v>
      </c>
      <c r="H44" s="5">
        <v>1659707940</v>
      </c>
    </row>
    <row r="45" spans="1:8" x14ac:dyDescent="0.25">
      <c r="A45" s="3" t="s">
        <v>62</v>
      </c>
      <c r="B45" s="5">
        <v>-1383758396</v>
      </c>
      <c r="C45" s="5">
        <v>-1462884607</v>
      </c>
      <c r="D45" s="5">
        <v>-2449252439</v>
      </c>
      <c r="E45" s="5">
        <v>-2738206155</v>
      </c>
      <c r="F45" s="5">
        <v>-5361298258</v>
      </c>
      <c r="G45" s="5">
        <v>-4515761089</v>
      </c>
      <c r="H45" s="5">
        <v>-3773826356</v>
      </c>
    </row>
    <row r="46" spans="1:8" x14ac:dyDescent="0.25">
      <c r="A46" t="s">
        <v>60</v>
      </c>
      <c r="B46" s="5">
        <v>-93337</v>
      </c>
      <c r="C46" s="5">
        <v>0</v>
      </c>
      <c r="D46" s="5">
        <v>-79570244</v>
      </c>
      <c r="E46" s="5">
        <v>10</v>
      </c>
      <c r="F46" s="5">
        <v>0</v>
      </c>
      <c r="G46" s="5">
        <v>2513671860</v>
      </c>
      <c r="H46" s="5"/>
    </row>
    <row r="47" spans="1:8" x14ac:dyDescent="0.25">
      <c r="A47" s="3" t="s">
        <v>61</v>
      </c>
      <c r="B47" s="5">
        <v>-38596</v>
      </c>
      <c r="C47" s="5">
        <v>-623</v>
      </c>
      <c r="D47" s="5"/>
      <c r="E47" s="5">
        <v>-198980120</v>
      </c>
      <c r="F47" s="5">
        <v>-624787700</v>
      </c>
      <c r="G47" s="5">
        <v>-1125587669</v>
      </c>
      <c r="H47" s="5">
        <v>-1127828973</v>
      </c>
    </row>
    <row r="48" spans="1:8" x14ac:dyDescent="0.25">
      <c r="A48" s="1"/>
      <c r="B48" s="7">
        <f t="shared" ref="B48:E48" si="4">SUM(B44:B47)</f>
        <v>428708909</v>
      </c>
      <c r="C48" s="7">
        <f t="shared" si="4"/>
        <v>2054070226</v>
      </c>
      <c r="D48" s="7">
        <f t="shared" si="4"/>
        <v>1580569479</v>
      </c>
      <c r="E48" s="7">
        <f t="shared" si="4"/>
        <v>1228570463</v>
      </c>
      <c r="F48" s="7">
        <f>SUM(F44:F47)</f>
        <v>344006996</v>
      </c>
      <c r="G48" s="7">
        <f>SUM(G44:G47)</f>
        <v>-340933916</v>
      </c>
      <c r="H48" s="7">
        <f>SUM(H44:H47)</f>
        <v>-3241947389</v>
      </c>
    </row>
    <row r="49" spans="1:8" x14ac:dyDescent="0.25">
      <c r="A49" s="20" t="s">
        <v>102</v>
      </c>
      <c r="B49" s="7">
        <f t="shared" ref="B49:E49" si="5">B35+B41+B48</f>
        <v>660593037</v>
      </c>
      <c r="C49" s="7">
        <f t="shared" si="5"/>
        <v>3974863718</v>
      </c>
      <c r="D49" s="7">
        <f t="shared" si="5"/>
        <v>129035955</v>
      </c>
      <c r="E49" s="7">
        <f t="shared" si="5"/>
        <v>5450238801</v>
      </c>
      <c r="F49" s="7">
        <f>F35+F41+F48</f>
        <v>-2081853080</v>
      </c>
      <c r="G49" s="7">
        <f>G35+G41+G48</f>
        <v>3374551481</v>
      </c>
      <c r="H49" s="7">
        <f>H35+H41+H48</f>
        <v>1507723856</v>
      </c>
    </row>
    <row r="50" spans="1:8" x14ac:dyDescent="0.25">
      <c r="A50" s="21" t="s">
        <v>103</v>
      </c>
      <c r="B50" s="5"/>
      <c r="C50" s="5">
        <v>0</v>
      </c>
      <c r="D50" s="5">
        <v>0</v>
      </c>
      <c r="E50" s="5">
        <v>0</v>
      </c>
      <c r="F50" s="5"/>
      <c r="G50" s="5">
        <v>0</v>
      </c>
    </row>
    <row r="51" spans="1:8" x14ac:dyDescent="0.25">
      <c r="A51" s="21" t="s">
        <v>104</v>
      </c>
      <c r="B51" s="5">
        <v>3220460771</v>
      </c>
      <c r="C51" s="5">
        <v>3881053808</v>
      </c>
      <c r="D51" s="5">
        <v>7855917527</v>
      </c>
      <c r="E51" s="5">
        <v>7984953482</v>
      </c>
      <c r="F51" s="5">
        <v>13435192282</v>
      </c>
      <c r="G51" s="5">
        <v>11353339202</v>
      </c>
      <c r="H51" s="22">
        <v>14727890684</v>
      </c>
    </row>
    <row r="52" spans="1:8" x14ac:dyDescent="0.25">
      <c r="A52" s="20" t="s">
        <v>105</v>
      </c>
      <c r="B52" s="7">
        <f t="shared" ref="B52:E52" si="6">SUM(B49:B51)</f>
        <v>3881053808</v>
      </c>
      <c r="C52" s="7">
        <f>SUM(C49:C51)+1</f>
        <v>7855917527</v>
      </c>
      <c r="D52" s="7">
        <f t="shared" si="6"/>
        <v>7984953482</v>
      </c>
      <c r="E52" s="7">
        <f t="shared" si="6"/>
        <v>13435192283</v>
      </c>
      <c r="F52" s="7">
        <f>SUM(F49:F51)</f>
        <v>11353339202</v>
      </c>
      <c r="G52" s="7">
        <f>SUM(G49:G51)</f>
        <v>14727890683</v>
      </c>
      <c r="H52" s="7">
        <f>SUM(H49:H51)</f>
        <v>16235614540</v>
      </c>
    </row>
    <row r="53" spans="1:8" x14ac:dyDescent="0.25">
      <c r="A53" s="21" t="s">
        <v>106</v>
      </c>
      <c r="B53" s="11">
        <f>B35/('1'!B38/10)</f>
        <v>3.4389752565656564</v>
      </c>
      <c r="C53" s="11">
        <f>C35/('1'!C38/10)</f>
        <v>12.120486570318571</v>
      </c>
      <c r="D53" s="11">
        <f>D35/('1'!D38/10)</f>
        <v>-2.1133368093240095</v>
      </c>
      <c r="E53" s="11">
        <f>E35/('1'!E38/10)</f>
        <v>20.607502911666828</v>
      </c>
      <c r="F53" s="11">
        <f>F35/('1'!F38/10)</f>
        <v>-4.7636917263986405</v>
      </c>
      <c r="G53" s="11">
        <f>G35/('1'!G38/10)</f>
        <v>19.755945525427634</v>
      </c>
      <c r="H53" s="11">
        <f>H35/('1'!H38/10)</f>
        <v>11.050689631248078</v>
      </c>
    </row>
    <row r="54" spans="1:8" x14ac:dyDescent="0.25">
      <c r="A54" s="20" t="s">
        <v>107</v>
      </c>
      <c r="B54" s="7">
        <f>'1'!B38/10</f>
        <v>123750000</v>
      </c>
      <c r="C54" s="7">
        <f>'1'!C38/10</f>
        <v>160875000</v>
      </c>
      <c r="D54" s="7">
        <f>'1'!D38/10</f>
        <v>201093750</v>
      </c>
      <c r="E54" s="7">
        <f>'1'!E38/10</f>
        <v>251367187</v>
      </c>
      <c r="F54" s="7">
        <f>'1'!F38/10</f>
        <v>251367187</v>
      </c>
      <c r="G54" s="7">
        <f>'1'!G38/10</f>
        <v>377050780</v>
      </c>
      <c r="H54" s="7">
        <f>'1'!H38/10</f>
        <v>377050780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J4" sqref="J4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71</v>
      </c>
    </row>
    <row r="2" spans="1:8" x14ac:dyDescent="0.25">
      <c r="A2" s="1" t="s">
        <v>66</v>
      </c>
    </row>
    <row r="3" spans="1:8" x14ac:dyDescent="0.25">
      <c r="A3" t="s">
        <v>70</v>
      </c>
    </row>
    <row r="4" spans="1:8" x14ac:dyDescent="0.25">
      <c r="A4" s="15"/>
      <c r="B4" s="15">
        <v>2012</v>
      </c>
      <c r="C4" s="15">
        <v>2013</v>
      </c>
      <c r="D4" s="15">
        <v>2014</v>
      </c>
      <c r="E4" s="15">
        <v>2015</v>
      </c>
      <c r="F4" s="15">
        <v>2016</v>
      </c>
      <c r="G4" s="15">
        <v>2017</v>
      </c>
      <c r="H4" s="15">
        <v>2018</v>
      </c>
    </row>
    <row r="5" spans="1:8" x14ac:dyDescent="0.25">
      <c r="A5" t="s">
        <v>108</v>
      </c>
      <c r="B5" s="9">
        <f>'2'!B6/'2'!B7</f>
        <v>0.36072796080172159</v>
      </c>
      <c r="C5" s="9">
        <f>'2'!C6/'2'!C7</f>
        <v>0.33434554156007074</v>
      </c>
      <c r="D5" s="9">
        <f>'2'!D6/'2'!D7</f>
        <v>0.3887007325053522</v>
      </c>
      <c r="E5" s="9">
        <f>'2'!E6/'2'!E7</f>
        <v>0.41424245977640367</v>
      </c>
      <c r="F5" s="9">
        <f>'2'!F6/'2'!F7</f>
        <v>0.44706819771802719</v>
      </c>
      <c r="G5" s="9">
        <f>'2'!G6/'2'!G7</f>
        <v>0.44921585681298593</v>
      </c>
      <c r="H5" s="9">
        <f>'2'!H6/'2'!H7</f>
        <v>0.37828103730883311</v>
      </c>
    </row>
    <row r="6" spans="1:8" x14ac:dyDescent="0.25">
      <c r="A6" t="s">
        <v>67</v>
      </c>
      <c r="B6" s="9">
        <f>'2'!B26/'2'!B12</f>
        <v>0.5597172645732702</v>
      </c>
      <c r="C6" s="9">
        <f>'2'!C26/'2'!C12</f>
        <v>0.54951499040100282</v>
      </c>
      <c r="D6" s="9">
        <f>'2'!D26/'2'!D12</f>
        <v>0.59984722473917962</v>
      </c>
      <c r="E6" s="9">
        <f>'2'!E26/'2'!E12</f>
        <v>0.64084068099558733</v>
      </c>
      <c r="F6" s="9">
        <f>'2'!F26/'2'!F12</f>
        <v>0.62028830809016844</v>
      </c>
      <c r="G6" s="9">
        <f>'2'!G26/'2'!G12</f>
        <v>0.62808679016897306</v>
      </c>
      <c r="H6" s="9">
        <f>'2'!H26/'2'!H12</f>
        <v>0.60510688108037791</v>
      </c>
    </row>
    <row r="7" spans="1:8" x14ac:dyDescent="0.25">
      <c r="A7" t="s">
        <v>68</v>
      </c>
      <c r="B7" s="9">
        <f>'2'!B39/'2'!B12</f>
        <v>0.29660844328365105</v>
      </c>
      <c r="C7" s="9">
        <f>'2'!C39/'2'!C12</f>
        <v>0.24233953222542182</v>
      </c>
      <c r="D7" s="9">
        <f>'2'!D39/'2'!D12</f>
        <v>0.34051481326239791</v>
      </c>
      <c r="E7" s="9">
        <f>'2'!E39/'2'!E12</f>
        <v>0.31805923251008433</v>
      </c>
      <c r="F7" s="9">
        <f>'2'!F39/'2'!F12</f>
        <v>0.34458015251608654</v>
      </c>
      <c r="G7" s="9">
        <f>'2'!G39/'2'!G12</f>
        <v>0.36257493479518033</v>
      </c>
      <c r="H7" s="9">
        <f>'2'!H39/'2'!H12</f>
        <v>0.37275220879004317</v>
      </c>
    </row>
    <row r="8" spans="1:8" x14ac:dyDescent="0.25">
      <c r="A8" t="s">
        <v>109</v>
      </c>
      <c r="B8" s="9">
        <f>'2'!B39/'1'!B22</f>
        <v>1.8865756906974371E-2</v>
      </c>
      <c r="C8" s="9">
        <f>'2'!C39/'1'!C22</f>
        <v>1.3275318393395753E-2</v>
      </c>
      <c r="D8" s="9">
        <f>'2'!D39/'1'!D22</f>
        <v>2.113661988639353E-2</v>
      </c>
      <c r="E8" s="9">
        <f>'2'!E39/'1'!E22</f>
        <v>1.987111631856741E-2</v>
      </c>
      <c r="F8" s="9">
        <f>'2'!F39/'1'!F22</f>
        <v>2.2433409592832111E-2</v>
      </c>
      <c r="G8" s="9">
        <f>'2'!G39/'1'!G22</f>
        <v>2.3797602049366529E-2</v>
      </c>
      <c r="H8" s="9">
        <f>'2'!H39/'1'!H22</f>
        <v>1.9887205046552246E-2</v>
      </c>
    </row>
    <row r="9" spans="1:8" x14ac:dyDescent="0.25">
      <c r="A9" t="s">
        <v>110</v>
      </c>
      <c r="B9" s="9">
        <f>'2'!B39/'1'!B44</f>
        <v>0.15188085823067232</v>
      </c>
      <c r="C9" s="9">
        <f>'2'!C39/'1'!C44</f>
        <v>0.12483615849229851</v>
      </c>
      <c r="D9" s="9">
        <f>'2'!D39/'1'!D44</f>
        <v>0.19079985373245228</v>
      </c>
      <c r="E9" s="9">
        <f>'2'!E39/'1'!E44</f>
        <v>0.18741742484272564</v>
      </c>
      <c r="F9" s="9">
        <f>'2'!F39/'1'!F44</f>
        <v>0.19918636711982229</v>
      </c>
      <c r="G9" s="9">
        <f>'2'!G39/'1'!G44</f>
        <v>0.1807600044026153</v>
      </c>
      <c r="H9" s="9">
        <f>'2'!H39/'1'!H44</f>
        <v>0.15919548844566991</v>
      </c>
    </row>
    <row r="10" spans="1:8" x14ac:dyDescent="0.25">
      <c r="A10" t="s">
        <v>69</v>
      </c>
      <c r="B10" s="13">
        <v>0.13880000000000001</v>
      </c>
      <c r="C10" s="13">
        <v>0.154</v>
      </c>
      <c r="D10" s="13">
        <v>0.14499999999999999</v>
      </c>
      <c r="E10" s="13">
        <v>0.14799999999999999</v>
      </c>
      <c r="F10" s="13">
        <v>0.14499999999999999</v>
      </c>
      <c r="G10" s="13">
        <v>0.16400000000000001</v>
      </c>
      <c r="H10" s="13">
        <v>0.1734</v>
      </c>
    </row>
    <row r="11" spans="1:8" x14ac:dyDescent="0.25">
      <c r="A11" t="s">
        <v>111</v>
      </c>
      <c r="B11" s="13">
        <v>2.0899999999999998E-2</v>
      </c>
      <c r="C11" s="13">
        <v>1.6299999999999999E-2</v>
      </c>
      <c r="D11" s="13">
        <v>2.0199999999999999E-2</v>
      </c>
      <c r="E11" s="13">
        <v>3.0599999999999999E-2</v>
      </c>
      <c r="F11" s="13">
        <v>2.98E-2</v>
      </c>
      <c r="G11" s="13">
        <v>2.7699999999999999E-2</v>
      </c>
      <c r="H11" s="13">
        <v>2.1999999999999999E-2</v>
      </c>
    </row>
    <row r="12" spans="1:8" x14ac:dyDescent="0.25">
      <c r="A12" t="s">
        <v>112</v>
      </c>
      <c r="B12" s="14">
        <v>1.42</v>
      </c>
      <c r="C12" s="14">
        <v>1.36</v>
      </c>
      <c r="D12" s="14">
        <v>1.24</v>
      </c>
      <c r="E12" s="14">
        <v>1.1299999999999999</v>
      </c>
      <c r="F12" s="14">
        <v>1.24</v>
      </c>
      <c r="G12" s="14">
        <v>1.1299999999999999</v>
      </c>
      <c r="H12" s="24">
        <v>1.1543268671649607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2018-04-12T04:53:21Z</dcterms:created>
  <dcterms:modified xsi:type="dcterms:W3CDTF">2020-04-13T06:46:15Z</dcterms:modified>
</cp:coreProperties>
</file>