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A\"/>
    </mc:Choice>
  </mc:AlternateContent>
  <bookViews>
    <workbookView xWindow="120" yWindow="75" windowWidth="10515" windowHeight="750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C53" i="3" l="1"/>
  <c r="D53" i="3"/>
  <c r="E53" i="3"/>
  <c r="F53" i="3"/>
  <c r="G53" i="3"/>
  <c r="H53" i="3"/>
  <c r="B53" i="3"/>
  <c r="C41" i="2"/>
  <c r="D41" i="2"/>
  <c r="E41" i="2"/>
  <c r="F41" i="2"/>
  <c r="G41" i="2"/>
  <c r="H41" i="2"/>
  <c r="B41" i="2"/>
  <c r="C51" i="1"/>
  <c r="D51" i="1"/>
  <c r="E51" i="1"/>
  <c r="F51" i="1"/>
  <c r="G51" i="1"/>
  <c r="H51" i="1"/>
  <c r="B51" i="1"/>
  <c r="H46" i="3" l="1"/>
  <c r="H38" i="3"/>
  <c r="H30" i="3"/>
  <c r="H17" i="3"/>
  <c r="H38" i="2"/>
  <c r="H33" i="2"/>
  <c r="H26" i="2"/>
  <c r="H6" i="2"/>
  <c r="H47" i="1"/>
  <c r="H50" i="1" s="1"/>
  <c r="H38" i="1"/>
  <c r="H40" i="1" s="1"/>
  <c r="H22" i="1"/>
  <c r="H18" i="1"/>
  <c r="H13" i="1"/>
  <c r="H9" i="1"/>
  <c r="H13" i="2" l="1"/>
  <c r="H28" i="2" s="1"/>
  <c r="H5" i="4"/>
  <c r="H26" i="1"/>
  <c r="H48" i="1"/>
  <c r="H31" i="3"/>
  <c r="H48" i="3" s="1"/>
  <c r="H51" i="3" s="1"/>
  <c r="H6" i="4" l="1"/>
  <c r="H34" i="2"/>
  <c r="H39" i="2" s="1"/>
  <c r="H40" i="2" s="1"/>
  <c r="H52" i="3"/>
  <c r="H7" i="4"/>
  <c r="H8" i="4"/>
  <c r="C6" i="2"/>
  <c r="D6" i="2"/>
  <c r="E6" i="2"/>
  <c r="F6" i="2"/>
  <c r="F13" i="2" s="1"/>
  <c r="G6" i="2"/>
  <c r="B6" i="2"/>
  <c r="G46" i="3"/>
  <c r="F46" i="3"/>
  <c r="E46" i="3"/>
  <c r="D46" i="3"/>
  <c r="C46" i="3"/>
  <c r="B46" i="3"/>
  <c r="G38" i="3"/>
  <c r="F38" i="3"/>
  <c r="E38" i="3"/>
  <c r="D38" i="3"/>
  <c r="C38" i="3"/>
  <c r="B38" i="3"/>
  <c r="G30" i="3"/>
  <c r="F30" i="3"/>
  <c r="E30" i="3"/>
  <c r="D30" i="3"/>
  <c r="C30" i="3"/>
  <c r="B30" i="3"/>
  <c r="G17" i="3"/>
  <c r="F17" i="3"/>
  <c r="E17" i="3"/>
  <c r="D17" i="3"/>
  <c r="C17" i="3"/>
  <c r="B17" i="3"/>
  <c r="G38" i="2"/>
  <c r="F38" i="2"/>
  <c r="E38" i="2"/>
  <c r="D38" i="2"/>
  <c r="C38" i="2"/>
  <c r="B38" i="2"/>
  <c r="G33" i="2"/>
  <c r="F33" i="2"/>
  <c r="E33" i="2"/>
  <c r="D33" i="2"/>
  <c r="C33" i="2"/>
  <c r="B33" i="2"/>
  <c r="G26" i="2"/>
  <c r="F26" i="2"/>
  <c r="E26" i="2"/>
  <c r="D26" i="2"/>
  <c r="C26" i="2"/>
  <c r="B26" i="2"/>
  <c r="H9" i="4" l="1"/>
  <c r="G5" i="4"/>
  <c r="G13" i="2"/>
  <c r="G28" i="2" s="1"/>
  <c r="C5" i="4"/>
  <c r="C13" i="2"/>
  <c r="C28" i="2" s="1"/>
  <c r="E5" i="4"/>
  <c r="E13" i="2"/>
  <c r="E28" i="2" s="1"/>
  <c r="E6" i="4" s="1"/>
  <c r="E31" i="3"/>
  <c r="E48" i="3" s="1"/>
  <c r="E51" i="3" s="1"/>
  <c r="B5" i="4"/>
  <c r="B13" i="2"/>
  <c r="B28" i="2" s="1"/>
  <c r="D5" i="4"/>
  <c r="D13" i="2"/>
  <c r="F31" i="3"/>
  <c r="F48" i="3" s="1"/>
  <c r="F51" i="3" s="1"/>
  <c r="B31" i="3"/>
  <c r="B48" i="3" s="1"/>
  <c r="B51" i="3" s="1"/>
  <c r="C31" i="3"/>
  <c r="G31" i="3"/>
  <c r="D31" i="3"/>
  <c r="F52" i="3"/>
  <c r="F28" i="2"/>
  <c r="F5" i="4"/>
  <c r="B34" i="2"/>
  <c r="B39" i="2" s="1"/>
  <c r="B6" i="4"/>
  <c r="D28" i="2"/>
  <c r="C13" i="1"/>
  <c r="D47" i="1"/>
  <c r="B38" i="1"/>
  <c r="B40" i="1" s="1"/>
  <c r="C38" i="1"/>
  <c r="C40" i="1" s="1"/>
  <c r="D38" i="1"/>
  <c r="D40" i="1" s="1"/>
  <c r="E38" i="1"/>
  <c r="E40" i="1" s="1"/>
  <c r="F38" i="1"/>
  <c r="F40" i="1" s="1"/>
  <c r="B47" i="1"/>
  <c r="C47" i="1"/>
  <c r="E47" i="1"/>
  <c r="F47" i="1"/>
  <c r="B22" i="1"/>
  <c r="C22" i="1"/>
  <c r="D22" i="1"/>
  <c r="E22" i="1"/>
  <c r="F22" i="1"/>
  <c r="B18" i="1"/>
  <c r="C18" i="1"/>
  <c r="D18" i="1"/>
  <c r="E18" i="1"/>
  <c r="F18" i="1"/>
  <c r="B13" i="1"/>
  <c r="D13" i="1"/>
  <c r="E13" i="1"/>
  <c r="F13" i="1"/>
  <c r="B9" i="1"/>
  <c r="C9" i="1"/>
  <c r="D9" i="1"/>
  <c r="E9" i="1"/>
  <c r="F9" i="1"/>
  <c r="G47" i="1"/>
  <c r="G38" i="1"/>
  <c r="G40" i="1" s="1"/>
  <c r="G22" i="1"/>
  <c r="G18" i="1"/>
  <c r="G13" i="1"/>
  <c r="G9" i="1"/>
  <c r="C34" i="2" l="1"/>
  <c r="C39" i="2" s="1"/>
  <c r="C6" i="4"/>
  <c r="G34" i="2"/>
  <c r="G39" i="2" s="1"/>
  <c r="G9" i="4" s="1"/>
  <c r="G6" i="4"/>
  <c r="E34" i="2"/>
  <c r="E39" i="2" s="1"/>
  <c r="E52" i="3"/>
  <c r="B52" i="3"/>
  <c r="C48" i="3"/>
  <c r="C51" i="3" s="1"/>
  <c r="C52" i="3"/>
  <c r="D48" i="3"/>
  <c r="D51" i="3" s="1"/>
  <c r="D52" i="3"/>
  <c r="G48" i="3"/>
  <c r="G51" i="3" s="1"/>
  <c r="G52" i="3"/>
  <c r="D34" i="2"/>
  <c r="D39" i="2" s="1"/>
  <c r="D9" i="4" s="1"/>
  <c r="D6" i="4"/>
  <c r="B40" i="2"/>
  <c r="B7" i="4"/>
  <c r="C40" i="2"/>
  <c r="C7" i="4"/>
  <c r="E40" i="2"/>
  <c r="E7" i="4"/>
  <c r="F34" i="2"/>
  <c r="F39" i="2" s="1"/>
  <c r="F6" i="4"/>
  <c r="C50" i="1"/>
  <c r="C9" i="4"/>
  <c r="G50" i="1"/>
  <c r="B50" i="1"/>
  <c r="B9" i="4"/>
  <c r="B26" i="1"/>
  <c r="B8" i="4" s="1"/>
  <c r="F50" i="1"/>
  <c r="E50" i="1"/>
  <c r="E9" i="4"/>
  <c r="D50" i="1"/>
  <c r="G48" i="1"/>
  <c r="G26" i="1"/>
  <c r="B48" i="1"/>
  <c r="C48" i="1"/>
  <c r="C26" i="1"/>
  <c r="C8" i="4" s="1"/>
  <c r="D48" i="1"/>
  <c r="D26" i="1"/>
  <c r="E48" i="1"/>
  <c r="E26" i="1"/>
  <c r="E8" i="4" s="1"/>
  <c r="F48" i="1"/>
  <c r="F26" i="1"/>
  <c r="G7" i="4" l="1"/>
  <c r="G40" i="2"/>
  <c r="G8" i="4"/>
  <c r="F8" i="4"/>
  <c r="D8" i="4"/>
  <c r="F40" i="2"/>
  <c r="F7" i="4"/>
  <c r="F9" i="4"/>
  <c r="D40" i="2"/>
  <c r="D7" i="4"/>
</calcChain>
</file>

<file path=xl/sharedStrings.xml><?xml version="1.0" encoding="utf-8"?>
<sst xmlns="http://schemas.openxmlformats.org/spreadsheetml/2006/main" count="127" uniqueCount="121">
  <si>
    <t>IPDC Finance Limited</t>
  </si>
  <si>
    <t>Cash</t>
  </si>
  <si>
    <t>In hand</t>
  </si>
  <si>
    <t>Balance with Bnagladesh Bank &amp; its agent banks</t>
  </si>
  <si>
    <t xml:space="preserve">In Bangladesh </t>
  </si>
  <si>
    <t xml:space="preserve">Outside Bangladesh </t>
  </si>
  <si>
    <t>Investments</t>
  </si>
  <si>
    <t>Governments  Securities</t>
  </si>
  <si>
    <t>Other investmnets</t>
  </si>
  <si>
    <t>Bills purcahsed and discounted</t>
  </si>
  <si>
    <t>Loans ,cash credits , overdrafts etc</t>
  </si>
  <si>
    <t>Current accounts and other accounts &amp; agents</t>
  </si>
  <si>
    <t>Bills paayable</t>
  </si>
  <si>
    <t>Saving payable</t>
  </si>
  <si>
    <t xml:space="preserve">Piad up capital </t>
  </si>
  <si>
    <t>Share premium</t>
  </si>
  <si>
    <t>Statutotry reserve</t>
  </si>
  <si>
    <t>Asests revaluation reserve</t>
  </si>
  <si>
    <t>Retained earning</t>
  </si>
  <si>
    <t>Interest Income</t>
  </si>
  <si>
    <t>Less: Interst paid on deposits 7 borrowing etc</t>
  </si>
  <si>
    <t>Investment income</t>
  </si>
  <si>
    <t xml:space="preserve">Commssion ,exchange &amp; brokerage </t>
  </si>
  <si>
    <t>Other operatimg income</t>
  </si>
  <si>
    <t>Salary &amp; allowances</t>
  </si>
  <si>
    <t>Rent ,taxes, insurance,electricity etc</t>
  </si>
  <si>
    <t>Legal expenses</t>
  </si>
  <si>
    <t>Posage ,stamp ,telecommunication etc</t>
  </si>
  <si>
    <t>Stationery , printing ,advertisement etc</t>
  </si>
  <si>
    <t>managing .Directors salary &amp; allowances</t>
  </si>
  <si>
    <t xml:space="preserve">Directors fees </t>
  </si>
  <si>
    <t xml:space="preserve">Auditors fees </t>
  </si>
  <si>
    <t>Charge on laon loss</t>
  </si>
  <si>
    <t>Depreciation repair of assests</t>
  </si>
  <si>
    <t>Other expense</t>
  </si>
  <si>
    <t>Provision for loans &amp; advances</t>
  </si>
  <si>
    <t>Porvision for diminution in value of in vestments</t>
  </si>
  <si>
    <t xml:space="preserve"> Other provison </t>
  </si>
  <si>
    <t>Current tax</t>
  </si>
  <si>
    <t>Deferred tax</t>
  </si>
  <si>
    <t>Interst received</t>
  </si>
  <si>
    <t>Interst paid</t>
  </si>
  <si>
    <t>Dividend received</t>
  </si>
  <si>
    <t>Fee &amp; commisssion received</t>
  </si>
  <si>
    <t>Recovers of loan previously written off</t>
  </si>
  <si>
    <t>Payment to employees</t>
  </si>
  <si>
    <t>Payment to supplies</t>
  </si>
  <si>
    <t>Income taxes paid</t>
  </si>
  <si>
    <t>Receipts from other operating activiites</t>
  </si>
  <si>
    <t>Payment foro othe operating actiivites</t>
  </si>
  <si>
    <t>Statutory deposit</t>
  </si>
  <si>
    <t>Sale of trading securities</t>
  </si>
  <si>
    <t>Loans &amp; advances to other banks</t>
  </si>
  <si>
    <t>Loans &amp; advances to customers</t>
  </si>
  <si>
    <t>Other assests</t>
  </si>
  <si>
    <t>Deposits from other banks &amp; financial institutions</t>
  </si>
  <si>
    <t>Deposits from customers</t>
  </si>
  <si>
    <t>Trading liabiliiites</t>
  </si>
  <si>
    <t>Other Liabiliites</t>
  </si>
  <si>
    <t xml:space="preserve">Proceeds from sale of securities </t>
  </si>
  <si>
    <t>Payments for purcahse of securiites</t>
  </si>
  <si>
    <t>Slae proceeds of property,plany &amp; equipment</t>
  </si>
  <si>
    <t>Net increse on purchase property ,plant  &amp; equipmnet</t>
  </si>
  <si>
    <t>Receipts from issue of loan &amp; debt securiites</t>
  </si>
  <si>
    <t>Payment for redemtion of loan &amp; debt securities</t>
  </si>
  <si>
    <t>Receipts from issue of ordinary share</t>
  </si>
  <si>
    <t>Reciepts /payments o flaongterm loan</t>
  </si>
  <si>
    <t>Dividends paid in cash</t>
  </si>
  <si>
    <t>Term deposit</t>
  </si>
  <si>
    <t>Bearer cerificate o fdeposit</t>
  </si>
  <si>
    <t>Other deposit</t>
  </si>
  <si>
    <t>Other liabiliites account of customer</t>
  </si>
  <si>
    <t>Operating Margin</t>
  </si>
  <si>
    <t>Net Margin</t>
  </si>
  <si>
    <t>Capital to Risk Weighted Assets Ratio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</si>
  <si>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</si>
  <si>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</si>
  <si>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</si>
  <si>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</si>
  <si>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</si>
  <si>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</si>
  <si>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</si>
  <si>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</si>
  <si>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</si>
  <si>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</si>
  <si>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</si>
  <si>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Property and Assets</t>
  </si>
  <si>
    <t>Balance with Other Banks and Financial Institutions</t>
  </si>
  <si>
    <t>Money at call and on short notice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</si>
  <si>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</si>
  <si>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</si>
  <si>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</si>
  <si>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</si>
  <si>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</si>
  <si>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Liabilities</t>
  </si>
  <si>
    <t>Borrowings from Other Banks, Financial Institutions and Agents</t>
  </si>
  <si>
    <t>Deposits and Other Accounts</t>
  </si>
  <si>
    <t>Other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</si>
  <si>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</si>
  <si>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</si>
  <si>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</si>
  <si>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</si>
  <si>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</si>
  <si>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</si>
  <si>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</si>
  <si>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</si>
  <si>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</si>
  <si>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</si>
  <si>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</si>
  <si>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</si>
  <si>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</si>
  <si>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</si>
  <si>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</si>
  <si>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</si>
  <si>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</si>
  <si>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</si>
  <si>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As at year end</t>
  </si>
  <si>
    <t>Ratio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</si>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</sst>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wrapText="1"/>
    </xf>
    <xf numFmtId="2" fontId="2" fillId="0" borderId="0" xfId="0" applyNumberFormat="1" applyFont="1"/>
    <xf numFmtId="10" fontId="0" fillId="0" borderId="0" xfId="2" applyNumberFormat="1" applyFont="1"/>
    <xf numFmtId="43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Fill="1"/>
    <xf numFmtId="0" fontId="2" fillId="0" borderId="1" xfId="0" applyFont="1" applyBorder="1"/>
    <xf numFmtId="0" fontId="5" fillId="0" borderId="0" xfId="0" applyFont="1" applyBorder="1"/>
    <xf numFmtId="0" fontId="5" fillId="0" borderId="0" xfId="0" applyFont="1"/>
    <xf numFmtId="0" fontId="2" fillId="0" borderId="2" xfId="0" applyFont="1" applyBorder="1"/>
    <xf numFmtId="0" fontId="2" fillId="0" borderId="1" xfId="0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>
      <pane xSplit="1" ySplit="4" topLeftCell="H38" activePane="bottomRight" state="frozen"/>
      <selection pane="topRight" activeCell="B1" sqref="B1"/>
      <selection pane="bottomLeft" activeCell="A4" sqref="A4"/>
      <selection pane="bottomRight" activeCell="H48" sqref="H48"/>
    </sheetView>
  </sheetViews>
  <sheetFormatPr defaultRowHeight="15" x14ac:dyDescent="0.25"/>
  <cols>
    <col min="1" max="1" width="42.140625" customWidth="1"/>
    <col min="2" max="2" width="15.7109375" customWidth="1"/>
    <col min="3" max="3" width="15.85546875" customWidth="1"/>
    <col min="4" max="4" width="14.85546875" customWidth="1"/>
    <col min="5" max="5" width="15" customWidth="1"/>
    <col min="6" max="6" width="16.42578125" customWidth="1"/>
    <col min="7" max="7" width="17.7109375" customWidth="1"/>
    <col min="8" max="8" width="15.28515625" bestFit="1" customWidth="1"/>
  </cols>
  <sheetData>
    <row r="1" spans="1:9" x14ac:dyDescent="0.25">
      <c r="A1" s="1" t="s">
        <v>0</v>
      </c>
    </row>
    <row r="2" spans="1:9" x14ac:dyDescent="0.25">
      <c r="A2" s="1" t="s">
        <v>118</v>
      </c>
    </row>
    <row r="3" spans="1:9" x14ac:dyDescent="0.25">
      <c r="A3" t="s">
        <v>116</v>
      </c>
    </row>
    <row r="4" spans="1:9" x14ac:dyDescent="0.25">
      <c r="A4" s="16"/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/>
    </row>
    <row r="5" spans="1:9" x14ac:dyDescent="0.25">
      <c r="A5" s="21" t="s">
        <v>86</v>
      </c>
      <c r="B5" s="7"/>
      <c r="C5" s="7"/>
      <c r="D5" s="7"/>
      <c r="E5" s="7"/>
      <c r="F5" s="7"/>
      <c r="G5" s="7"/>
    </row>
    <row r="6" spans="1:9" x14ac:dyDescent="0.25">
      <c r="A6" s="18" t="s">
        <v>1</v>
      </c>
      <c r="B6" s="7"/>
      <c r="C6" s="7"/>
      <c r="D6" s="7"/>
      <c r="E6" s="7"/>
      <c r="F6" s="7"/>
      <c r="G6" s="7"/>
    </row>
    <row r="7" spans="1:9" x14ac:dyDescent="0.25">
      <c r="A7" t="s">
        <v>2</v>
      </c>
      <c r="B7" s="7">
        <v>68533</v>
      </c>
      <c r="C7" s="7">
        <v>50542</v>
      </c>
      <c r="D7" s="7">
        <v>150000</v>
      </c>
      <c r="E7" s="7">
        <v>150000</v>
      </c>
      <c r="F7" s="7">
        <v>270000</v>
      </c>
      <c r="G7" s="7">
        <v>370000</v>
      </c>
      <c r="H7" s="15">
        <v>395000</v>
      </c>
    </row>
    <row r="8" spans="1:9" x14ac:dyDescent="0.25">
      <c r="A8" t="s">
        <v>3</v>
      </c>
      <c r="B8" s="7">
        <v>94246168</v>
      </c>
      <c r="C8" s="7">
        <v>154996460</v>
      </c>
      <c r="D8" s="7">
        <v>84621526</v>
      </c>
      <c r="E8" s="7">
        <v>82047426</v>
      </c>
      <c r="F8" s="7">
        <v>226125597</v>
      </c>
      <c r="G8" s="7">
        <v>376472857</v>
      </c>
      <c r="H8" s="15">
        <v>487078154</v>
      </c>
    </row>
    <row r="9" spans="1:9" x14ac:dyDescent="0.25">
      <c r="B9" s="8">
        <f t="shared" ref="B9:F9" si="0">SUM(B7:B8)</f>
        <v>94314701</v>
      </c>
      <c r="C9" s="8">
        <f t="shared" si="0"/>
        <v>155047002</v>
      </c>
      <c r="D9" s="8">
        <f t="shared" si="0"/>
        <v>84771526</v>
      </c>
      <c r="E9" s="8">
        <f t="shared" si="0"/>
        <v>82197426</v>
      </c>
      <c r="F9" s="8">
        <f t="shared" si="0"/>
        <v>226395597</v>
      </c>
      <c r="G9" s="8">
        <f>SUM(G7:G8)</f>
        <v>376842857</v>
      </c>
      <c r="H9" s="8">
        <f>SUM(H7:H8)</f>
        <v>487473154</v>
      </c>
    </row>
    <row r="10" spans="1:9" x14ac:dyDescent="0.25">
      <c r="A10" s="19" t="s">
        <v>87</v>
      </c>
      <c r="B10" s="7"/>
      <c r="C10" s="7"/>
      <c r="D10" s="7"/>
      <c r="E10" s="7"/>
      <c r="F10" s="7"/>
      <c r="G10" s="7"/>
    </row>
    <row r="11" spans="1:9" x14ac:dyDescent="0.25">
      <c r="A11" t="s">
        <v>4</v>
      </c>
      <c r="B11" s="7">
        <v>433650776</v>
      </c>
      <c r="C11" s="7">
        <v>546533211</v>
      </c>
      <c r="D11" s="7">
        <v>736811385</v>
      </c>
      <c r="E11" s="7">
        <v>1063034059</v>
      </c>
      <c r="F11" s="7">
        <v>1632372469</v>
      </c>
      <c r="G11" s="7">
        <v>2903301362</v>
      </c>
      <c r="H11" s="15">
        <v>3271928101</v>
      </c>
    </row>
    <row r="12" spans="1:9" x14ac:dyDescent="0.25">
      <c r="A12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15">
        <v>0</v>
      </c>
    </row>
    <row r="13" spans="1:9" x14ac:dyDescent="0.25">
      <c r="B13" s="8">
        <f t="shared" ref="B13:F13" si="1">SUM(B11:B12)</f>
        <v>433650776</v>
      </c>
      <c r="C13" s="8">
        <f t="shared" si="1"/>
        <v>546533211</v>
      </c>
      <c r="D13" s="8">
        <f t="shared" si="1"/>
        <v>736811385</v>
      </c>
      <c r="E13" s="8">
        <f t="shared" si="1"/>
        <v>1063034059</v>
      </c>
      <c r="F13" s="8">
        <f t="shared" si="1"/>
        <v>1632372469</v>
      </c>
      <c r="G13" s="8">
        <f>SUM(G11:G12)</f>
        <v>2903301362</v>
      </c>
      <c r="H13" s="8">
        <f>SUM(H11:H12)</f>
        <v>3271928101</v>
      </c>
    </row>
    <row r="14" spans="1:9" x14ac:dyDescent="0.25">
      <c r="A14" s="19" t="s">
        <v>88</v>
      </c>
      <c r="B14" s="7"/>
      <c r="C14" s="7">
        <v>0</v>
      </c>
      <c r="D14" s="7">
        <v>0</v>
      </c>
      <c r="E14" s="7"/>
      <c r="F14" s="7">
        <v>0</v>
      </c>
      <c r="G14" s="7">
        <v>0</v>
      </c>
      <c r="H14" s="7">
        <v>0</v>
      </c>
    </row>
    <row r="15" spans="1:9" x14ac:dyDescent="0.25">
      <c r="A15" s="19" t="s">
        <v>6</v>
      </c>
      <c r="B15" s="7"/>
      <c r="C15" s="7"/>
      <c r="D15" s="7"/>
      <c r="E15" s="7"/>
      <c r="F15" s="7"/>
      <c r="G15" s="7">
        <v>0</v>
      </c>
      <c r="H15" s="7">
        <v>0</v>
      </c>
    </row>
    <row r="16" spans="1:9" x14ac:dyDescent="0.25">
      <c r="A16" t="s">
        <v>7</v>
      </c>
      <c r="B16" s="7">
        <v>165000000</v>
      </c>
      <c r="C16" s="7">
        <v>415000000</v>
      </c>
      <c r="D16" s="7">
        <v>415000000</v>
      </c>
      <c r="E16" s="7">
        <v>0</v>
      </c>
      <c r="F16" s="7">
        <v>0</v>
      </c>
      <c r="G16" s="7">
        <v>0</v>
      </c>
      <c r="H16" s="7">
        <v>0</v>
      </c>
    </row>
    <row r="17" spans="1:8" x14ac:dyDescent="0.25">
      <c r="A17" t="s">
        <v>8</v>
      </c>
      <c r="B17" s="7">
        <v>499278558</v>
      </c>
      <c r="C17" s="7">
        <v>505970869</v>
      </c>
      <c r="D17" s="7">
        <v>300037536</v>
      </c>
      <c r="E17" s="7">
        <v>187048680</v>
      </c>
      <c r="F17" s="7">
        <v>565732580</v>
      </c>
      <c r="G17" s="7">
        <v>662732580</v>
      </c>
      <c r="H17" s="15">
        <v>868808367</v>
      </c>
    </row>
    <row r="18" spans="1:8" x14ac:dyDescent="0.25">
      <c r="B18" s="8">
        <f t="shared" ref="B18:F18" si="2">SUM(B16:B17)</f>
        <v>664278558</v>
      </c>
      <c r="C18" s="8">
        <f t="shared" si="2"/>
        <v>920970869</v>
      </c>
      <c r="D18" s="8">
        <f t="shared" si="2"/>
        <v>715037536</v>
      </c>
      <c r="E18" s="8">
        <f t="shared" si="2"/>
        <v>187048680</v>
      </c>
      <c r="F18" s="8">
        <f t="shared" si="2"/>
        <v>565732580</v>
      </c>
      <c r="G18" s="8">
        <f>SUM(G16:G17)</f>
        <v>662732580</v>
      </c>
      <c r="H18" s="8">
        <f>SUM(H16:H17)</f>
        <v>868808367</v>
      </c>
    </row>
    <row r="19" spans="1:8" x14ac:dyDescent="0.25">
      <c r="A19" s="19" t="s">
        <v>89</v>
      </c>
      <c r="B19" s="7"/>
      <c r="C19" s="7"/>
      <c r="D19" s="7"/>
      <c r="E19" s="7"/>
      <c r="F19" s="7"/>
      <c r="G19" s="7"/>
    </row>
    <row r="20" spans="1:8" x14ac:dyDescent="0.25">
      <c r="A20" s="5" t="s">
        <v>10</v>
      </c>
      <c r="B20" s="7">
        <v>5585644010</v>
      </c>
      <c r="C20" s="7">
        <v>5745510743</v>
      </c>
      <c r="D20" s="7">
        <v>5676790793</v>
      </c>
      <c r="E20" s="7">
        <v>6415776969</v>
      </c>
      <c r="F20" s="7">
        <v>19480595090</v>
      </c>
      <c r="G20" s="7">
        <v>34466955374</v>
      </c>
      <c r="H20" s="15">
        <v>44325273003</v>
      </c>
    </row>
    <row r="21" spans="1:8" x14ac:dyDescent="0.25">
      <c r="A21" t="s">
        <v>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</row>
    <row r="22" spans="1:8" x14ac:dyDescent="0.25">
      <c r="B22" s="8">
        <f t="shared" ref="B22:F22" si="3">SUM(B20:B21)</f>
        <v>5585644010</v>
      </c>
      <c r="C22" s="8">
        <f t="shared" si="3"/>
        <v>5745510743</v>
      </c>
      <c r="D22" s="8">
        <f t="shared" si="3"/>
        <v>5676790793</v>
      </c>
      <c r="E22" s="8">
        <f t="shared" si="3"/>
        <v>6415776969</v>
      </c>
      <c r="F22" s="8">
        <f t="shared" si="3"/>
        <v>19480595090</v>
      </c>
      <c r="G22" s="8">
        <f>SUM(G20:G21)</f>
        <v>34466955374</v>
      </c>
      <c r="H22" s="8">
        <f>SUM(H20:H21)</f>
        <v>44325273003</v>
      </c>
    </row>
    <row r="23" spans="1:8" x14ac:dyDescent="0.25">
      <c r="A23" s="18" t="s">
        <v>90</v>
      </c>
      <c r="B23" s="7">
        <v>76209026</v>
      </c>
      <c r="C23" s="7">
        <v>107827295</v>
      </c>
      <c r="D23" s="7">
        <v>224130901</v>
      </c>
      <c r="E23" s="7">
        <v>207043649</v>
      </c>
      <c r="F23" s="7">
        <v>233614078</v>
      </c>
      <c r="G23" s="7">
        <v>267048183</v>
      </c>
      <c r="H23" s="15">
        <v>545053212</v>
      </c>
    </row>
    <row r="24" spans="1:8" x14ac:dyDescent="0.25">
      <c r="A24" s="18" t="s">
        <v>91</v>
      </c>
      <c r="B24" s="7">
        <v>254313304</v>
      </c>
      <c r="C24" s="7">
        <v>279282330</v>
      </c>
      <c r="D24" s="7">
        <v>302568585</v>
      </c>
      <c r="E24" s="7">
        <v>243163438</v>
      </c>
      <c r="F24" s="7">
        <v>434487396</v>
      </c>
      <c r="G24" s="7">
        <v>608309595</v>
      </c>
      <c r="H24" s="15">
        <v>1008892664</v>
      </c>
    </row>
    <row r="25" spans="1:8" x14ac:dyDescent="0.25">
      <c r="A25" s="18" t="s">
        <v>92</v>
      </c>
      <c r="B25" s="7">
        <v>6096865</v>
      </c>
      <c r="C25" s="7">
        <v>3752405</v>
      </c>
      <c r="D25" s="7">
        <v>3752405</v>
      </c>
      <c r="E25" s="7">
        <v>3752405</v>
      </c>
      <c r="F25" s="7">
        <v>3752405</v>
      </c>
      <c r="G25" s="7">
        <v>3752405</v>
      </c>
      <c r="H25" s="15">
        <v>3752405</v>
      </c>
    </row>
    <row r="26" spans="1:8" x14ac:dyDescent="0.25">
      <c r="A26" s="1"/>
      <c r="B26" s="8">
        <f>(B9+B13+B18+B22+B23+B24+B25)+1</f>
        <v>7114507241</v>
      </c>
      <c r="C26" s="8">
        <f t="shared" ref="C26:F26" si="4">C9+C13+C18+C22+C23+C24+C25</f>
        <v>7758923855</v>
      </c>
      <c r="D26" s="8">
        <f t="shared" si="4"/>
        <v>7743863131</v>
      </c>
      <c r="E26" s="8">
        <f t="shared" si="4"/>
        <v>8202016626</v>
      </c>
      <c r="F26" s="8">
        <f t="shared" si="4"/>
        <v>22576949615</v>
      </c>
      <c r="G26" s="8">
        <f>G9+G13+G18+G22+G23+G24+G25</f>
        <v>39288942356</v>
      </c>
      <c r="H26" s="8">
        <f>H9+H13+H18+H22+H23+H24+H25</f>
        <v>50511180906</v>
      </c>
    </row>
    <row r="27" spans="1:8" x14ac:dyDescent="0.25">
      <c r="A27" s="1"/>
      <c r="B27" s="8"/>
      <c r="C27" s="8"/>
      <c r="D27" s="8"/>
      <c r="E27" s="8"/>
      <c r="F27" s="8"/>
      <c r="G27" s="8"/>
      <c r="H27" s="8"/>
    </row>
    <row r="28" spans="1:8" x14ac:dyDescent="0.25">
      <c r="A28" s="21" t="s">
        <v>93</v>
      </c>
      <c r="B28" s="7"/>
      <c r="C28" s="7"/>
      <c r="D28" s="7"/>
      <c r="E28" s="7"/>
      <c r="F28" s="7"/>
      <c r="G28" s="7"/>
    </row>
    <row r="29" spans="1:8" x14ac:dyDescent="0.25">
      <c r="A29" s="19" t="s">
        <v>94</v>
      </c>
      <c r="B29" s="7"/>
      <c r="C29" s="7"/>
      <c r="D29" s="7"/>
      <c r="E29" s="7"/>
      <c r="F29" s="7"/>
      <c r="G29" s="7"/>
    </row>
    <row r="30" spans="1:8" x14ac:dyDescent="0.25">
      <c r="A30" s="19" t="s">
        <v>95</v>
      </c>
      <c r="B30" s="7">
        <v>29698701</v>
      </c>
      <c r="C30" s="7">
        <v>413976376</v>
      </c>
      <c r="D30" s="7">
        <v>398377801</v>
      </c>
      <c r="E30" s="7">
        <v>227064552</v>
      </c>
      <c r="F30" s="7">
        <v>1141448941</v>
      </c>
      <c r="G30" s="8">
        <v>4214082142</v>
      </c>
      <c r="H30" s="15">
        <v>5916890787</v>
      </c>
    </row>
    <row r="31" spans="1:8" x14ac:dyDescent="0.25">
      <c r="A31" s="19" t="s">
        <v>96</v>
      </c>
      <c r="B31" s="7"/>
      <c r="C31" s="7"/>
      <c r="D31" s="7"/>
      <c r="E31" s="7"/>
      <c r="F31" s="7"/>
      <c r="G31" s="7"/>
    </row>
    <row r="32" spans="1:8" x14ac:dyDescent="0.25">
      <c r="A32" t="s">
        <v>11</v>
      </c>
      <c r="B32" s="7"/>
      <c r="C32" s="7"/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1:8" x14ac:dyDescent="0.25">
      <c r="A33" s="5" t="s">
        <v>12</v>
      </c>
      <c r="B33" s="7"/>
      <c r="C33" s="7"/>
      <c r="D33" s="7">
        <v>0</v>
      </c>
      <c r="E33" s="7">
        <v>0</v>
      </c>
      <c r="F33" s="7">
        <v>0</v>
      </c>
      <c r="G33" s="7">
        <v>0</v>
      </c>
      <c r="H33" s="7">
        <v>0</v>
      </c>
    </row>
    <row r="34" spans="1:8" x14ac:dyDescent="0.25">
      <c r="A34" t="s">
        <v>13</v>
      </c>
      <c r="B34" s="7"/>
      <c r="C34" s="7"/>
      <c r="D34" s="7">
        <v>0</v>
      </c>
      <c r="E34" s="7"/>
      <c r="F34" s="7">
        <v>0</v>
      </c>
      <c r="G34" s="7">
        <v>0</v>
      </c>
      <c r="H34" s="7">
        <v>0</v>
      </c>
    </row>
    <row r="35" spans="1:8" x14ac:dyDescent="0.25">
      <c r="A35" s="5" t="s">
        <v>68</v>
      </c>
      <c r="B35" s="7">
        <v>4208012043</v>
      </c>
      <c r="C35" s="7">
        <v>4427093408</v>
      </c>
      <c r="D35" s="7">
        <v>3997390887</v>
      </c>
      <c r="E35" s="7">
        <v>4544692563</v>
      </c>
      <c r="F35" s="7">
        <v>17179190416</v>
      </c>
      <c r="G35" s="8">
        <v>29746862008</v>
      </c>
      <c r="H35" s="8">
        <v>37066078306</v>
      </c>
    </row>
    <row r="36" spans="1:8" x14ac:dyDescent="0.25">
      <c r="A36" t="s">
        <v>69</v>
      </c>
      <c r="B36" s="7"/>
      <c r="C36" s="7"/>
      <c r="D36" s="7">
        <v>0</v>
      </c>
      <c r="E36" s="7">
        <v>0</v>
      </c>
      <c r="F36" s="7">
        <v>0</v>
      </c>
      <c r="G36" s="7">
        <v>0</v>
      </c>
      <c r="H36" s="7">
        <v>0</v>
      </c>
    </row>
    <row r="37" spans="1:8" x14ac:dyDescent="0.25">
      <c r="A37" t="s">
        <v>70</v>
      </c>
      <c r="B37" s="7"/>
      <c r="C37" s="7"/>
      <c r="D37" s="7">
        <v>0</v>
      </c>
      <c r="E37" s="7">
        <v>0</v>
      </c>
      <c r="F37" s="7">
        <v>0</v>
      </c>
      <c r="G37" s="7">
        <v>0</v>
      </c>
      <c r="H37" s="7">
        <v>0</v>
      </c>
    </row>
    <row r="38" spans="1:8" x14ac:dyDescent="0.25">
      <c r="B38" s="8">
        <f t="shared" ref="B38:F38" si="5">SUM(B35:B37)</f>
        <v>4208012043</v>
      </c>
      <c r="C38" s="8">
        <f t="shared" si="5"/>
        <v>4427093408</v>
      </c>
      <c r="D38" s="8">
        <f t="shared" si="5"/>
        <v>3997390887</v>
      </c>
      <c r="E38" s="8">
        <f t="shared" si="5"/>
        <v>4544692563</v>
      </c>
      <c r="F38" s="8">
        <f t="shared" si="5"/>
        <v>17179190416</v>
      </c>
      <c r="G38" s="8">
        <f>SUM(G35:G37)</f>
        <v>29746862008</v>
      </c>
      <c r="H38" s="8">
        <f>SUM(H35:H37)</f>
        <v>37066078306</v>
      </c>
    </row>
    <row r="39" spans="1:8" x14ac:dyDescent="0.25">
      <c r="A39" s="19" t="s">
        <v>97</v>
      </c>
      <c r="B39" s="7">
        <v>849470357</v>
      </c>
      <c r="C39" s="7">
        <v>852883256</v>
      </c>
      <c r="D39" s="7">
        <v>1056286355</v>
      </c>
      <c r="E39" s="7">
        <v>955647653</v>
      </c>
      <c r="F39" s="7">
        <v>1481196639</v>
      </c>
      <c r="G39" s="7">
        <v>2217459284</v>
      </c>
      <c r="H39" s="15">
        <v>3776284442</v>
      </c>
    </row>
    <row r="40" spans="1:8" x14ac:dyDescent="0.25">
      <c r="A40" s="1"/>
      <c r="B40" s="8">
        <f t="shared" ref="B40:F40" si="6">B30+B38+B39</f>
        <v>5087181101</v>
      </c>
      <c r="C40" s="8">
        <f t="shared" si="6"/>
        <v>5693953040</v>
      </c>
      <c r="D40" s="8">
        <f t="shared" si="6"/>
        <v>5452055043</v>
      </c>
      <c r="E40" s="8">
        <f t="shared" si="6"/>
        <v>5727404768</v>
      </c>
      <c r="F40" s="8">
        <f t="shared" si="6"/>
        <v>19801835996</v>
      </c>
      <c r="G40" s="8">
        <f>G30+G38+G39</f>
        <v>36178403434</v>
      </c>
      <c r="H40" s="8">
        <f>H30+H38+H39</f>
        <v>46759253535</v>
      </c>
    </row>
    <row r="41" spans="1:8" x14ac:dyDescent="0.25">
      <c r="A41" s="19" t="s">
        <v>98</v>
      </c>
      <c r="B41" s="7"/>
      <c r="C41" s="7"/>
      <c r="D41" s="7"/>
      <c r="E41" s="7"/>
      <c r="F41" s="7"/>
      <c r="G41" s="7"/>
    </row>
    <row r="42" spans="1:8" x14ac:dyDescent="0.25">
      <c r="A42" t="s">
        <v>14</v>
      </c>
      <c r="B42" s="7">
        <v>1043392350</v>
      </c>
      <c r="C42" s="7">
        <v>1043392350</v>
      </c>
      <c r="D42" s="7">
        <v>1147731580</v>
      </c>
      <c r="E42" s="7">
        <v>1262504730</v>
      </c>
      <c r="F42" s="7">
        <v>1515005670</v>
      </c>
      <c r="G42" s="7">
        <v>1818006800</v>
      </c>
      <c r="H42" s="15">
        <v>2181608160</v>
      </c>
    </row>
    <row r="43" spans="1:8" x14ac:dyDescent="0.25">
      <c r="A43" t="s">
        <v>15</v>
      </c>
      <c r="B43" s="7">
        <v>167014000</v>
      </c>
      <c r="C43" s="7">
        <v>167014000</v>
      </c>
      <c r="D43" s="7">
        <v>167014000</v>
      </c>
      <c r="E43" s="7">
        <v>167014000</v>
      </c>
      <c r="F43" s="7">
        <v>167014000</v>
      </c>
      <c r="G43" s="7">
        <v>167014000</v>
      </c>
      <c r="H43" s="15">
        <v>167014000</v>
      </c>
    </row>
    <row r="44" spans="1:8" x14ac:dyDescent="0.25">
      <c r="A44" t="s">
        <v>16</v>
      </c>
      <c r="B44" s="7">
        <v>223222211</v>
      </c>
      <c r="C44" s="7">
        <v>251618993</v>
      </c>
      <c r="D44" s="7">
        <v>284720219</v>
      </c>
      <c r="E44" s="7">
        <v>332758289</v>
      </c>
      <c r="F44" s="7">
        <v>393375601</v>
      </c>
      <c r="G44" s="7">
        <v>460460662</v>
      </c>
      <c r="H44" s="15">
        <v>550461309</v>
      </c>
    </row>
    <row r="45" spans="1:8" x14ac:dyDescent="0.25">
      <c r="A45" t="s">
        <v>17</v>
      </c>
      <c r="B45" s="7">
        <v>13585980</v>
      </c>
      <c r="C45" s="7">
        <v>13585980</v>
      </c>
      <c r="D45" s="7">
        <v>127086739</v>
      </c>
      <c r="E45" s="7">
        <v>127086739</v>
      </c>
      <c r="F45" s="7">
        <v>124501939</v>
      </c>
      <c r="G45" s="7">
        <v>120483652</v>
      </c>
      <c r="H45" s="15">
        <v>310864292</v>
      </c>
    </row>
    <row r="46" spans="1:8" x14ac:dyDescent="0.25">
      <c r="A46" t="s">
        <v>18</v>
      </c>
      <c r="B46" s="7">
        <v>580111599</v>
      </c>
      <c r="C46" s="7">
        <v>589359492</v>
      </c>
      <c r="D46" s="7">
        <v>565255550</v>
      </c>
      <c r="E46" s="7">
        <v>585248100</v>
      </c>
      <c r="F46" s="7">
        <v>575216409</v>
      </c>
      <c r="G46" s="7">
        <v>544573808</v>
      </c>
      <c r="H46" s="15">
        <v>541979610</v>
      </c>
    </row>
    <row r="47" spans="1:8" x14ac:dyDescent="0.25">
      <c r="A47" s="1"/>
      <c r="B47" s="8">
        <f t="shared" ref="B47:F47" si="7">SUM(B42:B46)</f>
        <v>2027326140</v>
      </c>
      <c r="C47" s="8">
        <f t="shared" si="7"/>
        <v>2064970815</v>
      </c>
      <c r="D47" s="8">
        <f>SUM(D42:D46)</f>
        <v>2291808088</v>
      </c>
      <c r="E47" s="8">
        <f t="shared" si="7"/>
        <v>2474611858</v>
      </c>
      <c r="F47" s="8">
        <f t="shared" si="7"/>
        <v>2775113619</v>
      </c>
      <c r="G47" s="8">
        <f>SUM(G42:G46)</f>
        <v>3110538922</v>
      </c>
      <c r="H47" s="8">
        <f>SUM(H42:H46)</f>
        <v>3751927371</v>
      </c>
    </row>
    <row r="48" spans="1:8" x14ac:dyDescent="0.25">
      <c r="A48" s="1"/>
      <c r="B48" s="8">
        <f t="shared" ref="B48:F48" si="8">B40+B47</f>
        <v>7114507241</v>
      </c>
      <c r="C48" s="8">
        <f t="shared" si="8"/>
        <v>7758923855</v>
      </c>
      <c r="D48" s="8">
        <f t="shared" si="8"/>
        <v>7743863131</v>
      </c>
      <c r="E48" s="8">
        <f t="shared" si="8"/>
        <v>8202016626</v>
      </c>
      <c r="F48" s="8">
        <f t="shared" si="8"/>
        <v>22576949615</v>
      </c>
      <c r="G48" s="8">
        <f>G40+G47</f>
        <v>39288942356</v>
      </c>
      <c r="H48" s="8">
        <f>H40+H47</f>
        <v>50511180906</v>
      </c>
    </row>
    <row r="49" spans="1:8" x14ac:dyDescent="0.25">
      <c r="B49" s="7"/>
      <c r="C49" s="7"/>
      <c r="D49" s="7"/>
      <c r="E49" s="7"/>
      <c r="F49" s="7"/>
      <c r="G49" s="7"/>
    </row>
    <row r="50" spans="1:8" x14ac:dyDescent="0.25">
      <c r="A50" s="17" t="s">
        <v>99</v>
      </c>
      <c r="B50" s="12">
        <f>B47/(B42/10)</f>
        <v>19.430141882868895</v>
      </c>
      <c r="C50" s="12">
        <f t="shared" ref="C50:H50" si="9">C47/(C42/10)</f>
        <v>19.790933056007166</v>
      </c>
      <c r="D50" s="12">
        <f t="shared" si="9"/>
        <v>19.968153947632949</v>
      </c>
      <c r="E50" s="12">
        <f t="shared" si="9"/>
        <v>19.600812568836872</v>
      </c>
      <c r="F50" s="12">
        <f t="shared" si="9"/>
        <v>18.317513088911412</v>
      </c>
      <c r="G50" s="12">
        <f t="shared" si="9"/>
        <v>17.109611042158917</v>
      </c>
      <c r="H50" s="12">
        <f t="shared" si="9"/>
        <v>17.19798926219638</v>
      </c>
    </row>
    <row r="51" spans="1:8" x14ac:dyDescent="0.25">
      <c r="A51" s="17" t="s">
        <v>100</v>
      </c>
      <c r="B51" s="8">
        <f>B42/10</f>
        <v>104339235</v>
      </c>
      <c r="C51" s="8">
        <f t="shared" ref="C51:H51" si="10">C42/10</f>
        <v>104339235</v>
      </c>
      <c r="D51" s="8">
        <f t="shared" si="10"/>
        <v>114773158</v>
      </c>
      <c r="E51" s="8">
        <f t="shared" si="10"/>
        <v>126250473</v>
      </c>
      <c r="F51" s="8">
        <f t="shared" si="10"/>
        <v>151500567</v>
      </c>
      <c r="G51" s="8">
        <f t="shared" si="10"/>
        <v>181800680</v>
      </c>
      <c r="H51" s="8">
        <f t="shared" si="10"/>
        <v>218160816</v>
      </c>
    </row>
    <row r="52" spans="1:8" x14ac:dyDescent="0.25">
      <c r="A52" s="2"/>
      <c r="B52" s="8"/>
      <c r="C52" s="8"/>
      <c r="D52" s="8"/>
      <c r="E52" s="8"/>
      <c r="F52" s="8"/>
      <c r="G52" s="8"/>
    </row>
    <row r="53" spans="1:8" x14ac:dyDescent="0.25">
      <c r="B53" s="7"/>
      <c r="C53" s="7"/>
      <c r="D53" s="7"/>
      <c r="E53" s="7"/>
      <c r="F53" s="7"/>
      <c r="G53" s="7"/>
    </row>
    <row r="54" spans="1:8" x14ac:dyDescent="0.25">
      <c r="B54" s="7"/>
      <c r="C54" s="7"/>
      <c r="D54" s="7"/>
      <c r="E54" s="7"/>
      <c r="F54" s="7"/>
      <c r="G54" s="7"/>
    </row>
    <row r="55" spans="1:8" x14ac:dyDescent="0.25">
      <c r="B55" s="7"/>
      <c r="C55" s="7"/>
      <c r="D55" s="7"/>
      <c r="E55" s="7"/>
      <c r="F55" s="7"/>
      <c r="G55" s="7"/>
    </row>
    <row r="56" spans="1:8" x14ac:dyDescent="0.25">
      <c r="A56" s="2"/>
      <c r="B56" s="8"/>
      <c r="C56" s="8"/>
      <c r="D56" s="8"/>
      <c r="E56" s="8"/>
      <c r="F56" s="8"/>
      <c r="G56" s="8"/>
    </row>
    <row r="57" spans="1:8" x14ac:dyDescent="0.25">
      <c r="B57" s="7"/>
      <c r="C57" s="7"/>
      <c r="D57" s="7"/>
      <c r="E57" s="7"/>
      <c r="F57" s="7"/>
      <c r="G57" s="7"/>
    </row>
    <row r="58" spans="1:8" x14ac:dyDescent="0.25">
      <c r="B58" s="7"/>
      <c r="C58" s="7"/>
      <c r="D58" s="7"/>
      <c r="E58" s="7"/>
      <c r="F58" s="7"/>
      <c r="G58" s="7"/>
    </row>
    <row r="59" spans="1:8" x14ac:dyDescent="0.25">
      <c r="B59" s="7"/>
      <c r="C59" s="7"/>
      <c r="D59" s="7"/>
      <c r="E59" s="7"/>
      <c r="F59" s="7"/>
      <c r="G59" s="7"/>
    </row>
    <row r="60" spans="1:8" x14ac:dyDescent="0.25">
      <c r="B60" s="7"/>
      <c r="C60" s="7"/>
      <c r="D60" s="7"/>
      <c r="E60" s="7"/>
      <c r="F60" s="7"/>
      <c r="G60" s="7"/>
    </row>
    <row r="61" spans="1:8" x14ac:dyDescent="0.25">
      <c r="B61" s="7"/>
      <c r="C61" s="7"/>
      <c r="D61" s="7"/>
      <c r="E61" s="7"/>
      <c r="F61" s="7"/>
      <c r="G61" s="7"/>
    </row>
    <row r="62" spans="1:8" x14ac:dyDescent="0.25">
      <c r="B62" s="7"/>
      <c r="C62" s="7"/>
      <c r="D62" s="7"/>
      <c r="E62" s="7"/>
      <c r="F62" s="7"/>
      <c r="G62" s="7"/>
    </row>
    <row r="63" spans="1:8" x14ac:dyDescent="0.25">
      <c r="B63" s="7"/>
      <c r="C63" s="7"/>
      <c r="D63" s="7"/>
      <c r="E63" s="7"/>
      <c r="F63" s="7"/>
      <c r="G63" s="7"/>
    </row>
    <row r="64" spans="1:8" x14ac:dyDescent="0.25">
      <c r="B64" s="7"/>
      <c r="C64" s="7"/>
      <c r="D64" s="7"/>
      <c r="E64" s="7"/>
      <c r="F64" s="7"/>
      <c r="G64" s="7"/>
    </row>
    <row r="65" spans="1:7" x14ac:dyDescent="0.25">
      <c r="B65" s="7"/>
      <c r="C65" s="7"/>
      <c r="D65" s="7"/>
      <c r="E65" s="7"/>
      <c r="F65" s="7"/>
      <c r="G65" s="7"/>
    </row>
    <row r="66" spans="1:7" x14ac:dyDescent="0.25">
      <c r="B66" s="7"/>
      <c r="C66" s="7"/>
      <c r="D66" s="7"/>
      <c r="E66" s="7"/>
      <c r="F66" s="7"/>
      <c r="G66" s="7"/>
    </row>
    <row r="67" spans="1:7" x14ac:dyDescent="0.25">
      <c r="B67" s="7"/>
      <c r="C67" s="7"/>
      <c r="D67" s="7"/>
      <c r="E67" s="7"/>
      <c r="F67" s="7"/>
      <c r="G67" s="7"/>
    </row>
    <row r="68" spans="1:7" x14ac:dyDescent="0.25">
      <c r="A68" s="2"/>
      <c r="B68" s="8"/>
      <c r="C68" s="8"/>
      <c r="D68" s="8"/>
      <c r="E68" s="8"/>
      <c r="F68" s="8"/>
      <c r="G68" s="8"/>
    </row>
    <row r="69" spans="1:7" x14ac:dyDescent="0.25">
      <c r="A69" s="2"/>
      <c r="B69" s="8"/>
      <c r="C69" s="8"/>
      <c r="D69" s="8"/>
      <c r="E69" s="8"/>
      <c r="F69" s="8"/>
      <c r="G69" s="8"/>
    </row>
    <row r="70" spans="1:7" x14ac:dyDescent="0.25">
      <c r="B70" s="7"/>
      <c r="C70" s="7"/>
      <c r="D70" s="7"/>
      <c r="E70" s="7"/>
      <c r="F70" s="7"/>
      <c r="G70" s="7"/>
    </row>
    <row r="71" spans="1:7" x14ac:dyDescent="0.25">
      <c r="B71" s="7"/>
      <c r="C71" s="7"/>
      <c r="D71" s="7"/>
      <c r="E71" s="7"/>
      <c r="F71" s="7"/>
      <c r="G71" s="7"/>
    </row>
    <row r="72" spans="1:7" x14ac:dyDescent="0.25">
      <c r="B72" s="7"/>
      <c r="C72" s="7"/>
      <c r="D72" s="7"/>
      <c r="E72" s="7"/>
      <c r="F72" s="7"/>
      <c r="G72" s="7"/>
    </row>
    <row r="73" spans="1:7" x14ac:dyDescent="0.25">
      <c r="A73" s="2"/>
      <c r="B73" s="8"/>
      <c r="C73" s="8"/>
      <c r="D73" s="8"/>
      <c r="E73" s="8"/>
      <c r="F73" s="8"/>
      <c r="G73" s="8"/>
    </row>
    <row r="74" spans="1:7" x14ac:dyDescent="0.25">
      <c r="A74" s="2"/>
      <c r="B74" s="8"/>
      <c r="C74" s="8"/>
      <c r="D74" s="8"/>
      <c r="E74" s="8"/>
      <c r="F74" s="8"/>
      <c r="G74" s="8"/>
    </row>
    <row r="75" spans="1:7" x14ac:dyDescent="0.25">
      <c r="B75" s="7"/>
      <c r="C75" s="7"/>
      <c r="D75" s="7"/>
      <c r="E75" s="7"/>
      <c r="F75" s="7"/>
      <c r="G75" s="7"/>
    </row>
    <row r="76" spans="1:7" x14ac:dyDescent="0.25">
      <c r="B76" s="7"/>
      <c r="C76" s="7"/>
      <c r="D76" s="7"/>
      <c r="E76" s="7"/>
      <c r="F76" s="7"/>
      <c r="G76" s="7"/>
    </row>
    <row r="77" spans="1:7" x14ac:dyDescent="0.25">
      <c r="B77" s="7"/>
      <c r="C77" s="7"/>
      <c r="D77" s="7"/>
      <c r="E77" s="7"/>
      <c r="F77" s="7"/>
      <c r="G77" s="7"/>
    </row>
    <row r="78" spans="1:7" x14ac:dyDescent="0.25">
      <c r="B78" s="8"/>
      <c r="C78" s="8"/>
      <c r="D78" s="8"/>
      <c r="E78" s="8"/>
      <c r="F78" s="8"/>
      <c r="G78" s="8"/>
    </row>
    <row r="79" spans="1:7" x14ac:dyDescent="0.25">
      <c r="A79" s="2"/>
      <c r="B79" s="8"/>
      <c r="C79" s="8"/>
      <c r="D79" s="8"/>
      <c r="E79" s="8"/>
      <c r="F79" s="8"/>
      <c r="G79" s="8"/>
    </row>
    <row r="80" spans="1:7" x14ac:dyDescent="0.25">
      <c r="B80" s="7"/>
      <c r="C80" s="7"/>
      <c r="D80" s="7"/>
      <c r="E80" s="7"/>
      <c r="F80" s="7"/>
      <c r="G80" s="7"/>
    </row>
    <row r="81" spans="1:7" x14ac:dyDescent="0.25">
      <c r="B81" s="7"/>
      <c r="C81" s="7"/>
      <c r="D81" s="7"/>
      <c r="E81" s="7"/>
      <c r="F81" s="7"/>
      <c r="G81" s="7"/>
    </row>
    <row r="82" spans="1:7" x14ac:dyDescent="0.25">
      <c r="B82" s="7"/>
      <c r="C82" s="7"/>
      <c r="D82" s="7"/>
      <c r="E82" s="7"/>
      <c r="F82" s="7"/>
      <c r="G82" s="7"/>
    </row>
    <row r="83" spans="1:7" x14ac:dyDescent="0.25">
      <c r="A83" s="2"/>
      <c r="B83" s="7"/>
      <c r="C83" s="7"/>
      <c r="D83" s="7"/>
      <c r="E83" s="7"/>
      <c r="F83" s="7"/>
      <c r="G83" s="7"/>
    </row>
    <row r="84" spans="1:7" x14ac:dyDescent="0.25">
      <c r="B84" s="7"/>
      <c r="C84" s="7"/>
      <c r="D84" s="7"/>
      <c r="E84" s="7"/>
      <c r="F84" s="7"/>
      <c r="G84" s="7"/>
    </row>
    <row r="85" spans="1:7" x14ac:dyDescent="0.25">
      <c r="B85" s="7"/>
      <c r="C85" s="7"/>
      <c r="D85" s="7"/>
      <c r="E85" s="7"/>
      <c r="F85" s="7"/>
      <c r="G85" s="7"/>
    </row>
    <row r="86" spans="1:7" x14ac:dyDescent="0.25">
      <c r="B86" s="7"/>
      <c r="C86" s="7"/>
      <c r="D86" s="7"/>
      <c r="E86" s="7"/>
      <c r="F86" s="7"/>
      <c r="G86" s="7"/>
    </row>
    <row r="87" spans="1:7" x14ac:dyDescent="0.25">
      <c r="B87" s="7"/>
      <c r="C87" s="7"/>
      <c r="D87" s="7"/>
      <c r="E87" s="7"/>
      <c r="F87" s="7"/>
      <c r="G87" s="7"/>
    </row>
    <row r="88" spans="1:7" x14ac:dyDescent="0.25">
      <c r="B88" s="7"/>
      <c r="C88" s="7"/>
      <c r="D88" s="7"/>
      <c r="E88" s="7"/>
      <c r="F88" s="7"/>
      <c r="G88" s="7"/>
    </row>
    <row r="89" spans="1:7" x14ac:dyDescent="0.25">
      <c r="B89" s="7"/>
      <c r="C89" s="7"/>
      <c r="D89" s="7"/>
      <c r="E89" s="7"/>
      <c r="F89" s="7"/>
      <c r="G89" s="7"/>
    </row>
    <row r="90" spans="1:7" x14ac:dyDescent="0.25">
      <c r="B90" s="7"/>
      <c r="C90" s="7"/>
      <c r="D90" s="7"/>
      <c r="E90" s="7"/>
      <c r="F90" s="7"/>
      <c r="G90" s="7"/>
    </row>
    <row r="91" spans="1:7" x14ac:dyDescent="0.25">
      <c r="B91" s="7"/>
      <c r="C91" s="7"/>
      <c r="D91" s="7"/>
      <c r="E91" s="7"/>
      <c r="F91" s="7"/>
      <c r="G91" s="7"/>
    </row>
    <row r="92" spans="1:7" x14ac:dyDescent="0.25">
      <c r="B92" s="7"/>
      <c r="C92" s="7"/>
      <c r="D92" s="7"/>
      <c r="E92" s="7"/>
      <c r="F92" s="7"/>
      <c r="G92" s="7"/>
    </row>
    <row r="93" spans="1:7" x14ac:dyDescent="0.25">
      <c r="B93" s="7"/>
      <c r="C93" s="7"/>
      <c r="D93" s="7"/>
      <c r="E93" s="7"/>
      <c r="F93" s="7"/>
      <c r="G93" s="7"/>
    </row>
    <row r="94" spans="1:7" x14ac:dyDescent="0.25">
      <c r="A94" s="3"/>
      <c r="B94" s="8"/>
      <c r="C94" s="8"/>
      <c r="D94" s="8"/>
      <c r="E94" s="8"/>
      <c r="F94" s="8"/>
      <c r="G94" s="8"/>
    </row>
    <row r="95" spans="1:7" x14ac:dyDescent="0.25">
      <c r="B95" s="7"/>
      <c r="C95" s="7"/>
      <c r="D95" s="7"/>
      <c r="E95" s="7"/>
      <c r="F95" s="7"/>
      <c r="G95" s="7"/>
    </row>
    <row r="96" spans="1:7" x14ac:dyDescent="0.25">
      <c r="A96" s="1"/>
      <c r="B96" s="7"/>
      <c r="C96" s="7"/>
      <c r="D96" s="7"/>
      <c r="E96" s="7"/>
      <c r="F96" s="7"/>
      <c r="G96" s="7"/>
    </row>
    <row r="97" spans="1:7" x14ac:dyDescent="0.25">
      <c r="B97" s="7"/>
      <c r="C97" s="7"/>
      <c r="D97" s="7"/>
      <c r="E97" s="7"/>
      <c r="F97" s="7"/>
      <c r="G97" s="7"/>
    </row>
    <row r="98" spans="1:7" x14ac:dyDescent="0.25">
      <c r="B98" s="7"/>
      <c r="C98" s="7"/>
      <c r="D98" s="7"/>
      <c r="E98" s="7"/>
      <c r="F98" s="7"/>
      <c r="G98" s="7"/>
    </row>
    <row r="99" spans="1:7" x14ac:dyDescent="0.25">
      <c r="B99" s="7"/>
      <c r="C99" s="7"/>
      <c r="D99" s="7"/>
      <c r="E99" s="7"/>
      <c r="F99" s="7"/>
      <c r="G99" s="7"/>
    </row>
    <row r="100" spans="1:7" x14ac:dyDescent="0.25">
      <c r="B100" s="7"/>
      <c r="C100" s="7"/>
      <c r="D100" s="7"/>
      <c r="E100" s="7"/>
      <c r="F100" s="7"/>
      <c r="G100" s="7"/>
    </row>
    <row r="101" spans="1:7" x14ac:dyDescent="0.25">
      <c r="B101" s="7"/>
      <c r="C101" s="7"/>
      <c r="D101" s="7"/>
      <c r="E101" s="7"/>
      <c r="F101" s="7"/>
      <c r="G101" s="7"/>
    </row>
    <row r="102" spans="1:7" x14ac:dyDescent="0.25">
      <c r="B102" s="7"/>
      <c r="C102" s="7"/>
      <c r="D102" s="7"/>
      <c r="E102" s="7"/>
      <c r="F102" s="7"/>
      <c r="G102" s="7"/>
    </row>
    <row r="103" spans="1:7" x14ac:dyDescent="0.25">
      <c r="B103" s="7"/>
      <c r="C103" s="7"/>
      <c r="D103" s="7"/>
      <c r="E103" s="7"/>
      <c r="F103" s="7"/>
      <c r="G103" s="7"/>
    </row>
    <row r="104" spans="1:7" x14ac:dyDescent="0.25">
      <c r="B104" s="7"/>
      <c r="C104" s="7"/>
      <c r="D104" s="7"/>
      <c r="E104" s="7"/>
      <c r="F104" s="7"/>
      <c r="G104" s="7"/>
    </row>
    <row r="105" spans="1:7" x14ac:dyDescent="0.25">
      <c r="B105" s="7"/>
      <c r="C105" s="7"/>
      <c r="D105" s="7"/>
      <c r="E105" s="7"/>
      <c r="F105" s="7"/>
      <c r="G105" s="7"/>
    </row>
    <row r="106" spans="1:7" x14ac:dyDescent="0.25">
      <c r="B106" s="7"/>
      <c r="C106" s="7"/>
      <c r="D106" s="7"/>
      <c r="E106" s="7"/>
      <c r="F106" s="7"/>
      <c r="G106" s="7"/>
    </row>
    <row r="107" spans="1:7" x14ac:dyDescent="0.25">
      <c r="A107" s="3"/>
      <c r="B107" s="8"/>
      <c r="C107" s="8"/>
      <c r="D107" s="8"/>
      <c r="E107" s="8"/>
      <c r="F107" s="8"/>
      <c r="G107" s="8"/>
    </row>
    <row r="108" spans="1:7" x14ac:dyDescent="0.25">
      <c r="A108" s="2"/>
      <c r="B108" s="8"/>
      <c r="C108" s="8"/>
      <c r="D108" s="8"/>
      <c r="E108" s="8"/>
      <c r="F108" s="8"/>
      <c r="G108" s="8"/>
    </row>
    <row r="109" spans="1:7" x14ac:dyDescent="0.25">
      <c r="A109" s="2"/>
      <c r="B109" s="7"/>
      <c r="C109" s="7"/>
      <c r="D109" s="7"/>
      <c r="E109" s="7"/>
      <c r="F109" s="7"/>
      <c r="G109" s="7"/>
    </row>
    <row r="110" spans="1:7" x14ac:dyDescent="0.25">
      <c r="A110" s="2"/>
      <c r="B110" s="7"/>
      <c r="C110" s="7"/>
      <c r="D110" s="7"/>
      <c r="E110" s="7"/>
      <c r="F110" s="7"/>
      <c r="G110" s="7"/>
    </row>
    <row r="111" spans="1:7" x14ac:dyDescent="0.25">
      <c r="A111" s="4"/>
      <c r="B111" s="7"/>
      <c r="C111" s="7"/>
      <c r="D111" s="7"/>
      <c r="E111" s="7"/>
      <c r="F111" s="7"/>
      <c r="G111" s="7"/>
    </row>
    <row r="112" spans="1:7" x14ac:dyDescent="0.25">
      <c r="A112" s="5"/>
      <c r="B112" s="7"/>
      <c r="C112" s="7"/>
      <c r="D112" s="7"/>
      <c r="E112" s="7"/>
      <c r="F112" s="7"/>
      <c r="G112" s="7"/>
    </row>
    <row r="113" spans="1:7" x14ac:dyDescent="0.25">
      <c r="A113" s="6"/>
      <c r="B113" s="7"/>
      <c r="C113" s="7"/>
      <c r="D113" s="7"/>
      <c r="E113" s="7"/>
      <c r="F113" s="7"/>
      <c r="G113" s="7"/>
    </row>
    <row r="114" spans="1:7" x14ac:dyDescent="0.25">
      <c r="A114" s="5"/>
      <c r="B114" s="7"/>
      <c r="C114" s="7"/>
      <c r="D114" s="7"/>
      <c r="E114" s="7"/>
      <c r="F114" s="7"/>
      <c r="G114" s="7"/>
    </row>
    <row r="115" spans="1:7" x14ac:dyDescent="0.25">
      <c r="A115" s="2"/>
      <c r="B115" s="8"/>
      <c r="C115" s="8"/>
      <c r="D115" s="8"/>
      <c r="E115" s="8"/>
      <c r="F115" s="8"/>
      <c r="G115" s="8"/>
    </row>
    <row r="116" spans="1:7" x14ac:dyDescent="0.25">
      <c r="B116" s="7"/>
      <c r="C116" s="7"/>
      <c r="D116" s="7"/>
      <c r="E116" s="7"/>
      <c r="F116" s="7"/>
      <c r="G116" s="7"/>
    </row>
    <row r="117" spans="1:7" x14ac:dyDescent="0.25">
      <c r="A117" s="2"/>
      <c r="B117" s="7"/>
      <c r="C117" s="7"/>
      <c r="D117" s="7"/>
      <c r="E117" s="7"/>
      <c r="F117" s="7"/>
      <c r="G117" s="7"/>
    </row>
    <row r="118" spans="1:7" x14ac:dyDescent="0.25">
      <c r="B118" s="7"/>
      <c r="C118" s="7"/>
      <c r="D118" s="7"/>
      <c r="E118" s="7"/>
      <c r="F118" s="7"/>
      <c r="G118" s="7"/>
    </row>
    <row r="119" spans="1:7" x14ac:dyDescent="0.25">
      <c r="B119" s="7"/>
      <c r="C119" s="7"/>
      <c r="D119" s="7"/>
      <c r="E119" s="7"/>
      <c r="F119" s="7"/>
      <c r="G119" s="7"/>
    </row>
    <row r="120" spans="1:7" x14ac:dyDescent="0.25">
      <c r="B120" s="7"/>
      <c r="C120" s="7"/>
      <c r="D120" s="7"/>
      <c r="E120" s="7"/>
      <c r="F120" s="7"/>
      <c r="G120" s="7"/>
    </row>
    <row r="121" spans="1:7" x14ac:dyDescent="0.25">
      <c r="B121" s="7"/>
      <c r="C121" s="7"/>
      <c r="D121" s="7"/>
      <c r="E121" s="7"/>
      <c r="F121" s="7"/>
      <c r="G121" s="7"/>
    </row>
    <row r="122" spans="1:7" x14ac:dyDescent="0.25">
      <c r="B122" s="7"/>
      <c r="C122" s="7"/>
      <c r="D122" s="7"/>
      <c r="E122" s="7"/>
      <c r="F122" s="7"/>
      <c r="G122" s="7"/>
    </row>
    <row r="123" spans="1:7" x14ac:dyDescent="0.25">
      <c r="A123" s="2"/>
      <c r="B123" s="8"/>
      <c r="C123" s="8"/>
      <c r="D123" s="8"/>
      <c r="E123" s="8"/>
      <c r="F123" s="8"/>
      <c r="G123" s="8"/>
    </row>
    <row r="124" spans="1:7" x14ac:dyDescent="0.25">
      <c r="B124" s="7"/>
      <c r="C124" s="7"/>
      <c r="D124" s="7"/>
      <c r="E124" s="7"/>
      <c r="F124" s="7"/>
      <c r="G124" s="7"/>
    </row>
    <row r="125" spans="1:7" x14ac:dyDescent="0.25">
      <c r="A125" s="2"/>
      <c r="B125" s="8"/>
      <c r="C125" s="8"/>
      <c r="D125" s="8"/>
      <c r="E125" s="8"/>
      <c r="F125" s="8"/>
      <c r="G125" s="8"/>
    </row>
    <row r="126" spans="1:7" x14ac:dyDescent="0.25">
      <c r="A126" s="3"/>
      <c r="B126" s="7"/>
      <c r="C126" s="7"/>
      <c r="D126" s="7"/>
      <c r="E126" s="7"/>
      <c r="F126" s="7"/>
      <c r="G126" s="7"/>
    </row>
    <row r="127" spans="1:7" x14ac:dyDescent="0.25">
      <c r="A127" s="2"/>
      <c r="B127" s="7"/>
      <c r="C127" s="7"/>
      <c r="D127" s="7"/>
      <c r="E127" s="7"/>
      <c r="F127" s="7"/>
      <c r="G127" s="7"/>
    </row>
    <row r="128" spans="1:7" x14ac:dyDescent="0.25">
      <c r="A128" s="2"/>
      <c r="B128" s="8"/>
      <c r="C128" s="8"/>
      <c r="D128" s="8"/>
      <c r="E128" s="8"/>
      <c r="F128" s="8"/>
      <c r="G128" s="8"/>
    </row>
    <row r="129" spans="1:7" x14ac:dyDescent="0.25">
      <c r="B129" s="7"/>
      <c r="C129" s="7"/>
      <c r="D129" s="7"/>
      <c r="E129" s="7"/>
      <c r="F129" s="7"/>
      <c r="G129" s="7"/>
    </row>
    <row r="130" spans="1:7" x14ac:dyDescent="0.25">
      <c r="B130" s="7"/>
      <c r="C130" s="7"/>
      <c r="D130" s="7"/>
      <c r="E130" s="7"/>
      <c r="F130" s="7"/>
      <c r="G130" s="7"/>
    </row>
    <row r="131" spans="1:7" x14ac:dyDescent="0.25">
      <c r="A131" s="1"/>
      <c r="B131" s="8"/>
      <c r="C131" s="8"/>
      <c r="D131" s="8"/>
      <c r="E131" s="8"/>
      <c r="F131" s="8"/>
      <c r="G131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pane xSplit="1" ySplit="4" topLeftCell="F35" activePane="bottomRight" state="frozen"/>
      <selection pane="topRight" activeCell="B1" sqref="B1"/>
      <selection pane="bottomLeft" activeCell="A5" sqref="A5"/>
      <selection pane="bottomRight" activeCell="A34" sqref="A34"/>
    </sheetView>
  </sheetViews>
  <sheetFormatPr defaultRowHeight="15" x14ac:dyDescent="0.25"/>
  <cols>
    <col min="1" max="1" width="45.28515625" bestFit="1" customWidth="1"/>
    <col min="2" max="5" width="13.42578125" bestFit="1" customWidth="1"/>
    <col min="6" max="6" width="14.28515625" bestFit="1" customWidth="1"/>
    <col min="7" max="7" width="15" bestFit="1" customWidth="1"/>
    <col min="8" max="8" width="14.28515625" bestFit="1" customWidth="1"/>
  </cols>
  <sheetData>
    <row r="1" spans="1:9" x14ac:dyDescent="0.25">
      <c r="A1" s="1" t="s">
        <v>0</v>
      </c>
    </row>
    <row r="2" spans="1:9" x14ac:dyDescent="0.25">
      <c r="A2" s="1" t="s">
        <v>119</v>
      </c>
    </row>
    <row r="3" spans="1:9" x14ac:dyDescent="0.25">
      <c r="A3" t="s">
        <v>116</v>
      </c>
    </row>
    <row r="4" spans="1:9" x14ac:dyDescent="0.25">
      <c r="A4" s="16"/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/>
    </row>
    <row r="5" spans="1:9" x14ac:dyDescent="0.25">
      <c r="A5" s="17" t="s">
        <v>101</v>
      </c>
      <c r="B5" s="16"/>
      <c r="C5" s="16"/>
      <c r="D5" s="16"/>
      <c r="E5" s="16"/>
      <c r="F5" s="16"/>
      <c r="G5" s="16"/>
      <c r="H5" s="16"/>
      <c r="I5" s="16"/>
    </row>
    <row r="6" spans="1:9" x14ac:dyDescent="0.25">
      <c r="A6" s="19" t="s">
        <v>102</v>
      </c>
      <c r="B6" s="8">
        <f t="shared" ref="B6:H6" si="0">B7-B8</f>
        <v>236508321</v>
      </c>
      <c r="C6" s="8">
        <f t="shared" si="0"/>
        <v>304327474</v>
      </c>
      <c r="D6" s="8">
        <f t="shared" si="0"/>
        <v>416188507</v>
      </c>
      <c r="E6" s="8">
        <f t="shared" si="0"/>
        <v>430944087</v>
      </c>
      <c r="F6" s="8">
        <f t="shared" si="0"/>
        <v>638142761</v>
      </c>
      <c r="G6" s="8">
        <f t="shared" si="0"/>
        <v>1072591953</v>
      </c>
      <c r="H6" s="8">
        <f t="shared" si="0"/>
        <v>1698329681</v>
      </c>
    </row>
    <row r="7" spans="1:9" x14ac:dyDescent="0.25">
      <c r="A7" t="s">
        <v>19</v>
      </c>
      <c r="B7" s="7">
        <v>791167557</v>
      </c>
      <c r="C7" s="7">
        <v>932008095</v>
      </c>
      <c r="D7" s="7">
        <v>929287424</v>
      </c>
      <c r="E7" s="7">
        <v>804863230</v>
      </c>
      <c r="F7" s="7">
        <v>1482385809</v>
      </c>
      <c r="G7" s="7">
        <v>2991122584</v>
      </c>
      <c r="H7" s="15">
        <v>5080019093</v>
      </c>
    </row>
    <row r="8" spans="1:9" x14ac:dyDescent="0.25">
      <c r="A8" t="s">
        <v>20</v>
      </c>
      <c r="B8" s="7">
        <v>554659236</v>
      </c>
      <c r="C8" s="7">
        <v>627680621</v>
      </c>
      <c r="D8" s="7">
        <v>513098917</v>
      </c>
      <c r="E8" s="7">
        <v>373919143</v>
      </c>
      <c r="F8" s="7">
        <v>844243048</v>
      </c>
      <c r="G8" s="7">
        <v>1918530631</v>
      </c>
      <c r="H8" s="15">
        <v>3381689412</v>
      </c>
    </row>
    <row r="9" spans="1:9" x14ac:dyDescent="0.25">
      <c r="B9" s="7"/>
      <c r="C9" s="7"/>
      <c r="D9" s="7"/>
      <c r="E9" s="7"/>
      <c r="F9" s="7"/>
      <c r="G9" s="7"/>
      <c r="H9" s="15"/>
    </row>
    <row r="10" spans="1:9" x14ac:dyDescent="0.25">
      <c r="A10" t="s">
        <v>21</v>
      </c>
      <c r="B10" s="7">
        <v>70241726</v>
      </c>
      <c r="C10" s="7">
        <v>87243013</v>
      </c>
      <c r="D10" s="7">
        <v>86812815</v>
      </c>
      <c r="E10" s="7">
        <v>55405731</v>
      </c>
      <c r="F10" s="7">
        <v>47231755</v>
      </c>
      <c r="G10" s="7">
        <v>65463411</v>
      </c>
      <c r="H10" s="15">
        <v>63347080</v>
      </c>
    </row>
    <row r="11" spans="1:9" x14ac:dyDescent="0.25">
      <c r="A11" t="s">
        <v>22</v>
      </c>
      <c r="B11" s="7">
        <v>7134733</v>
      </c>
      <c r="C11" s="7">
        <v>9247360</v>
      </c>
      <c r="D11" s="7">
        <v>5636658</v>
      </c>
      <c r="E11" s="7">
        <v>7577541</v>
      </c>
      <c r="F11" s="7">
        <v>36184345</v>
      </c>
      <c r="G11" s="7">
        <v>82161056</v>
      </c>
      <c r="H11" s="15">
        <v>89224663</v>
      </c>
    </row>
    <row r="12" spans="1:9" x14ac:dyDescent="0.25">
      <c r="A12" t="s">
        <v>23</v>
      </c>
      <c r="B12" s="7">
        <v>25245938</v>
      </c>
      <c r="C12" s="7">
        <v>77472120</v>
      </c>
      <c r="D12" s="7">
        <v>71394084</v>
      </c>
      <c r="E12" s="7">
        <v>145480822</v>
      </c>
      <c r="F12" s="7">
        <v>119839040</v>
      </c>
      <c r="G12" s="7">
        <v>25291114</v>
      </c>
      <c r="H12" s="15">
        <v>23632007</v>
      </c>
    </row>
    <row r="13" spans="1:9" x14ac:dyDescent="0.25">
      <c r="A13" s="1"/>
      <c r="B13" s="8">
        <f>SUM(B6,B10:B12)</f>
        <v>339130718</v>
      </c>
      <c r="C13" s="8">
        <f t="shared" ref="C13:H13" si="1">SUM(C6,C10:C12)</f>
        <v>478289967</v>
      </c>
      <c r="D13" s="8">
        <f t="shared" si="1"/>
        <v>580032064</v>
      </c>
      <c r="E13" s="8">
        <f t="shared" si="1"/>
        <v>639408181</v>
      </c>
      <c r="F13" s="8">
        <f t="shared" si="1"/>
        <v>841397901</v>
      </c>
      <c r="G13" s="8">
        <f t="shared" si="1"/>
        <v>1245507534</v>
      </c>
      <c r="H13" s="8">
        <f t="shared" si="1"/>
        <v>1874533431</v>
      </c>
    </row>
    <row r="14" spans="1:9" x14ac:dyDescent="0.25">
      <c r="A14" s="17" t="s">
        <v>103</v>
      </c>
      <c r="B14" s="8"/>
      <c r="C14" s="8"/>
      <c r="D14" s="8"/>
      <c r="E14" s="8"/>
      <c r="F14" s="8"/>
      <c r="G14" s="8"/>
      <c r="H14" s="8"/>
    </row>
    <row r="15" spans="1:9" x14ac:dyDescent="0.25">
      <c r="A15" t="s">
        <v>24</v>
      </c>
      <c r="B15" s="7">
        <v>60549462</v>
      </c>
      <c r="C15" s="7">
        <v>76520759</v>
      </c>
      <c r="D15" s="7">
        <v>82353556</v>
      </c>
      <c r="E15" s="7">
        <v>90183739</v>
      </c>
      <c r="F15" s="7">
        <v>137340136</v>
      </c>
      <c r="G15" s="7">
        <v>284838827</v>
      </c>
      <c r="H15" s="15">
        <v>382732193</v>
      </c>
    </row>
    <row r="16" spans="1:9" x14ac:dyDescent="0.25">
      <c r="A16" t="s">
        <v>25</v>
      </c>
      <c r="B16" s="7">
        <v>10769111</v>
      </c>
      <c r="C16" s="7">
        <v>12064232</v>
      </c>
      <c r="D16" s="7">
        <v>13235518</v>
      </c>
      <c r="E16" s="7">
        <v>13986678</v>
      </c>
      <c r="F16" s="7">
        <v>22084194</v>
      </c>
      <c r="G16" s="7">
        <v>32636022</v>
      </c>
      <c r="H16" s="15">
        <v>43444674</v>
      </c>
    </row>
    <row r="17" spans="1:8" x14ac:dyDescent="0.25">
      <c r="A17" t="s">
        <v>26</v>
      </c>
      <c r="B17" s="7">
        <v>8252369</v>
      </c>
      <c r="C17" s="7">
        <v>7772088</v>
      </c>
      <c r="D17" s="7">
        <v>20566503</v>
      </c>
      <c r="E17" s="7">
        <v>12659979</v>
      </c>
      <c r="F17" s="7">
        <v>16488390</v>
      </c>
      <c r="G17" s="7">
        <v>19400067</v>
      </c>
      <c r="H17" s="15">
        <v>41936136</v>
      </c>
    </row>
    <row r="18" spans="1:8" x14ac:dyDescent="0.25">
      <c r="A18" t="s">
        <v>27</v>
      </c>
      <c r="B18" s="7">
        <v>2443879</v>
      </c>
      <c r="C18" s="7">
        <v>2911842</v>
      </c>
      <c r="D18" s="7">
        <v>3055616</v>
      </c>
      <c r="E18" s="7">
        <v>3235851</v>
      </c>
      <c r="F18" s="7">
        <v>3841842</v>
      </c>
      <c r="G18" s="7">
        <v>7274963</v>
      </c>
      <c r="H18" s="15">
        <v>9160192</v>
      </c>
    </row>
    <row r="19" spans="1:8" x14ac:dyDescent="0.25">
      <c r="A19" t="s">
        <v>28</v>
      </c>
      <c r="B19" s="7">
        <v>6306120</v>
      </c>
      <c r="C19" s="7">
        <v>8918246</v>
      </c>
      <c r="D19" s="7">
        <v>12613516</v>
      </c>
      <c r="E19" s="7">
        <v>13150848</v>
      </c>
      <c r="F19" s="7">
        <v>77712650</v>
      </c>
      <c r="G19" s="7">
        <v>111818455</v>
      </c>
      <c r="H19" s="15">
        <v>101248787</v>
      </c>
    </row>
    <row r="20" spans="1:8" x14ac:dyDescent="0.25">
      <c r="A20" t="s">
        <v>29</v>
      </c>
      <c r="B20" s="7">
        <v>7167045</v>
      </c>
      <c r="C20" s="7">
        <v>6879996</v>
      </c>
      <c r="D20" s="7">
        <v>7879996</v>
      </c>
      <c r="E20" s="7">
        <v>11195905</v>
      </c>
      <c r="F20" s="7">
        <v>11554496</v>
      </c>
      <c r="G20" s="7">
        <v>11554496</v>
      </c>
      <c r="H20" s="15">
        <v>13679676</v>
      </c>
    </row>
    <row r="21" spans="1:8" x14ac:dyDescent="0.25">
      <c r="A21" t="s">
        <v>30</v>
      </c>
      <c r="B21" s="7">
        <v>3823212</v>
      </c>
      <c r="C21" s="7">
        <v>3174589</v>
      </c>
      <c r="D21" s="7">
        <v>3536254</v>
      </c>
      <c r="E21" s="7">
        <v>3896477</v>
      </c>
      <c r="F21" s="7">
        <v>2859894</v>
      </c>
      <c r="G21" s="7">
        <v>2785591</v>
      </c>
      <c r="H21" s="15">
        <v>2409361</v>
      </c>
    </row>
    <row r="22" spans="1:8" x14ac:dyDescent="0.25">
      <c r="A22" t="s">
        <v>31</v>
      </c>
      <c r="B22" s="7">
        <v>350000</v>
      </c>
      <c r="C22" s="7">
        <v>442750</v>
      </c>
      <c r="D22" s="7">
        <v>460000</v>
      </c>
      <c r="E22" s="7">
        <v>506000</v>
      </c>
      <c r="F22" s="7">
        <v>678495</v>
      </c>
      <c r="G22" s="7">
        <v>678500</v>
      </c>
      <c r="H22" s="15">
        <v>540500</v>
      </c>
    </row>
    <row r="23" spans="1:8" x14ac:dyDescent="0.25">
      <c r="A23" t="s">
        <v>32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</row>
    <row r="24" spans="1:8" x14ac:dyDescent="0.25">
      <c r="A24" t="s">
        <v>33</v>
      </c>
      <c r="B24" s="7">
        <v>21286418</v>
      </c>
      <c r="C24" s="7">
        <v>20724420</v>
      </c>
      <c r="D24" s="7">
        <v>26217998</v>
      </c>
      <c r="E24" s="7">
        <v>27812852</v>
      </c>
      <c r="F24" s="7">
        <v>35274127</v>
      </c>
      <c r="G24" s="7">
        <v>49842359</v>
      </c>
      <c r="H24" s="15">
        <v>68212215</v>
      </c>
    </row>
    <row r="25" spans="1:8" x14ac:dyDescent="0.25">
      <c r="A25" t="s">
        <v>34</v>
      </c>
      <c r="B25" s="7">
        <v>10682366</v>
      </c>
      <c r="C25" s="7">
        <v>13773560</v>
      </c>
      <c r="D25" s="7">
        <v>14991402</v>
      </c>
      <c r="E25" s="7">
        <v>16994196</v>
      </c>
      <c r="F25" s="7">
        <v>31953270</v>
      </c>
      <c r="G25" s="7">
        <v>51981149</v>
      </c>
      <c r="H25" s="15">
        <v>88252460</v>
      </c>
    </row>
    <row r="26" spans="1:8" x14ac:dyDescent="0.25">
      <c r="A26" s="1"/>
      <c r="B26" s="8">
        <f t="shared" ref="B26:F26" si="2">SUM(B15:B25)</f>
        <v>131629982</v>
      </c>
      <c r="C26" s="8">
        <f t="shared" si="2"/>
        <v>153182482</v>
      </c>
      <c r="D26" s="8">
        <f t="shared" si="2"/>
        <v>184910359</v>
      </c>
      <c r="E26" s="8">
        <f t="shared" si="2"/>
        <v>193622525</v>
      </c>
      <c r="F26" s="8">
        <f t="shared" si="2"/>
        <v>339787494</v>
      </c>
      <c r="G26" s="8">
        <f>SUM(G15:G25)</f>
        <v>572810429</v>
      </c>
      <c r="H26" s="8">
        <f>SUM(H15:H25)</f>
        <v>751616194</v>
      </c>
    </row>
    <row r="27" spans="1:8" x14ac:dyDescent="0.25">
      <c r="A27" s="1"/>
      <c r="B27" s="8"/>
      <c r="C27" s="8"/>
      <c r="D27" s="8"/>
      <c r="E27" s="8"/>
      <c r="F27" s="8"/>
      <c r="G27" s="8"/>
      <c r="H27" s="8"/>
    </row>
    <row r="28" spans="1:8" x14ac:dyDescent="0.25">
      <c r="A28" s="17" t="s">
        <v>104</v>
      </c>
      <c r="B28" s="8">
        <f t="shared" ref="B28:F28" si="3">B13-B26</f>
        <v>207500736</v>
      </c>
      <c r="C28" s="8">
        <f t="shared" si="3"/>
        <v>325107485</v>
      </c>
      <c r="D28" s="8">
        <f t="shared" si="3"/>
        <v>395121705</v>
      </c>
      <c r="E28" s="8">
        <f t="shared" si="3"/>
        <v>445785656</v>
      </c>
      <c r="F28" s="8">
        <f t="shared" si="3"/>
        <v>501610407</v>
      </c>
      <c r="G28" s="8">
        <f>G13-G26</f>
        <v>672697105</v>
      </c>
      <c r="H28" s="8">
        <f>H13-H26</f>
        <v>1122917237</v>
      </c>
    </row>
    <row r="29" spans="1:8" x14ac:dyDescent="0.25">
      <c r="A29" s="18" t="s">
        <v>105</v>
      </c>
      <c r="B29" s="8"/>
      <c r="C29" s="8"/>
      <c r="D29" s="8"/>
      <c r="E29" s="8"/>
      <c r="F29" s="8"/>
      <c r="G29" s="8"/>
      <c r="H29" s="8"/>
    </row>
    <row r="30" spans="1:8" x14ac:dyDescent="0.25">
      <c r="A30" t="s">
        <v>35</v>
      </c>
      <c r="B30" s="7">
        <v>65039122</v>
      </c>
      <c r="C30" s="7">
        <v>100179038</v>
      </c>
      <c r="D30" s="7">
        <v>36966734</v>
      </c>
      <c r="E30" s="7">
        <v>164468055</v>
      </c>
      <c r="F30" s="7">
        <v>29570375</v>
      </c>
      <c r="G30" s="7">
        <v>158288646</v>
      </c>
      <c r="H30" s="15">
        <v>263393225</v>
      </c>
    </row>
    <row r="31" spans="1:8" x14ac:dyDescent="0.25">
      <c r="A31" t="s">
        <v>36</v>
      </c>
      <c r="B31" s="7">
        <v>0</v>
      </c>
      <c r="C31" s="7">
        <v>-16849126</v>
      </c>
      <c r="D31" s="7">
        <v>13348821</v>
      </c>
      <c r="E31" s="7">
        <v>-62882555</v>
      </c>
      <c r="F31" s="7">
        <v>4042367</v>
      </c>
      <c r="G31" s="7">
        <v>665214</v>
      </c>
      <c r="H31" s="15">
        <v>1045775</v>
      </c>
    </row>
    <row r="32" spans="1:8" x14ac:dyDescent="0.25">
      <c r="A32" t="s">
        <v>37</v>
      </c>
      <c r="B32" s="7">
        <v>8465789</v>
      </c>
      <c r="C32" s="7">
        <v>0</v>
      </c>
      <c r="D32" s="7">
        <v>0</v>
      </c>
      <c r="E32" s="7">
        <v>0</v>
      </c>
      <c r="F32" s="7"/>
      <c r="G32" s="7">
        <v>0</v>
      </c>
      <c r="H32" s="7">
        <v>0</v>
      </c>
    </row>
    <row r="33" spans="1:8" x14ac:dyDescent="0.25">
      <c r="A33" s="1"/>
      <c r="B33" s="8">
        <f t="shared" ref="B33:F33" si="4">SUM(B30:B32)</f>
        <v>73504911</v>
      </c>
      <c r="C33" s="8">
        <f t="shared" si="4"/>
        <v>83329912</v>
      </c>
      <c r="D33" s="8">
        <f t="shared" si="4"/>
        <v>50315555</v>
      </c>
      <c r="E33" s="8">
        <f t="shared" si="4"/>
        <v>101585500</v>
      </c>
      <c r="F33" s="8">
        <f t="shared" si="4"/>
        <v>33612742</v>
      </c>
      <c r="G33" s="8">
        <f>SUM(G30:G32)</f>
        <v>158953860</v>
      </c>
      <c r="H33" s="8">
        <f>H30-H31</f>
        <v>262347450</v>
      </c>
    </row>
    <row r="34" spans="1:8" x14ac:dyDescent="0.25">
      <c r="A34" s="17" t="s">
        <v>106</v>
      </c>
      <c r="B34" s="8">
        <f t="shared" ref="B34:F34" si="5">B28-B33</f>
        <v>133995825</v>
      </c>
      <c r="C34" s="8">
        <f t="shared" si="5"/>
        <v>241777573</v>
      </c>
      <c r="D34" s="8">
        <f t="shared" si="5"/>
        <v>344806150</v>
      </c>
      <c r="E34" s="8">
        <f t="shared" si="5"/>
        <v>344200156</v>
      </c>
      <c r="F34" s="8">
        <f t="shared" si="5"/>
        <v>467997665</v>
      </c>
      <c r="G34" s="8">
        <f>G28-G33</f>
        <v>513743245</v>
      </c>
      <c r="H34" s="8">
        <f>H28-H33</f>
        <v>860569787</v>
      </c>
    </row>
    <row r="35" spans="1:8" x14ac:dyDescent="0.25">
      <c r="A35" s="17" t="s">
        <v>107</v>
      </c>
      <c r="B35" s="7"/>
      <c r="C35" s="7"/>
      <c r="D35" s="7"/>
      <c r="E35" s="7"/>
      <c r="F35" s="7"/>
      <c r="G35" s="7"/>
    </row>
    <row r="36" spans="1:8" x14ac:dyDescent="0.25">
      <c r="A36" t="s">
        <v>38</v>
      </c>
      <c r="B36" s="7">
        <v>7788282</v>
      </c>
      <c r="C36" s="7">
        <v>98428841</v>
      </c>
      <c r="D36" s="7">
        <v>182882958</v>
      </c>
      <c r="E36" s="7">
        <v>105822441</v>
      </c>
      <c r="F36" s="7">
        <v>158237631</v>
      </c>
      <c r="G36" s="7">
        <v>176707827</v>
      </c>
      <c r="H36" s="15">
        <v>406187365</v>
      </c>
    </row>
    <row r="37" spans="1:8" x14ac:dyDescent="0.25">
      <c r="A37" t="s">
        <v>39</v>
      </c>
      <c r="B37" s="7">
        <v>-2395699</v>
      </c>
      <c r="C37" s="7">
        <v>1364822</v>
      </c>
      <c r="D37" s="7">
        <v>-3582939</v>
      </c>
      <c r="E37" s="7">
        <v>-1812634</v>
      </c>
      <c r="F37" s="7">
        <v>6673473</v>
      </c>
      <c r="G37" s="7">
        <v>1610115</v>
      </c>
      <c r="H37" s="15">
        <v>4379185</v>
      </c>
    </row>
    <row r="38" spans="1:8" x14ac:dyDescent="0.25">
      <c r="B38" s="8">
        <f t="shared" ref="B38:H38" si="6">SUM(B36:B37)</f>
        <v>5392583</v>
      </c>
      <c r="C38" s="8">
        <f t="shared" si="6"/>
        <v>99793663</v>
      </c>
      <c r="D38" s="8">
        <f t="shared" si="6"/>
        <v>179300019</v>
      </c>
      <c r="E38" s="8">
        <f t="shared" si="6"/>
        <v>104009807</v>
      </c>
      <c r="F38" s="8">
        <f t="shared" si="6"/>
        <v>164911104</v>
      </c>
      <c r="G38" s="8">
        <f t="shared" si="6"/>
        <v>178317942</v>
      </c>
      <c r="H38" s="8">
        <f t="shared" si="6"/>
        <v>410566550</v>
      </c>
    </row>
    <row r="39" spans="1:8" x14ac:dyDescent="0.25">
      <c r="A39" s="1" t="s">
        <v>108</v>
      </c>
      <c r="B39" s="8">
        <f t="shared" ref="B39:H39" si="7">B34-B38</f>
        <v>128603242</v>
      </c>
      <c r="C39" s="8">
        <f t="shared" si="7"/>
        <v>141983910</v>
      </c>
      <c r="D39" s="8">
        <f t="shared" si="7"/>
        <v>165506131</v>
      </c>
      <c r="E39" s="8">
        <f t="shared" si="7"/>
        <v>240190349</v>
      </c>
      <c r="F39" s="8">
        <f t="shared" si="7"/>
        <v>303086561</v>
      </c>
      <c r="G39" s="8">
        <f t="shared" si="7"/>
        <v>335425303</v>
      </c>
      <c r="H39" s="8">
        <f t="shared" si="7"/>
        <v>450003237</v>
      </c>
    </row>
    <row r="40" spans="1:8" x14ac:dyDescent="0.25">
      <c r="A40" s="20" t="s">
        <v>109</v>
      </c>
      <c r="B40" s="10">
        <f>B39/('1'!B42/10)</f>
        <v>1.2325492131507385</v>
      </c>
      <c r="C40" s="10">
        <f>C39/('1'!C42/10)</f>
        <v>1.3607911731382734</v>
      </c>
      <c r="D40" s="10">
        <f>D39/('1'!D42/10)</f>
        <v>1.442028204887418</v>
      </c>
      <c r="E40" s="10">
        <f>E39/('1'!E42/10)</f>
        <v>1.9024906861141027</v>
      </c>
      <c r="F40" s="10">
        <f>F39/('1'!F42/10)</f>
        <v>2.000563872477124</v>
      </c>
      <c r="G40" s="10">
        <f>G39/('1'!G42/10)</f>
        <v>1.8450167678140699</v>
      </c>
      <c r="H40" s="10">
        <f>H39/('1'!H42/10)</f>
        <v>2.0627133930412143</v>
      </c>
    </row>
    <row r="41" spans="1:8" x14ac:dyDescent="0.25">
      <c r="A41" s="20" t="s">
        <v>110</v>
      </c>
      <c r="B41" s="8">
        <f>'1'!B42/10</f>
        <v>104339235</v>
      </c>
      <c r="C41" s="8">
        <f>'1'!C42/10</f>
        <v>104339235</v>
      </c>
      <c r="D41" s="8">
        <f>'1'!D42/10</f>
        <v>114773158</v>
      </c>
      <c r="E41" s="8">
        <f>'1'!E42/10</f>
        <v>126250473</v>
      </c>
      <c r="F41" s="8">
        <f>'1'!F42/10</f>
        <v>151500567</v>
      </c>
      <c r="G41" s="8">
        <f>'1'!G42/10</f>
        <v>181800680</v>
      </c>
      <c r="H41" s="8">
        <f>'1'!H42/10</f>
        <v>218160816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workbookViewId="0">
      <pane xSplit="1" ySplit="4" topLeftCell="G38" activePane="bottomRight" state="frozen"/>
      <selection pane="topRight" activeCell="B1" sqref="B1"/>
      <selection pane="bottomLeft" activeCell="A4" sqref="A4"/>
      <selection pane="bottomRight" activeCell="D21" sqref="D21"/>
    </sheetView>
  </sheetViews>
  <sheetFormatPr defaultRowHeight="15" x14ac:dyDescent="0.25"/>
  <cols>
    <col min="1" max="1" width="45.85546875" bestFit="1" customWidth="1"/>
    <col min="2" max="2" width="15" bestFit="1" customWidth="1"/>
    <col min="3" max="5" width="14.28515625" bestFit="1" customWidth="1"/>
    <col min="6" max="7" width="16" bestFit="1" customWidth="1"/>
    <col min="8" max="8" width="15" bestFit="1" customWidth="1"/>
  </cols>
  <sheetData>
    <row r="1" spans="1:9" x14ac:dyDescent="0.25">
      <c r="A1" s="1" t="s">
        <v>0</v>
      </c>
    </row>
    <row r="2" spans="1:9" x14ac:dyDescent="0.25">
      <c r="A2" s="1" t="s">
        <v>120</v>
      </c>
    </row>
    <row r="3" spans="1:9" x14ac:dyDescent="0.25">
      <c r="A3" t="s">
        <v>116</v>
      </c>
    </row>
    <row r="4" spans="1:9" x14ac:dyDescent="0.25">
      <c r="A4" s="16"/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/>
    </row>
    <row r="5" spans="1:9" x14ac:dyDescent="0.25">
      <c r="A5" s="17" t="s">
        <v>75</v>
      </c>
      <c r="B5" s="7"/>
      <c r="C5" s="7"/>
      <c r="D5" s="7"/>
      <c r="E5" s="7"/>
      <c r="F5" s="7"/>
      <c r="G5" s="7"/>
    </row>
    <row r="6" spans="1:9" x14ac:dyDescent="0.25">
      <c r="A6" s="18" t="s">
        <v>76</v>
      </c>
      <c r="B6" s="7"/>
      <c r="C6" s="7"/>
      <c r="D6" s="7"/>
      <c r="E6" s="7"/>
      <c r="F6" s="7"/>
      <c r="G6" s="7"/>
    </row>
    <row r="7" spans="1:9" x14ac:dyDescent="0.25">
      <c r="A7" t="s">
        <v>40</v>
      </c>
      <c r="B7" s="7">
        <v>778394118</v>
      </c>
      <c r="C7" s="7">
        <v>1068672316</v>
      </c>
      <c r="D7" s="7">
        <v>1074390248</v>
      </c>
      <c r="E7" s="7">
        <v>744371527</v>
      </c>
      <c r="F7" s="7">
        <v>1359196164</v>
      </c>
      <c r="G7" s="7">
        <v>2993769049</v>
      </c>
      <c r="H7" s="7">
        <v>5126780043</v>
      </c>
    </row>
    <row r="8" spans="1:9" x14ac:dyDescent="0.25">
      <c r="A8" t="s">
        <v>41</v>
      </c>
      <c r="B8" s="7">
        <v>-519805904</v>
      </c>
      <c r="C8" s="7">
        <v>-614837405</v>
      </c>
      <c r="D8" s="7">
        <v>-534159993</v>
      </c>
      <c r="E8" s="7">
        <v>-442516367</v>
      </c>
      <c r="F8" s="7">
        <v>-621414546</v>
      </c>
      <c r="G8" s="7">
        <v>-1645056246</v>
      </c>
      <c r="H8" s="7">
        <v>-2825424863</v>
      </c>
    </row>
    <row r="9" spans="1:9" x14ac:dyDescent="0.25">
      <c r="A9" t="s">
        <v>42</v>
      </c>
      <c r="B9" s="7">
        <v>41117654</v>
      </c>
      <c r="C9" s="7">
        <v>30804250</v>
      </c>
      <c r="D9" s="7">
        <v>38542464</v>
      </c>
      <c r="E9" s="7">
        <v>13071710</v>
      </c>
      <c r="F9" s="7">
        <v>14205527</v>
      </c>
      <c r="G9" s="7">
        <v>27686721</v>
      </c>
      <c r="H9" s="7">
        <v>35914111</v>
      </c>
    </row>
    <row r="10" spans="1:9" x14ac:dyDescent="0.25">
      <c r="A10" t="s">
        <v>43</v>
      </c>
      <c r="B10" s="7">
        <v>7134733</v>
      </c>
      <c r="C10" s="7">
        <v>9327427</v>
      </c>
      <c r="D10" s="7">
        <v>5636658</v>
      </c>
      <c r="E10" s="7">
        <v>7577541</v>
      </c>
      <c r="F10" s="7">
        <v>36184345</v>
      </c>
      <c r="G10" s="7">
        <v>82161056</v>
      </c>
      <c r="H10" s="7">
        <v>89224663</v>
      </c>
    </row>
    <row r="11" spans="1:9" x14ac:dyDescent="0.25">
      <c r="A11" t="s">
        <v>44</v>
      </c>
      <c r="B11" s="7">
        <v>24304828</v>
      </c>
      <c r="C11" s="7">
        <v>75738172</v>
      </c>
      <c r="D11" s="7">
        <v>69482960</v>
      </c>
      <c r="E11" s="7">
        <v>144185099</v>
      </c>
      <c r="F11" s="7">
        <v>119081510</v>
      </c>
      <c r="G11" s="7">
        <v>24135000</v>
      </c>
      <c r="H11" s="7">
        <v>20689836</v>
      </c>
    </row>
    <row r="12" spans="1:9" x14ac:dyDescent="0.25">
      <c r="A12" t="s">
        <v>45</v>
      </c>
      <c r="B12" s="7">
        <v>-64792957</v>
      </c>
      <c r="C12" s="7">
        <v>-81547828</v>
      </c>
      <c r="D12" s="7">
        <v>-88831896</v>
      </c>
      <c r="E12" s="7">
        <v>-97364774</v>
      </c>
      <c r="F12" s="7">
        <v>-167594083</v>
      </c>
      <c r="G12" s="7">
        <v>-292627358</v>
      </c>
      <c r="H12" s="7">
        <v>-400177834</v>
      </c>
    </row>
    <row r="13" spans="1:9" x14ac:dyDescent="0.25">
      <c r="A13" t="s">
        <v>46</v>
      </c>
      <c r="B13" s="7">
        <v>-46889783</v>
      </c>
      <c r="C13" s="7">
        <v>-56750442</v>
      </c>
      <c r="D13" s="7">
        <v>-68871863</v>
      </c>
      <c r="E13" s="7">
        <v>-95303127</v>
      </c>
      <c r="F13" s="7">
        <v>-144192754</v>
      </c>
      <c r="G13" s="7">
        <v>-268631227</v>
      </c>
      <c r="H13" s="7">
        <v>-275395890</v>
      </c>
    </row>
    <row r="14" spans="1:9" x14ac:dyDescent="0.25">
      <c r="A14" t="s">
        <v>47</v>
      </c>
      <c r="B14" s="7">
        <v>-12425223</v>
      </c>
      <c r="C14" s="7">
        <v>-12942862</v>
      </c>
      <c r="D14" s="7">
        <v>-24375003</v>
      </c>
      <c r="E14" s="7">
        <v>-47506104</v>
      </c>
      <c r="F14" s="7">
        <v>-141525976</v>
      </c>
      <c r="G14" s="7">
        <v>-135257010</v>
      </c>
      <c r="H14" s="7">
        <v>-281745290</v>
      </c>
    </row>
    <row r="15" spans="1:9" x14ac:dyDescent="0.25">
      <c r="A15" t="s">
        <v>48</v>
      </c>
      <c r="B15" s="7">
        <v>34589767</v>
      </c>
      <c r="C15" s="7">
        <v>56652751</v>
      </c>
      <c r="D15" s="7">
        <v>56845980</v>
      </c>
      <c r="E15" s="7">
        <v>41505987</v>
      </c>
      <c r="F15" s="7">
        <v>27065893</v>
      </c>
      <c r="G15" s="7">
        <v>1128929</v>
      </c>
      <c r="H15" s="7">
        <v>954511</v>
      </c>
    </row>
    <row r="16" spans="1:9" x14ac:dyDescent="0.25">
      <c r="A16" t="s">
        <v>49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 x14ac:dyDescent="0.25">
      <c r="A17" s="9"/>
      <c r="B17" s="8">
        <f t="shared" ref="B17:F17" si="0">SUM(B7:B16)</f>
        <v>241627233</v>
      </c>
      <c r="C17" s="8">
        <f t="shared" si="0"/>
        <v>475116379</v>
      </c>
      <c r="D17" s="8">
        <f t="shared" si="0"/>
        <v>528659555</v>
      </c>
      <c r="E17" s="8">
        <f t="shared" si="0"/>
        <v>268021492</v>
      </c>
      <c r="F17" s="8">
        <f t="shared" si="0"/>
        <v>481006080</v>
      </c>
      <c r="G17" s="8">
        <f>SUM(G7:G16)</f>
        <v>787308914</v>
      </c>
      <c r="H17" s="8">
        <f>SUM(H7:H16)</f>
        <v>1490819287</v>
      </c>
    </row>
    <row r="18" spans="1:8" x14ac:dyDescent="0.25">
      <c r="B18" s="7"/>
      <c r="C18" s="7"/>
      <c r="D18" s="7"/>
      <c r="E18" s="7"/>
      <c r="F18" s="7"/>
      <c r="G18" s="7"/>
      <c r="H18" s="7"/>
    </row>
    <row r="19" spans="1:8" x14ac:dyDescent="0.25">
      <c r="A19" s="19" t="s">
        <v>77</v>
      </c>
      <c r="B19" s="7"/>
      <c r="C19" s="7"/>
      <c r="D19" s="7"/>
      <c r="E19" s="7"/>
      <c r="F19" s="7"/>
      <c r="G19" s="7"/>
      <c r="H19" s="7"/>
    </row>
    <row r="20" spans="1:8" x14ac:dyDescent="0.25">
      <c r="A20" t="s">
        <v>50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</row>
    <row r="21" spans="1:8" x14ac:dyDescent="0.25">
      <c r="A21" t="s">
        <v>51</v>
      </c>
      <c r="B21" s="7">
        <v>145670840</v>
      </c>
      <c r="C21" s="7">
        <v>-250000000</v>
      </c>
      <c r="D21" s="7">
        <v>0</v>
      </c>
      <c r="E21" s="7">
        <v>415000000</v>
      </c>
      <c r="F21" s="7">
        <v>0</v>
      </c>
      <c r="G21" s="7">
        <v>0</v>
      </c>
      <c r="H21" s="7">
        <v>0</v>
      </c>
    </row>
    <row r="22" spans="1:8" x14ac:dyDescent="0.25">
      <c r="A22" t="s">
        <v>52</v>
      </c>
      <c r="B22" s="7">
        <v>-46080493</v>
      </c>
      <c r="C22" s="7">
        <v>-174148600</v>
      </c>
      <c r="D22" s="7">
        <v>44425470</v>
      </c>
      <c r="E22" s="7">
        <v>91721472</v>
      </c>
      <c r="F22" s="7">
        <v>82103527</v>
      </c>
      <c r="G22" s="7">
        <v>106649072</v>
      </c>
      <c r="H22" s="7">
        <v>17997600</v>
      </c>
    </row>
    <row r="23" spans="1:8" x14ac:dyDescent="0.25">
      <c r="A23" t="s">
        <v>53</v>
      </c>
      <c r="B23" s="7">
        <v>-1161478620</v>
      </c>
      <c r="C23" s="7">
        <v>-420326873</v>
      </c>
      <c r="D23" s="7">
        <v>-337360453</v>
      </c>
      <c r="E23" s="7">
        <v>-860097377</v>
      </c>
      <c r="F23" s="7">
        <v>-13196815126</v>
      </c>
      <c r="G23" s="7">
        <v>-15093009356</v>
      </c>
      <c r="H23" s="7">
        <v>-9876315228</v>
      </c>
    </row>
    <row r="24" spans="1:8" x14ac:dyDescent="0.25">
      <c r="A24" t="s">
        <v>54</v>
      </c>
      <c r="B24" s="7">
        <v>1613622</v>
      </c>
      <c r="C24" s="7">
        <v>-5562971</v>
      </c>
      <c r="D24" s="7">
        <v>80238</v>
      </c>
      <c r="E24" s="7">
        <v>4475086</v>
      </c>
      <c r="F24" s="7">
        <v>-17873608</v>
      </c>
      <c r="G24" s="7">
        <v>-4294343</v>
      </c>
      <c r="H24" s="7">
        <v>-41868860</v>
      </c>
    </row>
    <row r="25" spans="1:8" x14ac:dyDescent="0.25">
      <c r="A25" t="s">
        <v>55</v>
      </c>
      <c r="B25" s="7">
        <v>0</v>
      </c>
      <c r="C25" s="7"/>
      <c r="D25" s="7">
        <v>0</v>
      </c>
      <c r="E25" s="7">
        <v>0</v>
      </c>
      <c r="F25" s="7">
        <v>6970000000</v>
      </c>
      <c r="G25" s="7">
        <v>3940000000</v>
      </c>
      <c r="H25" s="7">
        <v>2410387500</v>
      </c>
    </row>
    <row r="26" spans="1:8" x14ac:dyDescent="0.25">
      <c r="A26" t="s">
        <v>56</v>
      </c>
      <c r="B26" s="7">
        <v>409775576</v>
      </c>
      <c r="C26" s="7">
        <v>219081365</v>
      </c>
      <c r="D26" s="7">
        <v>-429702521</v>
      </c>
      <c r="E26" s="7">
        <v>547301676</v>
      </c>
      <c r="F26" s="7">
        <v>5464497851</v>
      </c>
      <c r="G26" s="7">
        <v>8627671592</v>
      </c>
      <c r="H26" s="7">
        <v>4908828798</v>
      </c>
    </row>
    <row r="27" spans="1:8" x14ac:dyDescent="0.25">
      <c r="A27" t="s">
        <v>71</v>
      </c>
      <c r="B27" s="7">
        <v>-67255975</v>
      </c>
      <c r="C27" s="7">
        <v>384277675</v>
      </c>
      <c r="D27" s="7">
        <v>0</v>
      </c>
      <c r="E27" s="7"/>
      <c r="F27" s="7">
        <v>0</v>
      </c>
      <c r="G27" s="7">
        <v>0</v>
      </c>
      <c r="H27" s="7">
        <v>0</v>
      </c>
    </row>
    <row r="28" spans="1:8" x14ac:dyDescent="0.25">
      <c r="A28" t="s">
        <v>57</v>
      </c>
      <c r="B28" s="7">
        <v>9412338</v>
      </c>
      <c r="C28" s="7">
        <v>114093228</v>
      </c>
      <c r="D28" s="7">
        <v>-15598575</v>
      </c>
      <c r="E28" s="7">
        <v>-359185382</v>
      </c>
      <c r="F28" s="7">
        <v>1114420610</v>
      </c>
      <c r="G28" s="7">
        <v>1896583218</v>
      </c>
      <c r="H28" s="7">
        <v>85774406</v>
      </c>
    </row>
    <row r="29" spans="1:8" x14ac:dyDescent="0.25">
      <c r="A29" t="s">
        <v>58</v>
      </c>
      <c r="B29" s="7"/>
      <c r="C29" s="7"/>
      <c r="D29" s="7">
        <v>193832240</v>
      </c>
      <c r="E29" s="7">
        <v>15007366</v>
      </c>
      <c r="F29" s="7">
        <v>235871797</v>
      </c>
      <c r="G29" s="7">
        <v>148738583</v>
      </c>
      <c r="H29" s="7">
        <v>166178999</v>
      </c>
    </row>
    <row r="30" spans="1:8" x14ac:dyDescent="0.25">
      <c r="A30" s="9"/>
      <c r="B30" s="8">
        <f t="shared" ref="B30:F30" si="1">SUM(B20:B29)</f>
        <v>-708342712</v>
      </c>
      <c r="C30" s="8">
        <f t="shared" si="1"/>
        <v>-132586176</v>
      </c>
      <c r="D30" s="8">
        <f t="shared" si="1"/>
        <v>-544323601</v>
      </c>
      <c r="E30" s="8">
        <f t="shared" si="1"/>
        <v>-145777159</v>
      </c>
      <c r="F30" s="8">
        <f t="shared" si="1"/>
        <v>652205051</v>
      </c>
      <c r="G30" s="8">
        <f>SUM(G20:G29)</f>
        <v>-377661234</v>
      </c>
      <c r="H30" s="8">
        <f>SUM(H20:H29)</f>
        <v>-2329016785</v>
      </c>
    </row>
    <row r="31" spans="1:8" x14ac:dyDescent="0.25">
      <c r="A31" s="1"/>
      <c r="B31" s="8">
        <f t="shared" ref="B31:F31" si="2">B17+B30</f>
        <v>-466715479</v>
      </c>
      <c r="C31" s="8">
        <f t="shared" si="2"/>
        <v>342530203</v>
      </c>
      <c r="D31" s="8">
        <f t="shared" si="2"/>
        <v>-15664046</v>
      </c>
      <c r="E31" s="8">
        <f t="shared" si="2"/>
        <v>122244333</v>
      </c>
      <c r="F31" s="8">
        <f t="shared" si="2"/>
        <v>1133211131</v>
      </c>
      <c r="G31" s="8">
        <f>G17+G30</f>
        <v>409647680</v>
      </c>
      <c r="H31" s="8">
        <f>H17+H30</f>
        <v>-838197498</v>
      </c>
    </row>
    <row r="32" spans="1:8" x14ac:dyDescent="0.25">
      <c r="A32" s="2"/>
      <c r="B32" s="7"/>
      <c r="C32" s="7"/>
      <c r="D32" s="7"/>
      <c r="E32" s="7"/>
      <c r="F32" s="7"/>
      <c r="G32" s="7"/>
      <c r="H32" s="7"/>
    </row>
    <row r="33" spans="1:8" x14ac:dyDescent="0.25">
      <c r="A33" s="17" t="s">
        <v>78</v>
      </c>
      <c r="B33" s="7"/>
      <c r="C33" s="7"/>
      <c r="D33" s="7"/>
      <c r="E33" s="7"/>
      <c r="F33" s="7"/>
      <c r="G33" s="7"/>
      <c r="H33" s="7"/>
    </row>
    <row r="34" spans="1:8" x14ac:dyDescent="0.25">
      <c r="A34" s="4" t="s">
        <v>59</v>
      </c>
      <c r="B34" s="7">
        <v>73300000</v>
      </c>
      <c r="C34" s="7">
        <v>82625021</v>
      </c>
      <c r="D34" s="7">
        <v>205933333</v>
      </c>
      <c r="E34" s="7">
        <v>105817987</v>
      </c>
      <c r="F34" s="7">
        <v>94283334</v>
      </c>
      <c r="G34" s="7">
        <v>0</v>
      </c>
      <c r="H34" s="7"/>
    </row>
    <row r="35" spans="1:8" x14ac:dyDescent="0.25">
      <c r="A35" s="5" t="s">
        <v>60</v>
      </c>
      <c r="B35" s="7">
        <v>0</v>
      </c>
      <c r="C35" s="7">
        <v>-100000000</v>
      </c>
      <c r="D35" s="7">
        <v>0</v>
      </c>
      <c r="E35" s="7">
        <v>0</v>
      </c>
      <c r="F35" s="7">
        <v>-472967234</v>
      </c>
      <c r="G35" s="7">
        <v>-97000000</v>
      </c>
      <c r="H35" s="7">
        <v>-206075787</v>
      </c>
    </row>
    <row r="36" spans="1:8" ht="30" x14ac:dyDescent="0.25">
      <c r="A36" s="6" t="s">
        <v>62</v>
      </c>
      <c r="B36" s="7">
        <v>-14650943</v>
      </c>
      <c r="C36" s="7">
        <v>-45979909</v>
      </c>
      <c r="D36" s="7">
        <v>-40819028</v>
      </c>
      <c r="E36" s="7">
        <v>-15047985</v>
      </c>
      <c r="F36" s="7">
        <v>-44671973</v>
      </c>
      <c r="G36" s="7">
        <v>-67344490</v>
      </c>
      <c r="H36" s="7">
        <v>-100220972</v>
      </c>
    </row>
    <row r="37" spans="1:8" x14ac:dyDescent="0.25">
      <c r="A37" s="5" t="s">
        <v>61</v>
      </c>
      <c r="B37" s="7">
        <v>946943</v>
      </c>
      <c r="C37" s="7">
        <v>3446000</v>
      </c>
      <c r="D37" s="7">
        <v>0</v>
      </c>
      <c r="E37" s="7">
        <v>0</v>
      </c>
      <c r="F37" s="7">
        <v>3712700</v>
      </c>
      <c r="G37" s="7">
        <v>29200</v>
      </c>
      <c r="H37" s="7">
        <v>6706067</v>
      </c>
    </row>
    <row r="38" spans="1:8" x14ac:dyDescent="0.25">
      <c r="A38" s="1"/>
      <c r="B38" s="8">
        <f>SUM(B34:B37)</f>
        <v>59596000</v>
      </c>
      <c r="C38" s="8">
        <f>SUM(C34:C37)</f>
        <v>-59908888</v>
      </c>
      <c r="D38" s="8">
        <f>SUM(D34:D37)</f>
        <v>165114305</v>
      </c>
      <c r="E38" s="8">
        <f>SUM(E34:E37)</f>
        <v>90770002</v>
      </c>
      <c r="F38" s="8">
        <f>SUM(F34:F37)</f>
        <v>-419643173</v>
      </c>
      <c r="G38" s="8">
        <f>SUM(G35:G37)</f>
        <v>-164315290</v>
      </c>
      <c r="H38" s="8">
        <f>SUM(H35:H37)</f>
        <v>-299590692</v>
      </c>
    </row>
    <row r="39" spans="1:8" x14ac:dyDescent="0.25">
      <c r="B39" s="7"/>
      <c r="C39" s="7"/>
      <c r="D39" s="7"/>
      <c r="E39" s="7"/>
      <c r="F39" s="7"/>
      <c r="G39" s="7"/>
      <c r="H39" s="7"/>
    </row>
    <row r="40" spans="1:8" x14ac:dyDescent="0.25">
      <c r="A40" s="17" t="s">
        <v>79</v>
      </c>
      <c r="B40" s="7"/>
      <c r="C40" s="7"/>
      <c r="D40" s="7"/>
      <c r="E40" s="7"/>
      <c r="F40" s="7"/>
      <c r="G40" s="7"/>
      <c r="H40" s="7"/>
    </row>
    <row r="41" spans="1:8" x14ac:dyDescent="0.25">
      <c r="A41" t="s">
        <v>63</v>
      </c>
      <c r="B41" s="7"/>
      <c r="C41" s="7">
        <v>-7955559</v>
      </c>
      <c r="D41" s="7">
        <v>0</v>
      </c>
      <c r="E41" s="7">
        <v>0</v>
      </c>
      <c r="F41" s="7">
        <v>0</v>
      </c>
      <c r="G41" s="7">
        <v>472239248</v>
      </c>
      <c r="H41" s="7">
        <v>535062759</v>
      </c>
    </row>
    <row r="42" spans="1:8" x14ac:dyDescent="0.25">
      <c r="A42" t="s">
        <v>64</v>
      </c>
      <c r="B42" s="7"/>
      <c r="C42" s="7"/>
      <c r="D42" s="7">
        <v>0</v>
      </c>
      <c r="E42" s="7">
        <v>0</v>
      </c>
      <c r="F42" s="7">
        <v>0</v>
      </c>
      <c r="G42" s="7">
        <v>0</v>
      </c>
      <c r="H42" s="7">
        <v>0</v>
      </c>
    </row>
    <row r="43" spans="1:8" x14ac:dyDescent="0.25">
      <c r="A43" t="s">
        <v>65</v>
      </c>
      <c r="B43" s="7"/>
      <c r="C43" s="7"/>
      <c r="D43" s="7">
        <v>0</v>
      </c>
      <c r="E43" s="7">
        <v>0</v>
      </c>
      <c r="F43" s="7">
        <v>0</v>
      </c>
      <c r="G43" s="7">
        <v>0</v>
      </c>
      <c r="H43" s="7">
        <v>0</v>
      </c>
    </row>
    <row r="44" spans="1:8" x14ac:dyDescent="0.25">
      <c r="A44" t="s">
        <v>66</v>
      </c>
      <c r="B44" s="7">
        <v>-7068412</v>
      </c>
      <c r="C44" s="7"/>
      <c r="D44" s="7">
        <v>-3316554</v>
      </c>
      <c r="E44" s="7">
        <v>187872133</v>
      </c>
      <c r="F44" s="7">
        <v>-36221</v>
      </c>
      <c r="G44" s="7">
        <v>703810735</v>
      </c>
      <c r="H44" s="7">
        <v>1081971476</v>
      </c>
    </row>
    <row r="45" spans="1:8" x14ac:dyDescent="0.25">
      <c r="A45" t="s">
        <v>67</v>
      </c>
      <c r="B45" s="7">
        <v>-1558</v>
      </c>
      <c r="C45" s="7">
        <v>-101051020</v>
      </c>
      <c r="D45" s="7">
        <v>-26131007</v>
      </c>
      <c r="E45" s="7">
        <v>-77237894</v>
      </c>
      <c r="F45" s="7">
        <v>4844</v>
      </c>
      <c r="G45" s="7">
        <v>-6220</v>
      </c>
      <c r="H45" s="7">
        <v>10991</v>
      </c>
    </row>
    <row r="46" spans="1:8" x14ac:dyDescent="0.25">
      <c r="A46" s="1"/>
      <c r="B46" s="8">
        <f t="shared" ref="B46:F46" si="3">SUM(B41:B45)</f>
        <v>-7069970</v>
      </c>
      <c r="C46" s="8">
        <f t="shared" si="3"/>
        <v>-109006579</v>
      </c>
      <c r="D46" s="8">
        <f t="shared" si="3"/>
        <v>-29447561</v>
      </c>
      <c r="E46" s="8">
        <f t="shared" si="3"/>
        <v>110634239</v>
      </c>
      <c r="F46" s="8">
        <f t="shared" si="3"/>
        <v>-31377</v>
      </c>
      <c r="G46" s="8">
        <f>SUM(G41:G45)</f>
        <v>1176043763</v>
      </c>
      <c r="H46" s="8">
        <f>SUM(H41:H45)</f>
        <v>1617045226</v>
      </c>
    </row>
    <row r="47" spans="1:8" x14ac:dyDescent="0.25">
      <c r="B47" s="7"/>
      <c r="C47" s="7"/>
      <c r="D47" s="7"/>
      <c r="E47" s="7"/>
      <c r="F47" s="7"/>
      <c r="G47" s="7"/>
      <c r="H47" s="7"/>
    </row>
    <row r="48" spans="1:8" x14ac:dyDescent="0.25">
      <c r="A48" s="17" t="s">
        <v>80</v>
      </c>
      <c r="B48" s="8">
        <f t="shared" ref="B48:F48" si="4">B31+B38+B46</f>
        <v>-414189449</v>
      </c>
      <c r="C48" s="8">
        <f t="shared" si="4"/>
        <v>173614736</v>
      </c>
      <c r="D48" s="8">
        <f t="shared" si="4"/>
        <v>120002698</v>
      </c>
      <c r="E48" s="8">
        <f t="shared" si="4"/>
        <v>323648574</v>
      </c>
      <c r="F48" s="8">
        <f t="shared" si="4"/>
        <v>713536581</v>
      </c>
      <c r="G48" s="8">
        <f>G31+G38+G46</f>
        <v>1421376153</v>
      </c>
      <c r="H48" s="8">
        <f>H31+H38+H46</f>
        <v>479257036</v>
      </c>
    </row>
    <row r="49" spans="1:8" x14ac:dyDescent="0.25">
      <c r="A49" s="20" t="s">
        <v>81</v>
      </c>
      <c r="B49" s="7"/>
      <c r="C49" s="7"/>
      <c r="D49" s="7">
        <v>0</v>
      </c>
      <c r="E49" s="7">
        <v>0</v>
      </c>
      <c r="F49" s="7">
        <v>0</v>
      </c>
      <c r="G49" s="7">
        <v>0</v>
      </c>
      <c r="H49" s="7">
        <v>0</v>
      </c>
    </row>
    <row r="50" spans="1:8" x14ac:dyDescent="0.25">
      <c r="A50" s="20" t="s">
        <v>82</v>
      </c>
      <c r="B50" s="7">
        <v>942154926</v>
      </c>
      <c r="C50" s="7">
        <v>527965477</v>
      </c>
      <c r="D50" s="7">
        <v>701580213</v>
      </c>
      <c r="E50" s="7">
        <v>821582911</v>
      </c>
      <c r="F50" s="7">
        <v>1145231485</v>
      </c>
      <c r="G50" s="7">
        <v>1858768066</v>
      </c>
      <c r="H50" s="7">
        <v>3280144219</v>
      </c>
    </row>
    <row r="51" spans="1:8" x14ac:dyDescent="0.25">
      <c r="A51" s="17" t="s">
        <v>83</v>
      </c>
      <c r="B51" s="8">
        <f t="shared" ref="B51:F51" si="5">SUM(B48:B50)</f>
        <v>527965477</v>
      </c>
      <c r="C51" s="8">
        <f t="shared" si="5"/>
        <v>701580213</v>
      </c>
      <c r="D51" s="8">
        <f t="shared" si="5"/>
        <v>821582911</v>
      </c>
      <c r="E51" s="8">
        <f t="shared" si="5"/>
        <v>1145231485</v>
      </c>
      <c r="F51" s="8">
        <f t="shared" si="5"/>
        <v>1858768066</v>
      </c>
      <c r="G51" s="8">
        <f>SUM(G48:G50)</f>
        <v>3280144219</v>
      </c>
      <c r="H51" s="8">
        <f>SUM(H48:H50)</f>
        <v>3759401255</v>
      </c>
    </row>
    <row r="52" spans="1:8" x14ac:dyDescent="0.25">
      <c r="A52" s="20" t="s">
        <v>84</v>
      </c>
      <c r="B52" s="10">
        <f>B31/('1'!B42/10)</f>
        <v>-4.4730582795628129</v>
      </c>
      <c r="C52" s="10">
        <f>C31/('1'!C42/10)</f>
        <v>3.2828513933421113</v>
      </c>
      <c r="D52" s="10">
        <f>D31/('1'!D42/10)</f>
        <v>-0.13647830444815329</v>
      </c>
      <c r="E52" s="10">
        <f>E31/('1'!E42/10)</f>
        <v>0.96826831690365234</v>
      </c>
      <c r="F52" s="10">
        <f>F31/('1'!F42/10)</f>
        <v>7.4799134646142944</v>
      </c>
      <c r="G52" s="10">
        <f>G31/('1'!G42/10)</f>
        <v>2.2532791406500792</v>
      </c>
      <c r="H52" s="10">
        <f>H31/('1'!H42/10)</f>
        <v>-3.8421083738520672</v>
      </c>
    </row>
    <row r="53" spans="1:8" x14ac:dyDescent="0.25">
      <c r="A53" s="17" t="s">
        <v>85</v>
      </c>
      <c r="B53" s="8">
        <f>'1'!B42/10</f>
        <v>104339235</v>
      </c>
      <c r="C53" s="8">
        <f>'1'!C42/10</f>
        <v>104339235</v>
      </c>
      <c r="D53" s="8">
        <f>'1'!D42/10</f>
        <v>114773158</v>
      </c>
      <c r="E53" s="8">
        <f>'1'!E42/10</f>
        <v>126250473</v>
      </c>
      <c r="F53" s="8">
        <f>'1'!F42/10</f>
        <v>151500567</v>
      </c>
      <c r="G53" s="8">
        <f>'1'!G42/10</f>
        <v>181800680</v>
      </c>
      <c r="H53" s="8">
        <f>'1'!H42/10</f>
        <v>218160816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J4" sqref="J4"/>
    </sheetView>
  </sheetViews>
  <sheetFormatPr defaultRowHeight="15" x14ac:dyDescent="0.25"/>
  <cols>
    <col min="1" max="1" width="34.5703125" bestFit="1" customWidth="1"/>
  </cols>
  <sheetData>
    <row r="1" spans="1:9" x14ac:dyDescent="0.25">
      <c r="A1" s="1" t="s">
        <v>0</v>
      </c>
    </row>
    <row r="2" spans="1:9" x14ac:dyDescent="0.25">
      <c r="A2" s="1" t="s">
        <v>117</v>
      </c>
    </row>
    <row r="3" spans="1:9" x14ac:dyDescent="0.25">
      <c r="A3" t="s">
        <v>116</v>
      </c>
    </row>
    <row r="4" spans="1:9" x14ac:dyDescent="0.25">
      <c r="A4" s="16"/>
      <c r="B4" s="16">
        <v>2012</v>
      </c>
      <c r="C4" s="16">
        <v>2013</v>
      </c>
      <c r="D4" s="16">
        <v>2014</v>
      </c>
      <c r="E4" s="16">
        <v>2015</v>
      </c>
      <c r="F4" s="16">
        <v>2016</v>
      </c>
      <c r="G4" s="16">
        <v>2017</v>
      </c>
      <c r="H4" s="16">
        <v>2018</v>
      </c>
      <c r="I4" s="16"/>
    </row>
    <row r="5" spans="1:9" x14ac:dyDescent="0.25">
      <c r="A5" t="s">
        <v>111</v>
      </c>
      <c r="B5" s="11">
        <f>'2'!B6/'2'!B7</f>
        <v>0.29893581821884541</v>
      </c>
      <c r="C5" s="11">
        <f>'2'!C6/'2'!C7</f>
        <v>0.32652878835778781</v>
      </c>
      <c r="D5" s="11">
        <f>'2'!D6/'2'!D7</f>
        <v>0.44785767702372348</v>
      </c>
      <c r="E5" s="11">
        <f>'2'!E6/'2'!E7</f>
        <v>0.53542523864582559</v>
      </c>
      <c r="F5" s="11">
        <f>'2'!F6/'2'!F7</f>
        <v>0.43048358742079673</v>
      </c>
      <c r="G5" s="11">
        <f>'2'!G6/'2'!G7</f>
        <v>0.35859177378335089</v>
      </c>
      <c r="H5" s="11">
        <f>'2'!H6/'2'!H7</f>
        <v>0.33431560982520897</v>
      </c>
    </row>
    <row r="6" spans="1:9" x14ac:dyDescent="0.25">
      <c r="A6" t="s">
        <v>72</v>
      </c>
      <c r="B6" s="11">
        <f>'2'!B28/'2'!B13</f>
        <v>0.61186063363331189</v>
      </c>
      <c r="C6" s="11">
        <f>'2'!C28/'2'!C13</f>
        <v>0.67972884114460219</v>
      </c>
      <c r="D6" s="11">
        <f>'2'!D28/'2'!D13</f>
        <v>0.68120665998216268</v>
      </c>
      <c r="E6" s="11">
        <f>'2'!E28/'2'!E13</f>
        <v>0.69718478625471325</v>
      </c>
      <c r="F6" s="11">
        <f>'2'!F28/'2'!F13</f>
        <v>0.59616313090849982</v>
      </c>
      <c r="G6" s="11">
        <f>'2'!G28/'2'!G13</f>
        <v>0.54009878434023184</v>
      </c>
      <c r="H6" s="11">
        <f>'2'!H28/'2'!H13</f>
        <v>0.59903825582932479</v>
      </c>
    </row>
    <row r="7" spans="1:9" x14ac:dyDescent="0.25">
      <c r="A7" t="s">
        <v>73</v>
      </c>
      <c r="B7" s="11">
        <f>'2'!B39/'2'!B13</f>
        <v>0.37921437125610075</v>
      </c>
      <c r="C7" s="11">
        <f>'2'!C39/'2'!C13</f>
        <v>0.29685738735138467</v>
      </c>
      <c r="D7" s="11">
        <f>'2'!D39/'2'!D13</f>
        <v>0.28533962391430828</v>
      </c>
      <c r="E7" s="11">
        <f>'2'!E39/'2'!E13</f>
        <v>0.37564478550204849</v>
      </c>
      <c r="F7" s="11">
        <f>'2'!F39/'2'!F13</f>
        <v>0.36021787152045676</v>
      </c>
      <c r="G7" s="11">
        <f>'2'!G39/'2'!G13</f>
        <v>0.26930812848860697</v>
      </c>
      <c r="H7" s="11">
        <f>'2'!H39/'2'!H13</f>
        <v>0.24006146252613833</v>
      </c>
    </row>
    <row r="8" spans="1:9" x14ac:dyDescent="0.25">
      <c r="A8" t="s">
        <v>112</v>
      </c>
      <c r="B8" s="11">
        <f>'2'!B39/'1'!B26</f>
        <v>1.8076198061740083E-2</v>
      </c>
      <c r="C8" s="11">
        <f>'2'!C39/'1'!C26</f>
        <v>1.8299433356148073E-2</v>
      </c>
      <c r="D8" s="11">
        <f>'2'!D39/'1'!D26</f>
        <v>2.1372553750007645E-2</v>
      </c>
      <c r="E8" s="11">
        <f>'2'!E39/'1'!E26</f>
        <v>2.9284304086705713E-2</v>
      </c>
      <c r="F8" s="11">
        <f>'2'!F39/'1'!F26</f>
        <v>1.342460191338829E-2</v>
      </c>
      <c r="G8" s="11">
        <f>'2'!G39/'1'!G26</f>
        <v>8.5373971119071263E-3</v>
      </c>
      <c r="H8" s="11">
        <f>'2'!H39/'1'!H26</f>
        <v>8.9089827030067736E-3</v>
      </c>
    </row>
    <row r="9" spans="1:9" x14ac:dyDescent="0.25">
      <c r="A9" t="s">
        <v>113</v>
      </c>
      <c r="B9" s="11">
        <f>'2'!B39/'1'!B47</f>
        <v>6.3434905446441883E-2</v>
      </c>
      <c r="C9" s="11">
        <f>'2'!C39/'1'!C47</f>
        <v>6.8758313177418928E-2</v>
      </c>
      <c r="D9" s="11">
        <f>'2'!D39/'1'!D47</f>
        <v>7.2216400608147255E-2</v>
      </c>
      <c r="E9" s="11">
        <f>'2'!E39/'1'!E47</f>
        <v>9.7061827382547039E-2</v>
      </c>
      <c r="F9" s="11">
        <f>'2'!F39/'1'!F47</f>
        <v>0.10921591062971177</v>
      </c>
      <c r="G9" s="11">
        <f>'2'!G39/'1'!G47</f>
        <v>0.10783510877411873</v>
      </c>
      <c r="H9" s="11">
        <f>'2'!H39/'1'!H47</f>
        <v>0.11993921856756538</v>
      </c>
    </row>
    <row r="10" spans="1:9" x14ac:dyDescent="0.25">
      <c r="A10" t="s">
        <v>74</v>
      </c>
      <c r="B10" s="13">
        <v>0.24310000000000001</v>
      </c>
      <c r="C10" s="13">
        <v>0.24360000000000001</v>
      </c>
      <c r="D10" s="13">
        <v>0.26390000000000002</v>
      </c>
      <c r="E10" s="13">
        <v>0.49149999999999999</v>
      </c>
      <c r="F10" s="13">
        <v>0.22090000000000001</v>
      </c>
      <c r="G10" s="13">
        <v>0.15140000000000001</v>
      </c>
      <c r="H10" s="13">
        <v>0.1401</v>
      </c>
    </row>
    <row r="11" spans="1:9" x14ac:dyDescent="0.25">
      <c r="A11" t="s">
        <v>114</v>
      </c>
      <c r="B11" s="13">
        <v>9.6600000000000005E-2</v>
      </c>
      <c r="C11" s="13">
        <v>5.9499999999999997E-2</v>
      </c>
      <c r="D11" s="13">
        <v>3.39E-2</v>
      </c>
      <c r="E11" s="13">
        <v>1.9800000000000002E-2</v>
      </c>
      <c r="F11" s="13">
        <v>7.1000000000000004E-3</v>
      </c>
      <c r="G11" s="13">
        <v>6.1999999999999998E-3</v>
      </c>
      <c r="H11" s="13">
        <v>2.1399999999999999E-2</v>
      </c>
    </row>
    <row r="12" spans="1:9" x14ac:dyDescent="0.25">
      <c r="A12" t="s">
        <v>115</v>
      </c>
      <c r="B12" s="14">
        <v>1.33</v>
      </c>
      <c r="C12" s="14">
        <v>1.3</v>
      </c>
      <c r="D12" s="14">
        <v>1.42</v>
      </c>
      <c r="E12" s="14">
        <v>1.35</v>
      </c>
      <c r="F12" s="14">
        <v>1.1299999999999999</v>
      </c>
      <c r="G12" s="14">
        <v>1.1599999999999999</v>
      </c>
      <c r="H12" s="14">
        <v>1.1958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2018-05-28T03:29:51Z</dcterms:created>
  <dcterms:modified xsi:type="dcterms:W3CDTF">2020-04-13T06:46:49Z</dcterms:modified>
</cp:coreProperties>
</file>