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FI\A\"/>
    </mc:Choice>
  </mc:AlternateContent>
  <bookViews>
    <workbookView xWindow="240" yWindow="30" windowWidth="20115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C46" i="1" l="1"/>
  <c r="D46" i="1"/>
  <c r="E46" i="1"/>
  <c r="F46" i="1"/>
  <c r="G46" i="1"/>
  <c r="H46" i="1"/>
  <c r="B46" i="1"/>
  <c r="C49" i="3"/>
  <c r="D49" i="3"/>
  <c r="E49" i="3"/>
  <c r="F49" i="3"/>
  <c r="G49" i="3"/>
  <c r="H49" i="3"/>
  <c r="B49" i="3"/>
  <c r="C39" i="2"/>
  <c r="D39" i="2"/>
  <c r="E39" i="2"/>
  <c r="F39" i="2"/>
  <c r="G39" i="2"/>
  <c r="H39" i="2"/>
  <c r="B39" i="2"/>
  <c r="H44" i="3" l="1"/>
  <c r="H37" i="3"/>
  <c r="H27" i="3"/>
  <c r="H18" i="3"/>
  <c r="H34" i="2"/>
  <c r="H32" i="2"/>
  <c r="H26" i="2"/>
  <c r="H13" i="2"/>
  <c r="H6" i="2"/>
  <c r="H5" i="4" s="1"/>
  <c r="H42" i="1"/>
  <c r="H45" i="1" s="1"/>
  <c r="H27" i="1"/>
  <c r="H34" i="1" s="1"/>
  <c r="H16" i="1"/>
  <c r="H12" i="4" s="1"/>
  <c r="H13" i="1"/>
  <c r="H9" i="1"/>
  <c r="H6" i="1"/>
  <c r="H28" i="3" l="1"/>
  <c r="H48" i="3"/>
  <c r="H45" i="3"/>
  <c r="H47" i="3" s="1"/>
  <c r="H14" i="2"/>
  <c r="H27" i="2" s="1"/>
  <c r="H43" i="1"/>
  <c r="H22" i="1"/>
  <c r="H33" i="2" l="1"/>
  <c r="H37" i="2" s="1"/>
  <c r="H8" i="4" s="1"/>
  <c r="H6" i="4"/>
  <c r="H38" i="2" l="1"/>
  <c r="H7" i="4"/>
  <c r="H9" i="4"/>
  <c r="C6" i="2"/>
  <c r="C5" i="4" s="1"/>
  <c r="D6" i="2"/>
  <c r="D5" i="4" s="1"/>
  <c r="E6" i="2"/>
  <c r="E5" i="4" s="1"/>
  <c r="F6" i="2"/>
  <c r="F5" i="4" s="1"/>
  <c r="G6" i="2"/>
  <c r="G5" i="4" s="1"/>
  <c r="B6" i="2"/>
  <c r="B5" i="4" s="1"/>
  <c r="G46" i="3" l="1"/>
  <c r="G44" i="3" l="1"/>
  <c r="F44" i="3"/>
  <c r="E44" i="3"/>
  <c r="D44" i="3"/>
  <c r="C44" i="3"/>
  <c r="B44" i="3"/>
  <c r="G37" i="3"/>
  <c r="F37" i="3"/>
  <c r="E37" i="3"/>
  <c r="D37" i="3"/>
  <c r="C37" i="3"/>
  <c r="B37" i="3"/>
  <c r="G27" i="3"/>
  <c r="F27" i="3"/>
  <c r="E27" i="3"/>
  <c r="D27" i="3"/>
  <c r="C27" i="3"/>
  <c r="B27" i="3"/>
  <c r="G18" i="3"/>
  <c r="F18" i="3"/>
  <c r="F28" i="3" s="1"/>
  <c r="E18" i="3"/>
  <c r="D18" i="3"/>
  <c r="D28" i="3" s="1"/>
  <c r="C18" i="3"/>
  <c r="B18" i="3"/>
  <c r="G34" i="2"/>
  <c r="F34" i="2"/>
  <c r="E34" i="2"/>
  <c r="D34" i="2"/>
  <c r="C34" i="2"/>
  <c r="B34" i="2"/>
  <c r="G32" i="2"/>
  <c r="F32" i="2"/>
  <c r="E32" i="2"/>
  <c r="D32" i="2"/>
  <c r="C32" i="2"/>
  <c r="B32" i="2"/>
  <c r="G26" i="2"/>
  <c r="F26" i="2"/>
  <c r="E26" i="2"/>
  <c r="D26" i="2"/>
  <c r="C26" i="2"/>
  <c r="B26" i="2"/>
  <c r="G13" i="2"/>
  <c r="G14" i="2" s="1"/>
  <c r="F13" i="2"/>
  <c r="F14" i="2" s="1"/>
  <c r="E13" i="2"/>
  <c r="E14" i="2" s="1"/>
  <c r="D13" i="2"/>
  <c r="D14" i="2" s="1"/>
  <c r="C13" i="2"/>
  <c r="C14" i="2" s="1"/>
  <c r="B13" i="2"/>
  <c r="B14" i="2" s="1"/>
  <c r="G109" i="1"/>
  <c r="G27" i="1"/>
  <c r="D99" i="1"/>
  <c r="E99" i="1"/>
  <c r="F99" i="1"/>
  <c r="G99" i="1"/>
  <c r="B99" i="1"/>
  <c r="G90" i="1"/>
  <c r="C90" i="1"/>
  <c r="D90" i="1"/>
  <c r="E90" i="1"/>
  <c r="F90" i="1"/>
  <c r="B90" i="1"/>
  <c r="F45" i="3" l="1"/>
  <c r="F47" i="3" s="1"/>
  <c r="F48" i="3"/>
  <c r="D45" i="3"/>
  <c r="D47" i="3" s="1"/>
  <c r="D48" i="3"/>
  <c r="E27" i="2"/>
  <c r="E28" i="3"/>
  <c r="C28" i="3"/>
  <c r="G28" i="3"/>
  <c r="B27" i="2"/>
  <c r="F27" i="2"/>
  <c r="B28" i="3"/>
  <c r="B48" i="3" s="1"/>
  <c r="C27" i="2"/>
  <c r="G27" i="2"/>
  <c r="G6" i="4" s="1"/>
  <c r="D27" i="2"/>
  <c r="D33" i="2" s="1"/>
  <c r="D37" i="2" s="1"/>
  <c r="C33" i="2"/>
  <c r="C37" i="2" s="1"/>
  <c r="C6" i="4"/>
  <c r="G33" i="2"/>
  <c r="G37" i="2" s="1"/>
  <c r="E33" i="2"/>
  <c r="E37" i="2" s="1"/>
  <c r="E6" i="4"/>
  <c r="F33" i="2"/>
  <c r="F37" i="2" s="1"/>
  <c r="F6" i="4"/>
  <c r="B33" i="2"/>
  <c r="B37" i="2" s="1"/>
  <c r="B6" i="4"/>
  <c r="E100" i="1"/>
  <c r="F100" i="1"/>
  <c r="D100" i="1"/>
  <c r="G100" i="1"/>
  <c r="G116" i="1"/>
  <c r="G42" i="1"/>
  <c r="G45" i="1" s="1"/>
  <c r="G34" i="1"/>
  <c r="G16" i="1"/>
  <c r="G12" i="4" s="1"/>
  <c r="G13" i="1"/>
  <c r="G9" i="1"/>
  <c r="G6" i="1"/>
  <c r="C116" i="1"/>
  <c r="C109" i="1"/>
  <c r="C99" i="1"/>
  <c r="C100" i="1" s="1"/>
  <c r="C42" i="1"/>
  <c r="C27" i="1"/>
  <c r="C34" i="1" s="1"/>
  <c r="C16" i="1"/>
  <c r="C13" i="1"/>
  <c r="C9" i="1"/>
  <c r="C6" i="1"/>
  <c r="B116" i="1"/>
  <c r="B109" i="1"/>
  <c r="B42" i="1"/>
  <c r="B27" i="1"/>
  <c r="B34" i="1" s="1"/>
  <c r="B16" i="1"/>
  <c r="B13" i="1"/>
  <c r="B9" i="1"/>
  <c r="B6" i="1"/>
  <c r="D27" i="1"/>
  <c r="D34" i="1" s="1"/>
  <c r="F116" i="1"/>
  <c r="F109" i="1"/>
  <c r="F42" i="1"/>
  <c r="F45" i="1" s="1"/>
  <c r="F27" i="1"/>
  <c r="F34" i="1" s="1"/>
  <c r="F16" i="1"/>
  <c r="F13" i="1"/>
  <c r="F9" i="1"/>
  <c r="F6" i="1"/>
  <c r="E109" i="1"/>
  <c r="E27" i="1"/>
  <c r="E34" i="1" s="1"/>
  <c r="D116" i="1"/>
  <c r="E116" i="1"/>
  <c r="D109" i="1"/>
  <c r="D42" i="1"/>
  <c r="E42" i="1"/>
  <c r="E45" i="1" s="1"/>
  <c r="D16" i="1"/>
  <c r="D12" i="4" s="1"/>
  <c r="E16" i="1"/>
  <c r="E12" i="4" s="1"/>
  <c r="D13" i="1"/>
  <c r="E13" i="1"/>
  <c r="D9" i="1"/>
  <c r="E9" i="1"/>
  <c r="D6" i="1"/>
  <c r="E6" i="1"/>
  <c r="C45" i="3" l="1"/>
  <c r="C47" i="3" s="1"/>
  <c r="C48" i="3"/>
  <c r="D6" i="4"/>
  <c r="B45" i="3"/>
  <c r="B47" i="3" s="1"/>
  <c r="B43" i="1"/>
  <c r="E45" i="3"/>
  <c r="E47" i="3" s="1"/>
  <c r="E48" i="3"/>
  <c r="G45" i="3"/>
  <c r="G47" i="3" s="1"/>
  <c r="G48" i="3"/>
  <c r="D9" i="4"/>
  <c r="D45" i="1"/>
  <c r="B9" i="4"/>
  <c r="B45" i="1"/>
  <c r="C9" i="4"/>
  <c r="C45" i="1"/>
  <c r="E9" i="4"/>
  <c r="F9" i="4"/>
  <c r="G9" i="4"/>
  <c r="B38" i="2"/>
  <c r="B7" i="4"/>
  <c r="E38" i="2"/>
  <c r="E7" i="4"/>
  <c r="D38" i="2"/>
  <c r="D7" i="4"/>
  <c r="F38" i="2"/>
  <c r="F7" i="4"/>
  <c r="G38" i="2"/>
  <c r="G7" i="4"/>
  <c r="C38" i="2"/>
  <c r="C7" i="4"/>
  <c r="E117" i="1"/>
  <c r="E119" i="1" s="1"/>
  <c r="F12" i="4"/>
  <c r="B117" i="1"/>
  <c r="B119" i="1" s="1"/>
  <c r="C117" i="1"/>
  <c r="C119" i="1" s="1"/>
  <c r="D117" i="1"/>
  <c r="D119" i="1" s="1"/>
  <c r="F43" i="1"/>
  <c r="B12" i="4"/>
  <c r="C12" i="4"/>
  <c r="F117" i="1"/>
  <c r="F119" i="1" s="1"/>
  <c r="G117" i="1"/>
  <c r="G119" i="1" s="1"/>
  <c r="G43" i="1"/>
  <c r="F22" i="1"/>
  <c r="F8" i="4" s="1"/>
  <c r="G22" i="1"/>
  <c r="G8" i="4" s="1"/>
  <c r="C43" i="1"/>
  <c r="C22" i="1"/>
  <c r="C8" i="4" s="1"/>
  <c r="B22" i="1"/>
  <c r="D43" i="1"/>
  <c r="D22" i="1"/>
  <c r="E43" i="1"/>
  <c r="E22" i="1"/>
  <c r="E8" i="4" s="1"/>
  <c r="D8" i="4" l="1"/>
  <c r="B8" i="4"/>
</calcChain>
</file>

<file path=xl/sharedStrings.xml><?xml version="1.0" encoding="utf-8"?>
<sst xmlns="http://schemas.openxmlformats.org/spreadsheetml/2006/main" count="164" uniqueCount="129">
  <si>
    <t>Cash in hand</t>
  </si>
  <si>
    <t>In Bangladesh</t>
  </si>
  <si>
    <t>Outside Bangladesh</t>
  </si>
  <si>
    <t>Government</t>
  </si>
  <si>
    <t>Others</t>
  </si>
  <si>
    <t xml:space="preserve">General Invesment </t>
  </si>
  <si>
    <t>Bills purchased &amp; Discounted</t>
  </si>
  <si>
    <t>Mudaraba term deposits</t>
  </si>
  <si>
    <t>Bills payable</t>
  </si>
  <si>
    <t>Lease deposits</t>
  </si>
  <si>
    <t>Beaarer certificate of deposits</t>
  </si>
  <si>
    <t>Deposits under schemes</t>
  </si>
  <si>
    <t>Paid up capital</t>
  </si>
  <si>
    <t>Share premium account</t>
  </si>
  <si>
    <t>Statutory reserve</t>
  </si>
  <si>
    <t>Other reserve</t>
  </si>
  <si>
    <t>Surlus in profit &amp; loss Account</t>
  </si>
  <si>
    <t>Profit on investment</t>
  </si>
  <si>
    <t>Less: Profit on deposits, borrowing etc</t>
  </si>
  <si>
    <t xml:space="preserve">Income form investments in securiities </t>
  </si>
  <si>
    <t>Commission ,exchange &amp; brokerage</t>
  </si>
  <si>
    <t>Other operating income</t>
  </si>
  <si>
    <t>Salaries &amp; allowances</t>
  </si>
  <si>
    <t>Rent ,taxes ,Insurance ,Electricity etc</t>
  </si>
  <si>
    <t>Legla &amp; Professional expenses</t>
  </si>
  <si>
    <t>Postage ,stamps ,tellecommunication etc</t>
  </si>
  <si>
    <t>Stationery ,Printing,advertisements etc</t>
  </si>
  <si>
    <t>managing dierctor's salary and allowances</t>
  </si>
  <si>
    <t>Director's fees</t>
  </si>
  <si>
    <t>Audition fees</t>
  </si>
  <si>
    <t>Depreciation and repair of fixed assests</t>
  </si>
  <si>
    <t>Other expenses</t>
  </si>
  <si>
    <t>Provsion for loans &amp; advances</t>
  </si>
  <si>
    <t>Provision for diminution in value of investments</t>
  </si>
  <si>
    <t>Other provision</t>
  </si>
  <si>
    <t>Current tax</t>
  </si>
  <si>
    <t>Deferred tax</t>
  </si>
  <si>
    <t>Cash Flow Statement</t>
  </si>
  <si>
    <t>Cash flow from operaitng activiites</t>
  </si>
  <si>
    <t xml:space="preserve">Investment profit receipts </t>
  </si>
  <si>
    <t>Profit paid on deposits</t>
  </si>
  <si>
    <t>Dividend receipts</t>
  </si>
  <si>
    <t>Fees &amp; commission receipts</t>
  </si>
  <si>
    <t>recoveries on investments previously written off</t>
  </si>
  <si>
    <t xml:space="preserve">Cash payments to employees </t>
  </si>
  <si>
    <t>Cash payments to suppliers</t>
  </si>
  <si>
    <t>Income tax paid</t>
  </si>
  <si>
    <t>Receipts from other operaitng activiites</t>
  </si>
  <si>
    <t>Payments for othe roperating actiivities</t>
  </si>
  <si>
    <t>Operating profit before cahnges in oprating assets &amp; liabiliites</t>
  </si>
  <si>
    <t>Increase /decrease in operating assests &amp; liabiliites</t>
  </si>
  <si>
    <t xml:space="preserve">Investments </t>
  </si>
  <si>
    <t xml:space="preserve">Other assests </t>
  </si>
  <si>
    <t>Deposits from other banks</t>
  </si>
  <si>
    <t>Deposits receoived form customers</t>
  </si>
  <si>
    <t>Other liabiliites</t>
  </si>
  <si>
    <t>Net cash provided from operating  actiivites</t>
  </si>
  <si>
    <t>Cash flows from invesitng actiivites</t>
  </si>
  <si>
    <t>Proceeds from sale of securiites</t>
  </si>
  <si>
    <t>Payments for purcahse of securities</t>
  </si>
  <si>
    <t>Receipts from investment in securiites</t>
  </si>
  <si>
    <t>Proceeds from sale of fixed assest</t>
  </si>
  <si>
    <t>Receipts from bank deposits</t>
  </si>
  <si>
    <t>Payments for advance for impetus</t>
  </si>
  <si>
    <t>Purchase of property ,palnt &amp; equipment</t>
  </si>
  <si>
    <t>Net cash used in investing actiivites</t>
  </si>
  <si>
    <t>Cash flow from financing activiites</t>
  </si>
  <si>
    <t>Receipts from loans&amp; debts securities</t>
  </si>
  <si>
    <t>Share capital</t>
  </si>
  <si>
    <t>Dividend paid</t>
  </si>
  <si>
    <t>Share premium account less share expenses</t>
  </si>
  <si>
    <t>Net cash used in financing activiites</t>
  </si>
  <si>
    <t xml:space="preserve">Net increase in cash &amp; cash equivalensts </t>
  </si>
  <si>
    <t>Cash  &amp; cash equivalents at  the beginning of the year</t>
  </si>
  <si>
    <t>Cash &amp; cash equivalents at the end of the year</t>
  </si>
  <si>
    <t>Cash</t>
  </si>
  <si>
    <t>Bal. with Bangladesh &amp; sonali bank</t>
  </si>
  <si>
    <t>Depreciation</t>
  </si>
  <si>
    <t>Receipts from bank deposit</t>
  </si>
  <si>
    <t>Receipts from investment in securities</t>
  </si>
  <si>
    <t>Ratio</t>
  </si>
  <si>
    <t>Operating Margin</t>
  </si>
  <si>
    <t>Net Margin</t>
  </si>
  <si>
    <t>Capital to Risk Weighted Assets Ratio</t>
  </si>
  <si>
    <t>As at year end</t>
  </si>
  <si>
    <t>Islamic Finance &amp; Investment Limited</t>
  </si>
  <si>
    <t>Property and Assets</t>
  </si>
  <si>
    <t>Balance with Other Banks and Financial Institutions</t>
  </si>
  <si>
    <t>Money at call and on short notice</t>
  </si>
  <si>
    <t>Investments</t>
  </si>
  <si>
    <t>Loans and Advances/Investments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</si>
  <si>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</si>
  <si>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</si>
  <si>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</si>
  <si>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</si>
  <si>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</si>
  <si>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Borrowings from Other Banks, Financial Institutions and Agents</t>
  </si>
  <si>
    <t>Deposits and Other Accounts</t>
  </si>
  <si>
    <t>Other Liabilities</t>
  </si>
  <si>
    <t>Shareholders’ Equity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</si>
  <si>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</si>
  <si>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</si>
  <si>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</si>
  <si>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</si>
  <si>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</si>
  <si>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</si>
  <si>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</si>
  <si>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</si>
  <si>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</si>
  <si>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</si>
  <si>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</si>
  <si>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</si>
  <si>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</si>
  <si>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</si>
  <si>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</si>
  <si>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</si>
  <si>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Financial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</si>
  <si>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</si>
  <si>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</si>
  <si>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</si>
  <si>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</si>
  <si>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</si>
  <si>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</si>
  <si>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</si>
  <si>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</si>
  <si>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</si>
  <si>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</si>
  <si>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Balance Sheet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</si>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</sst>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1" applyNumberFormat="1" applyFont="1"/>
    <xf numFmtId="164" fontId="1" fillId="2" borderId="0" xfId="1" applyNumberFormat="1" applyFont="1" applyFill="1"/>
    <xf numFmtId="0" fontId="4" fillId="0" borderId="0" xfId="0" applyFont="1"/>
    <xf numFmtId="164" fontId="1" fillId="0" borderId="0" xfId="1" applyNumberFormat="1" applyFont="1"/>
    <xf numFmtId="0" fontId="1" fillId="0" borderId="0" xfId="0" applyFont="1" applyAlignment="1">
      <alignment wrapText="1"/>
    </xf>
    <xf numFmtId="0" fontId="5" fillId="0" borderId="0" xfId="0" applyFont="1"/>
    <xf numFmtId="43" fontId="0" fillId="0" borderId="0" xfId="1" applyNumberFormat="1" applyFont="1"/>
    <xf numFmtId="2" fontId="0" fillId="0" borderId="0" xfId="0" applyNumberFormat="1"/>
    <xf numFmtId="10" fontId="0" fillId="0" borderId="0" xfId="2" applyNumberFormat="1" applyFont="1"/>
    <xf numFmtId="10" fontId="0" fillId="0" borderId="0" xfId="0" applyNumberFormat="1"/>
    <xf numFmtId="165" fontId="0" fillId="0" borderId="0" xfId="2" applyNumberFormat="1" applyFont="1"/>
    <xf numFmtId="0" fontId="0" fillId="0" borderId="0" xfId="0" applyFill="1"/>
    <xf numFmtId="0" fontId="1" fillId="0" borderId="1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Alignment="1"/>
    <xf numFmtId="0" fontId="6" fillId="0" borderId="0" xfId="0" applyFont="1"/>
    <xf numFmtId="0" fontId="1" fillId="0" borderId="1" xfId="0" applyFont="1" applyBorder="1"/>
    <xf numFmtId="0" fontId="1" fillId="0" borderId="2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5" x14ac:dyDescent="0.25"/>
  <cols>
    <col min="1" max="1" width="48.7109375" customWidth="1"/>
    <col min="2" max="2" width="16.28515625" customWidth="1"/>
    <col min="3" max="3" width="15" customWidth="1"/>
    <col min="4" max="4" width="16.7109375" customWidth="1"/>
    <col min="5" max="5" width="20.140625" customWidth="1"/>
    <col min="6" max="6" width="17.140625" customWidth="1"/>
    <col min="7" max="8" width="15.28515625" bestFit="1" customWidth="1"/>
  </cols>
  <sheetData>
    <row r="1" spans="1:8" x14ac:dyDescent="0.25">
      <c r="A1" s="1" t="s">
        <v>85</v>
      </c>
    </row>
    <row r="2" spans="1:8" x14ac:dyDescent="0.25">
      <c r="A2" s="1" t="s">
        <v>127</v>
      </c>
    </row>
    <row r="3" spans="1:8" x14ac:dyDescent="0.25">
      <c r="A3" t="s">
        <v>84</v>
      </c>
    </row>
    <row r="4" spans="1:8" x14ac:dyDescent="0.25">
      <c r="A4" s="16"/>
      <c r="B4" s="16">
        <v>2012</v>
      </c>
      <c r="C4" s="16">
        <v>2013</v>
      </c>
      <c r="D4" s="16">
        <v>2014</v>
      </c>
      <c r="E4" s="16">
        <v>2015</v>
      </c>
      <c r="F4" s="16">
        <v>2016</v>
      </c>
      <c r="G4" s="16">
        <v>2017</v>
      </c>
      <c r="H4" s="16">
        <v>2018</v>
      </c>
    </row>
    <row r="5" spans="1:8" x14ac:dyDescent="0.25">
      <c r="A5" s="17" t="s">
        <v>86</v>
      </c>
      <c r="B5" s="5"/>
      <c r="C5" s="5"/>
      <c r="D5" s="5"/>
      <c r="E5" s="5"/>
      <c r="F5" s="5"/>
      <c r="G5" s="5"/>
      <c r="H5" s="5"/>
    </row>
    <row r="6" spans="1:8" x14ac:dyDescent="0.25">
      <c r="A6" s="18" t="s">
        <v>75</v>
      </c>
      <c r="B6" s="8">
        <f t="shared" ref="B6:E6" si="0">SUM(B7:B8)</f>
        <v>71098641</v>
      </c>
      <c r="C6" s="8">
        <f t="shared" si="0"/>
        <v>74381255</v>
      </c>
      <c r="D6" s="8">
        <f t="shared" si="0"/>
        <v>117413121</v>
      </c>
      <c r="E6" s="8">
        <f t="shared" si="0"/>
        <v>177016237</v>
      </c>
      <c r="F6" s="8">
        <f>SUM(F7:F8)</f>
        <v>179770635</v>
      </c>
      <c r="G6" s="8">
        <f>SUM(G7:G8)</f>
        <v>232723892</v>
      </c>
      <c r="H6" s="8">
        <f>SUM(H7:H8)</f>
        <v>205275784</v>
      </c>
    </row>
    <row r="7" spans="1:8" x14ac:dyDescent="0.25">
      <c r="A7" s="7" t="s">
        <v>0</v>
      </c>
      <c r="B7" s="5">
        <v>5183824</v>
      </c>
      <c r="C7" s="5">
        <v>4409141</v>
      </c>
      <c r="D7" s="5">
        <v>4101604</v>
      </c>
      <c r="E7" s="5">
        <v>1106061</v>
      </c>
      <c r="F7" s="5">
        <v>171955</v>
      </c>
      <c r="G7" s="5">
        <v>2810688</v>
      </c>
      <c r="H7" s="5">
        <v>482753</v>
      </c>
    </row>
    <row r="8" spans="1:8" x14ac:dyDescent="0.25">
      <c r="A8" s="7" t="s">
        <v>76</v>
      </c>
      <c r="B8" s="5">
        <v>65914817</v>
      </c>
      <c r="C8" s="5">
        <v>69972114</v>
      </c>
      <c r="D8" s="5">
        <v>113311517</v>
      </c>
      <c r="E8" s="5">
        <v>175910176</v>
      </c>
      <c r="F8" s="5">
        <v>179598680</v>
      </c>
      <c r="G8" s="5">
        <v>229913204</v>
      </c>
      <c r="H8" s="5">
        <v>204793031</v>
      </c>
    </row>
    <row r="9" spans="1:8" x14ac:dyDescent="0.25">
      <c r="A9" s="19" t="s">
        <v>87</v>
      </c>
      <c r="B9" s="8">
        <f t="shared" ref="B9:E9" si="1">SUM(B10:B11)</f>
        <v>441156600</v>
      </c>
      <c r="C9" s="8">
        <f t="shared" si="1"/>
        <v>289131536</v>
      </c>
      <c r="D9" s="8">
        <f t="shared" si="1"/>
        <v>364796720</v>
      </c>
      <c r="E9" s="8">
        <f t="shared" si="1"/>
        <v>518886021</v>
      </c>
      <c r="F9" s="8">
        <f>SUM(F10:F11)</f>
        <v>1714754915</v>
      </c>
      <c r="G9" s="8">
        <f>SUM(G10:G11)</f>
        <v>3976235959</v>
      </c>
      <c r="H9" s="8">
        <f>SUM(H10:H11)</f>
        <v>4033958426</v>
      </c>
    </row>
    <row r="10" spans="1:8" x14ac:dyDescent="0.25">
      <c r="A10" t="s">
        <v>1</v>
      </c>
      <c r="B10" s="5">
        <v>441156600</v>
      </c>
      <c r="C10" s="5">
        <v>289131536</v>
      </c>
      <c r="D10" s="5">
        <v>364796720</v>
      </c>
      <c r="E10" s="5">
        <v>518886021</v>
      </c>
      <c r="F10" s="5">
        <v>1714754915</v>
      </c>
      <c r="G10" s="5">
        <v>3976235959</v>
      </c>
      <c r="H10" s="5">
        <v>4033958426</v>
      </c>
    </row>
    <row r="11" spans="1:8" x14ac:dyDescent="0.25">
      <c r="A11" t="s">
        <v>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x14ac:dyDescent="0.25">
      <c r="A12" s="20" t="s">
        <v>88</v>
      </c>
      <c r="B12" s="5"/>
      <c r="C12" s="5"/>
      <c r="D12" s="5"/>
      <c r="E12" s="5">
        <v>0</v>
      </c>
      <c r="F12" s="5">
        <v>0</v>
      </c>
      <c r="G12" s="5">
        <v>0</v>
      </c>
      <c r="H12" s="5">
        <v>0</v>
      </c>
    </row>
    <row r="13" spans="1:8" x14ac:dyDescent="0.25">
      <c r="A13" s="20" t="s">
        <v>89</v>
      </c>
      <c r="B13" s="8">
        <f t="shared" ref="B13:E13" si="2">SUM(B14:B15)</f>
        <v>451179006</v>
      </c>
      <c r="C13" s="8">
        <f t="shared" si="2"/>
        <v>472185384</v>
      </c>
      <c r="D13" s="8">
        <f t="shared" si="2"/>
        <v>307538737</v>
      </c>
      <c r="E13" s="8">
        <f t="shared" si="2"/>
        <v>284075684</v>
      </c>
      <c r="F13" s="8">
        <f>SUM(F14:F15)</f>
        <v>264602314</v>
      </c>
      <c r="G13" s="8">
        <f>SUM(G14:G15)</f>
        <v>58321222</v>
      </c>
      <c r="H13" s="8">
        <f>SUM(H14:H15)</f>
        <v>319818654</v>
      </c>
    </row>
    <row r="14" spans="1:8" x14ac:dyDescent="0.25">
      <c r="A14" t="s">
        <v>3</v>
      </c>
      <c r="B14" s="5">
        <v>0</v>
      </c>
      <c r="C14" s="5">
        <v>0</v>
      </c>
      <c r="D14" s="5"/>
      <c r="E14" s="5"/>
      <c r="F14" s="5">
        <v>0</v>
      </c>
      <c r="G14" s="5"/>
      <c r="H14" s="5">
        <v>10000000</v>
      </c>
    </row>
    <row r="15" spans="1:8" x14ac:dyDescent="0.25">
      <c r="A15" t="s">
        <v>4</v>
      </c>
      <c r="B15" s="5">
        <v>451179006</v>
      </c>
      <c r="C15" s="5">
        <v>472185384</v>
      </c>
      <c r="D15" s="5">
        <v>307538737</v>
      </c>
      <c r="E15" s="5">
        <v>284075684</v>
      </c>
      <c r="F15" s="5">
        <v>264602314</v>
      </c>
      <c r="G15" s="5">
        <v>58321222</v>
      </c>
      <c r="H15" s="5">
        <v>309818654</v>
      </c>
    </row>
    <row r="16" spans="1:8" x14ac:dyDescent="0.25">
      <c r="A16" s="20" t="s">
        <v>90</v>
      </c>
      <c r="B16" s="8">
        <f t="shared" ref="B16:E16" si="3">SUM(B17:B18)</f>
        <v>4326737516</v>
      </c>
      <c r="C16" s="8">
        <f t="shared" si="3"/>
        <v>4956048841</v>
      </c>
      <c r="D16" s="8">
        <f t="shared" si="3"/>
        <v>6077117758</v>
      </c>
      <c r="E16" s="8">
        <f t="shared" si="3"/>
        <v>7757464370</v>
      </c>
      <c r="F16" s="8">
        <f>SUM(F17:F18)</f>
        <v>9072662793</v>
      </c>
      <c r="G16" s="8">
        <f>SUM(G17:G18)</f>
        <v>10500465185</v>
      </c>
      <c r="H16" s="8">
        <f>SUM(H17:H18)</f>
        <v>11740763116</v>
      </c>
    </row>
    <row r="17" spans="1:8" x14ac:dyDescent="0.25">
      <c r="A17" t="s">
        <v>5</v>
      </c>
      <c r="B17" s="5">
        <v>4326737516</v>
      </c>
      <c r="C17" s="5">
        <v>4956048841</v>
      </c>
      <c r="D17" s="5">
        <v>6077117758</v>
      </c>
      <c r="E17" s="5">
        <v>7757464370</v>
      </c>
      <c r="F17" s="5">
        <v>9072662793</v>
      </c>
      <c r="G17" s="5">
        <v>10500465185</v>
      </c>
      <c r="H17" s="5">
        <v>11740763116</v>
      </c>
    </row>
    <row r="18" spans="1:8" x14ac:dyDescent="0.25">
      <c r="A18" t="s">
        <v>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x14ac:dyDescent="0.25">
      <c r="A19" s="18" t="s">
        <v>91</v>
      </c>
      <c r="B19" s="5">
        <v>131870488</v>
      </c>
      <c r="C19" s="5">
        <v>146432036</v>
      </c>
      <c r="D19" s="5">
        <v>158880955</v>
      </c>
      <c r="E19" s="5">
        <v>167018217</v>
      </c>
      <c r="F19" s="5">
        <v>171352287</v>
      </c>
      <c r="G19" s="5">
        <v>150729659</v>
      </c>
      <c r="H19" s="5">
        <v>333789563</v>
      </c>
    </row>
    <row r="20" spans="1:8" x14ac:dyDescent="0.25">
      <c r="A20" s="18" t="s">
        <v>92</v>
      </c>
      <c r="B20" s="5">
        <v>296216017</v>
      </c>
      <c r="C20" s="5">
        <v>373561685</v>
      </c>
      <c r="D20" s="5">
        <v>414523353</v>
      </c>
      <c r="E20" s="5">
        <v>524580760</v>
      </c>
      <c r="F20" s="5">
        <v>533728165</v>
      </c>
      <c r="G20" s="5">
        <v>321261521</v>
      </c>
      <c r="H20" s="5">
        <v>144735797</v>
      </c>
    </row>
    <row r="21" spans="1:8" x14ac:dyDescent="0.25">
      <c r="A21" s="18" t="s">
        <v>93</v>
      </c>
      <c r="B21" s="5">
        <v>0</v>
      </c>
      <c r="C21" s="5">
        <v>0</v>
      </c>
      <c r="D21" s="5"/>
      <c r="E21" s="5"/>
      <c r="F21" s="5">
        <v>0</v>
      </c>
      <c r="G21" s="5">
        <v>0</v>
      </c>
      <c r="H21" s="5">
        <v>0</v>
      </c>
    </row>
    <row r="22" spans="1:8" x14ac:dyDescent="0.25">
      <c r="A22" s="2"/>
      <c r="B22" s="8">
        <f t="shared" ref="B22" si="4">B6+B9+B13+B16+B19+B20</f>
        <v>5718258268</v>
      </c>
      <c r="C22" s="8">
        <f t="shared" ref="C22:E22" si="5">C6+C9+C13+C16+C19+C20</f>
        <v>6311740737</v>
      </c>
      <c r="D22" s="8">
        <f t="shared" si="5"/>
        <v>7440270644</v>
      </c>
      <c r="E22" s="8">
        <f t="shared" si="5"/>
        <v>9429041289</v>
      </c>
      <c r="F22" s="8">
        <f>F6+F9+F13+F16+F19+F20</f>
        <v>11936871109</v>
      </c>
      <c r="G22" s="8">
        <f>G6+G9+G13+G16+G19+G20</f>
        <v>15239737438</v>
      </c>
      <c r="H22" s="8">
        <f>H6+H9+H13+H16+H19+H20</f>
        <v>16778341340</v>
      </c>
    </row>
    <row r="23" spans="1:8" x14ac:dyDescent="0.25">
      <c r="B23" s="5"/>
      <c r="C23" s="5"/>
      <c r="D23" s="5"/>
      <c r="E23" s="5"/>
      <c r="F23" s="5"/>
      <c r="G23" s="5"/>
      <c r="H23" s="5"/>
    </row>
    <row r="24" spans="1:8" x14ac:dyDescent="0.25">
      <c r="A24" s="17" t="s">
        <v>94</v>
      </c>
      <c r="B24" s="5"/>
      <c r="C24" s="5"/>
      <c r="D24" s="5"/>
      <c r="E24" s="5"/>
      <c r="F24" s="5"/>
      <c r="G24" s="5"/>
      <c r="H24" s="5"/>
    </row>
    <row r="25" spans="1:8" x14ac:dyDescent="0.25">
      <c r="A25" s="20" t="s">
        <v>95</v>
      </c>
      <c r="B25" s="5"/>
      <c r="C25" s="5"/>
      <c r="D25" s="5"/>
      <c r="E25" s="5"/>
      <c r="F25" s="5"/>
      <c r="G25" s="5"/>
      <c r="H25" s="5"/>
    </row>
    <row r="26" spans="1:8" x14ac:dyDescent="0.25">
      <c r="A26" s="20" t="s">
        <v>96</v>
      </c>
      <c r="B26" s="5">
        <v>844097994</v>
      </c>
      <c r="C26" s="5">
        <v>625222109</v>
      </c>
      <c r="D26" s="5">
        <v>351757324</v>
      </c>
      <c r="E26" s="5">
        <v>507950838</v>
      </c>
      <c r="F26" s="5">
        <v>256858767</v>
      </c>
      <c r="G26" s="5">
        <v>205615663</v>
      </c>
      <c r="H26" s="5">
        <v>124059828</v>
      </c>
    </row>
    <row r="27" spans="1:8" x14ac:dyDescent="0.25">
      <c r="A27" s="20" t="s">
        <v>97</v>
      </c>
      <c r="B27" s="8">
        <f t="shared" ref="B27" si="6">SUM(B28:B32)</f>
        <v>2910223549</v>
      </c>
      <c r="C27" s="8">
        <f t="shared" ref="C27:H27" si="7">SUM(C28:C32)</f>
        <v>3355361092</v>
      </c>
      <c r="D27" s="8">
        <f t="shared" si="7"/>
        <v>4649358188</v>
      </c>
      <c r="E27" s="8">
        <f t="shared" si="7"/>
        <v>6194795663</v>
      </c>
      <c r="F27" s="8">
        <f t="shared" si="7"/>
        <v>7976827539</v>
      </c>
      <c r="G27" s="8">
        <f t="shared" si="7"/>
        <v>11198423520</v>
      </c>
      <c r="H27" s="8">
        <f t="shared" si="7"/>
        <v>12986053519</v>
      </c>
    </row>
    <row r="28" spans="1:8" x14ac:dyDescent="0.25">
      <c r="A28" t="s">
        <v>7</v>
      </c>
      <c r="B28" s="5">
        <v>2611955178</v>
      </c>
      <c r="C28" s="5">
        <v>3028524676</v>
      </c>
      <c r="D28" s="5">
        <v>4255216066</v>
      </c>
      <c r="E28" s="5">
        <v>5814588759</v>
      </c>
      <c r="F28" s="5">
        <v>7536772279</v>
      </c>
      <c r="G28" s="5">
        <v>10758516776</v>
      </c>
      <c r="H28" s="5">
        <v>12477697043</v>
      </c>
    </row>
    <row r="29" spans="1:8" x14ac:dyDescent="0.25">
      <c r="A29" t="s">
        <v>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x14ac:dyDescent="0.25">
      <c r="A30" t="s">
        <v>9</v>
      </c>
      <c r="B30" s="5">
        <v>6915769</v>
      </c>
      <c r="C30" s="5">
        <v>8416957</v>
      </c>
      <c r="D30" s="5">
        <v>21742048</v>
      </c>
      <c r="E30" s="5">
        <v>64445843</v>
      </c>
      <c r="F30" s="5">
        <v>66003035</v>
      </c>
      <c r="G30" s="5">
        <v>67383399</v>
      </c>
      <c r="H30" s="5">
        <v>58297165</v>
      </c>
    </row>
    <row r="31" spans="1:8" x14ac:dyDescent="0.25">
      <c r="A31" t="s">
        <v>10</v>
      </c>
      <c r="B31" s="5">
        <v>52589422</v>
      </c>
      <c r="C31" s="5">
        <v>50822836</v>
      </c>
      <c r="D31" s="5">
        <v>61961094</v>
      </c>
      <c r="E31" s="5">
        <v>0</v>
      </c>
      <c r="F31" s="5">
        <v>0</v>
      </c>
      <c r="G31" s="5">
        <v>0</v>
      </c>
      <c r="H31" s="5">
        <v>0</v>
      </c>
    </row>
    <row r="32" spans="1:8" x14ac:dyDescent="0.25">
      <c r="A32" t="s">
        <v>11</v>
      </c>
      <c r="B32" s="5">
        <v>238763180</v>
      </c>
      <c r="C32" s="5">
        <v>267596623</v>
      </c>
      <c r="D32" s="5">
        <v>310438980</v>
      </c>
      <c r="E32" s="5">
        <v>315761061</v>
      </c>
      <c r="F32" s="5">
        <v>374052225</v>
      </c>
      <c r="G32" s="5">
        <v>372523345</v>
      </c>
      <c r="H32" s="5">
        <v>450059311</v>
      </c>
    </row>
    <row r="33" spans="1:8" x14ac:dyDescent="0.25">
      <c r="A33" s="20" t="s">
        <v>98</v>
      </c>
      <c r="B33" s="5">
        <v>665092669</v>
      </c>
      <c r="C33" s="5">
        <v>946537372</v>
      </c>
      <c r="D33" s="5">
        <v>929812051</v>
      </c>
      <c r="E33" s="5">
        <v>1111446352</v>
      </c>
      <c r="F33" s="5">
        <v>1992208096</v>
      </c>
      <c r="G33" s="5">
        <v>1917437747</v>
      </c>
      <c r="H33" s="5">
        <v>1700413488</v>
      </c>
    </row>
    <row r="34" spans="1:8" x14ac:dyDescent="0.25">
      <c r="A34" s="2"/>
      <c r="B34" s="8">
        <f t="shared" ref="B34:E34" si="8">B26+B27+B33</f>
        <v>4419414212</v>
      </c>
      <c r="C34" s="8">
        <f t="shared" si="8"/>
        <v>4927120573</v>
      </c>
      <c r="D34" s="8">
        <f t="shared" si="8"/>
        <v>5930927563</v>
      </c>
      <c r="E34" s="8">
        <f t="shared" si="8"/>
        <v>7814192853</v>
      </c>
      <c r="F34" s="8">
        <f>F26+F27+F33</f>
        <v>10225894402</v>
      </c>
      <c r="G34" s="8">
        <f>G26+G27+G33</f>
        <v>13321476930</v>
      </c>
      <c r="H34" s="8">
        <f>H26+H27+H33</f>
        <v>14810526835</v>
      </c>
    </row>
    <row r="35" spans="1:8" x14ac:dyDescent="0.25">
      <c r="B35" s="5"/>
      <c r="C35" s="5"/>
      <c r="D35" s="5"/>
      <c r="E35" s="5"/>
      <c r="F35" s="5"/>
      <c r="G35" s="5"/>
      <c r="H35" s="5"/>
    </row>
    <row r="36" spans="1:8" x14ac:dyDescent="0.25">
      <c r="A36" s="20" t="s">
        <v>99</v>
      </c>
      <c r="B36" s="5"/>
      <c r="C36" s="5"/>
      <c r="D36" s="5"/>
      <c r="E36" s="5"/>
      <c r="F36" s="5"/>
      <c r="G36" s="5"/>
      <c r="H36" s="5"/>
    </row>
    <row r="37" spans="1:8" x14ac:dyDescent="0.25">
      <c r="A37" t="s">
        <v>12</v>
      </c>
      <c r="B37" s="5">
        <v>1016814180</v>
      </c>
      <c r="C37" s="5">
        <v>1118495598</v>
      </c>
      <c r="D37" s="5">
        <v>1163235418</v>
      </c>
      <c r="E37" s="5">
        <v>1209764838</v>
      </c>
      <c r="F37" s="5">
        <v>1209764838</v>
      </c>
      <c r="G37" s="5">
        <v>1342838971</v>
      </c>
      <c r="H37" s="5">
        <v>1342838971</v>
      </c>
    </row>
    <row r="38" spans="1:8" x14ac:dyDescent="0.25">
      <c r="A38" t="s">
        <v>13</v>
      </c>
      <c r="B38" s="5">
        <v>76229301</v>
      </c>
      <c r="C38" s="5">
        <v>45470672</v>
      </c>
      <c r="D38" s="5">
        <v>730852</v>
      </c>
      <c r="E38" s="5">
        <v>730852</v>
      </c>
      <c r="F38" s="5">
        <v>730852</v>
      </c>
      <c r="G38" s="5">
        <v>730852</v>
      </c>
      <c r="H38" s="5">
        <v>730852</v>
      </c>
    </row>
    <row r="39" spans="1:8" x14ac:dyDescent="0.25">
      <c r="A39" t="s">
        <v>14</v>
      </c>
      <c r="B39" s="5">
        <v>125193032</v>
      </c>
      <c r="C39" s="5">
        <v>142399094</v>
      </c>
      <c r="D39" s="5">
        <v>181031774</v>
      </c>
      <c r="E39" s="5">
        <v>220744612</v>
      </c>
      <c r="F39" s="5">
        <v>276356803</v>
      </c>
      <c r="G39" s="5">
        <v>325072152</v>
      </c>
      <c r="H39" s="5">
        <v>373925282</v>
      </c>
    </row>
    <row r="40" spans="1:8" x14ac:dyDescent="0.25">
      <c r="A40" t="s">
        <v>15</v>
      </c>
      <c r="B40" s="5">
        <v>9001528</v>
      </c>
      <c r="C40" s="5">
        <v>9001528</v>
      </c>
      <c r="D40" s="5">
        <v>9001528</v>
      </c>
      <c r="E40" s="5">
        <v>21501528</v>
      </c>
      <c r="F40" s="5">
        <v>21501528</v>
      </c>
      <c r="G40" s="5">
        <v>54757137</v>
      </c>
      <c r="H40" s="5">
        <v>54906882</v>
      </c>
    </row>
    <row r="41" spans="1:8" x14ac:dyDescent="0.25">
      <c r="A41" t="s">
        <v>16</v>
      </c>
      <c r="B41" s="5">
        <v>71606015</v>
      </c>
      <c r="C41" s="5">
        <v>69253272</v>
      </c>
      <c r="D41" s="5">
        <v>155343509</v>
      </c>
      <c r="E41" s="5">
        <v>162106606</v>
      </c>
      <c r="F41" s="5">
        <v>202622686</v>
      </c>
      <c r="G41" s="5">
        <v>194861396</v>
      </c>
      <c r="H41" s="5">
        <v>195412518</v>
      </c>
    </row>
    <row r="42" spans="1:8" x14ac:dyDescent="0.25">
      <c r="A42" s="2"/>
      <c r="B42" s="8">
        <f t="shared" ref="B42:E42" si="9">SUM(B37:B41)</f>
        <v>1298844056</v>
      </c>
      <c r="C42" s="8">
        <f t="shared" si="9"/>
        <v>1384620164</v>
      </c>
      <c r="D42" s="8">
        <f t="shared" si="9"/>
        <v>1509343081</v>
      </c>
      <c r="E42" s="8">
        <f t="shared" si="9"/>
        <v>1614848436</v>
      </c>
      <c r="F42" s="8">
        <f>SUM(F37:F41)</f>
        <v>1710976707</v>
      </c>
      <c r="G42" s="8">
        <f>SUM(G37:G41)</f>
        <v>1918260508</v>
      </c>
      <c r="H42" s="8">
        <f>SUM(H37:H41)</f>
        <v>1967814505</v>
      </c>
    </row>
    <row r="43" spans="1:8" x14ac:dyDescent="0.25">
      <c r="A43" s="2"/>
      <c r="B43" s="8">
        <f t="shared" ref="B43:E43" si="10">B34+B42</f>
        <v>5718258268</v>
      </c>
      <c r="C43" s="8">
        <f t="shared" si="10"/>
        <v>6311740737</v>
      </c>
      <c r="D43" s="8">
        <f t="shared" si="10"/>
        <v>7440270644</v>
      </c>
      <c r="E43" s="8">
        <f t="shared" si="10"/>
        <v>9429041289</v>
      </c>
      <c r="F43" s="8">
        <f>F34+F42</f>
        <v>11936871109</v>
      </c>
      <c r="G43" s="8">
        <f>G34+G42</f>
        <v>15239737438</v>
      </c>
      <c r="H43" s="8">
        <f>H34+H42</f>
        <v>16778341340</v>
      </c>
    </row>
    <row r="44" spans="1:8" x14ac:dyDescent="0.25">
      <c r="A44" s="2"/>
      <c r="B44" s="5"/>
      <c r="C44" s="5"/>
      <c r="D44" s="5"/>
      <c r="E44" s="5"/>
      <c r="F44" s="8"/>
      <c r="G44" s="8"/>
      <c r="H44" s="8"/>
    </row>
    <row r="45" spans="1:8" x14ac:dyDescent="0.25">
      <c r="A45" s="21" t="s">
        <v>100</v>
      </c>
      <c r="B45" s="11">
        <f>B42/B46</f>
        <v>12.773661909396267</v>
      </c>
      <c r="C45" s="11">
        <f t="shared" ref="C45:H45" si="11">C42/C46</f>
        <v>12.379308121336031</v>
      </c>
      <c r="D45" s="11">
        <f t="shared" si="11"/>
        <v>12.975387936477016</v>
      </c>
      <c r="E45" s="11">
        <f t="shared" si="11"/>
        <v>13.348449097509643</v>
      </c>
      <c r="F45" s="11">
        <f t="shared" si="11"/>
        <v>14.143052048269237</v>
      </c>
      <c r="G45" s="11">
        <f t="shared" si="11"/>
        <v>14.285111986074465</v>
      </c>
      <c r="H45" s="11">
        <f t="shared" si="11"/>
        <v>14.654136106390974</v>
      </c>
    </row>
    <row r="46" spans="1:8" x14ac:dyDescent="0.25">
      <c r="A46" s="21" t="s">
        <v>101</v>
      </c>
      <c r="B46" s="8">
        <f>B37/10</f>
        <v>101681418</v>
      </c>
      <c r="C46" s="8">
        <f t="shared" ref="C46:H46" si="12">C37/10</f>
        <v>111849559.8</v>
      </c>
      <c r="D46" s="8">
        <f t="shared" si="12"/>
        <v>116323541.8</v>
      </c>
      <c r="E46" s="8">
        <f t="shared" si="12"/>
        <v>120976483.8</v>
      </c>
      <c r="F46" s="8">
        <f t="shared" si="12"/>
        <v>120976483.8</v>
      </c>
      <c r="G46" s="8">
        <f t="shared" si="12"/>
        <v>134283897.09999999</v>
      </c>
      <c r="H46" s="8">
        <f t="shared" si="12"/>
        <v>134283897.09999999</v>
      </c>
    </row>
    <row r="47" spans="1:8" x14ac:dyDescent="0.25">
      <c r="B47" s="5"/>
      <c r="C47" s="5"/>
      <c r="D47" s="5"/>
      <c r="E47" s="5"/>
      <c r="F47" s="5"/>
      <c r="G47" s="5"/>
      <c r="H47" s="5"/>
    </row>
    <row r="48" spans="1:8" x14ac:dyDescent="0.25">
      <c r="B48" s="8"/>
      <c r="C48" s="8"/>
      <c r="D48" s="8"/>
      <c r="E48" s="8"/>
      <c r="F48" s="8"/>
      <c r="G48" s="8"/>
      <c r="H48" s="8"/>
    </row>
    <row r="49" spans="1:8" x14ac:dyDescent="0.25">
      <c r="B49" s="5"/>
      <c r="C49" s="5"/>
      <c r="D49" s="5"/>
      <c r="E49" s="5"/>
      <c r="F49" s="5"/>
      <c r="G49" s="5"/>
      <c r="H49" s="5"/>
    </row>
    <row r="50" spans="1:8" x14ac:dyDescent="0.25">
      <c r="B50" s="5"/>
      <c r="C50" s="5"/>
      <c r="D50" s="5"/>
      <c r="E50" s="5"/>
      <c r="F50" s="5"/>
      <c r="G50" s="5"/>
      <c r="H50" s="5"/>
    </row>
    <row r="51" spans="1:8" x14ac:dyDescent="0.25">
      <c r="B51" s="5"/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8"/>
      <c r="H52" s="8"/>
    </row>
    <row r="53" spans="1:8" x14ac:dyDescent="0.25">
      <c r="A53" s="2"/>
      <c r="B53" s="8"/>
      <c r="C53" s="8"/>
      <c r="D53" s="8"/>
      <c r="E53" s="8"/>
      <c r="F53" s="8"/>
      <c r="G53" s="8"/>
      <c r="H53" s="8"/>
    </row>
    <row r="54" spans="1:8" x14ac:dyDescent="0.25">
      <c r="B54" s="5"/>
      <c r="C54" s="5"/>
      <c r="D54" s="5"/>
      <c r="E54" s="5"/>
      <c r="F54" s="5"/>
      <c r="G54" s="5"/>
      <c r="H54" s="5"/>
    </row>
    <row r="55" spans="1:8" x14ac:dyDescent="0.25">
      <c r="B55" s="5"/>
      <c r="C55" s="5"/>
      <c r="D55" s="5"/>
      <c r="E55" s="5"/>
      <c r="F55" s="5"/>
      <c r="G55" s="5"/>
      <c r="H55" s="5"/>
    </row>
    <row r="56" spans="1:8" x14ac:dyDescent="0.25">
      <c r="B56" s="5"/>
      <c r="C56" s="5"/>
      <c r="D56" s="5"/>
      <c r="E56" s="5"/>
      <c r="F56" s="5"/>
      <c r="G56" s="5"/>
      <c r="H56" s="5"/>
    </row>
    <row r="57" spans="1:8" x14ac:dyDescent="0.25">
      <c r="B57" s="5"/>
      <c r="C57" s="5"/>
      <c r="D57" s="5"/>
      <c r="E57" s="5"/>
      <c r="F57" s="5"/>
      <c r="G57" s="5"/>
      <c r="H57" s="5"/>
    </row>
    <row r="58" spans="1:8" x14ac:dyDescent="0.25">
      <c r="B58" s="5"/>
      <c r="C58" s="5"/>
      <c r="D58" s="5"/>
      <c r="E58" s="5"/>
      <c r="F58" s="5"/>
      <c r="G58" s="5"/>
      <c r="H58" s="5"/>
    </row>
    <row r="59" spans="1:8" x14ac:dyDescent="0.25">
      <c r="B59" s="5"/>
      <c r="C59" s="5"/>
      <c r="D59" s="5"/>
      <c r="E59" s="5"/>
      <c r="F59" s="5"/>
      <c r="G59" s="5"/>
      <c r="H59" s="5"/>
    </row>
    <row r="60" spans="1:8" x14ac:dyDescent="0.25">
      <c r="B60" s="5"/>
      <c r="C60" s="5"/>
      <c r="D60" s="5"/>
      <c r="E60" s="5"/>
      <c r="F60" s="5"/>
      <c r="G60" s="5"/>
      <c r="H60" s="5"/>
    </row>
    <row r="61" spans="1:8" x14ac:dyDescent="0.25">
      <c r="B61" s="5"/>
      <c r="C61" s="5"/>
      <c r="D61" s="5"/>
      <c r="E61" s="5"/>
      <c r="F61" s="5"/>
      <c r="G61" s="5"/>
      <c r="H61" s="5"/>
    </row>
    <row r="62" spans="1:8" x14ac:dyDescent="0.25">
      <c r="B62" s="5"/>
      <c r="C62" s="5"/>
      <c r="D62" s="5"/>
      <c r="E62" s="5"/>
      <c r="F62" s="5"/>
      <c r="G62" s="5"/>
      <c r="H62" s="5"/>
    </row>
    <row r="63" spans="1:8" x14ac:dyDescent="0.25">
      <c r="B63" s="5"/>
      <c r="C63" s="5"/>
      <c r="D63" s="5"/>
      <c r="E63" s="5"/>
      <c r="F63" s="5"/>
      <c r="G63" s="5"/>
      <c r="H63" s="5"/>
    </row>
    <row r="64" spans="1:8" x14ac:dyDescent="0.25">
      <c r="A64" s="2"/>
      <c r="B64" s="8"/>
      <c r="C64" s="8"/>
      <c r="D64" s="8"/>
      <c r="E64" s="8"/>
      <c r="F64" s="8"/>
      <c r="G64" s="8"/>
      <c r="H64" s="8"/>
    </row>
    <row r="65" spans="1:8" x14ac:dyDescent="0.25">
      <c r="A65" s="1"/>
      <c r="B65" s="8"/>
      <c r="C65" s="8"/>
      <c r="D65" s="8"/>
      <c r="E65" s="8"/>
      <c r="F65" s="8"/>
      <c r="G65" s="8"/>
      <c r="H65" s="8"/>
    </row>
    <row r="66" spans="1:8" x14ac:dyDescent="0.25">
      <c r="B66" s="5"/>
      <c r="C66" s="5"/>
      <c r="D66" s="5"/>
      <c r="E66" s="5"/>
      <c r="F66" s="5"/>
      <c r="G66" s="5"/>
      <c r="H66" s="5"/>
    </row>
    <row r="67" spans="1:8" x14ac:dyDescent="0.25">
      <c r="B67" s="5"/>
      <c r="C67" s="5"/>
      <c r="D67" s="5"/>
      <c r="E67" s="5"/>
      <c r="F67" s="5"/>
      <c r="G67" s="5"/>
      <c r="H67" s="5"/>
    </row>
    <row r="68" spans="1:8" x14ac:dyDescent="0.25">
      <c r="B68" s="5"/>
      <c r="C68" s="5"/>
      <c r="D68" s="5"/>
      <c r="E68" s="5"/>
      <c r="F68" s="5"/>
      <c r="G68" s="5"/>
      <c r="H68" s="5"/>
    </row>
    <row r="69" spans="1:8" x14ac:dyDescent="0.25">
      <c r="B69" s="8"/>
      <c r="C69" s="8"/>
      <c r="D69" s="8"/>
      <c r="E69" s="8"/>
      <c r="F69" s="8"/>
      <c r="G69" s="8"/>
      <c r="H69" s="8"/>
    </row>
    <row r="70" spans="1:8" x14ac:dyDescent="0.25">
      <c r="A70" s="2"/>
      <c r="B70" s="8"/>
      <c r="C70" s="8"/>
      <c r="D70" s="8"/>
      <c r="E70" s="8"/>
      <c r="F70" s="8"/>
      <c r="G70" s="8"/>
      <c r="H70" s="8"/>
    </row>
    <row r="71" spans="1:8" x14ac:dyDescent="0.25">
      <c r="B71" s="8"/>
      <c r="C71" s="8"/>
      <c r="D71" s="8"/>
      <c r="E71" s="8"/>
      <c r="F71" s="8"/>
      <c r="G71" s="8"/>
      <c r="H71" s="8"/>
    </row>
    <row r="72" spans="1:8" x14ac:dyDescent="0.25">
      <c r="B72" s="5"/>
      <c r="C72" s="5"/>
      <c r="D72" s="5"/>
      <c r="E72" s="5"/>
      <c r="F72" s="5"/>
      <c r="G72" s="5"/>
      <c r="H72" s="5"/>
    </row>
    <row r="73" spans="1:8" x14ac:dyDescent="0.25">
      <c r="B73" s="5"/>
      <c r="C73" s="5"/>
      <c r="D73" s="5"/>
      <c r="E73" s="5"/>
      <c r="F73" s="5"/>
      <c r="G73" s="5"/>
      <c r="H73" s="5"/>
    </row>
    <row r="74" spans="1:8" x14ac:dyDescent="0.25">
      <c r="A74" s="2"/>
      <c r="B74" s="8"/>
      <c r="C74" s="8"/>
      <c r="D74" s="8"/>
      <c r="E74" s="8"/>
      <c r="F74" s="8"/>
      <c r="G74" s="8"/>
      <c r="H74" s="8"/>
    </row>
    <row r="75" spans="1:8" x14ac:dyDescent="0.25">
      <c r="B75" s="5"/>
      <c r="C75" s="11"/>
      <c r="D75" s="11"/>
      <c r="E75" s="11"/>
      <c r="F75" s="11"/>
      <c r="G75" s="5"/>
      <c r="H75" s="5"/>
    </row>
    <row r="76" spans="1:8" x14ac:dyDescent="0.25">
      <c r="A76" s="4" t="s">
        <v>37</v>
      </c>
      <c r="B76" s="6"/>
      <c r="C76" s="6"/>
      <c r="D76" s="6"/>
      <c r="E76" s="6"/>
      <c r="F76" s="6"/>
      <c r="G76" s="6"/>
      <c r="H76" s="6"/>
    </row>
    <row r="77" spans="1:8" x14ac:dyDescent="0.25">
      <c r="B77" s="5"/>
      <c r="C77" s="5"/>
      <c r="D77" s="5"/>
      <c r="E77" s="5"/>
      <c r="F77" s="5"/>
      <c r="G77" s="5"/>
      <c r="H77" s="5"/>
    </row>
    <row r="78" spans="1:8" x14ac:dyDescent="0.25">
      <c r="A78" s="2" t="s">
        <v>38</v>
      </c>
      <c r="B78" s="5"/>
      <c r="C78" s="5"/>
      <c r="D78" s="5"/>
      <c r="E78" s="5"/>
      <c r="F78" s="5"/>
      <c r="G78" s="5"/>
      <c r="H78" s="5"/>
    </row>
    <row r="79" spans="1:8" x14ac:dyDescent="0.25">
      <c r="A79" t="s">
        <v>39</v>
      </c>
      <c r="B79" s="5">
        <v>635321093</v>
      </c>
      <c r="C79" s="5">
        <v>675095490</v>
      </c>
      <c r="D79" s="5">
        <v>799532959</v>
      </c>
      <c r="E79" s="5">
        <v>1034878387</v>
      </c>
      <c r="F79" s="5">
        <v>1288821764</v>
      </c>
      <c r="G79" s="5">
        <v>1143939262</v>
      </c>
      <c r="H79" s="5"/>
    </row>
    <row r="80" spans="1:8" x14ac:dyDescent="0.25">
      <c r="A80" t="s">
        <v>40</v>
      </c>
      <c r="B80" s="5">
        <v>-403006416</v>
      </c>
      <c r="C80" s="5">
        <v>-463545220</v>
      </c>
      <c r="D80" s="5">
        <v>-517685193</v>
      </c>
      <c r="E80" s="5">
        <v>-612673654</v>
      </c>
      <c r="F80" s="5">
        <v>-661102365</v>
      </c>
      <c r="G80" s="5">
        <v>-770918642</v>
      </c>
      <c r="H80" s="5"/>
    </row>
    <row r="81" spans="1:8" x14ac:dyDescent="0.25">
      <c r="A81" t="s">
        <v>78</v>
      </c>
      <c r="B81" s="5"/>
      <c r="C81" s="5"/>
      <c r="D81" s="5"/>
      <c r="E81" s="5"/>
      <c r="F81" s="5"/>
      <c r="G81" s="5">
        <v>45068955</v>
      </c>
      <c r="H81" s="5"/>
    </row>
    <row r="82" spans="1:8" x14ac:dyDescent="0.25">
      <c r="A82" t="s">
        <v>41</v>
      </c>
      <c r="B82" s="5">
        <v>10012119</v>
      </c>
      <c r="C82" s="5">
        <v>8501939</v>
      </c>
      <c r="D82" s="5">
        <v>23902730</v>
      </c>
      <c r="E82" s="5">
        <v>12136342</v>
      </c>
      <c r="F82" s="5">
        <v>13689439</v>
      </c>
      <c r="G82" s="5">
        <v>14753405</v>
      </c>
      <c r="H82" s="5"/>
    </row>
    <row r="83" spans="1:8" x14ac:dyDescent="0.25">
      <c r="A83" t="s">
        <v>42</v>
      </c>
      <c r="B83" s="5">
        <v>-60779161</v>
      </c>
      <c r="C83" s="5">
        <v>24005456</v>
      </c>
      <c r="D83" s="5">
        <v>17937834</v>
      </c>
      <c r="E83" s="5">
        <v>25114216</v>
      </c>
      <c r="F83" s="5">
        <v>18137810</v>
      </c>
      <c r="G83" s="5">
        <v>10057748</v>
      </c>
      <c r="H83" s="5"/>
    </row>
    <row r="84" spans="1:8" x14ac:dyDescent="0.25">
      <c r="A84" t="s">
        <v>43</v>
      </c>
      <c r="B84" s="5">
        <v>-3671797</v>
      </c>
      <c r="C84" s="5">
        <v>0</v>
      </c>
      <c r="D84" s="5">
        <v>-67322217</v>
      </c>
      <c r="E84" s="5">
        <v>95559</v>
      </c>
      <c r="F84" s="5">
        <v>50400</v>
      </c>
      <c r="G84" s="5">
        <v>28400</v>
      </c>
      <c r="H84" s="5"/>
    </row>
    <row r="85" spans="1:8" x14ac:dyDescent="0.25">
      <c r="A85" t="s">
        <v>44</v>
      </c>
      <c r="B85" s="5">
        <v>-43702731</v>
      </c>
      <c r="C85" s="5">
        <v>-63022262</v>
      </c>
      <c r="D85" s="5">
        <v>-3578796</v>
      </c>
      <c r="E85" s="5">
        <v>-85736343</v>
      </c>
      <c r="F85" s="5">
        <v>-93087677</v>
      </c>
      <c r="G85" s="5">
        <v>-99296915</v>
      </c>
      <c r="H85" s="5"/>
    </row>
    <row r="86" spans="1:8" x14ac:dyDescent="0.25">
      <c r="A86" t="s">
        <v>45</v>
      </c>
      <c r="B86" s="5">
        <v>16591882</v>
      </c>
      <c r="C86" s="5">
        <v>-3079022</v>
      </c>
      <c r="D86" s="5">
        <v>-36661252</v>
      </c>
      <c r="E86" s="5">
        <v>-4449706</v>
      </c>
      <c r="F86" s="5">
        <v>-2519071</v>
      </c>
      <c r="G86" s="5">
        <v>-7598786</v>
      </c>
      <c r="H86" s="5"/>
    </row>
    <row r="87" spans="1:8" x14ac:dyDescent="0.25">
      <c r="A87" t="s">
        <v>46</v>
      </c>
      <c r="B87" s="5">
        <v>-39306671</v>
      </c>
      <c r="C87" s="5">
        <v>-77694761</v>
      </c>
      <c r="D87" s="5">
        <v>49852531</v>
      </c>
      <c r="E87" s="5">
        <v>-77539175</v>
      </c>
      <c r="F87" s="5">
        <v>-94559859</v>
      </c>
      <c r="G87" s="5">
        <v>-177786797</v>
      </c>
      <c r="H87" s="5"/>
    </row>
    <row r="88" spans="1:8" x14ac:dyDescent="0.25">
      <c r="A88" t="s">
        <v>47</v>
      </c>
      <c r="B88" s="5"/>
      <c r="C88" s="5">
        <v>24571065</v>
      </c>
      <c r="D88" s="5">
        <v>-56734947</v>
      </c>
      <c r="E88" s="5">
        <v>37282541</v>
      </c>
      <c r="F88" s="5">
        <v>17810680</v>
      </c>
      <c r="G88" s="5">
        <v>8669907</v>
      </c>
      <c r="H88" s="5"/>
    </row>
    <row r="89" spans="1:8" x14ac:dyDescent="0.25">
      <c r="A89" t="s">
        <v>48</v>
      </c>
      <c r="B89" s="5"/>
      <c r="C89" s="5">
        <v>-46158176</v>
      </c>
      <c r="D89" s="5"/>
      <c r="E89" s="5">
        <v>-67781174</v>
      </c>
      <c r="F89" s="5">
        <v>-70431324</v>
      </c>
      <c r="G89" s="5">
        <v>-105237295</v>
      </c>
      <c r="H89" s="5"/>
    </row>
    <row r="90" spans="1:8" ht="30" x14ac:dyDescent="0.25">
      <c r="A90" s="9" t="s">
        <v>49</v>
      </c>
      <c r="B90" s="8">
        <f>SUM(B79:B89)</f>
        <v>111458318</v>
      </c>
      <c r="C90" s="8">
        <f t="shared" ref="C90:G90" si="13">SUM(C79:C89)</f>
        <v>78674509</v>
      </c>
      <c r="D90" s="8">
        <f t="shared" si="13"/>
        <v>209243649</v>
      </c>
      <c r="E90" s="8">
        <f t="shared" si="13"/>
        <v>261326993</v>
      </c>
      <c r="F90" s="8">
        <f t="shared" si="13"/>
        <v>416809797</v>
      </c>
      <c r="G90" s="8">
        <f t="shared" si="13"/>
        <v>61679242</v>
      </c>
      <c r="H90" s="8"/>
    </row>
    <row r="91" spans="1:8" x14ac:dyDescent="0.25">
      <c r="A91" s="3"/>
      <c r="B91" s="8"/>
      <c r="C91" s="8"/>
      <c r="D91" s="8"/>
      <c r="E91" s="8"/>
      <c r="F91" s="8"/>
      <c r="G91" s="8"/>
      <c r="H91" s="8"/>
    </row>
    <row r="92" spans="1:8" x14ac:dyDescent="0.25">
      <c r="A92" s="1" t="s">
        <v>50</v>
      </c>
      <c r="B92" s="5"/>
      <c r="C92" s="5"/>
      <c r="D92" s="5"/>
      <c r="E92" s="5"/>
      <c r="F92" s="5"/>
      <c r="G92" s="5"/>
      <c r="H92" s="5"/>
    </row>
    <row r="93" spans="1:8" x14ac:dyDescent="0.25">
      <c r="A93" t="s">
        <v>51</v>
      </c>
      <c r="B93" s="5">
        <v>-545645229</v>
      </c>
      <c r="C93" s="5">
        <v>-629311325</v>
      </c>
      <c r="D93" s="5">
        <v>-1121068917</v>
      </c>
      <c r="E93" s="5">
        <v>-1680346612</v>
      </c>
      <c r="F93" s="5">
        <v>-1315198423</v>
      </c>
      <c r="G93" s="5">
        <v>-1506210313</v>
      </c>
      <c r="H93" s="5"/>
    </row>
    <row r="94" spans="1:8" x14ac:dyDescent="0.25">
      <c r="A94" t="s">
        <v>79</v>
      </c>
      <c r="B94" s="5"/>
      <c r="C94" s="5"/>
      <c r="D94" s="5"/>
      <c r="E94" s="5"/>
      <c r="F94" s="5"/>
      <c r="G94" s="5">
        <v>58878663</v>
      </c>
      <c r="H94" s="5"/>
    </row>
    <row r="95" spans="1:8" x14ac:dyDescent="0.25">
      <c r="A95" t="s">
        <v>52</v>
      </c>
      <c r="B95" s="5">
        <v>91518699</v>
      </c>
      <c r="C95" s="5">
        <v>62988295</v>
      </c>
      <c r="D95" s="5">
        <v>14186490</v>
      </c>
      <c r="E95" s="5">
        <v>-25831164</v>
      </c>
      <c r="F95" s="5">
        <v>13024923</v>
      </c>
      <c r="G95" s="5">
        <v>-36433849</v>
      </c>
      <c r="H95" s="5"/>
    </row>
    <row r="96" spans="1:8" x14ac:dyDescent="0.25">
      <c r="A96" t="s">
        <v>53</v>
      </c>
      <c r="B96" s="5">
        <v>-30000000</v>
      </c>
      <c r="C96" s="5">
        <v>105000000</v>
      </c>
      <c r="D96" s="5">
        <v>-75000000</v>
      </c>
      <c r="E96" s="5">
        <v>423600000</v>
      </c>
      <c r="F96" s="5">
        <v>586426100</v>
      </c>
      <c r="G96" s="5">
        <v>2540035992</v>
      </c>
      <c r="H96" s="5"/>
    </row>
    <row r="97" spans="1:8" x14ac:dyDescent="0.25">
      <c r="A97" t="s">
        <v>54</v>
      </c>
      <c r="B97" s="5">
        <v>11291830</v>
      </c>
      <c r="C97" s="5">
        <v>340137543</v>
      </c>
      <c r="D97" s="5">
        <v>1368997096</v>
      </c>
      <c r="E97" s="5">
        <v>1143579523</v>
      </c>
      <c r="F97" s="5">
        <v>1195605776</v>
      </c>
      <c r="G97" s="5">
        <v>681559989</v>
      </c>
      <c r="H97" s="5"/>
    </row>
    <row r="98" spans="1:8" x14ac:dyDescent="0.25">
      <c r="A98" t="s">
        <v>55</v>
      </c>
      <c r="B98" s="5">
        <v>41073607</v>
      </c>
      <c r="C98" s="5">
        <v>153051601</v>
      </c>
      <c r="D98" s="5">
        <v>-82437672</v>
      </c>
      <c r="E98" s="5">
        <v>20335128</v>
      </c>
      <c r="F98" s="5">
        <v>708018391</v>
      </c>
      <c r="G98" s="5">
        <v>421416881</v>
      </c>
      <c r="H98" s="5"/>
    </row>
    <row r="99" spans="1:8" x14ac:dyDescent="0.25">
      <c r="A99" s="10"/>
      <c r="B99" s="8">
        <f t="shared" ref="B99:G99" si="14">SUM(B93:B98)</f>
        <v>-431761093</v>
      </c>
      <c r="C99" s="8">
        <f t="shared" si="14"/>
        <v>31866114</v>
      </c>
      <c r="D99" s="8">
        <f t="shared" si="14"/>
        <v>104676997</v>
      </c>
      <c r="E99" s="8">
        <f t="shared" si="14"/>
        <v>-118663125</v>
      </c>
      <c r="F99" s="8">
        <f t="shared" si="14"/>
        <v>1187876767</v>
      </c>
      <c r="G99" s="8">
        <f t="shared" si="14"/>
        <v>2159247363</v>
      </c>
      <c r="H99" s="8"/>
    </row>
    <row r="100" spans="1:8" x14ac:dyDescent="0.25">
      <c r="A100" s="10" t="s">
        <v>56</v>
      </c>
      <c r="B100" s="5"/>
      <c r="C100" s="8">
        <f>C90+C99</f>
        <v>110540623</v>
      </c>
      <c r="D100" s="8">
        <f t="shared" ref="D100:G100" si="15">D90+D99</f>
        <v>313920646</v>
      </c>
      <c r="E100" s="8">
        <f t="shared" si="15"/>
        <v>142663868</v>
      </c>
      <c r="F100" s="8">
        <f t="shared" si="15"/>
        <v>1604686564</v>
      </c>
      <c r="G100" s="8">
        <f t="shared" si="15"/>
        <v>2220926605</v>
      </c>
      <c r="H100" s="8"/>
    </row>
    <row r="101" spans="1:8" x14ac:dyDescent="0.25">
      <c r="A101" s="2" t="s">
        <v>57</v>
      </c>
      <c r="B101" s="5"/>
      <c r="C101" s="5"/>
      <c r="D101" s="5"/>
      <c r="E101" s="5"/>
      <c r="F101" s="5"/>
      <c r="G101" s="5"/>
      <c r="H101" s="5"/>
    </row>
    <row r="102" spans="1:8" x14ac:dyDescent="0.25">
      <c r="A102" t="s">
        <v>58</v>
      </c>
      <c r="B102" s="5"/>
      <c r="C102" s="5">
        <v>2523617</v>
      </c>
      <c r="D102" s="5"/>
      <c r="E102" s="5">
        <v>-240853802</v>
      </c>
      <c r="F102" s="5">
        <v>0</v>
      </c>
      <c r="G102" s="5">
        <v>206281092</v>
      </c>
      <c r="H102" s="5"/>
    </row>
    <row r="103" spans="1:8" x14ac:dyDescent="0.25">
      <c r="A103" t="s">
        <v>59</v>
      </c>
      <c r="B103" s="5">
        <v>-17355677</v>
      </c>
      <c r="C103" s="5">
        <v>-21006378</v>
      </c>
      <c r="D103" s="5">
        <v>164646647</v>
      </c>
      <c r="E103" s="5">
        <v>264316855</v>
      </c>
      <c r="F103" s="5">
        <v>19473370</v>
      </c>
      <c r="G103" s="5">
        <v>1757700</v>
      </c>
      <c r="H103" s="5"/>
    </row>
    <row r="104" spans="1:8" x14ac:dyDescent="0.25">
      <c r="A104" t="s">
        <v>60</v>
      </c>
      <c r="B104" s="5"/>
      <c r="C104" s="5"/>
      <c r="D104" s="5"/>
      <c r="E104" s="5"/>
      <c r="F104" s="5">
        <v>29519256</v>
      </c>
      <c r="G104" s="5">
        <v>0</v>
      </c>
      <c r="H104" s="5"/>
    </row>
    <row r="105" spans="1:8" x14ac:dyDescent="0.25">
      <c r="A105" t="s">
        <v>61</v>
      </c>
      <c r="B105" s="5">
        <v>90000</v>
      </c>
      <c r="C105" s="5">
        <v>2523617</v>
      </c>
      <c r="D105" s="5">
        <v>404847</v>
      </c>
      <c r="E105" s="5">
        <v>57330</v>
      </c>
      <c r="F105" s="5">
        <v>2838655</v>
      </c>
      <c r="G105" s="5">
        <v>0</v>
      </c>
      <c r="H105" s="5"/>
    </row>
    <row r="106" spans="1:8" x14ac:dyDescent="0.25">
      <c r="A106" t="s">
        <v>62</v>
      </c>
      <c r="B106" s="5"/>
      <c r="C106" s="5"/>
      <c r="D106" s="5"/>
      <c r="E106" s="5"/>
      <c r="F106" s="5">
        <v>31186655</v>
      </c>
      <c r="G106" s="5">
        <v>0</v>
      </c>
      <c r="H106" s="5"/>
    </row>
    <row r="107" spans="1:8" x14ac:dyDescent="0.25">
      <c r="A107" t="s">
        <v>63</v>
      </c>
      <c r="B107" s="5"/>
      <c r="C107" s="5"/>
      <c r="D107" s="5"/>
      <c r="E107" s="5"/>
      <c r="F107" s="5">
        <v>-72000000</v>
      </c>
      <c r="G107" s="5">
        <v>-19431385</v>
      </c>
      <c r="H107" s="5"/>
    </row>
    <row r="108" spans="1:8" x14ac:dyDescent="0.25">
      <c r="A108" t="s">
        <v>64</v>
      </c>
      <c r="B108" s="5">
        <v>-27615237</v>
      </c>
      <c r="C108" s="5">
        <v>-21670223</v>
      </c>
      <c r="D108" s="5">
        <v>-19700565</v>
      </c>
      <c r="E108" s="5">
        <v>-15626515</v>
      </c>
      <c r="F108" s="5">
        <v>-12282101</v>
      </c>
      <c r="G108" s="5">
        <v>-7908515</v>
      </c>
      <c r="H108" s="5"/>
    </row>
    <row r="109" spans="1:8" x14ac:dyDescent="0.25">
      <c r="A109" s="2" t="s">
        <v>65</v>
      </c>
      <c r="B109" s="8">
        <f t="shared" ref="B109:D109" si="16">SUM(B103:B108)</f>
        <v>-44880914</v>
      </c>
      <c r="C109" s="8">
        <f t="shared" si="16"/>
        <v>-40152984</v>
      </c>
      <c r="D109" s="8">
        <f t="shared" si="16"/>
        <v>145350929</v>
      </c>
      <c r="E109" s="8">
        <f>SUM(E102:E108)</f>
        <v>7893868</v>
      </c>
      <c r="F109" s="8">
        <f>SUM(F103:F108)</f>
        <v>-1264165</v>
      </c>
      <c r="G109" s="8">
        <f>SUM(G102:G108)</f>
        <v>180698892</v>
      </c>
      <c r="H109" s="8"/>
    </row>
    <row r="110" spans="1:8" x14ac:dyDescent="0.25">
      <c r="B110" s="5"/>
      <c r="C110" s="5"/>
      <c r="D110" s="5"/>
      <c r="E110" s="5"/>
      <c r="F110" s="5"/>
      <c r="G110" s="5"/>
      <c r="H110" s="5"/>
    </row>
    <row r="111" spans="1:8" x14ac:dyDescent="0.25">
      <c r="A111" s="10" t="s">
        <v>66</v>
      </c>
      <c r="B111" s="5"/>
      <c r="C111" s="5"/>
      <c r="D111" s="5"/>
      <c r="E111" s="5"/>
      <c r="F111" s="5"/>
      <c r="G111" s="5"/>
      <c r="H111" s="5"/>
    </row>
    <row r="112" spans="1:8" x14ac:dyDescent="0.25">
      <c r="A112" t="s">
        <v>67</v>
      </c>
      <c r="B112" s="5">
        <v>361356500</v>
      </c>
      <c r="C112" s="5">
        <v>-218875885</v>
      </c>
      <c r="D112" s="5">
        <v>-273464785</v>
      </c>
      <c r="E112" s="5">
        <v>156193514</v>
      </c>
      <c r="F112" s="5">
        <v>-251092071</v>
      </c>
      <c r="G112" s="5">
        <v>-51243104</v>
      </c>
      <c r="H112" s="5"/>
    </row>
    <row r="113" spans="1:8" x14ac:dyDescent="0.25">
      <c r="A113" t="s">
        <v>68</v>
      </c>
      <c r="B113" s="5">
        <v>254203540</v>
      </c>
      <c r="C113" s="5">
        <v>0</v>
      </c>
      <c r="D113" s="5">
        <v>0</v>
      </c>
      <c r="E113" s="5">
        <v>0</v>
      </c>
      <c r="F113" s="5">
        <v>0</v>
      </c>
      <c r="G113" s="5">
        <v>-35948092</v>
      </c>
      <c r="H113" s="5"/>
    </row>
    <row r="114" spans="1:8" x14ac:dyDescent="0.25">
      <c r="A114" t="s">
        <v>69</v>
      </c>
      <c r="B114" s="5">
        <v>-2797741</v>
      </c>
      <c r="C114" s="5"/>
      <c r="D114" s="5">
        <v>-67109740</v>
      </c>
      <c r="E114" s="5">
        <v>-93058833</v>
      </c>
      <c r="F114" s="5">
        <v>-153707036</v>
      </c>
      <c r="G114" s="5"/>
      <c r="H114" s="5"/>
    </row>
    <row r="115" spans="1:8" x14ac:dyDescent="0.25">
      <c r="A115" t="s">
        <v>70</v>
      </c>
      <c r="B115" s="5"/>
      <c r="C115" s="5">
        <v>-254204</v>
      </c>
      <c r="D115" s="5"/>
      <c r="E115" s="5">
        <v>0</v>
      </c>
      <c r="F115" s="5"/>
      <c r="G115" s="5"/>
      <c r="H115" s="5"/>
    </row>
    <row r="116" spans="1:8" x14ac:dyDescent="0.25">
      <c r="A116" s="10" t="s">
        <v>71</v>
      </c>
      <c r="B116" s="8">
        <f t="shared" ref="B116:E116" si="17">SUM(B112:B115)</f>
        <v>612762299</v>
      </c>
      <c r="C116" s="8">
        <f t="shared" si="17"/>
        <v>-219130089</v>
      </c>
      <c r="D116" s="8">
        <f t="shared" si="17"/>
        <v>-340574525</v>
      </c>
      <c r="E116" s="8">
        <f t="shared" si="17"/>
        <v>63134681</v>
      </c>
      <c r="F116" s="8">
        <f>SUM(F112:F115)</f>
        <v>-404799107</v>
      </c>
      <c r="G116" s="8">
        <f>SUM(G112:G115)</f>
        <v>-87191196</v>
      </c>
      <c r="H116" s="8"/>
    </row>
    <row r="117" spans="1:8" x14ac:dyDescent="0.25">
      <c r="A117" s="10" t="s">
        <v>72</v>
      </c>
      <c r="B117" s="8">
        <f>B100+B109+B116</f>
        <v>567881385</v>
      </c>
      <c r="C117" s="8">
        <f>C100+C109+C116</f>
        <v>-148742450</v>
      </c>
      <c r="D117" s="8">
        <f t="shared" ref="D117:G117" si="18">D100+D109+D116</f>
        <v>118697050</v>
      </c>
      <c r="E117" s="8">
        <f t="shared" si="18"/>
        <v>213692417</v>
      </c>
      <c r="F117" s="8">
        <f t="shared" si="18"/>
        <v>1198623292</v>
      </c>
      <c r="G117" s="8">
        <f t="shared" si="18"/>
        <v>2314434301</v>
      </c>
      <c r="H117" s="8"/>
    </row>
    <row r="118" spans="1:8" x14ac:dyDescent="0.25">
      <c r="A118" s="10" t="s">
        <v>73</v>
      </c>
      <c r="B118" s="5">
        <v>264676631</v>
      </c>
      <c r="C118" s="5">
        <v>512255241</v>
      </c>
      <c r="D118" s="5">
        <v>363512791</v>
      </c>
      <c r="E118" s="5">
        <v>482209841</v>
      </c>
      <c r="F118" s="5">
        <v>695902258</v>
      </c>
      <c r="G118" s="5">
        <v>1894525550</v>
      </c>
      <c r="H118" s="5"/>
    </row>
    <row r="119" spans="1:8" x14ac:dyDescent="0.25">
      <c r="A119" s="10" t="s">
        <v>74</v>
      </c>
      <c r="B119" s="8">
        <f t="shared" ref="B119:G119" si="19">SUM(B117:B118)</f>
        <v>832558016</v>
      </c>
      <c r="C119" s="8">
        <f t="shared" si="19"/>
        <v>363512791</v>
      </c>
      <c r="D119" s="8">
        <f t="shared" si="19"/>
        <v>482209841</v>
      </c>
      <c r="E119" s="8">
        <f t="shared" si="19"/>
        <v>695902258</v>
      </c>
      <c r="F119" s="8">
        <f t="shared" si="19"/>
        <v>1894525550</v>
      </c>
      <c r="G119" s="8">
        <f t="shared" si="19"/>
        <v>4208959851</v>
      </c>
      <c r="H119" s="8"/>
    </row>
    <row r="120" spans="1:8" x14ac:dyDescent="0.25">
      <c r="B120" s="5"/>
      <c r="C120" s="5"/>
      <c r="D120" s="5"/>
      <c r="E120" s="5"/>
      <c r="F120" s="5"/>
      <c r="G120" s="5">
        <v>4208903051</v>
      </c>
      <c r="H120" s="5"/>
    </row>
    <row r="121" spans="1:8" x14ac:dyDescent="0.25">
      <c r="A121" s="2" t="s">
        <v>77</v>
      </c>
      <c r="B121" s="5">
        <v>6236389</v>
      </c>
      <c r="C121" s="5"/>
      <c r="D121" s="5">
        <v>7844849</v>
      </c>
      <c r="E121" s="5">
        <v>9321116</v>
      </c>
      <c r="F121" s="5">
        <v>11515394</v>
      </c>
      <c r="G121" s="5"/>
      <c r="H12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44.85546875" bestFit="1" customWidth="1"/>
    <col min="2" max="8" width="14.28515625" bestFit="1" customWidth="1"/>
  </cols>
  <sheetData>
    <row r="1" spans="1:8" x14ac:dyDescent="0.25">
      <c r="A1" s="1" t="s">
        <v>85</v>
      </c>
    </row>
    <row r="2" spans="1:8" x14ac:dyDescent="0.25">
      <c r="A2" s="1" t="s">
        <v>128</v>
      </c>
    </row>
    <row r="3" spans="1:8" x14ac:dyDescent="0.25">
      <c r="A3" t="s">
        <v>84</v>
      </c>
    </row>
    <row r="4" spans="1:8" x14ac:dyDescent="0.25">
      <c r="A4" s="16"/>
      <c r="B4" s="16">
        <v>2012</v>
      </c>
      <c r="C4" s="16">
        <v>2013</v>
      </c>
      <c r="D4" s="16">
        <v>2014</v>
      </c>
      <c r="E4" s="16">
        <v>2015</v>
      </c>
      <c r="F4" s="16">
        <v>2016</v>
      </c>
      <c r="G4" s="16">
        <v>2017</v>
      </c>
      <c r="H4" s="16">
        <v>2018</v>
      </c>
    </row>
    <row r="5" spans="1:8" x14ac:dyDescent="0.25">
      <c r="A5" s="21" t="s">
        <v>102</v>
      </c>
      <c r="B5" s="16"/>
      <c r="C5" s="16"/>
      <c r="D5" s="16"/>
      <c r="E5" s="16"/>
      <c r="F5" s="16"/>
      <c r="G5" s="16"/>
      <c r="H5" s="16"/>
    </row>
    <row r="6" spans="1:8" x14ac:dyDescent="0.25">
      <c r="A6" s="20" t="s">
        <v>103</v>
      </c>
      <c r="B6" s="8">
        <f t="shared" ref="B6:H6" si="0">B7-B8</f>
        <v>245611137</v>
      </c>
      <c r="C6" s="8">
        <f t="shared" si="0"/>
        <v>259118989</v>
      </c>
      <c r="D6" s="8">
        <f t="shared" si="0"/>
        <v>245156037</v>
      </c>
      <c r="E6" s="8">
        <f t="shared" si="0"/>
        <v>309049996</v>
      </c>
      <c r="F6" s="8">
        <f t="shared" si="0"/>
        <v>457870645</v>
      </c>
      <c r="G6" s="8">
        <f t="shared" si="0"/>
        <v>320891714</v>
      </c>
      <c r="H6" s="8">
        <f t="shared" si="0"/>
        <v>357643347</v>
      </c>
    </row>
    <row r="7" spans="1:8" x14ac:dyDescent="0.25">
      <c r="A7" t="s">
        <v>17</v>
      </c>
      <c r="B7" s="5">
        <v>655483528</v>
      </c>
      <c r="C7" s="5">
        <v>737734692</v>
      </c>
      <c r="D7" s="5">
        <v>803840927</v>
      </c>
      <c r="E7" s="5">
        <v>994802694</v>
      </c>
      <c r="F7" s="5">
        <v>1174136328</v>
      </c>
      <c r="G7" s="5">
        <v>1065531341</v>
      </c>
      <c r="H7" s="5">
        <v>1420069822</v>
      </c>
    </row>
    <row r="8" spans="1:8" x14ac:dyDescent="0.25">
      <c r="A8" t="s">
        <v>18</v>
      </c>
      <c r="B8" s="5">
        <v>409872391</v>
      </c>
      <c r="C8" s="5">
        <v>478615703</v>
      </c>
      <c r="D8" s="5">
        <v>558684890</v>
      </c>
      <c r="E8" s="5">
        <v>685752698</v>
      </c>
      <c r="F8" s="5">
        <v>716265683</v>
      </c>
      <c r="G8" s="5">
        <v>744639627</v>
      </c>
      <c r="H8" s="5">
        <v>1062426475</v>
      </c>
    </row>
    <row r="9" spans="1:8" x14ac:dyDescent="0.25">
      <c r="B9" s="5"/>
      <c r="C9" s="5"/>
      <c r="D9" s="5"/>
      <c r="E9" s="5"/>
      <c r="F9" s="5"/>
      <c r="G9" s="5"/>
      <c r="H9" s="5"/>
    </row>
    <row r="10" spans="1:8" x14ac:dyDescent="0.25">
      <c r="A10" t="s">
        <v>19</v>
      </c>
      <c r="B10" s="5">
        <v>5333048</v>
      </c>
      <c r="C10" s="5">
        <v>8501939</v>
      </c>
      <c r="D10" s="5">
        <v>22290025</v>
      </c>
      <c r="E10" s="5">
        <v>58899103</v>
      </c>
      <c r="F10" s="5">
        <v>29519256</v>
      </c>
      <c r="G10" s="5">
        <v>74774430</v>
      </c>
      <c r="H10" s="5">
        <v>15796481</v>
      </c>
    </row>
    <row r="11" spans="1:8" x14ac:dyDescent="0.25">
      <c r="A11" t="s">
        <v>20</v>
      </c>
      <c r="B11" s="5">
        <v>10012119</v>
      </c>
      <c r="C11" s="5">
        <v>24005456</v>
      </c>
      <c r="D11" s="5">
        <v>23902730</v>
      </c>
      <c r="E11" s="5">
        <v>25114216</v>
      </c>
      <c r="F11" s="5">
        <v>18137810</v>
      </c>
      <c r="G11" s="5">
        <v>10057748</v>
      </c>
      <c r="H11" s="5">
        <v>7106475</v>
      </c>
    </row>
    <row r="12" spans="1:8" x14ac:dyDescent="0.25">
      <c r="A12" t="s">
        <v>21</v>
      </c>
      <c r="B12" s="5">
        <v>16507315</v>
      </c>
      <c r="C12" s="5">
        <v>24571065</v>
      </c>
      <c r="D12" s="5">
        <v>49852531</v>
      </c>
      <c r="E12" s="5">
        <v>37282541</v>
      </c>
      <c r="F12" s="5">
        <v>58406156</v>
      </c>
      <c r="G12" s="5">
        <v>75549798</v>
      </c>
      <c r="H12" s="5">
        <v>206151823</v>
      </c>
    </row>
    <row r="13" spans="1:8" x14ac:dyDescent="0.25">
      <c r="B13" s="8">
        <f t="shared" ref="B13:E13" si="1">SUM(B10:B12)</f>
        <v>31852482</v>
      </c>
      <c r="C13" s="8">
        <f t="shared" si="1"/>
        <v>57078460</v>
      </c>
      <c r="D13" s="8">
        <f t="shared" si="1"/>
        <v>96045286</v>
      </c>
      <c r="E13" s="8">
        <f t="shared" si="1"/>
        <v>121295860</v>
      </c>
      <c r="F13" s="8">
        <f>SUM(F10:F12)</f>
        <v>106063222</v>
      </c>
      <c r="G13" s="8">
        <f>SUM(G10:G12)</f>
        <v>160381976</v>
      </c>
      <c r="H13" s="8">
        <f>SUM(H10:H12)</f>
        <v>229054779</v>
      </c>
    </row>
    <row r="14" spans="1:8" x14ac:dyDescent="0.25">
      <c r="A14" s="2"/>
      <c r="B14" s="8">
        <f t="shared" ref="B14:H14" si="2">B6+B13</f>
        <v>277463619</v>
      </c>
      <c r="C14" s="8">
        <f t="shared" si="2"/>
        <v>316197449</v>
      </c>
      <c r="D14" s="8">
        <f t="shared" si="2"/>
        <v>341201323</v>
      </c>
      <c r="E14" s="8">
        <f t="shared" si="2"/>
        <v>430345856</v>
      </c>
      <c r="F14" s="8">
        <f t="shared" si="2"/>
        <v>563933867</v>
      </c>
      <c r="G14" s="8">
        <f t="shared" si="2"/>
        <v>481273690</v>
      </c>
      <c r="H14" s="8">
        <f t="shared" si="2"/>
        <v>586698126</v>
      </c>
    </row>
    <row r="15" spans="1:8" x14ac:dyDescent="0.25">
      <c r="A15" s="21" t="s">
        <v>104</v>
      </c>
      <c r="B15" s="8"/>
      <c r="C15" s="8"/>
      <c r="D15" s="8"/>
      <c r="E15" s="8"/>
      <c r="F15" s="8"/>
      <c r="G15" s="8"/>
      <c r="H15" s="8"/>
    </row>
    <row r="16" spans="1:8" x14ac:dyDescent="0.25">
      <c r="A16" t="s">
        <v>22</v>
      </c>
      <c r="B16" s="5">
        <v>56526661</v>
      </c>
      <c r="C16" s="5">
        <v>58722512</v>
      </c>
      <c r="D16" s="5">
        <v>62471217</v>
      </c>
      <c r="E16" s="5">
        <v>80403037</v>
      </c>
      <c r="F16" s="5">
        <v>87594129</v>
      </c>
      <c r="G16" s="5">
        <v>93423896</v>
      </c>
      <c r="H16" s="5">
        <v>106533837</v>
      </c>
    </row>
    <row r="17" spans="1:8" x14ac:dyDescent="0.25">
      <c r="A17" t="s">
        <v>23</v>
      </c>
      <c r="B17" s="5">
        <v>6520752</v>
      </c>
      <c r="C17" s="5">
        <v>7697839</v>
      </c>
      <c r="D17" s="5">
        <v>7651070</v>
      </c>
      <c r="E17" s="5">
        <v>8691225</v>
      </c>
      <c r="F17" s="5">
        <v>10089428</v>
      </c>
      <c r="G17" s="5">
        <v>10605677</v>
      </c>
      <c r="H17" s="5">
        <v>11964603</v>
      </c>
    </row>
    <row r="18" spans="1:8" x14ac:dyDescent="0.25">
      <c r="A18" t="s">
        <v>24</v>
      </c>
      <c r="B18" s="5">
        <v>901011</v>
      </c>
      <c r="C18" s="5">
        <v>490444</v>
      </c>
      <c r="D18" s="5">
        <v>700353</v>
      </c>
      <c r="E18" s="5">
        <v>4483431</v>
      </c>
      <c r="F18" s="5">
        <v>1649713</v>
      </c>
      <c r="G18" s="5">
        <v>888685</v>
      </c>
      <c r="H18" s="5">
        <v>775533</v>
      </c>
    </row>
    <row r="19" spans="1:8" x14ac:dyDescent="0.25">
      <c r="A19" t="s">
        <v>25</v>
      </c>
      <c r="B19" s="5">
        <v>1241407</v>
      </c>
      <c r="C19" s="5">
        <v>1526170</v>
      </c>
      <c r="D19" s="5">
        <v>1516953</v>
      </c>
      <c r="E19" s="5">
        <v>1535491</v>
      </c>
      <c r="F19" s="5">
        <v>1730370</v>
      </c>
      <c r="G19" s="5">
        <v>1615521</v>
      </c>
      <c r="H19" s="5">
        <v>1612357</v>
      </c>
    </row>
    <row r="20" spans="1:8" x14ac:dyDescent="0.25">
      <c r="A20" t="s">
        <v>26</v>
      </c>
      <c r="B20" s="5">
        <v>3671797</v>
      </c>
      <c r="C20" s="5">
        <v>3079022</v>
      </c>
      <c r="D20" s="5">
        <v>3578796</v>
      </c>
      <c r="E20" s="5">
        <v>4449706</v>
      </c>
      <c r="F20" s="5">
        <v>2519071</v>
      </c>
      <c r="G20" s="5">
        <v>8280416</v>
      </c>
      <c r="H20" s="5">
        <v>10185920</v>
      </c>
    </row>
    <row r="21" spans="1:8" x14ac:dyDescent="0.25">
      <c r="A21" t="s">
        <v>27</v>
      </c>
      <c r="B21" s="5">
        <v>4252500</v>
      </c>
      <c r="C21" s="5">
        <v>4299750</v>
      </c>
      <c r="D21" s="5">
        <v>4851000</v>
      </c>
      <c r="E21" s="5">
        <v>5333306</v>
      </c>
      <c r="F21" s="5">
        <v>5493548</v>
      </c>
      <c r="G21" s="5">
        <v>6000000</v>
      </c>
      <c r="H21" s="5">
        <v>5142581</v>
      </c>
    </row>
    <row r="22" spans="1:8" x14ac:dyDescent="0.25">
      <c r="A22" t="s">
        <v>28</v>
      </c>
      <c r="B22" s="5">
        <v>510000</v>
      </c>
      <c r="C22" s="5">
        <v>465000</v>
      </c>
      <c r="D22" s="5">
        <v>745000</v>
      </c>
      <c r="E22" s="5">
        <v>885000</v>
      </c>
      <c r="F22" s="5">
        <v>1680000</v>
      </c>
      <c r="G22" s="5">
        <v>1384000</v>
      </c>
      <c r="H22" s="5">
        <v>1488000</v>
      </c>
    </row>
    <row r="23" spans="1:8" x14ac:dyDescent="0.25">
      <c r="A23" t="s">
        <v>29</v>
      </c>
      <c r="B23" s="5">
        <v>90000</v>
      </c>
      <c r="C23" s="5">
        <v>95000</v>
      </c>
      <c r="D23" s="5">
        <v>100000</v>
      </c>
      <c r="E23" s="5">
        <v>120000</v>
      </c>
      <c r="F23" s="5">
        <v>120000</v>
      </c>
      <c r="G23" s="5">
        <v>140000</v>
      </c>
      <c r="H23" s="5">
        <v>172500</v>
      </c>
    </row>
    <row r="24" spans="1:8" x14ac:dyDescent="0.25">
      <c r="A24" t="s">
        <v>30</v>
      </c>
      <c r="B24" s="5">
        <v>6236389</v>
      </c>
      <c r="C24" s="5">
        <v>6912959</v>
      </c>
      <c r="D24" s="5">
        <v>7844849</v>
      </c>
      <c r="E24" s="5">
        <v>9321116</v>
      </c>
      <c r="F24" s="5">
        <v>11515394</v>
      </c>
      <c r="G24" s="5">
        <v>29709178</v>
      </c>
      <c r="H24" s="5">
        <v>22633617</v>
      </c>
    </row>
    <row r="25" spans="1:8" x14ac:dyDescent="0.25">
      <c r="A25" t="s">
        <v>31</v>
      </c>
      <c r="B25" s="5">
        <v>28506644</v>
      </c>
      <c r="C25" s="5">
        <v>33555822</v>
      </c>
      <c r="D25" s="5">
        <v>43692776</v>
      </c>
      <c r="E25" s="5">
        <v>50176834</v>
      </c>
      <c r="F25" s="5">
        <v>53275773</v>
      </c>
      <c r="G25" s="5">
        <v>89004740</v>
      </c>
      <c r="H25" s="5">
        <v>44839569</v>
      </c>
    </row>
    <row r="26" spans="1:8" x14ac:dyDescent="0.25">
      <c r="A26" s="2"/>
      <c r="B26" s="8">
        <f t="shared" ref="B26:E26" si="3">SUM(B16:B25)</f>
        <v>108457161</v>
      </c>
      <c r="C26" s="8">
        <f t="shared" si="3"/>
        <v>116844518</v>
      </c>
      <c r="D26" s="8">
        <f t="shared" si="3"/>
        <v>133152014</v>
      </c>
      <c r="E26" s="8">
        <f t="shared" si="3"/>
        <v>165399146</v>
      </c>
      <c r="F26" s="8">
        <f>SUM(F16:F25)</f>
        <v>175667426</v>
      </c>
      <c r="G26" s="8">
        <f>SUM(G16:G25)</f>
        <v>241052113</v>
      </c>
      <c r="H26" s="8">
        <f>SUM(H16:H25)</f>
        <v>205348517</v>
      </c>
    </row>
    <row r="27" spans="1:8" x14ac:dyDescent="0.25">
      <c r="A27" s="21" t="s">
        <v>105</v>
      </c>
      <c r="B27" s="8">
        <f t="shared" ref="B27:E27" si="4">B14-B26</f>
        <v>169006458</v>
      </c>
      <c r="C27" s="8">
        <f t="shared" si="4"/>
        <v>199352931</v>
      </c>
      <c r="D27" s="8">
        <f t="shared" si="4"/>
        <v>208049309</v>
      </c>
      <c r="E27" s="8">
        <f t="shared" si="4"/>
        <v>264946710</v>
      </c>
      <c r="F27" s="8">
        <f>F14-F26</f>
        <v>388266441</v>
      </c>
      <c r="G27" s="8">
        <f>G14-G26</f>
        <v>240221577</v>
      </c>
      <c r="H27" s="8">
        <f>H14-H26</f>
        <v>381349609</v>
      </c>
    </row>
    <row r="28" spans="1:8" x14ac:dyDescent="0.25">
      <c r="A28" s="18" t="s">
        <v>106</v>
      </c>
      <c r="B28" s="8"/>
      <c r="C28" s="8"/>
      <c r="D28" s="8"/>
      <c r="E28" s="8"/>
      <c r="F28" s="8"/>
      <c r="G28" s="8"/>
      <c r="H28" s="8"/>
    </row>
    <row r="29" spans="1:8" x14ac:dyDescent="0.25">
      <c r="A29" t="s">
        <v>32</v>
      </c>
      <c r="B29" s="5">
        <v>16274804</v>
      </c>
      <c r="C29" s="5">
        <v>14416682</v>
      </c>
      <c r="D29" s="5">
        <v>21546351</v>
      </c>
      <c r="E29" s="5">
        <v>7349714</v>
      </c>
      <c r="F29" s="5">
        <v>5983464</v>
      </c>
      <c r="G29" s="5">
        <v>4797312</v>
      </c>
      <c r="H29" s="5">
        <v>5414979</v>
      </c>
    </row>
    <row r="30" spans="1:8" x14ac:dyDescent="0.25">
      <c r="A30" t="s">
        <v>33</v>
      </c>
      <c r="B30" s="5">
        <v>0</v>
      </c>
      <c r="C30" s="5">
        <v>24781301</v>
      </c>
      <c r="D30" s="5">
        <v>-84236740</v>
      </c>
      <c r="E30" s="5">
        <v>-45148650</v>
      </c>
      <c r="F30" s="5">
        <v>-11740734</v>
      </c>
      <c r="G30" s="5">
        <v>-53354672</v>
      </c>
      <c r="H30" s="5">
        <v>40381622</v>
      </c>
    </row>
    <row r="31" spans="1:8" x14ac:dyDescent="0.25">
      <c r="A31" t="s">
        <v>34</v>
      </c>
      <c r="B31" s="5">
        <v>0</v>
      </c>
      <c r="C31" s="5">
        <v>0</v>
      </c>
      <c r="D31" s="5">
        <v>9069942</v>
      </c>
      <c r="E31" s="5">
        <v>3707000</v>
      </c>
      <c r="F31" s="5">
        <v>-11740458</v>
      </c>
      <c r="G31" s="5">
        <v>896335</v>
      </c>
      <c r="H31" s="5">
        <v>-85000</v>
      </c>
    </row>
    <row r="32" spans="1:8" x14ac:dyDescent="0.25">
      <c r="B32" s="8">
        <f t="shared" ref="B32:E32" si="5">SUM(B29:B31)</f>
        <v>16274804</v>
      </c>
      <c r="C32" s="8">
        <f t="shared" si="5"/>
        <v>39197983</v>
      </c>
      <c r="D32" s="8">
        <f t="shared" si="5"/>
        <v>-53620447</v>
      </c>
      <c r="E32" s="8">
        <f t="shared" si="5"/>
        <v>-34091936</v>
      </c>
      <c r="F32" s="8">
        <f>SUM(F29:F31)</f>
        <v>-17497728</v>
      </c>
      <c r="G32" s="8">
        <f>SUM(G29:G31)</f>
        <v>-47661025</v>
      </c>
      <c r="H32" s="8">
        <f>SUM(H29:H31)</f>
        <v>45711601</v>
      </c>
    </row>
    <row r="33" spans="1:8" x14ac:dyDescent="0.25">
      <c r="A33" s="21" t="s">
        <v>107</v>
      </c>
      <c r="B33" s="8">
        <f t="shared" ref="B33:E33" si="6">B27-B32</f>
        <v>152731654</v>
      </c>
      <c r="C33" s="8">
        <f t="shared" si="6"/>
        <v>160154948</v>
      </c>
      <c r="D33" s="8">
        <f t="shared" si="6"/>
        <v>261669756</v>
      </c>
      <c r="E33" s="8">
        <f t="shared" si="6"/>
        <v>299038646</v>
      </c>
      <c r="F33" s="8">
        <f>F27-F32</f>
        <v>405764169</v>
      </c>
      <c r="G33" s="8">
        <f>G27-G32</f>
        <v>287882602</v>
      </c>
      <c r="H33" s="8">
        <f>H27-H32</f>
        <v>335638008</v>
      </c>
    </row>
    <row r="34" spans="1:8" x14ac:dyDescent="0.25">
      <c r="A34" s="21" t="s">
        <v>108</v>
      </c>
      <c r="B34" s="8">
        <f t="shared" ref="B34:E34" si="7">SUM(B35:B36)</f>
        <v>66659787</v>
      </c>
      <c r="C34" s="8">
        <f t="shared" si="7"/>
        <v>74124636</v>
      </c>
      <c r="D34" s="8">
        <f t="shared" si="7"/>
        <v>68506354</v>
      </c>
      <c r="E34" s="8">
        <f t="shared" si="7"/>
        <v>100474458</v>
      </c>
      <c r="F34" s="8">
        <f>SUM(F35:F36)</f>
        <v>127703213</v>
      </c>
      <c r="G34" s="8">
        <f>SUM(G35:G36)</f>
        <v>44305857</v>
      </c>
      <c r="H34" s="8">
        <f>SUM(H35:H36)</f>
        <v>91372360</v>
      </c>
    </row>
    <row r="35" spans="1:8" x14ac:dyDescent="0.25">
      <c r="A35" t="s">
        <v>35</v>
      </c>
      <c r="B35" s="5">
        <v>68400000</v>
      </c>
      <c r="C35" s="5">
        <v>72949492</v>
      </c>
      <c r="D35" s="5">
        <v>65110588</v>
      </c>
      <c r="E35" s="5">
        <v>96875250</v>
      </c>
      <c r="F35" s="5">
        <v>127430956</v>
      </c>
      <c r="G35" s="5">
        <v>50987587</v>
      </c>
      <c r="H35" s="5">
        <v>88001391</v>
      </c>
    </row>
    <row r="36" spans="1:8" x14ac:dyDescent="0.25">
      <c r="A36" t="s">
        <v>36</v>
      </c>
      <c r="B36" s="5">
        <v>-1740213</v>
      </c>
      <c r="C36" s="5">
        <v>1175144</v>
      </c>
      <c r="D36" s="5">
        <v>3395766</v>
      </c>
      <c r="E36" s="5">
        <v>3599208</v>
      </c>
      <c r="F36" s="5">
        <v>272257</v>
      </c>
      <c r="G36" s="5">
        <v>-6681730</v>
      </c>
      <c r="H36" s="5">
        <v>3370969</v>
      </c>
    </row>
    <row r="37" spans="1:8" x14ac:dyDescent="0.25">
      <c r="A37" s="1" t="s">
        <v>109</v>
      </c>
      <c r="B37" s="8">
        <f t="shared" ref="B37:E37" si="8">B33-B34</f>
        <v>86071867</v>
      </c>
      <c r="C37" s="8">
        <f t="shared" si="8"/>
        <v>86030312</v>
      </c>
      <c r="D37" s="8">
        <f t="shared" si="8"/>
        <v>193163402</v>
      </c>
      <c r="E37" s="8">
        <f t="shared" si="8"/>
        <v>198564188</v>
      </c>
      <c r="F37" s="8">
        <f>F33-F34</f>
        <v>278060956</v>
      </c>
      <c r="G37" s="8">
        <f>G33-G34</f>
        <v>243576745</v>
      </c>
      <c r="H37" s="8">
        <f>H33-H34</f>
        <v>244265648</v>
      </c>
    </row>
    <row r="38" spans="1:8" x14ac:dyDescent="0.25">
      <c r="A38" s="22" t="s">
        <v>110</v>
      </c>
      <c r="B38" s="12">
        <f>B37/('1'!B37/10)</f>
        <v>0.8464857069558176</v>
      </c>
      <c r="C38" s="12">
        <f>C37/('1'!C37/10)</f>
        <v>0.76916093504375149</v>
      </c>
      <c r="D38" s="12">
        <f>D37/('1'!D37/10)</f>
        <v>1.6605701564014792</v>
      </c>
      <c r="E38" s="12">
        <f>E37/('1'!E37/10)</f>
        <v>1.6413453405396463</v>
      </c>
      <c r="F38" s="12">
        <f>F37/('1'!F37/10)</f>
        <v>2.2984711347677638</v>
      </c>
      <c r="G38" s="12">
        <f>G37/('1'!G37/10)</f>
        <v>1.8138939236966785</v>
      </c>
      <c r="H38" s="12">
        <f>H37/('1'!H37/10)</f>
        <v>1.8190241218431247</v>
      </c>
    </row>
    <row r="39" spans="1:8" x14ac:dyDescent="0.25">
      <c r="A39" s="22" t="s">
        <v>111</v>
      </c>
      <c r="B39" s="8">
        <f>'1'!B37/10</f>
        <v>101681418</v>
      </c>
      <c r="C39" s="8">
        <f>'1'!C37/10</f>
        <v>111849559.8</v>
      </c>
      <c r="D39" s="8">
        <f>'1'!D37/10</f>
        <v>116323541.8</v>
      </c>
      <c r="E39" s="8">
        <f>'1'!E37/10</f>
        <v>120976483.8</v>
      </c>
      <c r="F39" s="8">
        <f>'1'!F37/10</f>
        <v>120976483.8</v>
      </c>
      <c r="G39" s="8">
        <f>'1'!G37/10</f>
        <v>134283897.09999999</v>
      </c>
      <c r="H39" s="8">
        <f>'1'!H37/10</f>
        <v>134283897.09999999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xSplit="1" ySplit="4" topLeftCell="B32" activePane="bottomRight" state="frozen"/>
      <selection pane="topRight" activeCell="B1" sqref="B1"/>
      <selection pane="bottomLeft" activeCell="A4" sqref="A4"/>
      <selection pane="bottomRight" activeCell="A2" sqref="A2"/>
    </sheetView>
  </sheetViews>
  <sheetFormatPr defaultRowHeight="15" x14ac:dyDescent="0.25"/>
  <cols>
    <col min="1" max="1" width="49.28515625" bestFit="1" customWidth="1"/>
    <col min="2" max="3" width="13.42578125" bestFit="1" customWidth="1"/>
    <col min="4" max="8" width="15" bestFit="1" customWidth="1"/>
  </cols>
  <sheetData>
    <row r="1" spans="1:8" x14ac:dyDescent="0.25">
      <c r="A1" s="1" t="s">
        <v>85</v>
      </c>
    </row>
    <row r="2" spans="1:8" x14ac:dyDescent="0.25">
      <c r="A2" s="1" t="s">
        <v>37</v>
      </c>
    </row>
    <row r="3" spans="1:8" x14ac:dyDescent="0.25">
      <c r="A3" t="s">
        <v>84</v>
      </c>
    </row>
    <row r="4" spans="1:8" x14ac:dyDescent="0.25">
      <c r="A4" s="16"/>
      <c r="B4" s="16">
        <v>2012</v>
      </c>
      <c r="C4" s="16">
        <v>2013</v>
      </c>
      <c r="D4" s="16">
        <v>2014</v>
      </c>
      <c r="E4" s="16">
        <v>2015</v>
      </c>
      <c r="F4" s="16">
        <v>2016</v>
      </c>
      <c r="G4" s="16">
        <v>2017</v>
      </c>
      <c r="H4" s="16">
        <v>2018</v>
      </c>
    </row>
    <row r="5" spans="1:8" x14ac:dyDescent="0.25">
      <c r="A5" s="21" t="s">
        <v>112</v>
      </c>
      <c r="B5" s="5"/>
      <c r="C5" s="5"/>
      <c r="D5" s="5"/>
      <c r="E5" s="5"/>
      <c r="F5" s="5"/>
      <c r="G5" s="5"/>
      <c r="H5" s="5"/>
    </row>
    <row r="6" spans="1:8" x14ac:dyDescent="0.25">
      <c r="A6" s="18" t="s">
        <v>113</v>
      </c>
      <c r="B6" s="5"/>
      <c r="C6" s="5"/>
      <c r="D6" s="5"/>
      <c r="E6" s="5"/>
      <c r="F6" s="5"/>
      <c r="G6" s="5"/>
      <c r="H6" s="5"/>
    </row>
    <row r="7" spans="1:8" x14ac:dyDescent="0.25">
      <c r="A7" t="s">
        <v>39</v>
      </c>
      <c r="B7" s="5">
        <v>635321093</v>
      </c>
      <c r="C7" s="5">
        <v>675095490</v>
      </c>
      <c r="D7" s="5">
        <v>799532959</v>
      </c>
      <c r="E7" s="5">
        <v>1034878387</v>
      </c>
      <c r="F7" s="5">
        <v>1288821764</v>
      </c>
      <c r="G7" s="5">
        <v>1143939262</v>
      </c>
      <c r="H7" s="5">
        <v>1254374663</v>
      </c>
    </row>
    <row r="8" spans="1:8" x14ac:dyDescent="0.25">
      <c r="A8" t="s">
        <v>40</v>
      </c>
      <c r="B8" s="5">
        <v>-403006416</v>
      </c>
      <c r="C8" s="5">
        <v>-463545220</v>
      </c>
      <c r="D8" s="5">
        <v>-517685193</v>
      </c>
      <c r="E8" s="5">
        <v>-612673654</v>
      </c>
      <c r="F8" s="5">
        <v>-661102365</v>
      </c>
      <c r="G8" s="5">
        <v>-770918642</v>
      </c>
      <c r="H8" s="5">
        <v>-968069307</v>
      </c>
    </row>
    <row r="9" spans="1:8" x14ac:dyDescent="0.25">
      <c r="A9" t="s">
        <v>78</v>
      </c>
      <c r="B9" s="5"/>
      <c r="C9" s="5"/>
      <c r="D9" s="5"/>
      <c r="E9" s="5"/>
      <c r="F9" s="5"/>
      <c r="G9" s="5">
        <v>45068955</v>
      </c>
      <c r="H9" s="5">
        <v>177445077</v>
      </c>
    </row>
    <row r="10" spans="1:8" x14ac:dyDescent="0.25">
      <c r="A10" t="s">
        <v>41</v>
      </c>
      <c r="B10" s="5">
        <v>10012119</v>
      </c>
      <c r="C10" s="5">
        <v>8501939</v>
      </c>
      <c r="D10" s="5">
        <v>23902730</v>
      </c>
      <c r="E10" s="5">
        <v>12136342</v>
      </c>
      <c r="F10" s="5">
        <v>13689439</v>
      </c>
      <c r="G10" s="5">
        <v>14753405</v>
      </c>
      <c r="H10" s="5">
        <v>6095308</v>
      </c>
    </row>
    <row r="11" spans="1:8" x14ac:dyDescent="0.25">
      <c r="A11" t="s">
        <v>42</v>
      </c>
      <c r="B11" s="5">
        <v>-60779161</v>
      </c>
      <c r="C11" s="5">
        <v>24005456</v>
      </c>
      <c r="D11" s="5">
        <v>17937834</v>
      </c>
      <c r="E11" s="5">
        <v>25114216</v>
      </c>
      <c r="F11" s="5">
        <v>18137810</v>
      </c>
      <c r="G11" s="5">
        <v>10057748</v>
      </c>
      <c r="H11" s="5">
        <v>7106475</v>
      </c>
    </row>
    <row r="12" spans="1:8" x14ac:dyDescent="0.25">
      <c r="A12" t="s">
        <v>43</v>
      </c>
      <c r="B12" s="5">
        <v>-3671797</v>
      </c>
      <c r="C12" s="5">
        <v>0</v>
      </c>
      <c r="D12" s="5">
        <v>-67322217</v>
      </c>
      <c r="E12" s="5">
        <v>95559</v>
      </c>
      <c r="F12" s="5">
        <v>50400</v>
      </c>
      <c r="G12" s="5">
        <v>28400</v>
      </c>
      <c r="H12" s="5">
        <v>696605</v>
      </c>
    </row>
    <row r="13" spans="1:8" x14ac:dyDescent="0.25">
      <c r="A13" t="s">
        <v>44</v>
      </c>
      <c r="B13" s="5">
        <v>-43702731</v>
      </c>
      <c r="C13" s="5">
        <v>-63022262</v>
      </c>
      <c r="D13" s="5">
        <v>-3578796</v>
      </c>
      <c r="E13" s="5">
        <v>-85736343</v>
      </c>
      <c r="F13" s="5">
        <v>-93087677</v>
      </c>
      <c r="G13" s="5">
        <v>-99296915</v>
      </c>
      <c r="H13" s="5">
        <v>-111588352</v>
      </c>
    </row>
    <row r="14" spans="1:8" x14ac:dyDescent="0.25">
      <c r="A14" t="s">
        <v>45</v>
      </c>
      <c r="B14" s="5">
        <v>16591882</v>
      </c>
      <c r="C14" s="5">
        <v>-3079022</v>
      </c>
      <c r="D14" s="5">
        <v>-36661252</v>
      </c>
      <c r="E14" s="5">
        <v>-4449706</v>
      </c>
      <c r="F14" s="5">
        <v>-2519071</v>
      </c>
      <c r="G14" s="5">
        <v>-7598786</v>
      </c>
      <c r="H14" s="5">
        <v>-10185920</v>
      </c>
    </row>
    <row r="15" spans="1:8" x14ac:dyDescent="0.25">
      <c r="A15" t="s">
        <v>46</v>
      </c>
      <c r="B15" s="5">
        <v>-39306671</v>
      </c>
      <c r="C15" s="5">
        <v>-77694761</v>
      </c>
      <c r="D15" s="5">
        <v>49852531</v>
      </c>
      <c r="E15" s="5">
        <v>-77539175</v>
      </c>
      <c r="F15" s="5">
        <v>-94559859</v>
      </c>
      <c r="G15" s="5">
        <v>-177786797</v>
      </c>
      <c r="H15" s="5">
        <v>-50262401</v>
      </c>
    </row>
    <row r="16" spans="1:8" x14ac:dyDescent="0.25">
      <c r="A16" t="s">
        <v>47</v>
      </c>
      <c r="B16" s="5"/>
      <c r="C16" s="5">
        <v>24571065</v>
      </c>
      <c r="D16" s="5">
        <v>-56734947</v>
      </c>
      <c r="E16" s="5">
        <v>37282541</v>
      </c>
      <c r="F16" s="5">
        <v>17810680</v>
      </c>
      <c r="G16" s="5">
        <v>8669907</v>
      </c>
      <c r="H16" s="5">
        <v>2720495</v>
      </c>
    </row>
    <row r="17" spans="1:8" x14ac:dyDescent="0.25">
      <c r="A17" t="s">
        <v>48</v>
      </c>
      <c r="B17" s="5"/>
      <c r="C17" s="5">
        <v>-46158176</v>
      </c>
      <c r="D17" s="5"/>
      <c r="E17" s="5">
        <v>-67781174</v>
      </c>
      <c r="F17" s="5">
        <v>-70431324</v>
      </c>
      <c r="G17" s="5">
        <v>-105237295</v>
      </c>
      <c r="H17" s="5">
        <v>-62046092</v>
      </c>
    </row>
    <row r="18" spans="1:8" x14ac:dyDescent="0.25">
      <c r="A18" s="9"/>
      <c r="B18" s="8">
        <f>SUM(B7:B17)</f>
        <v>111458318</v>
      </c>
      <c r="C18" s="8">
        <f t="shared" ref="C18:H18" si="0">SUM(C7:C17)</f>
        <v>78674509</v>
      </c>
      <c r="D18" s="8">
        <f t="shared" si="0"/>
        <v>209243649</v>
      </c>
      <c r="E18" s="8">
        <f t="shared" si="0"/>
        <v>261326993</v>
      </c>
      <c r="F18" s="8">
        <f t="shared" si="0"/>
        <v>416809797</v>
      </c>
      <c r="G18" s="8">
        <f t="shared" si="0"/>
        <v>61679242</v>
      </c>
      <c r="H18" s="8">
        <f t="shared" si="0"/>
        <v>246286551</v>
      </c>
    </row>
    <row r="19" spans="1:8" x14ac:dyDescent="0.25">
      <c r="A19" s="3"/>
      <c r="B19" s="8"/>
      <c r="C19" s="8"/>
      <c r="D19" s="8"/>
      <c r="E19" s="8"/>
      <c r="F19" s="8"/>
      <c r="G19" s="8"/>
      <c r="H19" s="8"/>
    </row>
    <row r="20" spans="1:8" x14ac:dyDescent="0.25">
      <c r="A20" s="20" t="s">
        <v>114</v>
      </c>
      <c r="B20" s="5"/>
      <c r="C20" s="5"/>
      <c r="D20" s="5"/>
      <c r="E20" s="5"/>
      <c r="F20" s="5"/>
      <c r="G20" s="5"/>
      <c r="H20" s="5"/>
    </row>
    <row r="21" spans="1:8" x14ac:dyDescent="0.25">
      <c r="A21" t="s">
        <v>51</v>
      </c>
      <c r="B21" s="5">
        <v>-545645229</v>
      </c>
      <c r="C21" s="5">
        <v>-629311325</v>
      </c>
      <c r="D21" s="5">
        <v>-1121068917</v>
      </c>
      <c r="E21" s="5">
        <v>-1680346612</v>
      </c>
      <c r="F21" s="5">
        <v>-1315198423</v>
      </c>
      <c r="G21" s="5">
        <v>-1506210313</v>
      </c>
      <c r="H21" s="5">
        <v>-1074602772</v>
      </c>
    </row>
    <row r="22" spans="1:8" x14ac:dyDescent="0.25">
      <c r="A22" t="s">
        <v>79</v>
      </c>
      <c r="B22" s="5"/>
      <c r="C22" s="5"/>
      <c r="D22" s="5"/>
      <c r="E22" s="5"/>
      <c r="F22" s="5"/>
      <c r="G22" s="5">
        <v>58878663</v>
      </c>
      <c r="H22" s="5">
        <v>7200528</v>
      </c>
    </row>
    <row r="23" spans="1:8" x14ac:dyDescent="0.25">
      <c r="A23" t="s">
        <v>52</v>
      </c>
      <c r="B23" s="5">
        <v>91518699</v>
      </c>
      <c r="C23" s="5">
        <v>62988295</v>
      </c>
      <c r="D23" s="5">
        <v>14186490</v>
      </c>
      <c r="E23" s="5">
        <v>-25831164</v>
      </c>
      <c r="F23" s="5">
        <v>13024923</v>
      </c>
      <c r="G23" s="5">
        <v>-36433849</v>
      </c>
      <c r="H23" s="5">
        <v>29656596</v>
      </c>
    </row>
    <row r="24" spans="1:8" x14ac:dyDescent="0.25">
      <c r="A24" t="s">
        <v>53</v>
      </c>
      <c r="B24" s="5">
        <v>-30000000</v>
      </c>
      <c r="C24" s="5">
        <v>105000000</v>
      </c>
      <c r="D24" s="5">
        <v>-75000000</v>
      </c>
      <c r="E24" s="5">
        <v>423600000</v>
      </c>
      <c r="F24" s="5">
        <v>586426100</v>
      </c>
      <c r="G24" s="5">
        <v>2540035992</v>
      </c>
      <c r="H24" s="5">
        <v>1309999195</v>
      </c>
    </row>
    <row r="25" spans="1:8" x14ac:dyDescent="0.25">
      <c r="A25" t="s">
        <v>54</v>
      </c>
      <c r="B25" s="5">
        <v>11291830</v>
      </c>
      <c r="C25" s="5">
        <v>340137543</v>
      </c>
      <c r="D25" s="5">
        <v>1368997096</v>
      </c>
      <c r="E25" s="5">
        <v>1143579523</v>
      </c>
      <c r="F25" s="5">
        <v>1195605776</v>
      </c>
      <c r="G25" s="5">
        <v>681559989</v>
      </c>
      <c r="H25" s="5">
        <v>477630804</v>
      </c>
    </row>
    <row r="26" spans="1:8" x14ac:dyDescent="0.25">
      <c r="A26" t="s">
        <v>55</v>
      </c>
      <c r="B26" s="5">
        <v>41073607</v>
      </c>
      <c r="C26" s="5">
        <v>153051601</v>
      </c>
      <c r="D26" s="5">
        <v>-82437672</v>
      </c>
      <c r="E26" s="5">
        <v>20335128</v>
      </c>
      <c r="F26" s="5">
        <v>708018391</v>
      </c>
      <c r="G26" s="5">
        <v>421416881</v>
      </c>
      <c r="H26" s="5">
        <v>-399080413</v>
      </c>
    </row>
    <row r="27" spans="1:8" x14ac:dyDescent="0.25">
      <c r="A27" s="10"/>
      <c r="B27" s="8">
        <f t="shared" ref="B27:H27" si="1">SUM(B21:B26)</f>
        <v>-431761093</v>
      </c>
      <c r="C27" s="8">
        <f t="shared" si="1"/>
        <v>31866114</v>
      </c>
      <c r="D27" s="8">
        <f t="shared" si="1"/>
        <v>104676997</v>
      </c>
      <c r="E27" s="8">
        <f t="shared" si="1"/>
        <v>-118663125</v>
      </c>
      <c r="F27" s="8">
        <f t="shared" si="1"/>
        <v>1187876767</v>
      </c>
      <c r="G27" s="8">
        <f t="shared" si="1"/>
        <v>2159247363</v>
      </c>
      <c r="H27" s="8">
        <f t="shared" si="1"/>
        <v>350803938</v>
      </c>
    </row>
    <row r="28" spans="1:8" x14ac:dyDescent="0.25">
      <c r="A28" s="10"/>
      <c r="B28" s="8">
        <f>B18+B27</f>
        <v>-320302775</v>
      </c>
      <c r="C28" s="8">
        <f>C18+C27</f>
        <v>110540623</v>
      </c>
      <c r="D28" s="8">
        <f t="shared" ref="D28:H28" si="2">D18+D27</f>
        <v>313920646</v>
      </c>
      <c r="E28" s="8">
        <f t="shared" si="2"/>
        <v>142663868</v>
      </c>
      <c r="F28" s="8">
        <f t="shared" si="2"/>
        <v>1604686564</v>
      </c>
      <c r="G28" s="8">
        <f t="shared" si="2"/>
        <v>2220926605</v>
      </c>
      <c r="H28" s="8">
        <f t="shared" si="2"/>
        <v>597090489</v>
      </c>
    </row>
    <row r="29" spans="1:8" x14ac:dyDescent="0.25">
      <c r="A29" s="21" t="s">
        <v>115</v>
      </c>
      <c r="B29" s="5"/>
      <c r="C29" s="5"/>
      <c r="D29" s="5"/>
      <c r="E29" s="5"/>
      <c r="F29" s="5"/>
      <c r="G29" s="5"/>
      <c r="H29" s="5"/>
    </row>
    <row r="30" spans="1:8" x14ac:dyDescent="0.25">
      <c r="A30" t="s">
        <v>58</v>
      </c>
      <c r="B30" s="5"/>
      <c r="C30" s="5">
        <v>2523617</v>
      </c>
      <c r="D30" s="5"/>
      <c r="E30" s="5">
        <v>-240853802</v>
      </c>
      <c r="F30" s="5">
        <v>0</v>
      </c>
      <c r="G30" s="5">
        <v>206281092</v>
      </c>
      <c r="H30" s="5">
        <v>-261497432</v>
      </c>
    </row>
    <row r="31" spans="1:8" x14ac:dyDescent="0.25">
      <c r="A31" t="s">
        <v>59</v>
      </c>
      <c r="B31" s="5">
        <v>-17355677</v>
      </c>
      <c r="C31" s="5">
        <v>-21006378</v>
      </c>
      <c r="D31" s="5">
        <v>164646647</v>
      </c>
      <c r="E31" s="5">
        <v>264316855</v>
      </c>
      <c r="F31" s="5">
        <v>19473370</v>
      </c>
      <c r="G31" s="5">
        <v>1757700</v>
      </c>
      <c r="H31" s="5">
        <v>880506</v>
      </c>
    </row>
    <row r="32" spans="1:8" x14ac:dyDescent="0.25">
      <c r="A32" t="s">
        <v>60</v>
      </c>
      <c r="B32" s="5"/>
      <c r="C32" s="5"/>
      <c r="D32" s="5"/>
      <c r="E32" s="5"/>
      <c r="F32" s="5">
        <v>29519256</v>
      </c>
      <c r="G32" s="5">
        <v>0</v>
      </c>
      <c r="H32" s="5">
        <v>0</v>
      </c>
    </row>
    <row r="33" spans="1:8" x14ac:dyDescent="0.25">
      <c r="A33" t="s">
        <v>61</v>
      </c>
      <c r="B33" s="5">
        <v>90000</v>
      </c>
      <c r="C33" s="5">
        <v>2523617</v>
      </c>
      <c r="D33" s="5">
        <v>404847</v>
      </c>
      <c r="E33" s="5">
        <v>57330</v>
      </c>
      <c r="F33" s="5">
        <v>2838655</v>
      </c>
      <c r="G33" s="5">
        <v>0</v>
      </c>
      <c r="H33" s="5">
        <v>0</v>
      </c>
    </row>
    <row r="34" spans="1:8" x14ac:dyDescent="0.25">
      <c r="A34" t="s">
        <v>62</v>
      </c>
      <c r="B34" s="5"/>
      <c r="C34" s="5"/>
      <c r="D34" s="5"/>
      <c r="E34" s="5"/>
      <c r="F34" s="5">
        <v>31186655</v>
      </c>
      <c r="G34" s="5">
        <v>0</v>
      </c>
      <c r="H34" s="5">
        <v>0</v>
      </c>
    </row>
    <row r="35" spans="1:8" x14ac:dyDescent="0.25">
      <c r="A35" t="s">
        <v>63</v>
      </c>
      <c r="B35" s="5"/>
      <c r="C35" s="5"/>
      <c r="D35" s="5"/>
      <c r="E35" s="5"/>
      <c r="F35" s="5">
        <v>-72000000</v>
      </c>
      <c r="G35" s="5">
        <v>-19431385</v>
      </c>
      <c r="H35" s="5">
        <v>0</v>
      </c>
    </row>
    <row r="36" spans="1:8" x14ac:dyDescent="0.25">
      <c r="A36" t="s">
        <v>64</v>
      </c>
      <c r="B36" s="5">
        <v>-27615237</v>
      </c>
      <c r="C36" s="5">
        <v>-21670223</v>
      </c>
      <c r="D36" s="5">
        <v>-19700565</v>
      </c>
      <c r="E36" s="5">
        <v>-15626515</v>
      </c>
      <c r="F36" s="5">
        <v>-12282101</v>
      </c>
      <c r="G36" s="5">
        <v>-7908515</v>
      </c>
      <c r="H36" s="5">
        <v>-35161395</v>
      </c>
    </row>
    <row r="37" spans="1:8" x14ac:dyDescent="0.25">
      <c r="A37" s="2"/>
      <c r="B37" s="8">
        <f t="shared" ref="B37:D37" si="3">SUM(B31:B36)</f>
        <v>-44880914</v>
      </c>
      <c r="C37" s="8">
        <f t="shared" si="3"/>
        <v>-40152984</v>
      </c>
      <c r="D37" s="8">
        <f t="shared" si="3"/>
        <v>145350929</v>
      </c>
      <c r="E37" s="8">
        <f>SUM(E30:E36)</f>
        <v>7893868</v>
      </c>
      <c r="F37" s="8">
        <f>SUM(F31:F36)</f>
        <v>-1264165</v>
      </c>
      <c r="G37" s="8">
        <f>SUM(G30:G36)</f>
        <v>180698892</v>
      </c>
      <c r="H37" s="8">
        <f>SUM(H30:H36)</f>
        <v>-295778321</v>
      </c>
    </row>
    <row r="38" spans="1:8" x14ac:dyDescent="0.25">
      <c r="B38" s="5"/>
      <c r="C38" s="5"/>
      <c r="D38" s="5"/>
      <c r="E38" s="5"/>
      <c r="F38" s="5"/>
      <c r="G38" s="5"/>
      <c r="H38" s="5"/>
    </row>
    <row r="39" spans="1:8" x14ac:dyDescent="0.25">
      <c r="A39" s="21" t="s">
        <v>116</v>
      </c>
      <c r="B39" s="5"/>
      <c r="C39" s="5"/>
      <c r="D39" s="5"/>
      <c r="E39" s="5"/>
      <c r="F39" s="5"/>
      <c r="G39" s="5"/>
      <c r="H39" s="5"/>
    </row>
    <row r="40" spans="1:8" x14ac:dyDescent="0.25">
      <c r="A40" t="s">
        <v>67</v>
      </c>
      <c r="B40" s="5">
        <v>361356500</v>
      </c>
      <c r="C40" s="5">
        <v>-218875885</v>
      </c>
      <c r="D40" s="5">
        <v>-273464785</v>
      </c>
      <c r="E40" s="5">
        <v>156193514</v>
      </c>
      <c r="F40" s="5">
        <v>-251092071</v>
      </c>
      <c r="G40" s="5">
        <v>-51243104</v>
      </c>
      <c r="H40" s="5">
        <v>-81555835</v>
      </c>
    </row>
    <row r="41" spans="1:8" x14ac:dyDescent="0.25">
      <c r="A41" t="s">
        <v>68</v>
      </c>
      <c r="B41" s="5">
        <v>254203540</v>
      </c>
      <c r="C41" s="5">
        <v>0</v>
      </c>
      <c r="D41" s="5">
        <v>0</v>
      </c>
      <c r="E41" s="5">
        <v>0</v>
      </c>
      <c r="F41" s="5">
        <v>0</v>
      </c>
      <c r="G41" s="5">
        <v>-35948092</v>
      </c>
      <c r="H41" s="5">
        <v>-189481974</v>
      </c>
    </row>
    <row r="42" spans="1:8" x14ac:dyDescent="0.25">
      <c r="A42" t="s">
        <v>69</v>
      </c>
      <c r="B42" s="5">
        <v>-2797741</v>
      </c>
      <c r="C42" s="5"/>
      <c r="D42" s="5">
        <v>-67109740</v>
      </c>
      <c r="E42" s="5">
        <v>-93058833</v>
      </c>
      <c r="F42" s="5">
        <v>-153707036</v>
      </c>
      <c r="G42" s="5"/>
      <c r="H42" s="5"/>
    </row>
    <row r="43" spans="1:8" x14ac:dyDescent="0.25">
      <c r="A43" t="s">
        <v>70</v>
      </c>
      <c r="B43" s="5"/>
      <c r="C43" s="5">
        <v>-254204</v>
      </c>
      <c r="D43" s="5"/>
      <c r="E43" s="5">
        <v>0</v>
      </c>
      <c r="F43" s="5"/>
      <c r="G43" s="5"/>
      <c r="H43" s="5"/>
    </row>
    <row r="44" spans="1:8" x14ac:dyDescent="0.25">
      <c r="A44" s="10"/>
      <c r="B44" s="8">
        <f t="shared" ref="B44:E44" si="4">SUM(B40:B43)</f>
        <v>612762299</v>
      </c>
      <c r="C44" s="8">
        <f t="shared" si="4"/>
        <v>-219130089</v>
      </c>
      <c r="D44" s="8">
        <f t="shared" si="4"/>
        <v>-340574525</v>
      </c>
      <c r="E44" s="8">
        <f t="shared" si="4"/>
        <v>63134681</v>
      </c>
      <c r="F44" s="8">
        <f>SUM(F40:F43)</f>
        <v>-404799107</v>
      </c>
      <c r="G44" s="8">
        <f>SUM(G40:G43)</f>
        <v>-87191196</v>
      </c>
      <c r="H44" s="8">
        <f>SUM(H40:H43)</f>
        <v>-271037809</v>
      </c>
    </row>
    <row r="45" spans="1:8" x14ac:dyDescent="0.25">
      <c r="A45" s="21" t="s">
        <v>117</v>
      </c>
      <c r="B45" s="8">
        <f>B28+B37+B44</f>
        <v>247578610</v>
      </c>
      <c r="C45" s="8">
        <f>C28+C37+C44</f>
        <v>-148742450</v>
      </c>
      <c r="D45" s="8">
        <f t="shared" ref="D45:H45" si="5">D28+D37+D44</f>
        <v>118697050</v>
      </c>
      <c r="E45" s="8">
        <f t="shared" si="5"/>
        <v>213692417</v>
      </c>
      <c r="F45" s="8">
        <f t="shared" si="5"/>
        <v>1198623292</v>
      </c>
      <c r="G45" s="8">
        <f t="shared" si="5"/>
        <v>2314434301</v>
      </c>
      <c r="H45" s="8">
        <f t="shared" si="5"/>
        <v>30274359</v>
      </c>
    </row>
    <row r="46" spans="1:8" x14ac:dyDescent="0.25">
      <c r="A46" s="22" t="s">
        <v>118</v>
      </c>
      <c r="B46" s="5">
        <v>264676631</v>
      </c>
      <c r="C46" s="5">
        <v>512255241</v>
      </c>
      <c r="D46" s="5">
        <v>363512791</v>
      </c>
      <c r="E46" s="5">
        <v>482209841</v>
      </c>
      <c r="F46" s="5">
        <v>695902258</v>
      </c>
      <c r="G46" s="5">
        <f>1894525550-56800</f>
        <v>1894468750</v>
      </c>
      <c r="H46" s="5">
        <v>4208959851</v>
      </c>
    </row>
    <row r="47" spans="1:8" x14ac:dyDescent="0.25">
      <c r="A47" s="21" t="s">
        <v>119</v>
      </c>
      <c r="B47" s="8">
        <f t="shared" ref="B47:H47" si="6">SUM(B45:B46)</f>
        <v>512255241</v>
      </c>
      <c r="C47" s="8">
        <f t="shared" si="6"/>
        <v>363512791</v>
      </c>
      <c r="D47" s="8">
        <f t="shared" si="6"/>
        <v>482209841</v>
      </c>
      <c r="E47" s="8">
        <f t="shared" si="6"/>
        <v>695902258</v>
      </c>
      <c r="F47" s="8">
        <f t="shared" si="6"/>
        <v>1894525550</v>
      </c>
      <c r="G47" s="8">
        <f t="shared" si="6"/>
        <v>4208903051</v>
      </c>
      <c r="H47" s="8">
        <f t="shared" si="6"/>
        <v>4239234210</v>
      </c>
    </row>
    <row r="48" spans="1:8" x14ac:dyDescent="0.25">
      <c r="A48" s="22" t="s">
        <v>120</v>
      </c>
      <c r="B48" s="11">
        <f>B28/B49</f>
        <v>-3.1500620398507819</v>
      </c>
      <c r="C48" s="11">
        <f t="shared" ref="C48:H48" si="7">C28/C49</f>
        <v>0.98829734509156286</v>
      </c>
      <c r="D48" s="11">
        <f t="shared" si="7"/>
        <v>2.698685417778433</v>
      </c>
      <c r="E48" s="11">
        <f t="shared" si="7"/>
        <v>1.179269420955017</v>
      </c>
      <c r="F48" s="11">
        <f t="shared" si="7"/>
        <v>13.26445035923585</v>
      </c>
      <c r="G48" s="11">
        <f t="shared" si="7"/>
        <v>16.539038953762983</v>
      </c>
      <c r="H48" s="11">
        <f t="shared" si="7"/>
        <v>4.4464787058968964</v>
      </c>
    </row>
    <row r="49" spans="1:8" x14ac:dyDescent="0.25">
      <c r="A49" s="21" t="s">
        <v>121</v>
      </c>
      <c r="B49" s="8">
        <f>'1'!B37/10</f>
        <v>101681418</v>
      </c>
      <c r="C49" s="8">
        <f>'1'!C37/10</f>
        <v>111849559.8</v>
      </c>
      <c r="D49" s="8">
        <f>'1'!D37/10</f>
        <v>116323541.8</v>
      </c>
      <c r="E49" s="8">
        <f>'1'!E37/10</f>
        <v>120976483.8</v>
      </c>
      <c r="F49" s="8">
        <f>'1'!F37/10</f>
        <v>120976483.8</v>
      </c>
      <c r="G49" s="8">
        <f>'1'!G37/10</f>
        <v>134283897.09999999</v>
      </c>
      <c r="H49" s="8">
        <f>'1'!H37/10</f>
        <v>134283897.09999999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4" sqref="A24"/>
    </sheetView>
  </sheetViews>
  <sheetFormatPr defaultRowHeight="15" x14ac:dyDescent="0.25"/>
  <cols>
    <col min="1" max="1" width="34.5703125" bestFit="1" customWidth="1"/>
  </cols>
  <sheetData>
    <row r="1" spans="1:8" x14ac:dyDescent="0.25">
      <c r="A1" s="1" t="s">
        <v>85</v>
      </c>
    </row>
    <row r="2" spans="1:8" x14ac:dyDescent="0.25">
      <c r="A2" s="1" t="s">
        <v>80</v>
      </c>
    </row>
    <row r="3" spans="1:8" x14ac:dyDescent="0.25">
      <c r="A3" t="s">
        <v>84</v>
      </c>
    </row>
    <row r="4" spans="1:8" x14ac:dyDescent="0.25">
      <c r="A4" s="16"/>
      <c r="B4" s="16">
        <v>2012</v>
      </c>
      <c r="C4" s="16">
        <v>2013</v>
      </c>
      <c r="D4" s="16">
        <v>2014</v>
      </c>
      <c r="E4" s="16">
        <v>2015</v>
      </c>
      <c r="F4" s="16">
        <v>2016</v>
      </c>
      <c r="G4" s="16">
        <v>2017</v>
      </c>
      <c r="H4" s="16">
        <v>2018</v>
      </c>
    </row>
    <row r="5" spans="1:8" x14ac:dyDescent="0.25">
      <c r="A5" t="s">
        <v>122</v>
      </c>
      <c r="B5" s="13">
        <f>'2'!B6/'2'!B7</f>
        <v>0.37470222592687336</v>
      </c>
      <c r="C5" s="13">
        <f>'2'!C6/'2'!C7</f>
        <v>0.35123600910989827</v>
      </c>
      <c r="D5" s="13">
        <f>'2'!D6/'2'!D7</f>
        <v>0.30498078508510679</v>
      </c>
      <c r="E5" s="13">
        <f>'2'!E6/'2'!E7</f>
        <v>0.31066461506787996</v>
      </c>
      <c r="F5" s="13">
        <f>'2'!F6/'2'!F7</f>
        <v>0.3899637836603928</v>
      </c>
      <c r="G5" s="13">
        <f>'2'!G6/'2'!G7</f>
        <v>0.30115652318480229</v>
      </c>
      <c r="H5" s="13">
        <f>'2'!H6/'2'!H7</f>
        <v>0.25184912844377028</v>
      </c>
    </row>
    <row r="6" spans="1:8" x14ac:dyDescent="0.25">
      <c r="A6" t="s">
        <v>81</v>
      </c>
      <c r="B6" s="13">
        <f>'2'!B27/'2'!B14</f>
        <v>0.60911213732853386</v>
      </c>
      <c r="C6" s="13">
        <f>'2'!C27/'2'!C14</f>
        <v>0.63046976384682973</v>
      </c>
      <c r="D6" s="13">
        <f>'2'!D27/'2'!D14</f>
        <v>0.60975528222087227</v>
      </c>
      <c r="E6" s="13">
        <f>'2'!E27/'2'!E14</f>
        <v>0.61565995421134023</v>
      </c>
      <c r="F6" s="13">
        <f>'2'!F27/'2'!F14</f>
        <v>0.68849640661854417</v>
      </c>
      <c r="G6" s="13">
        <f>'2'!G27/'2'!G14</f>
        <v>0.4991371479292791</v>
      </c>
      <c r="H6" s="13">
        <f>'2'!H27/'2'!H14</f>
        <v>0.64999288748367334</v>
      </c>
    </row>
    <row r="7" spans="1:8" x14ac:dyDescent="0.25">
      <c r="A7" t="s">
        <v>82</v>
      </c>
      <c r="B7" s="13">
        <f>'2'!B37/'2'!B14</f>
        <v>0.31020955940173189</v>
      </c>
      <c r="C7" s="13">
        <f>'2'!C37/'2'!C14</f>
        <v>0.27207781805981618</v>
      </c>
      <c r="D7" s="13">
        <f>'2'!D37/'2'!D14</f>
        <v>0.5661273534979816</v>
      </c>
      <c r="E7" s="13">
        <f>'2'!E37/'2'!E14</f>
        <v>0.46140606498601905</v>
      </c>
      <c r="F7" s="13">
        <f>'2'!F37/'2'!F14</f>
        <v>0.49307369582043564</v>
      </c>
      <c r="G7" s="13">
        <f>'2'!G37/'2'!G14</f>
        <v>0.50610858241596379</v>
      </c>
      <c r="H7" s="13">
        <f>'2'!H37/'2'!H14</f>
        <v>0.41633957426344326</v>
      </c>
    </row>
    <row r="8" spans="1:8" x14ac:dyDescent="0.25">
      <c r="A8" t="s">
        <v>123</v>
      </c>
      <c r="B8" s="13">
        <f>'2'!B37/'1'!B22</f>
        <v>1.5052112543021641E-2</v>
      </c>
      <c r="C8" s="13">
        <f>'2'!C37/'1'!C22</f>
        <v>1.363020370841319E-2</v>
      </c>
      <c r="D8" s="13">
        <f>'2'!D37/'1'!D22</f>
        <v>2.5961878437281212E-2</v>
      </c>
      <c r="E8" s="13">
        <f>'2'!E37/'1'!E22</f>
        <v>2.1058788684237356E-2</v>
      </c>
      <c r="F8" s="13">
        <f>'2'!F37/'1'!F22</f>
        <v>2.3294291566099877E-2</v>
      </c>
      <c r="G8" s="13">
        <f>'2'!G37/'1'!G22</f>
        <v>1.5983001412652027E-2</v>
      </c>
      <c r="H8" s="13">
        <f>'2'!H37/'1'!H22</f>
        <v>1.4558390668669039E-2</v>
      </c>
    </row>
    <row r="9" spans="1:8" x14ac:dyDescent="0.25">
      <c r="A9" t="s">
        <v>124</v>
      </c>
      <c r="B9" s="13">
        <f>'2'!B37/'1'!B42</f>
        <v>6.6268053198836052E-2</v>
      </c>
      <c r="C9" s="13">
        <f>'2'!C37/'1'!C42</f>
        <v>6.2132788642532001E-2</v>
      </c>
      <c r="D9" s="13">
        <f>'2'!D37/'1'!D42</f>
        <v>0.12797845925925705</v>
      </c>
      <c r="E9" s="13">
        <f>'2'!E37/'1'!E42</f>
        <v>0.12296150126128617</v>
      </c>
      <c r="F9" s="13">
        <f>'2'!F37/'1'!F42</f>
        <v>0.16251592138127219</v>
      </c>
      <c r="G9" s="13">
        <f>'2'!G37/'1'!G42</f>
        <v>0.12697792817199571</v>
      </c>
      <c r="H9" s="13">
        <f>'2'!H37/'1'!H42</f>
        <v>0.12413042356347505</v>
      </c>
    </row>
    <row r="10" spans="1:8" x14ac:dyDescent="0.25">
      <c r="A10" t="s">
        <v>83</v>
      </c>
      <c r="C10" s="14">
        <v>0.17599999999999999</v>
      </c>
      <c r="D10" s="14">
        <v>0.16880000000000001</v>
      </c>
      <c r="E10" s="14">
        <v>0.1449</v>
      </c>
      <c r="F10" s="14">
        <v>0.13869999999999999</v>
      </c>
      <c r="G10" s="14">
        <v>0.1381</v>
      </c>
      <c r="H10" s="14">
        <v>1.1380999999999999</v>
      </c>
    </row>
    <row r="11" spans="1:8" x14ac:dyDescent="0.25">
      <c r="A11" t="s">
        <v>125</v>
      </c>
    </row>
    <row r="12" spans="1:8" x14ac:dyDescent="0.25">
      <c r="A12" t="s">
        <v>126</v>
      </c>
      <c r="B12" s="15">
        <f>'1'!B16/'1'!B27</f>
        <v>1.4867371674889844</v>
      </c>
      <c r="C12" s="15">
        <f>'1'!C16/'1'!C27</f>
        <v>1.4770537969270821</v>
      </c>
      <c r="D12" s="15">
        <f>'1'!D16/'1'!D27</f>
        <v>1.3070874542824102</v>
      </c>
      <c r="E12" s="15">
        <f>'1'!E16/'1'!E27</f>
        <v>1.2522550850762419</v>
      </c>
      <c r="F12" s="15">
        <f>'1'!F16/'1'!F27</f>
        <v>1.1373773280972022</v>
      </c>
      <c r="G12" s="15">
        <f>'1'!G16/'1'!G27</f>
        <v>0.93767351862041382</v>
      </c>
      <c r="H12" s="15">
        <f>'1'!H16/'1'!H27</f>
        <v>0.90410555437970397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2018-05-28T08:30:35Z</dcterms:created>
  <dcterms:modified xsi:type="dcterms:W3CDTF">2020-04-13T06:47:04Z</dcterms:modified>
</cp:coreProperties>
</file>