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240" yWindow="60" windowWidth="20115" windowHeight="8010" activeTab="1"/>
  </bookViews>
  <sheets>
    <sheet name="1" sheetId="1" r:id="rId1"/>
    <sheet name="2" sheetId="2" r:id="rId2"/>
    <sheet name="3" sheetId="3" r:id="rId3"/>
    <sheet name="Ratio" sheetId="5" r:id="rId4"/>
  </sheets>
  <calcPr calcId="162913"/>
</workbook>
</file>

<file path=xl/calcChain.xml><?xml version="1.0" encoding="utf-8"?>
<calcChain xmlns="http://schemas.openxmlformats.org/spreadsheetml/2006/main">
  <c r="C31" i="3" l="1"/>
  <c r="D31" i="3"/>
  <c r="E31" i="3"/>
  <c r="F31" i="3"/>
  <c r="G31" i="3"/>
  <c r="H31" i="3"/>
  <c r="B31" i="3"/>
  <c r="C25" i="2" l="1"/>
  <c r="D25" i="2"/>
  <c r="E25" i="2"/>
  <c r="F25" i="2"/>
  <c r="G25" i="2"/>
  <c r="H25" i="2"/>
  <c r="B25" i="2"/>
  <c r="H46" i="1"/>
  <c r="C46" i="1"/>
  <c r="D46" i="1"/>
  <c r="E46" i="1"/>
  <c r="F46" i="1"/>
  <c r="G46" i="1"/>
  <c r="B46" i="1"/>
  <c r="H24" i="3" l="1"/>
  <c r="H17" i="3"/>
  <c r="H9" i="3"/>
  <c r="H12" i="3" s="1"/>
  <c r="H18" i="2"/>
  <c r="H8" i="2"/>
  <c r="H7" i="2"/>
  <c r="H11" i="2" s="1"/>
  <c r="H28" i="1"/>
  <c r="H21" i="1"/>
  <c r="H38" i="1"/>
  <c r="H9" i="1"/>
  <c r="H15" i="2" l="1"/>
  <c r="H17" i="2" s="1"/>
  <c r="H22" i="2" s="1"/>
  <c r="H10" i="5"/>
  <c r="H26" i="3"/>
  <c r="H28" i="3" s="1"/>
  <c r="H30" i="3"/>
  <c r="H6" i="5"/>
  <c r="H45" i="1"/>
  <c r="H8" i="5"/>
  <c r="H17" i="1"/>
  <c r="H43" i="1"/>
  <c r="H11" i="5"/>
  <c r="H7" i="5"/>
  <c r="H9" i="5" l="1"/>
  <c r="H24" i="2"/>
  <c r="H5" i="5"/>
  <c r="C7" i="2"/>
  <c r="D7" i="2"/>
  <c r="E7" i="2"/>
  <c r="F7" i="2"/>
  <c r="G7" i="2"/>
  <c r="B7" i="2"/>
  <c r="G24" i="3" l="1"/>
  <c r="F24" i="3"/>
  <c r="E24" i="3"/>
  <c r="D24" i="3"/>
  <c r="C24" i="3"/>
  <c r="B24" i="3"/>
  <c r="G17" i="3"/>
  <c r="F17" i="3"/>
  <c r="E17" i="3"/>
  <c r="D17" i="3"/>
  <c r="C17" i="3"/>
  <c r="B17" i="3"/>
  <c r="G9" i="3"/>
  <c r="G12" i="3" s="1"/>
  <c r="F9" i="3"/>
  <c r="F12" i="3" s="1"/>
  <c r="E9" i="3"/>
  <c r="E12" i="3" s="1"/>
  <c r="D9" i="3"/>
  <c r="D12" i="3" s="1"/>
  <c r="C9" i="3"/>
  <c r="C12" i="3" s="1"/>
  <c r="B9" i="3"/>
  <c r="B12" i="3" s="1"/>
  <c r="G18" i="2"/>
  <c r="F18" i="2"/>
  <c r="E18" i="2"/>
  <c r="D18" i="2"/>
  <c r="C18" i="2"/>
  <c r="B18" i="2"/>
  <c r="G8" i="2"/>
  <c r="F8" i="2"/>
  <c r="F11" i="2" s="1"/>
  <c r="E8" i="2"/>
  <c r="E11" i="2" s="1"/>
  <c r="D8" i="2"/>
  <c r="D11" i="2" s="1"/>
  <c r="C8" i="2"/>
  <c r="B8" i="2"/>
  <c r="D10" i="5" l="1"/>
  <c r="D15" i="2"/>
  <c r="D17" i="2" s="1"/>
  <c r="D22" i="2" s="1"/>
  <c r="E10" i="5"/>
  <c r="E15" i="2"/>
  <c r="E17" i="2" s="1"/>
  <c r="G11" i="2"/>
  <c r="F10" i="5"/>
  <c r="F15" i="2"/>
  <c r="F17" i="2" s="1"/>
  <c r="C11" i="2"/>
  <c r="D26" i="3"/>
  <c r="D28" i="3" s="1"/>
  <c r="D30" i="3"/>
  <c r="F26" i="3"/>
  <c r="F28" i="3" s="1"/>
  <c r="F30" i="3"/>
  <c r="E30" i="3"/>
  <c r="E26" i="3"/>
  <c r="E28" i="3" s="1"/>
  <c r="B26" i="3"/>
  <c r="B28" i="3" s="1"/>
  <c r="B30" i="3"/>
  <c r="G26" i="3"/>
  <c r="G28" i="3" s="1"/>
  <c r="G30" i="3"/>
  <c r="C26" i="3"/>
  <c r="C28" i="3" s="1"/>
  <c r="C30" i="3"/>
  <c r="E22" i="2"/>
  <c r="B11" i="2"/>
  <c r="F22" i="2"/>
  <c r="B15" i="2" l="1"/>
  <c r="B17" i="2" s="1"/>
  <c r="B22" i="2" s="1"/>
  <c r="B10" i="5"/>
  <c r="E24" i="2"/>
  <c r="E9" i="5"/>
  <c r="G10" i="5"/>
  <c r="G15" i="2"/>
  <c r="G17" i="2" s="1"/>
  <c r="G22" i="2" s="1"/>
  <c r="C10" i="5"/>
  <c r="C15" i="2"/>
  <c r="C17" i="2" s="1"/>
  <c r="C22" i="2" s="1"/>
  <c r="D24" i="2"/>
  <c r="D9" i="5"/>
  <c r="F24" i="2"/>
  <c r="F9" i="5"/>
  <c r="B28" i="1"/>
  <c r="B21" i="1"/>
  <c r="B38" i="1"/>
  <c r="B45" i="1" s="1"/>
  <c r="B9" i="1"/>
  <c r="G24" i="2" l="1"/>
  <c r="G9" i="5"/>
  <c r="C24" i="2"/>
  <c r="C9" i="5"/>
  <c r="B24" i="2"/>
  <c r="B9" i="5"/>
  <c r="B17" i="1"/>
  <c r="B8" i="5"/>
  <c r="B6" i="5"/>
  <c r="B11" i="5"/>
  <c r="B7" i="5"/>
  <c r="B43" i="1"/>
  <c r="B5" i="5" l="1"/>
  <c r="E28" i="1"/>
  <c r="E21" i="1"/>
  <c r="E9" i="1"/>
  <c r="G28" i="1"/>
  <c r="C28" i="1"/>
  <c r="D28" i="1"/>
  <c r="G21" i="1"/>
  <c r="C21" i="1"/>
  <c r="D21" i="1"/>
  <c r="F21" i="1"/>
  <c r="G38" i="1"/>
  <c r="G45" i="1" s="1"/>
  <c r="C38" i="1"/>
  <c r="C45" i="1" s="1"/>
  <c r="D38" i="1"/>
  <c r="D45" i="1" s="1"/>
  <c r="E38" i="1"/>
  <c r="E45" i="1" s="1"/>
  <c r="G9" i="1"/>
  <c r="C9" i="1"/>
  <c r="D9" i="1"/>
  <c r="F28" i="1"/>
  <c r="F38" i="1"/>
  <c r="F45" i="1" s="1"/>
  <c r="F9" i="1"/>
  <c r="C17" i="1" l="1"/>
  <c r="C8" i="5"/>
  <c r="F43" i="1"/>
  <c r="F6" i="5"/>
  <c r="F11" i="5"/>
  <c r="F7" i="5"/>
  <c r="G17" i="1"/>
  <c r="G8" i="5"/>
  <c r="G43" i="1"/>
  <c r="G6" i="5"/>
  <c r="G7" i="5"/>
  <c r="G11" i="5"/>
  <c r="E17" i="1"/>
  <c r="E8" i="5"/>
  <c r="E6" i="5"/>
  <c r="E11" i="5"/>
  <c r="E7" i="5"/>
  <c r="D17" i="1"/>
  <c r="D8" i="5"/>
  <c r="D6" i="5"/>
  <c r="D11" i="5"/>
  <c r="D7" i="5"/>
  <c r="F17" i="1"/>
  <c r="F8" i="5"/>
  <c r="C6" i="5"/>
  <c r="C11" i="5"/>
  <c r="C7" i="5"/>
  <c r="E43" i="1"/>
  <c r="C43" i="1"/>
  <c r="D43" i="1"/>
  <c r="G5" i="5" l="1"/>
  <c r="F5" i="5"/>
  <c r="E5" i="5"/>
  <c r="D5" i="5"/>
  <c r="C5" i="5"/>
</calcChain>
</file>

<file path=xl/sharedStrings.xml><?xml version="1.0" encoding="utf-8"?>
<sst xmlns="http://schemas.openxmlformats.org/spreadsheetml/2006/main" count="93" uniqueCount="86">
  <si>
    <t>Libra Infusion Limited</t>
  </si>
  <si>
    <t>property, Plant &amp; equipment</t>
  </si>
  <si>
    <t>Inventories</t>
  </si>
  <si>
    <t>Trade Receivables</t>
  </si>
  <si>
    <t>Other Receiveables</t>
  </si>
  <si>
    <t>Advance,Deposit &amp; Prepaymemnts</t>
  </si>
  <si>
    <t>Cash &amp; Cash Equiavalents</t>
  </si>
  <si>
    <t>Issued/paid up capital</t>
  </si>
  <si>
    <t>General Reserve</t>
  </si>
  <si>
    <t>Revaluation Surplus</t>
  </si>
  <si>
    <t>Reatained earning</t>
  </si>
  <si>
    <t>Non Current Liabilities</t>
  </si>
  <si>
    <t xml:space="preserve">Long term investment </t>
  </si>
  <si>
    <t>Long term loans</t>
  </si>
  <si>
    <t xml:space="preserve">Term investment </t>
  </si>
  <si>
    <t>Deferred tax liability</t>
  </si>
  <si>
    <t>Other liabilities</t>
  </si>
  <si>
    <t>Current Liabilities</t>
  </si>
  <si>
    <t>Short term investment</t>
  </si>
  <si>
    <t>Creditors and other payable</t>
  </si>
  <si>
    <t>Taxation</t>
  </si>
  <si>
    <t>Gross Profit</t>
  </si>
  <si>
    <t>Administration Expenses</t>
  </si>
  <si>
    <t>Selling , Marketing &amp; Distribution Expenses</t>
  </si>
  <si>
    <t>Other income</t>
  </si>
  <si>
    <t>Finance cost</t>
  </si>
  <si>
    <t>Contribution  to WPPF</t>
  </si>
  <si>
    <t>Current tax</t>
  </si>
  <si>
    <t>Deferred tax</t>
  </si>
  <si>
    <t>Cash receipts from customers</t>
  </si>
  <si>
    <t>Cash paidt supplies, employees &amp; Others</t>
  </si>
  <si>
    <t>Interest paid</t>
  </si>
  <si>
    <t>Income tax paid</t>
  </si>
  <si>
    <t>Acquisition o fproperty ,plant &amp; equipment</t>
  </si>
  <si>
    <t xml:space="preserve">Disposal of property ,plant &amp; equipment </t>
  </si>
  <si>
    <t>Net decrease/increase in long term loan</t>
  </si>
  <si>
    <t>Net decrease/increase in term loan /investment</t>
  </si>
  <si>
    <t>Net decrease/increase in short term loan/investment</t>
  </si>
  <si>
    <t>Dividend paid</t>
  </si>
  <si>
    <t xml:space="preserve">Term Loan </t>
  </si>
  <si>
    <t>Loans , Advance &amp; Deposits</t>
  </si>
  <si>
    <t>Provision fo r income</t>
  </si>
  <si>
    <t>Term inveatment -current portion</t>
  </si>
  <si>
    <t>Tem loans -Current portion</t>
  </si>
  <si>
    <t>long term loans(Current portion)</t>
  </si>
  <si>
    <t>Ratio</t>
  </si>
  <si>
    <t>Debt to Equity</t>
  </si>
  <si>
    <t>Current Ratio</t>
  </si>
  <si>
    <t>Net Margin</t>
  </si>
  <si>
    <t>Operating Margin</t>
  </si>
  <si>
    <t>Stores &amp; Supplies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</si>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</sst>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2" borderId="0" xfId="2"/>
    <xf numFmtId="164" fontId="0" fillId="0" borderId="0" xfId="1" applyNumberFormat="1" applyFont="1"/>
    <xf numFmtId="164" fontId="2" fillId="0" borderId="0" xfId="1" applyNumberFormat="1" applyFont="1"/>
    <xf numFmtId="164" fontId="4" fillId="0" borderId="0" xfId="1" applyNumberFormat="1" applyFont="1"/>
    <xf numFmtId="0" fontId="0" fillId="0" borderId="0" xfId="0" applyFont="1"/>
    <xf numFmtId="43" fontId="0" fillId="0" borderId="0" xfId="1" applyFont="1"/>
    <xf numFmtId="2" fontId="2" fillId="0" borderId="0" xfId="0" applyNumberFormat="1" applyFont="1"/>
    <xf numFmtId="0" fontId="5" fillId="0" borderId="0" xfId="0" applyFont="1"/>
    <xf numFmtId="164" fontId="0" fillId="0" borderId="0" xfId="0" applyNumberFormat="1"/>
    <xf numFmtId="10" fontId="0" fillId="0" borderId="0" xfId="3" applyNumberFormat="1" applyFont="1"/>
    <xf numFmtId="2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2" fillId="0" borderId="1" xfId="0" applyFont="1" applyBorder="1" applyAlignment="1">
      <alignment horizontal="left"/>
    </xf>
    <xf numFmtId="0" fontId="6" fillId="0" borderId="0" xfId="0" applyFont="1"/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9" fillId="0" borderId="0" xfId="0" applyFont="1"/>
  </cellXfs>
  <cellStyles count="4">
    <cellStyle name="Accent3" xfId="2" builtinId="3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pane xSplit="1" ySplit="4" topLeftCell="B26" activePane="bottomRight" state="frozen"/>
      <selection pane="topRight" activeCell="B1" sqref="B1"/>
      <selection pane="bottomLeft" activeCell="A4" sqref="A4"/>
      <selection pane="bottomRight" activeCell="A5" sqref="A5:XFD5"/>
    </sheetView>
  </sheetViews>
  <sheetFormatPr defaultRowHeight="15" x14ac:dyDescent="0.25"/>
  <cols>
    <col min="1" max="1" width="47.7109375" customWidth="1"/>
    <col min="2" max="2" width="18.5703125" customWidth="1"/>
    <col min="3" max="3" width="15.5703125" customWidth="1"/>
    <col min="4" max="4" width="19.7109375" customWidth="1"/>
    <col min="5" max="5" width="18.42578125" customWidth="1"/>
    <col min="6" max="6" width="15.7109375" customWidth="1"/>
    <col min="7" max="7" width="15.42578125" customWidth="1"/>
    <col min="8" max="8" width="14.28515625" bestFit="1" customWidth="1"/>
    <col min="17" max="17" width="16.85546875" bestFit="1" customWidth="1"/>
  </cols>
  <sheetData>
    <row r="1" spans="1:17" x14ac:dyDescent="0.25">
      <c r="A1" s="1" t="s">
        <v>0</v>
      </c>
    </row>
    <row r="2" spans="1:17" x14ac:dyDescent="0.25">
      <c r="A2" s="1" t="s">
        <v>51</v>
      </c>
    </row>
    <row r="3" spans="1:17" x14ac:dyDescent="0.25">
      <c r="A3" s="1" t="s">
        <v>52</v>
      </c>
    </row>
    <row r="4" spans="1:17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17" x14ac:dyDescent="0.25">
      <c r="A5" s="15" t="s">
        <v>53</v>
      </c>
      <c r="B5" s="3"/>
      <c r="C5" s="3"/>
      <c r="D5" s="3"/>
      <c r="E5" s="3"/>
      <c r="F5" s="3"/>
      <c r="G5" s="3"/>
    </row>
    <row r="6" spans="1:17" s="1" customFormat="1" x14ac:dyDescent="0.25">
      <c r="A6" s="16" t="s">
        <v>54</v>
      </c>
      <c r="B6" s="4">
        <v>2498311352</v>
      </c>
      <c r="C6" s="4">
        <v>2556878954</v>
      </c>
      <c r="D6" s="4">
        <v>2722587742</v>
      </c>
      <c r="E6" s="4">
        <v>2803024748</v>
      </c>
      <c r="F6" s="4">
        <v>2807706116</v>
      </c>
      <c r="G6" s="4">
        <v>2816141077</v>
      </c>
      <c r="H6" s="14">
        <v>2829954382</v>
      </c>
      <c r="Q6" s="4"/>
    </row>
    <row r="7" spans="1:17" x14ac:dyDescent="0.25">
      <c r="A7" t="s">
        <v>1</v>
      </c>
      <c r="B7" s="3">
        <v>2498311352</v>
      </c>
      <c r="C7" s="3">
        <v>2556878954</v>
      </c>
      <c r="D7" s="3">
        <v>2722587742</v>
      </c>
      <c r="E7" s="3">
        <v>2803024748</v>
      </c>
      <c r="F7" s="3">
        <v>2807706116</v>
      </c>
      <c r="G7" s="3">
        <v>2816141077</v>
      </c>
      <c r="H7" s="13">
        <v>2829954382</v>
      </c>
    </row>
    <row r="8" spans="1:17" x14ac:dyDescent="0.25">
      <c r="B8" s="3"/>
      <c r="C8" s="3"/>
      <c r="D8" s="3"/>
      <c r="E8" s="3"/>
      <c r="F8" s="3"/>
      <c r="G8" s="3"/>
      <c r="H8" s="13"/>
    </row>
    <row r="9" spans="1:17" x14ac:dyDescent="0.25">
      <c r="A9" s="16" t="s">
        <v>55</v>
      </c>
      <c r="B9" s="4">
        <f t="shared" ref="B9:H9" si="0">SUM(B10:B16)</f>
        <v>177332325</v>
      </c>
      <c r="C9" s="4">
        <f t="shared" si="0"/>
        <v>200179071</v>
      </c>
      <c r="D9" s="4">
        <f t="shared" si="0"/>
        <v>238338606</v>
      </c>
      <c r="E9" s="4">
        <f t="shared" si="0"/>
        <v>1772111799</v>
      </c>
      <c r="F9" s="4">
        <f t="shared" si="0"/>
        <v>1748838125</v>
      </c>
      <c r="G9" s="4">
        <f t="shared" si="0"/>
        <v>1745508039</v>
      </c>
      <c r="H9" s="4">
        <f t="shared" si="0"/>
        <v>1755297697</v>
      </c>
    </row>
    <row r="10" spans="1:17" x14ac:dyDescent="0.25">
      <c r="A10" t="s">
        <v>2</v>
      </c>
      <c r="B10" s="3">
        <v>96320074</v>
      </c>
      <c r="C10" s="3">
        <v>108443131</v>
      </c>
      <c r="D10" s="3">
        <v>112530981</v>
      </c>
      <c r="E10" s="3">
        <v>98584649</v>
      </c>
      <c r="F10" s="3">
        <v>74223621</v>
      </c>
      <c r="G10" s="3">
        <v>69430191</v>
      </c>
      <c r="H10" s="13">
        <v>75721614</v>
      </c>
    </row>
    <row r="11" spans="1:17" x14ac:dyDescent="0.25">
      <c r="A11" t="s">
        <v>50</v>
      </c>
      <c r="B11" s="3">
        <v>2161681</v>
      </c>
      <c r="C11" s="3">
        <v>3375563</v>
      </c>
      <c r="D11" s="3">
        <v>4562786</v>
      </c>
      <c r="E11" s="3">
        <v>3842613</v>
      </c>
      <c r="F11" s="3">
        <v>1456429</v>
      </c>
      <c r="G11" s="3">
        <v>1471408</v>
      </c>
      <c r="H11" s="13">
        <v>593293</v>
      </c>
    </row>
    <row r="12" spans="1:17" x14ac:dyDescent="0.25">
      <c r="A12" t="s">
        <v>3</v>
      </c>
      <c r="B12" s="3">
        <v>23015860</v>
      </c>
      <c r="C12" s="3">
        <v>0</v>
      </c>
      <c r="D12" s="3">
        <v>28966274</v>
      </c>
      <c r="E12" s="3">
        <v>48185771</v>
      </c>
      <c r="F12" s="3">
        <v>29017849</v>
      </c>
      <c r="G12" s="3">
        <v>48171076</v>
      </c>
      <c r="H12" s="13">
        <v>47317949</v>
      </c>
      <c r="Q12" s="3"/>
    </row>
    <row r="13" spans="1:17" x14ac:dyDescent="0.25">
      <c r="A13" t="s">
        <v>40</v>
      </c>
      <c r="B13" s="3">
        <v>43301625</v>
      </c>
      <c r="C13" s="3"/>
      <c r="D13" s="3"/>
      <c r="E13" s="3"/>
      <c r="F13" s="3"/>
      <c r="G13" s="3">
        <v>0</v>
      </c>
      <c r="H13" s="13">
        <v>0</v>
      </c>
      <c r="Q13" s="3"/>
    </row>
    <row r="14" spans="1:17" x14ac:dyDescent="0.25">
      <c r="A14" t="s">
        <v>4</v>
      </c>
      <c r="B14" s="3">
        <v>0</v>
      </c>
      <c r="C14" s="3">
        <v>26038269</v>
      </c>
      <c r="D14" s="3">
        <v>71488546</v>
      </c>
      <c r="E14" s="3">
        <v>1572058661</v>
      </c>
      <c r="F14" s="3">
        <v>1572058661</v>
      </c>
      <c r="G14" s="3">
        <v>1572058661</v>
      </c>
      <c r="H14" s="13">
        <v>1572112964</v>
      </c>
    </row>
    <row r="15" spans="1:17" x14ac:dyDescent="0.25">
      <c r="A15" t="s">
        <v>5</v>
      </c>
      <c r="B15" s="3">
        <v>12533085</v>
      </c>
      <c r="C15" s="3">
        <v>52425660</v>
      </c>
      <c r="D15" s="3">
        <v>20790019</v>
      </c>
      <c r="E15" s="3">
        <v>40076096</v>
      </c>
      <c r="F15" s="3">
        <v>39869287</v>
      </c>
      <c r="G15" s="3">
        <v>44483765</v>
      </c>
      <c r="H15" s="13">
        <v>50537946</v>
      </c>
    </row>
    <row r="16" spans="1:17" x14ac:dyDescent="0.25">
      <c r="A16" t="s">
        <v>6</v>
      </c>
      <c r="B16" s="3"/>
      <c r="C16" s="3">
        <v>9896448</v>
      </c>
      <c r="D16" s="3"/>
      <c r="E16" s="3">
        <v>9364009</v>
      </c>
      <c r="F16" s="3">
        <v>32212278</v>
      </c>
      <c r="G16" s="3">
        <v>9892938</v>
      </c>
      <c r="H16" s="13">
        <v>9013931</v>
      </c>
    </row>
    <row r="17" spans="1:8" x14ac:dyDescent="0.25">
      <c r="A17" s="1"/>
      <c r="B17" s="4">
        <f t="shared" ref="B17:H17" si="1">B6+B9</f>
        <v>2675643677</v>
      </c>
      <c r="C17" s="4">
        <f t="shared" si="1"/>
        <v>2757058025</v>
      </c>
      <c r="D17" s="4">
        <f t="shared" si="1"/>
        <v>2960926348</v>
      </c>
      <c r="E17" s="4">
        <f t="shared" si="1"/>
        <v>4575136547</v>
      </c>
      <c r="F17" s="4">
        <f t="shared" si="1"/>
        <v>4556544241</v>
      </c>
      <c r="G17" s="4">
        <f t="shared" si="1"/>
        <v>4561649116</v>
      </c>
      <c r="H17" s="4">
        <f t="shared" si="1"/>
        <v>4585252079</v>
      </c>
    </row>
    <row r="18" spans="1:8" x14ac:dyDescent="0.25">
      <c r="B18" s="3"/>
      <c r="C18" s="3"/>
      <c r="D18" s="3"/>
      <c r="E18" s="3"/>
      <c r="F18" s="3"/>
      <c r="G18" s="3"/>
    </row>
    <row r="19" spans="1:8" ht="15.75" x14ac:dyDescent="0.25">
      <c r="A19" s="17" t="s">
        <v>56</v>
      </c>
      <c r="B19" s="3"/>
      <c r="C19" s="3"/>
      <c r="D19" s="3"/>
      <c r="E19" s="3"/>
      <c r="F19" s="3"/>
      <c r="G19" s="3"/>
    </row>
    <row r="20" spans="1:8" ht="15.75" x14ac:dyDescent="0.25">
      <c r="A20" s="18" t="s">
        <v>57</v>
      </c>
      <c r="B20" s="3"/>
      <c r="C20" s="3"/>
      <c r="D20" s="3"/>
      <c r="E20" s="3"/>
      <c r="F20" s="3"/>
      <c r="G20" s="3"/>
    </row>
    <row r="21" spans="1:8" x14ac:dyDescent="0.25">
      <c r="A21" s="16" t="s">
        <v>11</v>
      </c>
      <c r="B21" s="4">
        <f t="shared" ref="B21:H21" si="2">SUM(B22:B26)</f>
        <v>600816843</v>
      </c>
      <c r="C21" s="4">
        <f t="shared" si="2"/>
        <v>461085631</v>
      </c>
      <c r="D21" s="4">
        <f t="shared" si="2"/>
        <v>711140900</v>
      </c>
      <c r="E21" s="4">
        <f>SUM(E22:E26)</f>
        <v>716497268</v>
      </c>
      <c r="F21" s="4">
        <f>SUM(F22:F26)</f>
        <v>714967268</v>
      </c>
      <c r="G21" s="4">
        <f t="shared" si="2"/>
        <v>722019738</v>
      </c>
      <c r="H21" s="4">
        <f t="shared" si="2"/>
        <v>735155841</v>
      </c>
    </row>
    <row r="22" spans="1:8" x14ac:dyDescent="0.25">
      <c r="A22" t="s">
        <v>12</v>
      </c>
      <c r="B22" s="3">
        <v>0</v>
      </c>
      <c r="C22" s="3">
        <v>194842351</v>
      </c>
      <c r="D22" s="3">
        <v>424723287</v>
      </c>
      <c r="E22" s="3">
        <v>307280165</v>
      </c>
      <c r="F22" s="3">
        <v>305808090</v>
      </c>
      <c r="G22" s="3">
        <v>305808090</v>
      </c>
      <c r="H22" s="13">
        <v>305808090</v>
      </c>
    </row>
    <row r="23" spans="1:8" x14ac:dyDescent="0.25">
      <c r="A23" t="s">
        <v>13</v>
      </c>
      <c r="B23" s="3">
        <v>210976954</v>
      </c>
      <c r="C23" s="3">
        <v>149744416</v>
      </c>
      <c r="D23" s="3">
        <v>188696764</v>
      </c>
      <c r="E23" s="3">
        <v>65057913</v>
      </c>
      <c r="F23" s="3">
        <v>59546058</v>
      </c>
      <c r="G23" s="3">
        <v>57683992</v>
      </c>
      <c r="H23" s="13">
        <v>65327420</v>
      </c>
    </row>
    <row r="24" spans="1:8" x14ac:dyDescent="0.25">
      <c r="A24" t="s">
        <v>14</v>
      </c>
      <c r="B24" s="3">
        <v>277133290</v>
      </c>
      <c r="C24" s="3">
        <v>75776624</v>
      </c>
      <c r="D24" s="3">
        <v>53156331</v>
      </c>
      <c r="E24" s="3">
        <v>283586147</v>
      </c>
      <c r="F24" s="3">
        <v>277161631</v>
      </c>
      <c r="G24" s="3">
        <v>277161631</v>
      </c>
      <c r="H24" s="13">
        <v>277161631</v>
      </c>
    </row>
    <row r="25" spans="1:8" x14ac:dyDescent="0.25">
      <c r="A25" t="s">
        <v>15</v>
      </c>
      <c r="B25" s="3">
        <v>78950815</v>
      </c>
      <c r="C25" s="3">
        <v>1907431</v>
      </c>
      <c r="D25" s="3">
        <v>2603359</v>
      </c>
      <c r="E25" s="3">
        <v>2603358</v>
      </c>
      <c r="F25" s="3">
        <v>4042762</v>
      </c>
      <c r="G25" s="3">
        <v>4210284</v>
      </c>
      <c r="H25" s="13">
        <v>3760238</v>
      </c>
    </row>
    <row r="26" spans="1:8" x14ac:dyDescent="0.25">
      <c r="A26" t="s">
        <v>16</v>
      </c>
      <c r="B26" s="3">
        <v>33755784</v>
      </c>
      <c r="C26" s="3">
        <v>38814809</v>
      </c>
      <c r="D26" s="3">
        <v>41961159</v>
      </c>
      <c r="E26" s="3">
        <v>57969685</v>
      </c>
      <c r="F26" s="3">
        <v>68408727</v>
      </c>
      <c r="G26" s="3">
        <v>77155741</v>
      </c>
      <c r="H26" s="13">
        <v>83098462</v>
      </c>
    </row>
    <row r="27" spans="1:8" x14ac:dyDescent="0.25">
      <c r="B27" s="3"/>
      <c r="C27" s="3"/>
      <c r="D27" s="3"/>
      <c r="E27" s="3"/>
      <c r="F27" s="3"/>
      <c r="G27" s="3"/>
      <c r="H27" s="13"/>
    </row>
    <row r="28" spans="1:8" x14ac:dyDescent="0.25">
      <c r="A28" s="16" t="s">
        <v>17</v>
      </c>
      <c r="B28" s="4">
        <f t="shared" ref="B28:H28" si="3">SUM(B29:B36)</f>
        <v>115608991</v>
      </c>
      <c r="C28" s="4">
        <f t="shared" si="3"/>
        <v>333986663</v>
      </c>
      <c r="D28" s="4">
        <f t="shared" si="3"/>
        <v>282890276</v>
      </c>
      <c r="E28" s="4">
        <f t="shared" si="3"/>
        <v>1889939072</v>
      </c>
      <c r="F28" s="4">
        <f t="shared" si="3"/>
        <v>1869559572</v>
      </c>
      <c r="G28" s="4">
        <f t="shared" si="3"/>
        <v>1864655947</v>
      </c>
      <c r="H28" s="4">
        <f t="shared" si="3"/>
        <v>1855709006</v>
      </c>
    </row>
    <row r="29" spans="1:8" x14ac:dyDescent="0.25">
      <c r="A29" t="s">
        <v>18</v>
      </c>
      <c r="B29" s="3">
        <v>84286136</v>
      </c>
      <c r="C29" s="3">
        <v>109241172</v>
      </c>
      <c r="D29" s="3">
        <v>201127279</v>
      </c>
      <c r="E29" s="3">
        <v>41253767</v>
      </c>
      <c r="F29" s="3">
        <v>32547292</v>
      </c>
      <c r="G29" s="3">
        <v>32547292</v>
      </c>
      <c r="H29" s="13">
        <v>32547292</v>
      </c>
    </row>
    <row r="30" spans="1:8" x14ac:dyDescent="0.25">
      <c r="A30" t="s">
        <v>12</v>
      </c>
      <c r="B30" s="3"/>
      <c r="C30" s="3"/>
      <c r="D30" s="3"/>
      <c r="E30" s="3">
        <v>137347378</v>
      </c>
      <c r="F30" s="3"/>
      <c r="G30" s="3">
        <v>124283928</v>
      </c>
      <c r="H30" s="13">
        <v>124283928</v>
      </c>
    </row>
    <row r="31" spans="1:8" x14ac:dyDescent="0.25">
      <c r="A31" t="s">
        <v>44</v>
      </c>
      <c r="B31" s="3">
        <v>0</v>
      </c>
      <c r="C31" s="3">
        <v>31330338</v>
      </c>
      <c r="D31" s="3">
        <v>37253170</v>
      </c>
      <c r="E31" s="3">
        <v>1618980</v>
      </c>
      <c r="F31" s="3">
        <v>124283928</v>
      </c>
      <c r="G31" s="3">
        <v>8700000</v>
      </c>
      <c r="H31" s="13">
        <v>7300000</v>
      </c>
    </row>
    <row r="32" spans="1:8" x14ac:dyDescent="0.25">
      <c r="A32" t="s">
        <v>39</v>
      </c>
      <c r="B32" s="3">
        <v>0</v>
      </c>
      <c r="C32" s="3">
        <v>167199000</v>
      </c>
      <c r="D32" s="3">
        <v>17182316</v>
      </c>
      <c r="E32" s="3">
        <v>0</v>
      </c>
      <c r="F32" s="3">
        <v>8835061</v>
      </c>
      <c r="G32" s="3"/>
    </row>
    <row r="33" spans="1:8" x14ac:dyDescent="0.25">
      <c r="A33" t="s">
        <v>42</v>
      </c>
      <c r="B33" s="3">
        <v>0</v>
      </c>
      <c r="C33" s="3"/>
      <c r="D33" s="3"/>
      <c r="E33" s="3">
        <v>96902384</v>
      </c>
      <c r="F33" s="3">
        <v>91423915</v>
      </c>
      <c r="G33" s="3">
        <v>91423915</v>
      </c>
      <c r="H33" s="13">
        <v>91423915</v>
      </c>
    </row>
    <row r="34" spans="1:8" x14ac:dyDescent="0.25">
      <c r="A34" t="s">
        <v>43</v>
      </c>
      <c r="B34" s="3">
        <v>0</v>
      </c>
      <c r="C34" s="3"/>
      <c r="D34" s="3"/>
      <c r="E34" s="3">
        <v>14385308</v>
      </c>
      <c r="F34" s="3">
        <v>12170185</v>
      </c>
      <c r="G34" s="3">
        <v>6383420</v>
      </c>
      <c r="H34" s="13">
        <v>907280</v>
      </c>
    </row>
    <row r="35" spans="1:8" x14ac:dyDescent="0.25">
      <c r="A35" t="s">
        <v>19</v>
      </c>
      <c r="B35" s="3">
        <v>22768757</v>
      </c>
      <c r="C35" s="3">
        <v>17132554</v>
      </c>
      <c r="D35" s="3">
        <v>21531150</v>
      </c>
      <c r="E35" s="3">
        <v>1593035353</v>
      </c>
      <c r="F35" s="3">
        <v>1592483356</v>
      </c>
      <c r="G35" s="3">
        <v>1591417374</v>
      </c>
      <c r="H35" s="13">
        <v>1587407054</v>
      </c>
    </row>
    <row r="36" spans="1:8" x14ac:dyDescent="0.25">
      <c r="A36" t="s">
        <v>20</v>
      </c>
      <c r="B36" s="3">
        <v>8554098</v>
      </c>
      <c r="C36" s="3">
        <v>9083599</v>
      </c>
      <c r="D36" s="3">
        <v>5796361</v>
      </c>
      <c r="E36" s="3">
        <v>5395902</v>
      </c>
      <c r="F36" s="3">
        <v>7815835</v>
      </c>
      <c r="G36" s="3">
        <v>9900018</v>
      </c>
      <c r="H36" s="13">
        <v>11839537</v>
      </c>
    </row>
    <row r="37" spans="1:8" x14ac:dyDescent="0.25">
      <c r="B37" s="3"/>
      <c r="C37" s="3"/>
      <c r="D37" s="3"/>
      <c r="E37" s="3"/>
      <c r="F37" s="3"/>
      <c r="G37" s="3"/>
      <c r="H37" s="13"/>
    </row>
    <row r="38" spans="1:8" x14ac:dyDescent="0.25">
      <c r="A38" s="16" t="s">
        <v>58</v>
      </c>
      <c r="B38" s="4">
        <f t="shared" ref="B38:E38" si="4">SUM(B39:B42)</f>
        <v>1959217843</v>
      </c>
      <c r="C38" s="4">
        <f t="shared" si="4"/>
        <v>1961985731</v>
      </c>
      <c r="D38" s="4">
        <f t="shared" si="4"/>
        <v>1966895172</v>
      </c>
      <c r="E38" s="4">
        <f t="shared" si="4"/>
        <v>1968700207</v>
      </c>
      <c r="F38" s="4">
        <f>SUM(F39:F42)</f>
        <v>1972017400</v>
      </c>
      <c r="G38" s="4">
        <f>SUM(G39:G42)</f>
        <v>1974973430</v>
      </c>
      <c r="H38" s="4">
        <f>SUM(H39:H42)</f>
        <v>1994387232</v>
      </c>
    </row>
    <row r="39" spans="1:8" x14ac:dyDescent="0.25">
      <c r="A39" t="s">
        <v>7</v>
      </c>
      <c r="B39" s="3">
        <v>12516000</v>
      </c>
      <c r="C39" s="3">
        <v>12516000</v>
      </c>
      <c r="D39" s="3">
        <v>12516000</v>
      </c>
      <c r="E39" s="3">
        <v>12516000</v>
      </c>
      <c r="F39" s="3">
        <v>12516000</v>
      </c>
      <c r="G39" s="3">
        <v>12516000</v>
      </c>
      <c r="H39" s="13">
        <v>12516000</v>
      </c>
    </row>
    <row r="40" spans="1:8" x14ac:dyDescent="0.25">
      <c r="A40" t="s">
        <v>8</v>
      </c>
      <c r="B40" s="3">
        <v>4000000</v>
      </c>
      <c r="C40" s="3">
        <v>4000000</v>
      </c>
      <c r="D40" s="3">
        <v>10000000</v>
      </c>
      <c r="E40" s="3">
        <v>10000000</v>
      </c>
      <c r="F40" s="3">
        <v>10000000</v>
      </c>
      <c r="G40" s="3">
        <v>10000000</v>
      </c>
      <c r="H40" s="13">
        <v>10000000</v>
      </c>
    </row>
    <row r="41" spans="1:8" x14ac:dyDescent="0.25">
      <c r="A41" t="s">
        <v>9</v>
      </c>
      <c r="B41" s="3">
        <v>1896494394</v>
      </c>
      <c r="C41" s="3">
        <v>1894204508</v>
      </c>
      <c r="D41" s="3">
        <v>1891943246</v>
      </c>
      <c r="E41" s="3">
        <v>1889710250</v>
      </c>
      <c r="F41" s="3">
        <v>1887505166</v>
      </c>
      <c r="G41" s="3">
        <v>1885327646</v>
      </c>
      <c r="H41" s="13">
        <v>1900077345</v>
      </c>
    </row>
    <row r="42" spans="1:8" x14ac:dyDescent="0.25">
      <c r="A42" t="s">
        <v>10</v>
      </c>
      <c r="B42" s="3">
        <v>46207449</v>
      </c>
      <c r="C42" s="3">
        <v>51265223</v>
      </c>
      <c r="D42" s="3">
        <v>52435926</v>
      </c>
      <c r="E42" s="3">
        <v>56473957</v>
      </c>
      <c r="F42" s="3">
        <v>61996234</v>
      </c>
      <c r="G42" s="3">
        <v>67129784</v>
      </c>
      <c r="H42" s="13">
        <v>71793887</v>
      </c>
    </row>
    <row r="43" spans="1:8" x14ac:dyDescent="0.25">
      <c r="A43" s="1"/>
      <c r="B43" s="4">
        <f>B38+B21+B28</f>
        <v>2675643677</v>
      </c>
      <c r="C43" s="4">
        <f>C38+C21+C28</f>
        <v>2757058025</v>
      </c>
      <c r="D43" s="4">
        <f>D38+D21+D28</f>
        <v>2960926348</v>
      </c>
      <c r="E43" s="4">
        <f>E38+E21+E28</f>
        <v>4575136547</v>
      </c>
      <c r="F43" s="4">
        <f>F38+F21+F28+1</f>
        <v>4556544241</v>
      </c>
      <c r="G43" s="4">
        <f>G38+G21+G28+1</f>
        <v>4561649116</v>
      </c>
      <c r="H43" s="4">
        <f>H38+H21+H28</f>
        <v>4585252079</v>
      </c>
    </row>
    <row r="44" spans="1:8" x14ac:dyDescent="0.25">
      <c r="B44" s="3"/>
      <c r="C44" s="3"/>
      <c r="D44" s="3"/>
      <c r="E44" s="3"/>
      <c r="F44" s="3"/>
      <c r="G44" s="3"/>
    </row>
    <row r="45" spans="1:8" x14ac:dyDescent="0.25">
      <c r="A45" s="19" t="s">
        <v>59</v>
      </c>
      <c r="B45" s="4">
        <f t="shared" ref="B45:H45" si="5">B38/(B39/10)</f>
        <v>1565.3706000319592</v>
      </c>
      <c r="C45" s="4">
        <f t="shared" si="5"/>
        <v>1567.5820797379354</v>
      </c>
      <c r="D45" s="4">
        <f t="shared" si="5"/>
        <v>1571.5046116970277</v>
      </c>
      <c r="E45" s="4">
        <f t="shared" si="5"/>
        <v>1572.9467937040588</v>
      </c>
      <c r="F45" s="4">
        <f t="shared" si="5"/>
        <v>1575.5971556407799</v>
      </c>
      <c r="G45" s="4">
        <f t="shared" si="5"/>
        <v>1577.9589565356343</v>
      </c>
      <c r="H45" s="4">
        <f t="shared" si="5"/>
        <v>1593.4701438159157</v>
      </c>
    </row>
    <row r="46" spans="1:8" x14ac:dyDescent="0.25">
      <c r="A46" s="19" t="s">
        <v>60</v>
      </c>
      <c r="B46" s="4">
        <f>B39/10</f>
        <v>1251600</v>
      </c>
      <c r="C46" s="4">
        <f t="shared" ref="C46:G46" si="6">C39/10</f>
        <v>1251600</v>
      </c>
      <c r="D46" s="4">
        <f t="shared" si="6"/>
        <v>1251600</v>
      </c>
      <c r="E46" s="4">
        <f t="shared" si="6"/>
        <v>1251600</v>
      </c>
      <c r="F46" s="4">
        <f t="shared" si="6"/>
        <v>1251600</v>
      </c>
      <c r="G46" s="4">
        <f t="shared" si="6"/>
        <v>1251600</v>
      </c>
      <c r="H46" s="4">
        <f>H39/10</f>
        <v>1251600</v>
      </c>
    </row>
    <row r="47" spans="1:8" x14ac:dyDescent="0.25">
      <c r="B47" s="3"/>
      <c r="C47" s="3"/>
      <c r="D47" s="3"/>
      <c r="E47" s="3"/>
      <c r="F47" s="3"/>
      <c r="G47" s="3"/>
    </row>
    <row r="48" spans="1:8" x14ac:dyDescent="0.25">
      <c r="A48" s="1"/>
      <c r="B48" s="4"/>
      <c r="C48" s="4"/>
      <c r="D48" s="4"/>
      <c r="E48" s="3"/>
      <c r="F48" s="4"/>
      <c r="G48" s="4"/>
    </row>
    <row r="49" spans="1:7" x14ac:dyDescent="0.25">
      <c r="A49" s="1"/>
      <c r="B49" s="4"/>
      <c r="C49" s="4"/>
      <c r="D49" s="4"/>
      <c r="E49" s="3"/>
      <c r="F49" s="4"/>
      <c r="G49" s="4"/>
    </row>
    <row r="50" spans="1:7" x14ac:dyDescent="0.25">
      <c r="B50" s="3"/>
      <c r="C50" s="3"/>
      <c r="D50" s="3"/>
      <c r="E50" s="3"/>
      <c r="F50" s="3"/>
      <c r="G50" s="3"/>
    </row>
    <row r="51" spans="1:7" x14ac:dyDescent="0.25">
      <c r="B51" s="3"/>
      <c r="C51" s="3"/>
      <c r="D51" s="3"/>
      <c r="E51" s="3"/>
      <c r="F51" s="3"/>
      <c r="G51" s="3"/>
    </row>
    <row r="52" spans="1:7" x14ac:dyDescent="0.25">
      <c r="A52" s="1"/>
      <c r="B52" s="4"/>
      <c r="C52" s="4"/>
      <c r="D52" s="4"/>
      <c r="E52" s="3"/>
      <c r="F52" s="4"/>
      <c r="G52" s="4"/>
    </row>
    <row r="53" spans="1:7" x14ac:dyDescent="0.25">
      <c r="B53" s="3"/>
      <c r="C53" s="3"/>
      <c r="D53" s="3"/>
      <c r="E53" s="3"/>
      <c r="F53" s="3"/>
      <c r="G53" s="3"/>
    </row>
    <row r="54" spans="1:7" x14ac:dyDescent="0.25">
      <c r="B54" s="3"/>
      <c r="C54" s="3"/>
      <c r="D54" s="3"/>
      <c r="E54" s="3"/>
      <c r="F54" s="3"/>
      <c r="G54" s="3"/>
    </row>
    <row r="55" spans="1:7" x14ac:dyDescent="0.25">
      <c r="A55" s="1"/>
      <c r="B55" s="4"/>
      <c r="C55" s="4"/>
      <c r="D55" s="4"/>
      <c r="E55" s="3"/>
      <c r="F55" s="4"/>
      <c r="G55" s="4"/>
    </row>
    <row r="56" spans="1:7" x14ac:dyDescent="0.25">
      <c r="B56" s="3"/>
      <c r="C56" s="3"/>
      <c r="D56" s="3"/>
      <c r="E56" s="3"/>
      <c r="F56" s="3"/>
      <c r="G56" s="3"/>
    </row>
    <row r="57" spans="1:7" x14ac:dyDescent="0.25">
      <c r="A57" s="1"/>
      <c r="B57" s="4"/>
      <c r="C57" s="4"/>
      <c r="D57" s="4"/>
      <c r="E57" s="3"/>
      <c r="F57" s="4"/>
      <c r="G57" s="4"/>
    </row>
    <row r="58" spans="1:7" x14ac:dyDescent="0.25">
      <c r="A58" s="1"/>
      <c r="B58" s="4"/>
      <c r="C58" s="4"/>
      <c r="D58" s="4"/>
      <c r="E58" s="3"/>
      <c r="F58" s="4"/>
      <c r="G58" s="4"/>
    </row>
    <row r="59" spans="1:7" x14ac:dyDescent="0.25">
      <c r="B59" s="3"/>
      <c r="C59" s="3"/>
      <c r="D59" s="3"/>
      <c r="E59" s="3"/>
      <c r="F59" s="3"/>
      <c r="G59" s="3"/>
    </row>
    <row r="60" spans="1:7" x14ac:dyDescent="0.25">
      <c r="A60" s="6"/>
      <c r="B60" s="3"/>
      <c r="C60" s="3"/>
      <c r="D60" s="3"/>
      <c r="E60" s="3"/>
      <c r="F60" s="3"/>
      <c r="G60" s="3"/>
    </row>
    <row r="61" spans="1:7" x14ac:dyDescent="0.25">
      <c r="B61" s="3"/>
      <c r="C61" s="3"/>
      <c r="D61" s="3"/>
      <c r="E61" s="3"/>
      <c r="F61" s="3"/>
      <c r="G61" s="3"/>
    </row>
    <row r="62" spans="1:7" x14ac:dyDescent="0.25">
      <c r="A62" s="1"/>
      <c r="B62" s="4"/>
      <c r="C62" s="4"/>
      <c r="D62" s="4"/>
      <c r="E62" s="3"/>
      <c r="F62" s="4"/>
      <c r="G62" s="4"/>
    </row>
    <row r="63" spans="1:7" x14ac:dyDescent="0.25">
      <c r="B63" s="3"/>
      <c r="C63" s="3"/>
      <c r="D63" s="3"/>
      <c r="E63" s="3"/>
      <c r="F63" s="3"/>
      <c r="G63" s="3"/>
    </row>
    <row r="64" spans="1:7" x14ac:dyDescent="0.25"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B66" s="3"/>
      <c r="C66" s="3"/>
      <c r="D66" s="3"/>
      <c r="E66" s="3"/>
      <c r="F66" s="3"/>
      <c r="G66" s="3"/>
    </row>
    <row r="67" spans="1:7" x14ac:dyDescent="0.25">
      <c r="A67" s="1"/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B69" s="3"/>
      <c r="C69" s="3"/>
      <c r="D69" s="3"/>
      <c r="E69" s="3"/>
      <c r="F69" s="3"/>
      <c r="G69" s="3"/>
    </row>
    <row r="70" spans="1:7" x14ac:dyDescent="0.25">
      <c r="A70" s="1"/>
      <c r="B70" s="4"/>
      <c r="C70" s="4"/>
      <c r="D70" s="4"/>
      <c r="E70" s="4"/>
      <c r="F70" s="4"/>
      <c r="G70" s="4"/>
    </row>
    <row r="71" spans="1:7" x14ac:dyDescent="0.25">
      <c r="B71" s="3"/>
      <c r="C71" s="3"/>
      <c r="D71" s="3"/>
      <c r="E71" s="3"/>
      <c r="F71" s="3"/>
      <c r="G71" s="3"/>
    </row>
    <row r="72" spans="1:7" x14ac:dyDescent="0.25">
      <c r="B72" s="3"/>
      <c r="C72" s="3"/>
      <c r="D72" s="3"/>
      <c r="E72" s="3"/>
      <c r="F72" s="3"/>
      <c r="G72" s="3"/>
    </row>
    <row r="73" spans="1:7" x14ac:dyDescent="0.25">
      <c r="A73" s="1"/>
      <c r="B73" s="4"/>
      <c r="C73" s="4"/>
      <c r="D73" s="4"/>
      <c r="E73" s="4"/>
      <c r="F73" s="4"/>
      <c r="G73" s="4"/>
    </row>
    <row r="74" spans="1:7" x14ac:dyDescent="0.25">
      <c r="B74" s="3"/>
      <c r="C74" s="3"/>
      <c r="D74" s="3"/>
      <c r="E74" s="3"/>
      <c r="F74" s="3"/>
      <c r="G74" s="3"/>
    </row>
    <row r="75" spans="1:7" x14ac:dyDescent="0.25">
      <c r="A75" s="1"/>
      <c r="B75" s="3"/>
      <c r="C75" s="3"/>
      <c r="D75" s="3"/>
      <c r="E75" s="3"/>
      <c r="F75" s="3"/>
      <c r="G75" s="3"/>
    </row>
    <row r="76" spans="1:7" x14ac:dyDescent="0.25">
      <c r="B76" s="3"/>
      <c r="C76" s="3"/>
      <c r="D76" s="3"/>
      <c r="E76" s="3"/>
      <c r="F76" s="3"/>
      <c r="G76" s="3"/>
    </row>
    <row r="77" spans="1:7" x14ac:dyDescent="0.25">
      <c r="B77" s="3"/>
      <c r="C77" s="3"/>
      <c r="D77" s="3"/>
      <c r="E77" s="3"/>
      <c r="F77" s="3"/>
      <c r="G77" s="3"/>
    </row>
    <row r="78" spans="1:7" x14ac:dyDescent="0.25">
      <c r="A78" s="1"/>
      <c r="B78" s="4"/>
      <c r="C78" s="4"/>
      <c r="D78" s="4"/>
      <c r="E78" s="4"/>
      <c r="F78" s="4"/>
      <c r="G78" s="4"/>
    </row>
    <row r="79" spans="1:7" x14ac:dyDescent="0.25">
      <c r="B79" s="3"/>
      <c r="C79" s="3"/>
      <c r="D79" s="3"/>
      <c r="E79" s="3"/>
      <c r="F79" s="3"/>
      <c r="G79" s="3"/>
    </row>
    <row r="80" spans="1:7" x14ac:dyDescent="0.25">
      <c r="A80" s="1"/>
      <c r="B80" s="3"/>
      <c r="C80" s="3"/>
      <c r="D80" s="3"/>
      <c r="E80" s="3"/>
      <c r="F80" s="3"/>
      <c r="G80" s="3"/>
    </row>
    <row r="81" spans="1:7" x14ac:dyDescent="0.25">
      <c r="B81" s="3"/>
      <c r="C81" s="3"/>
      <c r="D81" s="3"/>
      <c r="E81" s="3"/>
      <c r="F81" s="3"/>
      <c r="G81" s="3"/>
    </row>
    <row r="82" spans="1:7" x14ac:dyDescent="0.25">
      <c r="B82" s="3"/>
      <c r="C82" s="3"/>
      <c r="D82" s="3"/>
      <c r="E82" s="3"/>
      <c r="F82" s="3"/>
      <c r="G82" s="3"/>
    </row>
    <row r="83" spans="1:7" x14ac:dyDescent="0.25">
      <c r="B83" s="3"/>
      <c r="C83" s="3"/>
      <c r="D83" s="3"/>
      <c r="E83" s="3"/>
      <c r="F83" s="3"/>
      <c r="G83" s="3"/>
    </row>
    <row r="84" spans="1:7" x14ac:dyDescent="0.25">
      <c r="B84" s="3"/>
      <c r="C84" s="3"/>
      <c r="D84" s="3"/>
      <c r="E84" s="3"/>
      <c r="F84" s="3"/>
      <c r="G84" s="3"/>
    </row>
    <row r="85" spans="1:7" x14ac:dyDescent="0.25">
      <c r="A85" s="1"/>
      <c r="B85" s="4"/>
      <c r="C85" s="4"/>
      <c r="D85" s="4"/>
      <c r="E85" s="4"/>
      <c r="F85" s="4"/>
      <c r="G85" s="4"/>
    </row>
    <row r="86" spans="1:7" x14ac:dyDescent="0.25">
      <c r="B86" s="5"/>
      <c r="C86" s="5"/>
      <c r="D86" s="4"/>
      <c r="E86" s="4"/>
      <c r="F86" s="4"/>
      <c r="G86" s="4"/>
    </row>
    <row r="87" spans="1:7" x14ac:dyDescent="0.25">
      <c r="B87" s="3"/>
      <c r="C87" s="3"/>
      <c r="D87" s="3"/>
      <c r="E87" s="3"/>
      <c r="F87" s="3"/>
      <c r="G87" s="3"/>
    </row>
    <row r="88" spans="1:7" x14ac:dyDescent="0.25">
      <c r="B88" s="4"/>
      <c r="C88" s="4"/>
      <c r="D88" s="4"/>
      <c r="E88" s="3"/>
      <c r="F88" s="4"/>
      <c r="G88" s="4"/>
    </row>
    <row r="89" spans="1:7" x14ac:dyDescent="0.25">
      <c r="B89" s="3"/>
      <c r="C89" s="3"/>
      <c r="D89" s="3"/>
      <c r="E89" s="3"/>
      <c r="F89" s="3"/>
      <c r="G89" s="3"/>
    </row>
    <row r="90" spans="1:7" x14ac:dyDescent="0.25">
      <c r="B90" s="3"/>
      <c r="C90" s="3"/>
      <c r="D90" s="3"/>
      <c r="E90" s="3"/>
      <c r="F90" s="3"/>
      <c r="G90" s="3"/>
    </row>
    <row r="91" spans="1:7" x14ac:dyDescent="0.25"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B93" s="3"/>
      <c r="C93" s="3"/>
      <c r="D93" s="3"/>
      <c r="E93" s="3"/>
      <c r="F93" s="3"/>
      <c r="G93" s="3"/>
    </row>
    <row r="94" spans="1:7" x14ac:dyDescent="0.25">
      <c r="B94" s="3"/>
      <c r="C94" s="3"/>
      <c r="D94" s="3"/>
      <c r="E94" s="3"/>
      <c r="F94" s="3"/>
      <c r="G94" s="3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B96" s="3"/>
      <c r="C96" s="3"/>
      <c r="D96" s="3"/>
      <c r="E96" s="3"/>
      <c r="F96" s="3"/>
      <c r="G96" s="3"/>
    </row>
    <row r="97" spans="2:7" x14ac:dyDescent="0.25">
      <c r="B97" s="3"/>
      <c r="C97" s="3"/>
      <c r="D97" s="3"/>
      <c r="E97" s="3"/>
      <c r="F97" s="3"/>
      <c r="G97" s="3"/>
    </row>
    <row r="98" spans="2:7" x14ac:dyDescent="0.25">
      <c r="B98" s="3"/>
      <c r="C98" s="3"/>
      <c r="D98" s="3"/>
      <c r="E98" s="3"/>
      <c r="F98" s="3"/>
      <c r="G98" s="3"/>
    </row>
    <row r="99" spans="2:7" x14ac:dyDescent="0.25">
      <c r="B99" s="3"/>
      <c r="C99" s="3"/>
      <c r="D99" s="3"/>
      <c r="E99" s="3"/>
      <c r="F99" s="3"/>
      <c r="G99" s="3"/>
    </row>
    <row r="100" spans="2:7" x14ac:dyDescent="0.25">
      <c r="B100" s="3"/>
      <c r="C100" s="3"/>
      <c r="D100" s="3"/>
      <c r="E100" s="3"/>
      <c r="F100" s="3"/>
      <c r="G100" s="3"/>
    </row>
    <row r="101" spans="2:7" x14ac:dyDescent="0.25">
      <c r="B101" s="3"/>
      <c r="C101" s="3"/>
      <c r="D101" s="3"/>
      <c r="E101" s="3"/>
      <c r="F101" s="3"/>
      <c r="G101" s="3"/>
    </row>
    <row r="102" spans="2:7" x14ac:dyDescent="0.25">
      <c r="B102" s="3"/>
      <c r="C102" s="3"/>
      <c r="D102" s="3"/>
      <c r="E102" s="3"/>
      <c r="F102" s="3"/>
      <c r="G102" s="3"/>
    </row>
    <row r="103" spans="2:7" x14ac:dyDescent="0.25">
      <c r="B103" s="3"/>
      <c r="C103" s="3"/>
      <c r="D103" s="3"/>
      <c r="E103" s="3"/>
      <c r="F103" s="3"/>
      <c r="G103" s="3"/>
    </row>
    <row r="104" spans="2:7" x14ac:dyDescent="0.25">
      <c r="B104" s="3"/>
      <c r="C104" s="3"/>
      <c r="D104" s="3"/>
      <c r="E104" s="3"/>
      <c r="F104" s="3"/>
      <c r="G104" s="3"/>
    </row>
    <row r="105" spans="2:7" x14ac:dyDescent="0.25">
      <c r="B105" s="3"/>
      <c r="C105" s="3"/>
      <c r="D105" s="3"/>
      <c r="E105" s="3"/>
      <c r="F105" s="3"/>
      <c r="G105" s="3"/>
    </row>
    <row r="106" spans="2:7" x14ac:dyDescent="0.25">
      <c r="B106" s="3"/>
      <c r="C106" s="3"/>
      <c r="D106" s="3"/>
      <c r="E106" s="3"/>
      <c r="F106" s="3"/>
      <c r="G106" s="3"/>
    </row>
    <row r="107" spans="2:7" x14ac:dyDescent="0.25">
      <c r="B107" s="3"/>
      <c r="C107" s="3"/>
      <c r="D107" s="3"/>
      <c r="E107" s="3"/>
      <c r="F107" s="3"/>
      <c r="G107" s="3"/>
    </row>
    <row r="108" spans="2:7" x14ac:dyDescent="0.25">
      <c r="B108" s="3"/>
      <c r="C108" s="3"/>
      <c r="D108" s="3"/>
      <c r="E108" s="3"/>
      <c r="F108" s="3"/>
      <c r="G108" s="3"/>
    </row>
    <row r="109" spans="2:7" x14ac:dyDescent="0.25">
      <c r="B109" s="3"/>
      <c r="C109" s="3"/>
      <c r="D109" s="3"/>
      <c r="E109" s="3"/>
      <c r="F109" s="3"/>
      <c r="G109" s="3"/>
    </row>
    <row r="110" spans="2:7" x14ac:dyDescent="0.25">
      <c r="B110" s="3"/>
      <c r="C110" s="3"/>
      <c r="D110" s="3"/>
      <c r="E110" s="3"/>
      <c r="F110" s="3"/>
      <c r="G110" s="3"/>
    </row>
    <row r="111" spans="2:7" x14ac:dyDescent="0.25">
      <c r="B111" s="3"/>
      <c r="C111" s="3"/>
      <c r="D111" s="3"/>
      <c r="E111" s="3"/>
      <c r="F111" s="3"/>
      <c r="G111" s="3"/>
    </row>
    <row r="112" spans="2:7" x14ac:dyDescent="0.25">
      <c r="B112" s="3"/>
      <c r="C112" s="3"/>
      <c r="D112" s="3"/>
      <c r="E112" s="3"/>
      <c r="F112" s="3"/>
      <c r="G112" s="3"/>
    </row>
    <row r="113" spans="2:7" x14ac:dyDescent="0.25">
      <c r="B113" s="3"/>
      <c r="C113" s="3"/>
      <c r="D113" s="3"/>
      <c r="E113" s="3"/>
      <c r="F113" s="3"/>
      <c r="G113" s="3"/>
    </row>
    <row r="114" spans="2:7" x14ac:dyDescent="0.25">
      <c r="B114" s="3"/>
      <c r="C114" s="3"/>
      <c r="D114" s="3"/>
      <c r="E114" s="3"/>
      <c r="F114" s="3"/>
      <c r="G114" s="3"/>
    </row>
    <row r="115" spans="2:7" x14ac:dyDescent="0.25">
      <c r="B115" s="3"/>
      <c r="C115" s="3"/>
      <c r="D115" s="3"/>
      <c r="E115" s="3"/>
      <c r="F115" s="3"/>
      <c r="G115" s="3"/>
    </row>
    <row r="116" spans="2:7" x14ac:dyDescent="0.25">
      <c r="B116" s="3"/>
      <c r="C116" s="3"/>
      <c r="D116" s="3"/>
      <c r="E116" s="3"/>
      <c r="F116" s="3"/>
      <c r="G116" s="3"/>
    </row>
    <row r="117" spans="2:7" x14ac:dyDescent="0.25">
      <c r="B117" s="3"/>
      <c r="C117" s="3"/>
      <c r="D117" s="3"/>
      <c r="E117" s="3"/>
      <c r="F117" s="3"/>
      <c r="G117" s="3"/>
    </row>
    <row r="118" spans="2:7" x14ac:dyDescent="0.25">
      <c r="B118" s="3"/>
      <c r="C118" s="3"/>
      <c r="D118" s="3"/>
      <c r="E118" s="3"/>
      <c r="F118" s="3"/>
      <c r="G118" s="3"/>
    </row>
    <row r="119" spans="2:7" x14ac:dyDescent="0.25">
      <c r="B119" s="3"/>
      <c r="C119" s="3"/>
      <c r="D119" s="3"/>
      <c r="E119" s="3"/>
      <c r="F119" s="3"/>
      <c r="G119" s="3"/>
    </row>
    <row r="120" spans="2:7" x14ac:dyDescent="0.25">
      <c r="B120" s="3"/>
      <c r="C120" s="3"/>
      <c r="D120" s="3"/>
      <c r="E120" s="3"/>
      <c r="F120" s="3"/>
      <c r="G120" s="3"/>
    </row>
    <row r="121" spans="2:7" x14ac:dyDescent="0.25">
      <c r="B121" s="3"/>
      <c r="C121" s="3"/>
      <c r="D121" s="3"/>
      <c r="E121" s="3"/>
      <c r="F121" s="3"/>
      <c r="G121" s="3"/>
    </row>
    <row r="122" spans="2:7" x14ac:dyDescent="0.25">
      <c r="B122" s="3"/>
      <c r="C122" s="3"/>
      <c r="D122" s="3"/>
      <c r="E122" s="3"/>
      <c r="F122" s="3"/>
      <c r="G122" s="3"/>
    </row>
    <row r="123" spans="2:7" x14ac:dyDescent="0.25">
      <c r="B123" s="3"/>
      <c r="C123" s="3"/>
      <c r="D123" s="3"/>
      <c r="E123" s="3"/>
      <c r="F123" s="3"/>
      <c r="G123" s="3"/>
    </row>
    <row r="124" spans="2:7" x14ac:dyDescent="0.25">
      <c r="B124" s="3"/>
      <c r="C124" s="3"/>
      <c r="D124" s="3"/>
      <c r="E124" s="3"/>
      <c r="F124" s="3"/>
      <c r="G124" s="3"/>
    </row>
    <row r="125" spans="2:7" x14ac:dyDescent="0.25">
      <c r="B125" s="3"/>
      <c r="C125" s="3"/>
      <c r="D125" s="3"/>
      <c r="E125" s="3"/>
      <c r="F125" s="3"/>
      <c r="G125" s="3"/>
    </row>
    <row r="126" spans="2:7" x14ac:dyDescent="0.25">
      <c r="B126" s="3"/>
      <c r="C126" s="3"/>
      <c r="D126" s="3"/>
      <c r="E126" s="3"/>
      <c r="F126" s="3"/>
      <c r="G126" s="3"/>
    </row>
    <row r="127" spans="2:7" x14ac:dyDescent="0.25">
      <c r="B127" s="3"/>
      <c r="C127" s="3"/>
      <c r="D127" s="3"/>
      <c r="E127" s="3"/>
      <c r="F127" s="3"/>
      <c r="G127" s="3"/>
    </row>
    <row r="128" spans="2:7" x14ac:dyDescent="0.25">
      <c r="B128" s="3"/>
      <c r="C128" s="3"/>
      <c r="D128" s="3"/>
      <c r="E128" s="3"/>
      <c r="F128" s="3"/>
      <c r="G128" s="3"/>
    </row>
    <row r="129" spans="2:7" x14ac:dyDescent="0.25">
      <c r="B129" s="3"/>
      <c r="C129" s="3"/>
      <c r="D129" s="3"/>
      <c r="E129" s="3"/>
      <c r="F129" s="3"/>
      <c r="G129" s="3"/>
    </row>
    <row r="130" spans="2:7" x14ac:dyDescent="0.25">
      <c r="B130" s="3"/>
      <c r="C130" s="3"/>
      <c r="D130" s="3"/>
      <c r="E130" s="3"/>
      <c r="F130" s="3"/>
      <c r="G130" s="3"/>
    </row>
    <row r="131" spans="2:7" x14ac:dyDescent="0.25">
      <c r="B131" s="3"/>
      <c r="C131" s="3"/>
      <c r="D131" s="3"/>
      <c r="E131" s="3"/>
      <c r="F131" s="3"/>
      <c r="G131" s="3"/>
    </row>
    <row r="132" spans="2:7" x14ac:dyDescent="0.25">
      <c r="B132" s="3"/>
      <c r="C132" s="3"/>
      <c r="D132" s="3"/>
      <c r="E132" s="3"/>
      <c r="F132" s="3"/>
      <c r="G132" s="3"/>
    </row>
    <row r="133" spans="2:7" x14ac:dyDescent="0.25">
      <c r="B133" s="3"/>
      <c r="C133" s="3"/>
      <c r="D133" s="3"/>
      <c r="E133" s="3"/>
      <c r="F133" s="3"/>
      <c r="G133" s="3"/>
    </row>
    <row r="134" spans="2:7" x14ac:dyDescent="0.25">
      <c r="B134" s="3"/>
      <c r="C134" s="3"/>
      <c r="D134" s="3"/>
      <c r="E134" s="3"/>
      <c r="F134" s="3"/>
      <c r="G134" s="3"/>
    </row>
    <row r="135" spans="2:7" x14ac:dyDescent="0.25">
      <c r="B135" s="3"/>
      <c r="C135" s="3"/>
      <c r="D135" s="3"/>
      <c r="E135" s="3"/>
      <c r="F135" s="3"/>
      <c r="G135" s="3"/>
    </row>
    <row r="136" spans="2:7" x14ac:dyDescent="0.25">
      <c r="B136" s="3"/>
      <c r="C136" s="3"/>
      <c r="D136" s="3"/>
      <c r="E136" s="3"/>
      <c r="F136" s="3"/>
      <c r="G136" s="3"/>
    </row>
    <row r="137" spans="2:7" x14ac:dyDescent="0.25">
      <c r="B137" s="3"/>
      <c r="C137" s="3"/>
      <c r="D137" s="3"/>
      <c r="E137" s="3"/>
      <c r="F137" s="3"/>
      <c r="G137" s="3"/>
    </row>
    <row r="138" spans="2:7" x14ac:dyDescent="0.25">
      <c r="B138" s="3"/>
      <c r="C138" s="3"/>
      <c r="D138" s="3"/>
      <c r="E138" s="3"/>
      <c r="F138" s="3"/>
      <c r="G138" s="3"/>
    </row>
    <row r="139" spans="2:7" x14ac:dyDescent="0.25">
      <c r="B139" s="3"/>
      <c r="C139" s="3"/>
      <c r="D139" s="3"/>
      <c r="E139" s="3"/>
      <c r="F139" s="3"/>
      <c r="G139" s="3"/>
    </row>
    <row r="140" spans="2:7" x14ac:dyDescent="0.25">
      <c r="B140" s="3"/>
      <c r="C140" s="3"/>
      <c r="D140" s="3"/>
      <c r="E140" s="3"/>
      <c r="F140" s="3"/>
      <c r="G140" s="3"/>
    </row>
    <row r="141" spans="2:7" x14ac:dyDescent="0.25">
      <c r="B141" s="3"/>
      <c r="C141" s="3"/>
      <c r="D141" s="3"/>
      <c r="E141" s="3"/>
      <c r="F141" s="3"/>
      <c r="G141" s="3"/>
    </row>
    <row r="142" spans="2:7" x14ac:dyDescent="0.25">
      <c r="B142" s="3"/>
      <c r="C142" s="3"/>
      <c r="D142" s="3"/>
      <c r="E142" s="3"/>
      <c r="F142" s="3"/>
      <c r="G142" s="3"/>
    </row>
    <row r="143" spans="2:7" x14ac:dyDescent="0.25">
      <c r="B143" s="3"/>
      <c r="C143" s="3"/>
      <c r="D143" s="3"/>
      <c r="E143" s="3"/>
      <c r="F143" s="3"/>
      <c r="G143" s="3"/>
    </row>
    <row r="144" spans="2:7" x14ac:dyDescent="0.25">
      <c r="B144" s="3"/>
      <c r="C144" s="3"/>
      <c r="D144" s="3"/>
      <c r="E144" s="3"/>
      <c r="F144" s="3"/>
      <c r="G144" s="3"/>
    </row>
    <row r="145" spans="2:7" x14ac:dyDescent="0.25">
      <c r="B145" s="3"/>
      <c r="C145" s="3"/>
      <c r="D145" s="3"/>
      <c r="E145" s="3"/>
      <c r="F145" s="3"/>
      <c r="G145" s="3"/>
    </row>
    <row r="146" spans="2:7" x14ac:dyDescent="0.25">
      <c r="B146" s="3"/>
      <c r="C146" s="3"/>
      <c r="D146" s="3"/>
      <c r="E146" s="3"/>
      <c r="F146" s="3"/>
      <c r="G146" s="3"/>
    </row>
    <row r="147" spans="2:7" x14ac:dyDescent="0.25">
      <c r="B147" s="3"/>
      <c r="C147" s="3"/>
      <c r="D147" s="3"/>
      <c r="E147" s="3"/>
      <c r="F147" s="3"/>
      <c r="G147" s="3"/>
    </row>
    <row r="148" spans="2:7" x14ac:dyDescent="0.25">
      <c r="B148" s="3"/>
      <c r="C148" s="3"/>
      <c r="D148" s="3"/>
      <c r="E148" s="3"/>
      <c r="F148" s="3"/>
      <c r="G148" s="3"/>
    </row>
    <row r="149" spans="2:7" x14ac:dyDescent="0.25">
      <c r="B149" s="3"/>
      <c r="C149" s="3"/>
      <c r="D149" s="3"/>
      <c r="E149" s="3"/>
      <c r="F149" s="3"/>
      <c r="G149" s="3"/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3"/>
      <c r="C151" s="3"/>
      <c r="D151" s="3"/>
      <c r="E151" s="3"/>
      <c r="F151" s="3"/>
      <c r="G151" s="3"/>
    </row>
    <row r="152" spans="2:7" x14ac:dyDescent="0.25">
      <c r="B152" s="3"/>
      <c r="C152" s="3"/>
      <c r="D152" s="3"/>
      <c r="E152" s="3"/>
      <c r="F152" s="3"/>
      <c r="G152" s="3"/>
    </row>
    <row r="153" spans="2:7" x14ac:dyDescent="0.25">
      <c r="B153" s="3"/>
      <c r="C153" s="3"/>
      <c r="D153" s="3"/>
      <c r="E153" s="3"/>
      <c r="F153" s="3"/>
      <c r="G153" s="3"/>
    </row>
    <row r="154" spans="2:7" x14ac:dyDescent="0.25">
      <c r="B154" s="3"/>
      <c r="C154" s="3"/>
      <c r="D154" s="3"/>
      <c r="E154" s="3"/>
      <c r="F154" s="3"/>
      <c r="G154" s="3"/>
    </row>
    <row r="155" spans="2:7" x14ac:dyDescent="0.25">
      <c r="B155" s="3"/>
      <c r="C155" s="3"/>
      <c r="D155" s="3"/>
      <c r="E155" s="3"/>
      <c r="F155" s="3"/>
      <c r="G155" s="3"/>
    </row>
    <row r="156" spans="2:7" x14ac:dyDescent="0.25">
      <c r="B156" s="3"/>
      <c r="C156" s="3"/>
      <c r="D156" s="3"/>
      <c r="E156" s="3"/>
      <c r="F156" s="3"/>
      <c r="G156" s="3"/>
    </row>
    <row r="157" spans="2:7" x14ac:dyDescent="0.25">
      <c r="B157" s="3"/>
      <c r="C157" s="3"/>
      <c r="D157" s="3"/>
      <c r="E157" s="3"/>
      <c r="F157" s="3"/>
      <c r="G157" s="3"/>
    </row>
    <row r="158" spans="2:7" x14ac:dyDescent="0.25">
      <c r="B158" s="3"/>
      <c r="C158" s="3"/>
      <c r="D158" s="3"/>
      <c r="E158" s="3"/>
      <c r="F158" s="3"/>
      <c r="G158" s="3"/>
    </row>
    <row r="159" spans="2:7" x14ac:dyDescent="0.25">
      <c r="B159" s="3"/>
      <c r="C159" s="3"/>
      <c r="D159" s="3"/>
      <c r="E159" s="3"/>
      <c r="F159" s="3"/>
      <c r="G159" s="3"/>
    </row>
    <row r="160" spans="2:7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  <row r="162" spans="2:7" x14ac:dyDescent="0.25">
      <c r="B162" s="3"/>
      <c r="C162" s="3"/>
      <c r="D162" s="3"/>
      <c r="E162" s="3"/>
      <c r="F162" s="3"/>
      <c r="G162" s="3"/>
    </row>
    <row r="163" spans="2:7" x14ac:dyDescent="0.25">
      <c r="B163" s="3"/>
      <c r="C163" s="3"/>
      <c r="D163" s="3"/>
      <c r="E163" s="3"/>
      <c r="F163" s="3"/>
      <c r="G163" s="3"/>
    </row>
    <row r="164" spans="2:7" x14ac:dyDescent="0.25">
      <c r="B164" s="3"/>
      <c r="C164" s="3"/>
      <c r="D164" s="3"/>
      <c r="E164" s="3"/>
      <c r="F164" s="3"/>
      <c r="G164" s="3"/>
    </row>
    <row r="165" spans="2:7" x14ac:dyDescent="0.25">
      <c r="B165" s="3"/>
      <c r="C165" s="3"/>
      <c r="D165" s="3"/>
      <c r="E165" s="3"/>
      <c r="F165" s="3"/>
      <c r="G165" s="3"/>
    </row>
    <row r="166" spans="2:7" x14ac:dyDescent="0.25">
      <c r="B166" s="3"/>
      <c r="C166" s="3"/>
      <c r="D166" s="3"/>
      <c r="E166" s="3"/>
      <c r="F166" s="3"/>
      <c r="G166" s="3"/>
    </row>
    <row r="167" spans="2:7" x14ac:dyDescent="0.25">
      <c r="B167" s="3"/>
      <c r="C167" s="3"/>
      <c r="D167" s="3"/>
      <c r="E167" s="3"/>
      <c r="F167" s="3"/>
      <c r="G167" s="3"/>
    </row>
    <row r="168" spans="2:7" x14ac:dyDescent="0.25">
      <c r="B168" s="3"/>
      <c r="C168" s="3"/>
      <c r="D168" s="3"/>
      <c r="E168" s="3"/>
      <c r="F168" s="3"/>
      <c r="G168" s="3"/>
    </row>
    <row r="169" spans="2:7" x14ac:dyDescent="0.25">
      <c r="B169" s="3"/>
      <c r="C169" s="3"/>
      <c r="D169" s="3"/>
      <c r="E169" s="3"/>
      <c r="F169" s="3"/>
      <c r="G169" s="3"/>
    </row>
    <row r="170" spans="2:7" x14ac:dyDescent="0.25">
      <c r="B170" s="3"/>
      <c r="C170" s="3"/>
      <c r="D170" s="3"/>
      <c r="E170" s="3"/>
      <c r="F170" s="3"/>
      <c r="G170" s="3"/>
    </row>
    <row r="171" spans="2:7" x14ac:dyDescent="0.25">
      <c r="B171" s="3"/>
      <c r="C171" s="3"/>
      <c r="D171" s="3"/>
      <c r="E171" s="3"/>
      <c r="F171" s="3"/>
      <c r="G171" s="3"/>
    </row>
    <row r="172" spans="2:7" x14ac:dyDescent="0.25">
      <c r="B172" s="3"/>
      <c r="C172" s="3"/>
      <c r="D172" s="3"/>
      <c r="E172" s="3"/>
      <c r="F172" s="3"/>
      <c r="G172" s="3"/>
    </row>
    <row r="173" spans="2:7" x14ac:dyDescent="0.25">
      <c r="B173" s="3"/>
      <c r="C173" s="3"/>
      <c r="D173" s="3"/>
      <c r="E173" s="3"/>
      <c r="F173" s="3"/>
      <c r="G173" s="3"/>
    </row>
    <row r="174" spans="2:7" x14ac:dyDescent="0.25">
      <c r="B174" s="3"/>
      <c r="C174" s="3"/>
      <c r="D174" s="3"/>
      <c r="E174" s="3"/>
      <c r="F174" s="3"/>
      <c r="G174" s="3"/>
    </row>
    <row r="175" spans="2:7" x14ac:dyDescent="0.25">
      <c r="B175" s="3"/>
      <c r="C175" s="3"/>
      <c r="D175" s="3"/>
      <c r="E175" s="3"/>
      <c r="F175" s="3"/>
      <c r="G175" s="3"/>
    </row>
    <row r="176" spans="2:7" x14ac:dyDescent="0.25">
      <c r="B176" s="3"/>
      <c r="C176" s="3"/>
      <c r="D176" s="3"/>
      <c r="E176" s="3"/>
      <c r="F176" s="3"/>
      <c r="G176" s="3"/>
    </row>
    <row r="177" spans="2:7" x14ac:dyDescent="0.25">
      <c r="B177" s="3"/>
      <c r="C177" s="3"/>
      <c r="D177" s="3"/>
      <c r="E177" s="3"/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3"/>
      <c r="D180" s="3"/>
      <c r="E180" s="3"/>
      <c r="F180" s="3"/>
      <c r="G180" s="3"/>
    </row>
    <row r="181" spans="2:7" x14ac:dyDescent="0.25">
      <c r="B181" s="3"/>
      <c r="C181" s="3"/>
      <c r="D181" s="3"/>
      <c r="E181" s="3"/>
      <c r="F181" s="3"/>
      <c r="G18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pane xSplit="1" ySplit="4" topLeftCell="G14" activePane="bottomRight" state="frozen"/>
      <selection pane="topRight" activeCell="B1" sqref="B1"/>
      <selection pane="bottomLeft" activeCell="A4" sqref="A4"/>
      <selection pane="bottomRight" activeCell="P26" sqref="P26"/>
    </sheetView>
  </sheetViews>
  <sheetFormatPr defaultRowHeight="15" x14ac:dyDescent="0.25"/>
  <cols>
    <col min="1" max="1" width="40" bestFit="1" customWidth="1"/>
    <col min="2" max="7" width="13.42578125" bestFit="1" customWidth="1"/>
    <col min="8" max="8" width="15.28515625" bestFit="1" customWidth="1"/>
    <col min="9" max="13" width="11.5703125" bestFit="1" customWidth="1"/>
  </cols>
  <sheetData>
    <row r="1" spans="1:14" x14ac:dyDescent="0.25">
      <c r="A1" s="1" t="s">
        <v>0</v>
      </c>
      <c r="B1" s="10"/>
      <c r="C1" s="10"/>
      <c r="D1" s="10"/>
      <c r="E1" s="10"/>
      <c r="F1" s="10"/>
      <c r="G1" s="10"/>
    </row>
    <row r="2" spans="1:14" x14ac:dyDescent="0.25">
      <c r="A2" s="1" t="s">
        <v>61</v>
      </c>
      <c r="B2" s="10"/>
      <c r="C2" s="10"/>
      <c r="D2" s="10"/>
      <c r="E2" s="10"/>
      <c r="F2" s="10"/>
      <c r="G2" s="10"/>
    </row>
    <row r="3" spans="1:14" x14ac:dyDescent="0.25">
      <c r="A3" s="1" t="s">
        <v>52</v>
      </c>
      <c r="B3" s="10"/>
      <c r="C3" s="10"/>
      <c r="D3" s="10"/>
      <c r="E3" s="10"/>
      <c r="F3" s="10"/>
      <c r="G3" s="10"/>
    </row>
    <row r="4" spans="1:14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14" x14ac:dyDescent="0.25">
      <c r="A5" s="19" t="s">
        <v>62</v>
      </c>
      <c r="B5" s="4">
        <v>248592174</v>
      </c>
      <c r="C5" s="4">
        <v>227319715</v>
      </c>
      <c r="D5" s="3">
        <v>282309477</v>
      </c>
      <c r="E5" s="3">
        <v>287001528</v>
      </c>
      <c r="F5" s="3">
        <v>238146628</v>
      </c>
      <c r="G5" s="3">
        <v>244259008</v>
      </c>
      <c r="H5" s="13">
        <v>190720346</v>
      </c>
    </row>
    <row r="6" spans="1:14" x14ac:dyDescent="0.25">
      <c r="A6" t="s">
        <v>63</v>
      </c>
      <c r="B6" s="3">
        <v>154097075</v>
      </c>
      <c r="C6" s="3">
        <v>140316256</v>
      </c>
      <c r="D6" s="3">
        <v>175556051</v>
      </c>
      <c r="E6" s="3">
        <v>175262916</v>
      </c>
      <c r="F6" s="3">
        <v>157748515</v>
      </c>
      <c r="G6" s="3">
        <v>161442764</v>
      </c>
      <c r="H6" s="3">
        <v>113249847</v>
      </c>
    </row>
    <row r="7" spans="1:14" x14ac:dyDescent="0.25">
      <c r="A7" s="19" t="s">
        <v>21</v>
      </c>
      <c r="B7" s="4">
        <f>B5-B6</f>
        <v>94495099</v>
      </c>
      <c r="C7" s="4">
        <f t="shared" ref="C7:H7" si="0">C5-C6</f>
        <v>87003459</v>
      </c>
      <c r="D7" s="4">
        <f t="shared" si="0"/>
        <v>106753426</v>
      </c>
      <c r="E7" s="4">
        <f t="shared" si="0"/>
        <v>111738612</v>
      </c>
      <c r="F7" s="4">
        <f t="shared" si="0"/>
        <v>80398113</v>
      </c>
      <c r="G7" s="4">
        <f t="shared" si="0"/>
        <v>82816244</v>
      </c>
      <c r="H7" s="4">
        <f t="shared" si="0"/>
        <v>77470499</v>
      </c>
    </row>
    <row r="8" spans="1:14" x14ac:dyDescent="0.25">
      <c r="A8" s="19" t="s">
        <v>64</v>
      </c>
      <c r="B8" s="4">
        <f t="shared" ref="B8:H8" si="1">SUM(B9:B10)</f>
        <v>-61445505</v>
      </c>
      <c r="C8" s="4">
        <f t="shared" si="1"/>
        <v>44594326</v>
      </c>
      <c r="D8" s="4">
        <f t="shared" si="1"/>
        <v>53290886</v>
      </c>
      <c r="E8" s="4">
        <f t="shared" si="1"/>
        <v>55230928</v>
      </c>
      <c r="F8" s="4">
        <f>SUM(F9:F10)</f>
        <v>53574310</v>
      </c>
      <c r="G8" s="4">
        <f t="shared" si="1"/>
        <v>58958930</v>
      </c>
      <c r="H8" s="4">
        <f t="shared" si="1"/>
        <v>55870472</v>
      </c>
    </row>
    <row r="9" spans="1:14" x14ac:dyDescent="0.25">
      <c r="A9" t="s">
        <v>22</v>
      </c>
      <c r="B9" s="3">
        <v>-10617635</v>
      </c>
      <c r="C9" s="3">
        <v>8301475</v>
      </c>
      <c r="D9" s="3">
        <v>9523518</v>
      </c>
      <c r="E9" s="3">
        <v>10637645</v>
      </c>
      <c r="F9" s="3">
        <v>11486772</v>
      </c>
      <c r="G9" s="3">
        <v>11958137</v>
      </c>
      <c r="H9" s="3">
        <v>11425120</v>
      </c>
    </row>
    <row r="10" spans="1:14" x14ac:dyDescent="0.25">
      <c r="A10" t="s">
        <v>23</v>
      </c>
      <c r="B10" s="3">
        <v>-50827870</v>
      </c>
      <c r="C10" s="3">
        <v>36292851</v>
      </c>
      <c r="D10" s="3">
        <v>43767368</v>
      </c>
      <c r="E10" s="3">
        <v>44593283</v>
      </c>
      <c r="F10" s="3">
        <v>42087538</v>
      </c>
      <c r="G10" s="3">
        <v>47000793</v>
      </c>
      <c r="H10" s="3">
        <v>44445352</v>
      </c>
    </row>
    <row r="11" spans="1:14" x14ac:dyDescent="0.25">
      <c r="A11" s="19" t="s">
        <v>65</v>
      </c>
      <c r="B11" s="4">
        <f>B7+B8</f>
        <v>33049594</v>
      </c>
      <c r="C11" s="4">
        <f>C7-C8</f>
        <v>42409133</v>
      </c>
      <c r="D11" s="4">
        <f t="shared" ref="D11:H11" si="2">D7-D8</f>
        <v>53462540</v>
      </c>
      <c r="E11" s="4">
        <f t="shared" si="2"/>
        <v>56507684</v>
      </c>
      <c r="F11" s="4">
        <f t="shared" si="2"/>
        <v>26823803</v>
      </c>
      <c r="G11" s="4">
        <f t="shared" si="2"/>
        <v>23857314</v>
      </c>
      <c r="H11" s="4">
        <f t="shared" si="2"/>
        <v>21600027</v>
      </c>
    </row>
    <row r="12" spans="1:14" x14ac:dyDescent="0.25">
      <c r="A12" s="20" t="s">
        <v>66</v>
      </c>
      <c r="B12" s="4"/>
      <c r="C12" s="4"/>
      <c r="D12" s="4"/>
      <c r="E12" s="4"/>
      <c r="F12" s="4"/>
      <c r="G12" s="4"/>
      <c r="H12" s="4"/>
    </row>
    <row r="13" spans="1:14" x14ac:dyDescent="0.25">
      <c r="A13" t="s">
        <v>24</v>
      </c>
      <c r="B13" s="3">
        <v>3623497</v>
      </c>
      <c r="C13" s="3">
        <v>3834283</v>
      </c>
      <c r="D13" s="3">
        <v>3199572</v>
      </c>
      <c r="E13" s="3">
        <v>1521305</v>
      </c>
      <c r="F13" s="3">
        <v>298790</v>
      </c>
      <c r="G13" s="3">
        <v>622543</v>
      </c>
      <c r="H13" s="3">
        <v>120928</v>
      </c>
    </row>
    <row r="14" spans="1:14" x14ac:dyDescent="0.25">
      <c r="A14" t="s">
        <v>25</v>
      </c>
      <c r="B14" s="3">
        <v>-29750530</v>
      </c>
      <c r="C14" s="3">
        <v>37475249</v>
      </c>
      <c r="D14" s="3">
        <v>46213943</v>
      </c>
      <c r="E14" s="3">
        <v>49899088</v>
      </c>
      <c r="F14" s="3">
        <v>16958877</v>
      </c>
      <c r="G14" s="3">
        <v>15726287</v>
      </c>
      <c r="H14" s="3">
        <v>13574977</v>
      </c>
      <c r="I14" s="10"/>
      <c r="J14" s="10"/>
      <c r="K14" s="10"/>
      <c r="L14" s="10"/>
      <c r="M14" s="10"/>
      <c r="N14" s="10"/>
    </row>
    <row r="15" spans="1:14" x14ac:dyDescent="0.25">
      <c r="A15" s="19" t="s">
        <v>67</v>
      </c>
      <c r="B15" s="4">
        <f t="shared" ref="B15" si="3">SUM(B11:B14)</f>
        <v>6922561</v>
      </c>
      <c r="C15" s="4">
        <f>C11+C13-C14</f>
        <v>8768167</v>
      </c>
      <c r="D15" s="4">
        <f t="shared" ref="D15:H15" si="4">D11+D13-D14</f>
        <v>10448169</v>
      </c>
      <c r="E15" s="4">
        <f t="shared" si="4"/>
        <v>8129901</v>
      </c>
      <c r="F15" s="4">
        <f t="shared" si="4"/>
        <v>10163716</v>
      </c>
      <c r="G15" s="4">
        <f t="shared" si="4"/>
        <v>8753570</v>
      </c>
      <c r="H15" s="4">
        <f t="shared" si="4"/>
        <v>8145978</v>
      </c>
    </row>
    <row r="16" spans="1:14" x14ac:dyDescent="0.25">
      <c r="A16" t="s">
        <v>26</v>
      </c>
      <c r="B16" s="3">
        <v>-157098</v>
      </c>
      <c r="C16" s="3">
        <v>234947</v>
      </c>
      <c r="D16" s="3">
        <v>345171</v>
      </c>
      <c r="E16" s="3">
        <v>314695</v>
      </c>
      <c r="F16" s="3">
        <v>483986</v>
      </c>
      <c r="G16" s="3">
        <v>416837</v>
      </c>
      <c r="H16" s="3">
        <v>387904</v>
      </c>
      <c r="I16" s="10"/>
      <c r="J16" s="10"/>
      <c r="K16" s="10"/>
      <c r="L16" s="10"/>
      <c r="M16" s="10"/>
      <c r="N16" s="10"/>
    </row>
    <row r="17" spans="1:8" x14ac:dyDescent="0.25">
      <c r="A17" s="19" t="s">
        <v>68</v>
      </c>
      <c r="B17" s="4">
        <f t="shared" ref="B17" si="5">SUM(B15:B16)</f>
        <v>6765463</v>
      </c>
      <c r="C17" s="4">
        <f>C15-C16</f>
        <v>8533220</v>
      </c>
      <c r="D17" s="4">
        <f t="shared" ref="D17:H17" si="6">D15-D16</f>
        <v>10102998</v>
      </c>
      <c r="E17" s="4">
        <f t="shared" si="6"/>
        <v>7815206</v>
      </c>
      <c r="F17" s="4">
        <f t="shared" si="6"/>
        <v>9679730</v>
      </c>
      <c r="G17" s="4">
        <f t="shared" si="6"/>
        <v>8336733</v>
      </c>
      <c r="H17" s="4">
        <f t="shared" si="6"/>
        <v>7758074</v>
      </c>
    </row>
    <row r="18" spans="1:8" x14ac:dyDescent="0.25">
      <c r="A18" s="16" t="s">
        <v>69</v>
      </c>
      <c r="B18" s="4">
        <f t="shared" ref="B18:H18" si="7">SUM(B19:B21)</f>
        <v>-958811</v>
      </c>
      <c r="C18" s="4">
        <f t="shared" si="7"/>
        <v>-3262132</v>
      </c>
      <c r="D18" s="4">
        <f t="shared" si="7"/>
        <v>-2690357</v>
      </c>
      <c r="E18" s="3">
        <f t="shared" si="7"/>
        <v>3506972</v>
      </c>
      <c r="F18" s="4">
        <f t="shared" si="7"/>
        <v>3859336</v>
      </c>
      <c r="G18" s="4">
        <f t="shared" si="7"/>
        <v>-2251705</v>
      </c>
      <c r="H18" s="4">
        <f t="shared" si="7"/>
        <v>-1489473</v>
      </c>
    </row>
    <row r="19" spans="1:8" x14ac:dyDescent="0.25">
      <c r="A19" t="s">
        <v>27</v>
      </c>
      <c r="B19" s="3">
        <v>0</v>
      </c>
      <c r="C19" s="3">
        <v>-1354701</v>
      </c>
      <c r="D19" s="3">
        <v>-1994429</v>
      </c>
      <c r="E19" s="3">
        <v>1599541</v>
      </c>
      <c r="F19" s="3">
        <v>2419933</v>
      </c>
      <c r="G19" s="3">
        <v>-2084183</v>
      </c>
      <c r="H19" s="3">
        <v>-1939519</v>
      </c>
    </row>
    <row r="20" spans="1:8" x14ac:dyDescent="0.25">
      <c r="A20" s="6" t="s">
        <v>41</v>
      </c>
      <c r="B20" s="3">
        <v>-958811</v>
      </c>
      <c r="C20" s="3"/>
      <c r="D20" s="3"/>
      <c r="E20" s="3">
        <v>0</v>
      </c>
      <c r="F20" s="3"/>
      <c r="G20" s="3">
        <v>0</v>
      </c>
      <c r="H20">
        <v>0</v>
      </c>
    </row>
    <row r="21" spans="1:8" x14ac:dyDescent="0.25">
      <c r="A21" t="s">
        <v>28</v>
      </c>
      <c r="B21" s="3">
        <v>0</v>
      </c>
      <c r="C21" s="3">
        <v>-1907431</v>
      </c>
      <c r="D21" s="3">
        <v>-695928</v>
      </c>
      <c r="E21" s="3">
        <v>1907431</v>
      </c>
      <c r="F21" s="3">
        <v>1439403</v>
      </c>
      <c r="G21" s="3">
        <v>-167522</v>
      </c>
      <c r="H21" s="3">
        <v>450046</v>
      </c>
    </row>
    <row r="22" spans="1:8" x14ac:dyDescent="0.25">
      <c r="A22" s="19" t="s">
        <v>70</v>
      </c>
      <c r="B22" s="4">
        <f>B17+B18</f>
        <v>5806652</v>
      </c>
      <c r="C22" s="4">
        <f>C17+C18</f>
        <v>5271088</v>
      </c>
      <c r="D22" s="4">
        <f>D17+D18</f>
        <v>7412641</v>
      </c>
      <c r="E22" s="3">
        <f>E17-E18</f>
        <v>4308234</v>
      </c>
      <c r="F22" s="4">
        <f>F17-F18</f>
        <v>5820394</v>
      </c>
      <c r="G22" s="4">
        <f>G17+G18+1</f>
        <v>6085029</v>
      </c>
      <c r="H22" s="4">
        <f>H17+H18+1</f>
        <v>6268602</v>
      </c>
    </row>
    <row r="23" spans="1:8" x14ac:dyDescent="0.25">
      <c r="B23" s="7"/>
      <c r="C23" s="7"/>
      <c r="D23" s="7"/>
      <c r="E23" s="7"/>
      <c r="F23" s="7"/>
      <c r="G23" s="7"/>
    </row>
    <row r="24" spans="1:8" x14ac:dyDescent="0.25">
      <c r="A24" s="19" t="s">
        <v>71</v>
      </c>
      <c r="B24" s="8">
        <f>B22/('1'!B39/10)</f>
        <v>4.6393831895174173</v>
      </c>
      <c r="C24" s="8">
        <f>C22/('1'!C39/10)</f>
        <v>4.21147970597635</v>
      </c>
      <c r="D24" s="8">
        <f>D22/('1'!D39/10)</f>
        <v>5.9225319590923622</v>
      </c>
      <c r="E24" s="8">
        <f>E22/('1'!E39/10)</f>
        <v>3.4421812080536913</v>
      </c>
      <c r="F24" s="8">
        <f>F22/('1'!F39/10)</f>
        <v>4.6503627356983062</v>
      </c>
      <c r="G24" s="8">
        <f>G22/('1'!G39/10)</f>
        <v>4.8618000958772774</v>
      </c>
      <c r="H24" s="8">
        <f>H22/('1'!H39/10)</f>
        <v>5.008470757430489</v>
      </c>
    </row>
    <row r="25" spans="1:8" x14ac:dyDescent="0.25">
      <c r="A25" s="20" t="s">
        <v>72</v>
      </c>
      <c r="B25" s="3">
        <f>'1'!B39/10</f>
        <v>1251600</v>
      </c>
      <c r="C25" s="3">
        <f>'1'!C39/10</f>
        <v>1251600</v>
      </c>
      <c r="D25" s="3">
        <f>'1'!D39/10</f>
        <v>1251600</v>
      </c>
      <c r="E25" s="3">
        <f>'1'!E39/10</f>
        <v>1251600</v>
      </c>
      <c r="F25" s="3">
        <f>'1'!F39/10</f>
        <v>1251600</v>
      </c>
      <c r="G25" s="3">
        <f>'1'!G39/10</f>
        <v>1251600</v>
      </c>
      <c r="H25" s="3">
        <f>'1'!H39/10</f>
        <v>1251600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xSplit="1" ySplit="4" topLeftCell="G17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5" x14ac:dyDescent="0.25"/>
  <cols>
    <col min="1" max="1" width="49.42578125" bestFit="1" customWidth="1"/>
    <col min="2" max="7" width="13.42578125" bestFit="1" customWidth="1"/>
    <col min="8" max="8" width="16" bestFit="1" customWidth="1"/>
  </cols>
  <sheetData>
    <row r="1" spans="1:8" x14ac:dyDescent="0.25">
      <c r="A1" s="1" t="s">
        <v>0</v>
      </c>
    </row>
    <row r="2" spans="1:8" x14ac:dyDescent="0.25">
      <c r="A2" s="1" t="s">
        <v>73</v>
      </c>
    </row>
    <row r="3" spans="1:8" x14ac:dyDescent="0.25">
      <c r="A3" s="1" t="s">
        <v>52</v>
      </c>
      <c r="B3" s="3"/>
      <c r="C3" s="3"/>
      <c r="D3" s="3"/>
      <c r="E3" s="3"/>
      <c r="F3" s="3"/>
      <c r="G3" s="3"/>
    </row>
    <row r="4" spans="1:8" x14ac:dyDescent="0.25">
      <c r="B4" s="1">
        <v>2012</v>
      </c>
      <c r="C4" s="1">
        <v>2013</v>
      </c>
      <c r="D4" s="1">
        <v>2014</v>
      </c>
      <c r="E4" s="9">
        <v>2015</v>
      </c>
      <c r="F4" s="1">
        <v>2016</v>
      </c>
      <c r="G4" s="1">
        <v>2017</v>
      </c>
      <c r="H4" s="1">
        <v>2018</v>
      </c>
    </row>
    <row r="5" spans="1:8" x14ac:dyDescent="0.25">
      <c r="A5" s="19" t="s">
        <v>74</v>
      </c>
      <c r="B5" s="3"/>
      <c r="C5" s="3"/>
      <c r="D5" s="3"/>
      <c r="E5" s="3"/>
      <c r="F5" s="3"/>
      <c r="G5" s="3"/>
    </row>
    <row r="6" spans="1:8" x14ac:dyDescent="0.25">
      <c r="A6" s="16" t="s">
        <v>75</v>
      </c>
      <c r="B6" s="3"/>
      <c r="C6" s="3"/>
      <c r="D6" s="3"/>
      <c r="E6" s="3"/>
      <c r="F6" s="3"/>
      <c r="G6" s="3"/>
    </row>
    <row r="7" spans="1:8" x14ac:dyDescent="0.25">
      <c r="A7" t="s">
        <v>29</v>
      </c>
      <c r="B7" s="3">
        <v>261545204</v>
      </c>
      <c r="C7" s="3">
        <v>224297306</v>
      </c>
      <c r="D7" s="3">
        <v>279381471</v>
      </c>
      <c r="E7" s="3">
        <v>267782032</v>
      </c>
      <c r="F7" s="3">
        <v>257314551</v>
      </c>
      <c r="G7" s="3">
        <v>225716409</v>
      </c>
      <c r="H7" s="13">
        <v>191631650</v>
      </c>
    </row>
    <row r="8" spans="1:8" x14ac:dyDescent="0.25">
      <c r="A8" t="s">
        <v>30</v>
      </c>
      <c r="B8" s="3">
        <v>-177219807</v>
      </c>
      <c r="C8" s="3">
        <v>-202113100</v>
      </c>
      <c r="D8" s="3">
        <v>-263730169</v>
      </c>
      <c r="E8" s="3">
        <v>-206817701</v>
      </c>
      <c r="F8" s="3">
        <v>-170508847</v>
      </c>
      <c r="G8" s="3">
        <v>-204187349</v>
      </c>
      <c r="H8" s="3">
        <v>-171962829</v>
      </c>
    </row>
    <row r="9" spans="1:8" x14ac:dyDescent="0.25">
      <c r="A9" s="1"/>
      <c r="B9" s="4">
        <f t="shared" ref="B9:H9" si="0">SUM(B7:B8)</f>
        <v>84325397</v>
      </c>
      <c r="C9" s="4">
        <f t="shared" si="0"/>
        <v>22184206</v>
      </c>
      <c r="D9" s="4">
        <f t="shared" si="0"/>
        <v>15651302</v>
      </c>
      <c r="E9" s="4">
        <f t="shared" si="0"/>
        <v>60964331</v>
      </c>
      <c r="F9" s="4">
        <f>SUM(F7:F8)</f>
        <v>86805704</v>
      </c>
      <c r="G9" s="4">
        <f t="shared" si="0"/>
        <v>21529060</v>
      </c>
      <c r="H9" s="4">
        <f t="shared" si="0"/>
        <v>19668821</v>
      </c>
    </row>
    <row r="10" spans="1:8" x14ac:dyDescent="0.25">
      <c r="A10" t="s">
        <v>31</v>
      </c>
      <c r="B10" s="3">
        <v>-29750530</v>
      </c>
      <c r="C10" s="3">
        <v>-37475249</v>
      </c>
      <c r="D10" s="3">
        <v>-46213943</v>
      </c>
      <c r="E10" s="3">
        <v>-49899088</v>
      </c>
      <c r="F10" s="3">
        <v>-13205853</v>
      </c>
      <c r="G10" s="3">
        <v>-15726287</v>
      </c>
      <c r="H10" s="3">
        <v>-13574977</v>
      </c>
    </row>
    <row r="11" spans="1:8" x14ac:dyDescent="0.25">
      <c r="A11" t="s">
        <v>32</v>
      </c>
      <c r="B11" s="3">
        <v>-520640</v>
      </c>
      <c r="C11" s="3">
        <v>-825200</v>
      </c>
      <c r="D11" s="3">
        <v>-2000000</v>
      </c>
      <c r="E11" s="3">
        <v>-2000000</v>
      </c>
      <c r="F11" s="3">
        <v>-2891613</v>
      </c>
      <c r="G11" s="3">
        <v>-3607409</v>
      </c>
      <c r="H11" s="3">
        <v>-1852140</v>
      </c>
    </row>
    <row r="12" spans="1:8" x14ac:dyDescent="0.25">
      <c r="A12" s="1"/>
      <c r="B12" s="4">
        <f t="shared" ref="B12:H12" si="1">SUM(B9:B11)</f>
        <v>54054227</v>
      </c>
      <c r="C12" s="4">
        <f t="shared" si="1"/>
        <v>-16116243</v>
      </c>
      <c r="D12" s="4">
        <f t="shared" si="1"/>
        <v>-32562641</v>
      </c>
      <c r="E12" s="4">
        <f t="shared" si="1"/>
        <v>9065243</v>
      </c>
      <c r="F12" s="4">
        <f>SUM(F9:F11)</f>
        <v>70708238</v>
      </c>
      <c r="G12" s="4">
        <f t="shared" si="1"/>
        <v>2195364</v>
      </c>
      <c r="H12" s="4">
        <f t="shared" si="1"/>
        <v>4241704</v>
      </c>
    </row>
    <row r="13" spans="1:8" x14ac:dyDescent="0.25">
      <c r="B13" s="3"/>
      <c r="C13" s="3"/>
      <c r="D13" s="3"/>
      <c r="E13" s="3"/>
      <c r="F13" s="3"/>
      <c r="G13" s="3"/>
    </row>
    <row r="14" spans="1:8" x14ac:dyDescent="0.25">
      <c r="A14" s="19" t="s">
        <v>76</v>
      </c>
      <c r="B14" s="3"/>
      <c r="C14" s="3"/>
      <c r="D14" s="3"/>
      <c r="E14" s="3"/>
      <c r="F14" s="3"/>
      <c r="G14" s="3"/>
    </row>
    <row r="15" spans="1:8" x14ac:dyDescent="0.25">
      <c r="A15" t="s">
        <v>33</v>
      </c>
      <c r="B15" s="3">
        <v>-193031132</v>
      </c>
      <c r="C15" s="3">
        <v>-65579893</v>
      </c>
      <c r="D15" s="3">
        <v>-172408540</v>
      </c>
      <c r="E15" s="3">
        <v>-86783639</v>
      </c>
      <c r="F15" s="3">
        <v>-10858971</v>
      </c>
      <c r="G15" s="3">
        <v>-15328962</v>
      </c>
      <c r="H15" s="3">
        <v>-3934335</v>
      </c>
    </row>
    <row r="16" spans="1:8" x14ac:dyDescent="0.25">
      <c r="A16" t="s">
        <v>34</v>
      </c>
      <c r="B16" s="3"/>
      <c r="C16" s="3">
        <v>0</v>
      </c>
      <c r="D16" s="3">
        <v>0</v>
      </c>
      <c r="E16" s="3"/>
      <c r="F16" s="3">
        <v>298790</v>
      </c>
      <c r="G16" s="3"/>
    </row>
    <row r="17" spans="1:8" x14ac:dyDescent="0.25">
      <c r="A17" s="1"/>
      <c r="B17" s="4">
        <f t="shared" ref="B17:H17" si="2">SUM(B15:B16)</f>
        <v>-193031132</v>
      </c>
      <c r="C17" s="4">
        <f t="shared" si="2"/>
        <v>-65579893</v>
      </c>
      <c r="D17" s="4">
        <f t="shared" si="2"/>
        <v>-172408540</v>
      </c>
      <c r="E17" s="4">
        <f t="shared" si="2"/>
        <v>-86783639</v>
      </c>
      <c r="F17" s="4">
        <f>SUM(F15:F16)</f>
        <v>-10560181</v>
      </c>
      <c r="G17" s="4">
        <f t="shared" si="2"/>
        <v>-15328962</v>
      </c>
      <c r="H17" s="4">
        <f t="shared" si="2"/>
        <v>-3934335</v>
      </c>
    </row>
    <row r="18" spans="1:8" x14ac:dyDescent="0.25">
      <c r="B18" s="3"/>
      <c r="C18" s="3"/>
      <c r="D18" s="3"/>
      <c r="E18" s="3"/>
      <c r="F18" s="3"/>
      <c r="G18" s="3"/>
    </row>
    <row r="19" spans="1:8" x14ac:dyDescent="0.25">
      <c r="A19" s="19" t="s">
        <v>77</v>
      </c>
      <c r="B19" s="3"/>
      <c r="C19" s="3"/>
      <c r="D19" s="3"/>
      <c r="E19" s="3"/>
      <c r="F19" s="3"/>
      <c r="G19" s="3"/>
    </row>
    <row r="20" spans="1:8" x14ac:dyDescent="0.25">
      <c r="A20" t="s">
        <v>35</v>
      </c>
      <c r="B20" s="3">
        <v>39978460</v>
      </c>
      <c r="C20" s="3">
        <v>15195735</v>
      </c>
      <c r="D20" s="3">
        <v>235803768</v>
      </c>
      <c r="E20" s="3">
        <v>49327979</v>
      </c>
      <c r="F20" s="3">
        <v>-12831299</v>
      </c>
      <c r="G20" s="3">
        <v>-1997127</v>
      </c>
      <c r="H20" s="3">
        <v>6243428</v>
      </c>
    </row>
    <row r="21" spans="1:8" x14ac:dyDescent="0.25">
      <c r="A21" t="s">
        <v>36</v>
      </c>
      <c r="B21" s="3">
        <v>106155111</v>
      </c>
      <c r="C21" s="3">
        <v>39810126</v>
      </c>
      <c r="D21" s="3">
        <v>-111064336</v>
      </c>
      <c r="E21" s="3">
        <v>188994759</v>
      </c>
      <c r="F21" s="3">
        <v>-14118108</v>
      </c>
      <c r="G21" s="3">
        <v>-5786765</v>
      </c>
      <c r="H21" s="3">
        <v>-5476140</v>
      </c>
    </row>
    <row r="22" spans="1:8" x14ac:dyDescent="0.25">
      <c r="A22" t="s">
        <v>37</v>
      </c>
      <c r="B22" s="3">
        <v>-10596650</v>
      </c>
      <c r="C22" s="3">
        <v>24955038</v>
      </c>
      <c r="D22" s="3">
        <v>91886109</v>
      </c>
      <c r="E22" s="3">
        <v>-159873512</v>
      </c>
      <c r="F22" s="3">
        <v>-8706475</v>
      </c>
      <c r="G22" s="3"/>
      <c r="H22" s="3">
        <v>0</v>
      </c>
    </row>
    <row r="23" spans="1:8" x14ac:dyDescent="0.25">
      <c r="A23" t="s">
        <v>38</v>
      </c>
      <c r="B23" s="3">
        <v>-635320</v>
      </c>
      <c r="C23" s="3">
        <v>-901400</v>
      </c>
      <c r="D23" s="3">
        <v>-760790</v>
      </c>
      <c r="E23" s="3">
        <v>-730830</v>
      </c>
      <c r="F23" s="3">
        <v>-1643906</v>
      </c>
      <c r="G23" s="3">
        <v>-1401850</v>
      </c>
      <c r="H23" s="3">
        <v>-1953664</v>
      </c>
    </row>
    <row r="24" spans="1:8" x14ac:dyDescent="0.25">
      <c r="A24" s="1"/>
      <c r="B24" s="4">
        <f t="shared" ref="B24:H24" si="3">SUM(B20:B23)</f>
        <v>134901601</v>
      </c>
      <c r="C24" s="4">
        <f t="shared" si="3"/>
        <v>79059499</v>
      </c>
      <c r="D24" s="4">
        <f>SUM(D20:D23)</f>
        <v>215864751</v>
      </c>
      <c r="E24" s="4">
        <f t="shared" si="3"/>
        <v>77718396</v>
      </c>
      <c r="F24" s="4">
        <f>SUM(F20:F23)</f>
        <v>-37299788</v>
      </c>
      <c r="G24" s="4">
        <f t="shared" si="3"/>
        <v>-9185742</v>
      </c>
      <c r="H24" s="4">
        <f t="shared" si="3"/>
        <v>-1186376</v>
      </c>
    </row>
    <row r="25" spans="1:8" x14ac:dyDescent="0.25">
      <c r="A25" s="1"/>
      <c r="B25" s="4"/>
      <c r="C25" s="4"/>
      <c r="D25" s="4"/>
      <c r="E25" s="4"/>
      <c r="F25" s="4"/>
      <c r="G25" s="4"/>
      <c r="H25" s="4"/>
    </row>
    <row r="26" spans="1:8" x14ac:dyDescent="0.25">
      <c r="A26" s="1" t="s">
        <v>78</v>
      </c>
      <c r="B26" s="5">
        <f t="shared" ref="B26:H26" si="4">B12+B17+B24</f>
        <v>-4075304</v>
      </c>
      <c r="C26" s="5">
        <f t="shared" si="4"/>
        <v>-2636637</v>
      </c>
      <c r="D26" s="4">
        <f t="shared" si="4"/>
        <v>10893570</v>
      </c>
      <c r="E26" s="4">
        <f t="shared" si="4"/>
        <v>0</v>
      </c>
      <c r="F26" s="4">
        <f t="shared" ref="F26" si="5">F12+F17+F24</f>
        <v>22848269</v>
      </c>
      <c r="G26" s="4">
        <f t="shared" si="4"/>
        <v>-22319340</v>
      </c>
      <c r="H26" s="4">
        <f t="shared" si="4"/>
        <v>-879007</v>
      </c>
    </row>
    <row r="27" spans="1:8" x14ac:dyDescent="0.25">
      <c r="A27" s="20" t="s">
        <v>79</v>
      </c>
      <c r="B27" s="3">
        <v>16608389</v>
      </c>
      <c r="C27" s="3">
        <v>12533085</v>
      </c>
      <c r="D27" s="3">
        <v>9896448</v>
      </c>
      <c r="E27" s="3"/>
      <c r="F27" s="3">
        <v>9364009</v>
      </c>
      <c r="G27" s="3">
        <v>32212278</v>
      </c>
      <c r="H27" s="3">
        <v>9892938</v>
      </c>
    </row>
    <row r="28" spans="1:8" x14ac:dyDescent="0.25">
      <c r="A28" s="19" t="s">
        <v>80</v>
      </c>
      <c r="B28" s="4">
        <f t="shared" ref="B28:H28" si="6">SUM(B26:B27)</f>
        <v>12533085</v>
      </c>
      <c r="C28" s="4">
        <f t="shared" si="6"/>
        <v>9896448</v>
      </c>
      <c r="D28" s="4">
        <f>SUM(D26:D27)+1</f>
        <v>20790019</v>
      </c>
      <c r="E28" s="3">
        <f t="shared" si="6"/>
        <v>0</v>
      </c>
      <c r="F28" s="4">
        <f>SUM(F26:F27)</f>
        <v>32212278</v>
      </c>
      <c r="G28" s="4">
        <f t="shared" si="6"/>
        <v>9892938</v>
      </c>
      <c r="H28" s="4">
        <f t="shared" si="6"/>
        <v>9013931</v>
      </c>
    </row>
    <row r="29" spans="1:8" x14ac:dyDescent="0.25">
      <c r="A29" s="21"/>
      <c r="B29" s="3"/>
      <c r="C29" s="3"/>
      <c r="D29" s="3"/>
      <c r="E29" s="3"/>
      <c r="F29" s="3"/>
      <c r="G29" s="3"/>
    </row>
    <row r="30" spans="1:8" x14ac:dyDescent="0.25">
      <c r="A30" s="19" t="s">
        <v>81</v>
      </c>
      <c r="B30" s="8">
        <f>B12/('1'!B39/10)</f>
        <v>43.188100830936399</v>
      </c>
      <c r="C30" s="8">
        <f>C12/('1'!C39/10)</f>
        <v>-12.876512464046021</v>
      </c>
      <c r="D30" s="8">
        <f>D12/('1'!D39/10)</f>
        <v>-26.016811281559605</v>
      </c>
      <c r="E30" s="8">
        <f>E12/('1'!E39/10)</f>
        <v>7.2429234579737933</v>
      </c>
      <c r="F30" s="8">
        <f>F12/('1'!F39/10)</f>
        <v>56.494277724512621</v>
      </c>
      <c r="G30" s="8">
        <f>G12/('1'!G39/10)</f>
        <v>1.7540460210930009</v>
      </c>
      <c r="H30" s="8">
        <f>H12/('1'!H39/10)</f>
        <v>3.3890252476829659</v>
      </c>
    </row>
    <row r="31" spans="1:8" x14ac:dyDescent="0.25">
      <c r="A31" s="19" t="s">
        <v>82</v>
      </c>
      <c r="B31" s="3">
        <f>'1'!B39/10</f>
        <v>1251600</v>
      </c>
      <c r="C31" s="3">
        <f>'1'!C39/10</f>
        <v>1251600</v>
      </c>
      <c r="D31" s="3">
        <f>'1'!D39/10</f>
        <v>1251600</v>
      </c>
      <c r="E31" s="3">
        <f>'1'!E39/10</f>
        <v>1251600</v>
      </c>
      <c r="F31" s="3">
        <f>'1'!F39/10</f>
        <v>1251600</v>
      </c>
      <c r="G31" s="3">
        <f>'1'!G39/10</f>
        <v>1251600</v>
      </c>
      <c r="H31" s="3">
        <f>'1'!H39/10</f>
        <v>1251600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5" sqref="A15"/>
    </sheetView>
  </sheetViews>
  <sheetFormatPr defaultRowHeight="15" x14ac:dyDescent="0.25"/>
  <cols>
    <col min="1" max="1" width="31.28515625" bestFit="1" customWidth="1"/>
    <col min="2" max="7" width="9.5703125" bestFit="1" customWidth="1"/>
  </cols>
  <sheetData>
    <row r="1" spans="1:8" x14ac:dyDescent="0.25">
      <c r="A1" s="1" t="s">
        <v>0</v>
      </c>
    </row>
    <row r="2" spans="1:8" x14ac:dyDescent="0.25">
      <c r="A2" s="1" t="s">
        <v>45</v>
      </c>
    </row>
    <row r="3" spans="1:8" x14ac:dyDescent="0.25">
      <c r="A3" s="1" t="s">
        <v>52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6" t="s">
        <v>83</v>
      </c>
      <c r="B5" s="11">
        <f>'2'!B22/'1'!B17</f>
        <v>2.1701888221942042E-3</v>
      </c>
      <c r="C5" s="11">
        <f>'2'!C22/'1'!C17</f>
        <v>1.9118523992617093E-3</v>
      </c>
      <c r="D5" s="11">
        <f>'2'!D22/'1'!D17</f>
        <v>2.5034871282789504E-3</v>
      </c>
      <c r="E5" s="11">
        <f>'2'!E22/'1'!E17</f>
        <v>9.4166238662865423E-4</v>
      </c>
      <c r="F5" s="11">
        <f>'2'!F22/'1'!F17</f>
        <v>1.2773702376524341E-3</v>
      </c>
      <c r="G5" s="11">
        <f>'2'!G22/'1'!G17</f>
        <v>1.3339537621727064E-3</v>
      </c>
      <c r="H5" s="11">
        <f>'2'!H22/'1'!H17</f>
        <v>1.3671226558534429E-3</v>
      </c>
    </row>
    <row r="6" spans="1:8" x14ac:dyDescent="0.25">
      <c r="A6" s="6" t="s">
        <v>84</v>
      </c>
      <c r="B6" s="11">
        <f>'2'!B22/'1'!B38</f>
        <v>2.9637602682857965E-3</v>
      </c>
      <c r="C6" s="11">
        <f>'2'!C22/'1'!C38</f>
        <v>2.6866087335474104E-3</v>
      </c>
      <c r="D6" s="11">
        <f>'2'!D22/'1'!D38</f>
        <v>3.7687016092792566E-3</v>
      </c>
      <c r="E6" s="11">
        <f>'2'!E22/'1'!E38</f>
        <v>2.1883646807581199E-3</v>
      </c>
      <c r="F6" s="11">
        <f>'2'!F22/'1'!F38</f>
        <v>2.9514922129997433E-3</v>
      </c>
      <c r="G6" s="11">
        <f>'2'!G22/'1'!G38</f>
        <v>3.0810687918976206E-3</v>
      </c>
      <c r="H6" s="11">
        <f>'2'!H22/'1'!H38</f>
        <v>3.14312180674851E-3</v>
      </c>
    </row>
    <row r="7" spans="1:8" x14ac:dyDescent="0.25">
      <c r="A7" s="6" t="s">
        <v>46</v>
      </c>
      <c r="B7" s="12">
        <f>'1'!B23/'1'!B38</f>
        <v>0.10768427551524704</v>
      </c>
      <c r="C7" s="12">
        <f>'1'!C23/'1'!C38</f>
        <v>7.6322887385973551E-2</v>
      </c>
      <c r="D7" s="12">
        <f>'1'!D23/'1'!D38</f>
        <v>9.5936360354236513E-2</v>
      </c>
      <c r="E7" s="12">
        <f>'1'!E23/'1'!E38</f>
        <v>3.3046124934958163E-2</v>
      </c>
      <c r="F7" s="12">
        <f>'1'!F23/'1'!F38</f>
        <v>3.0195503345964391E-2</v>
      </c>
      <c r="G7" s="12">
        <f>'1'!G23/'1'!G38</f>
        <v>2.9207477489962993E-2</v>
      </c>
      <c r="H7" s="12">
        <f>'1'!H23/'1'!H38</f>
        <v>3.2755634889664195E-2</v>
      </c>
    </row>
    <row r="8" spans="1:8" x14ac:dyDescent="0.25">
      <c r="A8" s="6" t="s">
        <v>47</v>
      </c>
      <c r="B8" s="12">
        <f>'1'!B9/'1'!B28</f>
        <v>1.5338973505962006</v>
      </c>
      <c r="C8" s="12">
        <f>'1'!C9/'1'!C28</f>
        <v>0.59936246915344638</v>
      </c>
      <c r="D8" s="12">
        <f>'1'!D9/'1'!D28</f>
        <v>0.84251254362663208</v>
      </c>
      <c r="E8" s="12">
        <f>'1'!E9/'1'!E28</f>
        <v>0.93765551771184297</v>
      </c>
      <c r="F8" s="12">
        <f>'1'!F9/'1'!F28</f>
        <v>0.93542786824874713</v>
      </c>
      <c r="G8" s="12">
        <f>'1'!G9/'1'!G28</f>
        <v>0.93610193441224687</v>
      </c>
      <c r="H8" s="12">
        <f>'1'!H9/'1'!H28</f>
        <v>0.945890595629302</v>
      </c>
    </row>
    <row r="9" spans="1:8" x14ac:dyDescent="0.25">
      <c r="A9" s="6" t="s">
        <v>48</v>
      </c>
      <c r="B9" s="11">
        <f>'2'!B22/'2'!B5</f>
        <v>2.335814481432549E-2</v>
      </c>
      <c r="C9" s="11">
        <f>'2'!C22/'2'!C5</f>
        <v>2.3187993175163006E-2</v>
      </c>
      <c r="D9" s="11">
        <f>'2'!D22/'2'!D5</f>
        <v>2.6257145451762498E-2</v>
      </c>
      <c r="E9" s="11">
        <f>'2'!E22/'2'!E5</f>
        <v>1.5011188372488386E-2</v>
      </c>
      <c r="F9" s="11">
        <f>'2'!F22/'2'!F5</f>
        <v>2.4440379647113878E-2</v>
      </c>
      <c r="G9" s="11">
        <f>'2'!G22/'2'!G5</f>
        <v>2.4912198939250584E-2</v>
      </c>
      <c r="H9" s="11">
        <f>'2'!H22/'2'!H5</f>
        <v>3.2868029717186019E-2</v>
      </c>
    </row>
    <row r="10" spans="1:8" x14ac:dyDescent="0.25">
      <c r="A10" t="s">
        <v>49</v>
      </c>
      <c r="B10" s="11">
        <f>'2'!B11/'2'!B5</f>
        <v>0.13294704120492545</v>
      </c>
      <c r="C10" s="11">
        <f>'2'!C11/'2'!C5</f>
        <v>0.18656161433248322</v>
      </c>
      <c r="D10" s="11">
        <f>'2'!D11/'2'!D5</f>
        <v>0.18937564749198979</v>
      </c>
      <c r="E10" s="11">
        <f>'2'!E11/'2'!E5</f>
        <v>0.19688983676769833</v>
      </c>
      <c r="F10" s="11">
        <f>'2'!F11/'2'!F5</f>
        <v>0.11263566158912819</v>
      </c>
      <c r="G10" s="11">
        <f>'2'!G11/'2'!G5</f>
        <v>9.7672197211248812E-2</v>
      </c>
      <c r="H10" s="11">
        <f>'2'!H11/'2'!H5</f>
        <v>0.1132549696611813</v>
      </c>
    </row>
    <row r="11" spans="1:8" x14ac:dyDescent="0.25">
      <c r="A11" s="6" t="s">
        <v>85</v>
      </c>
      <c r="B11" s="11">
        <f>'2'!B22/('1'!B38+'1'!B23)</f>
        <v>2.6756363106329945E-3</v>
      </c>
      <c r="C11" s="11">
        <f>'2'!C22/('1'!C38+'1'!C23)</f>
        <v>2.4960992328912374E-3</v>
      </c>
      <c r="D11" s="11">
        <f>'2'!D22/('1'!D38+'1'!D23)</f>
        <v>3.4387960337962592E-3</v>
      </c>
      <c r="E11" s="11">
        <f>'2'!E22/('1'!E38+'1'!E23)</f>
        <v>2.1183610566235869E-3</v>
      </c>
      <c r="F11" s="11">
        <f>'2'!F22/('1'!F38+'1'!F23)</f>
        <v>2.8649826206905518E-3</v>
      </c>
      <c r="G11" s="11">
        <f>'2'!G22/('1'!G38+'1'!G23)</f>
        <v>2.9936323426368303E-3</v>
      </c>
      <c r="H11" s="11">
        <f>'2'!H22/('1'!H38+'1'!H23)</f>
        <v>3.0434322511194139E-3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2018-04-02T08:36:31Z</dcterms:created>
  <dcterms:modified xsi:type="dcterms:W3CDTF">2020-04-12T10:47:04Z</dcterms:modified>
</cp:coreProperties>
</file>