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Textile\Annual\"/>
    </mc:Choice>
  </mc:AlternateContent>
  <bookViews>
    <workbookView xWindow="0" yWindow="0" windowWidth="20490" windowHeight="7650"/>
  </bookViews>
  <sheets>
    <sheet name="1" sheetId="1" r:id="rId1"/>
    <sheet name="2" sheetId="2" r:id="rId2"/>
    <sheet name="3" sheetId="3" r:id="rId3"/>
  </sheets>
  <calcPr calcId="162913"/>
  <extLst>
    <ext uri="GoogleSheetsCustomDataVersion1">
      <go:sheetsCustomData xmlns:go="http://customooxmlschemas.google.com/" r:id="rId7" roundtripDataSignature="AMtx7mjwl7+LXBw/8E1ffovSbQ70VMEV8A=="/>
    </ext>
  </extLst>
</workbook>
</file>

<file path=xl/calcChain.xml><?xml version="1.0" encoding="utf-8"?>
<calcChain xmlns="http://schemas.openxmlformats.org/spreadsheetml/2006/main">
  <c r="H29" i="2" l="1"/>
  <c r="G29" i="2"/>
  <c r="F29" i="2"/>
  <c r="E29" i="2"/>
  <c r="D29" i="2"/>
  <c r="C29" i="2"/>
  <c r="B29" i="2"/>
  <c r="H22" i="2"/>
  <c r="G22" i="2"/>
  <c r="F22" i="2"/>
  <c r="E22" i="2"/>
  <c r="D22" i="2"/>
  <c r="C22" i="2"/>
  <c r="B22" i="2"/>
  <c r="H18" i="2"/>
  <c r="H20" i="2" s="1"/>
  <c r="H26" i="2" s="1"/>
  <c r="H28" i="2" s="1"/>
  <c r="D18" i="2"/>
  <c r="D20" i="2" s="1"/>
  <c r="D26" i="2" s="1"/>
  <c r="D28" i="2" s="1"/>
  <c r="H12" i="2"/>
  <c r="G12" i="2"/>
  <c r="G18" i="2" s="1"/>
  <c r="G20" i="2" s="1"/>
  <c r="G26" i="2" s="1"/>
  <c r="G28" i="2" s="1"/>
  <c r="D12" i="2"/>
  <c r="C12" i="2"/>
  <c r="C18" i="2" s="1"/>
  <c r="C20" i="2" s="1"/>
  <c r="C26" i="2" s="1"/>
  <c r="C28" i="2" s="1"/>
  <c r="H7" i="2"/>
  <c r="G7" i="2"/>
  <c r="F7" i="2"/>
  <c r="F12" i="2" s="1"/>
  <c r="F18" i="2" s="1"/>
  <c r="F20" i="2" s="1"/>
  <c r="F26" i="2" s="1"/>
  <c r="F28" i="2" s="1"/>
  <c r="E7" i="2"/>
  <c r="E12" i="2" s="1"/>
  <c r="E18" i="2" s="1"/>
  <c r="E20" i="2" s="1"/>
  <c r="E26" i="2" s="1"/>
  <c r="E28" i="2" s="1"/>
  <c r="D7" i="2"/>
  <c r="C7" i="2"/>
  <c r="B7" i="2"/>
  <c r="B12" i="2" s="1"/>
  <c r="B18" i="2" s="1"/>
  <c r="B20" i="2" s="1"/>
  <c r="B26" i="2" s="1"/>
  <c r="B28" i="2" s="1"/>
  <c r="H46" i="1"/>
  <c r="G46" i="1"/>
  <c r="F46" i="1"/>
  <c r="E46" i="1"/>
  <c r="D46" i="1"/>
  <c r="C46" i="1"/>
  <c r="B46" i="1"/>
  <c r="H45" i="1"/>
  <c r="E45" i="1"/>
  <c r="D45" i="1"/>
  <c r="G43" i="1"/>
  <c r="C43" i="1"/>
  <c r="H41" i="1"/>
  <c r="G41" i="1"/>
  <c r="G45" i="1" s="1"/>
  <c r="F41" i="1"/>
  <c r="F43" i="1" s="1"/>
  <c r="E41" i="1"/>
  <c r="E43" i="1" s="1"/>
  <c r="D41" i="1"/>
  <c r="C41" i="1"/>
  <c r="C45" i="1" s="1"/>
  <c r="B41" i="1"/>
  <c r="B43" i="1" s="1"/>
  <c r="H35" i="1"/>
  <c r="G35" i="1"/>
  <c r="F35" i="1"/>
  <c r="E35" i="1"/>
  <c r="D35" i="1"/>
  <c r="C35" i="1"/>
  <c r="B35" i="1"/>
  <c r="H23" i="1"/>
  <c r="H43" i="1" s="1"/>
  <c r="G23" i="1"/>
  <c r="F23" i="1"/>
  <c r="E23" i="1"/>
  <c r="D23" i="1"/>
  <c r="D43" i="1" s="1"/>
  <c r="C23" i="1"/>
  <c r="B23" i="1"/>
  <c r="H16" i="1"/>
  <c r="G16" i="1"/>
  <c r="D16" i="1"/>
  <c r="C16" i="1"/>
  <c r="H15" i="1"/>
  <c r="G15" i="1"/>
  <c r="F15" i="1"/>
  <c r="F16" i="1" s="1"/>
  <c r="E15" i="1"/>
  <c r="E16" i="1" s="1"/>
  <c r="D15" i="1"/>
  <c r="C15" i="1"/>
  <c r="B15" i="1"/>
  <c r="B16" i="1" s="1"/>
  <c r="H8" i="1"/>
  <c r="G8" i="1"/>
  <c r="B45" i="1" l="1"/>
  <c r="F45" i="1"/>
</calcChain>
</file>

<file path=xl/sharedStrings.xml><?xml version="1.0" encoding="utf-8"?>
<sst xmlns="http://schemas.openxmlformats.org/spreadsheetml/2006/main" count="56" uniqueCount="54">
  <si>
    <t>New Line Clothing</t>
  </si>
  <si>
    <t>Balance Sheet</t>
  </si>
  <si>
    <t>Income Statement</t>
  </si>
  <si>
    <t>As at year end</t>
  </si>
  <si>
    <t>Net Revenues</t>
  </si>
  <si>
    <t>ASSETS</t>
  </si>
  <si>
    <t>NON CURRENT ASSETS</t>
  </si>
  <si>
    <t>Property, Plant &amp; Equipment</t>
  </si>
  <si>
    <t>Cost of goods sold</t>
  </si>
  <si>
    <t>Gross Profit</t>
  </si>
  <si>
    <t>CURRENT ASSETS</t>
  </si>
  <si>
    <t>Advances, deposits &amp; prepayments</t>
  </si>
  <si>
    <t>Operating Incomes/Expenses</t>
  </si>
  <si>
    <t>Selling &amp; Administrative Expenses</t>
  </si>
  <si>
    <t>Cash and Cash Equivalents</t>
  </si>
  <si>
    <t>Inventories</t>
  </si>
  <si>
    <t>Operating Profit</t>
  </si>
  <si>
    <t>Deposit for BB L/C</t>
  </si>
  <si>
    <t>Accounts receivable</t>
  </si>
  <si>
    <t>Non-Operating Income/(Expenses)</t>
  </si>
  <si>
    <t>Non-operating income/ (Expenses</t>
  </si>
  <si>
    <t>Add: Other Income</t>
  </si>
  <si>
    <t>Financial expenses</t>
  </si>
  <si>
    <t>Profit Before contribution to WPPF</t>
  </si>
  <si>
    <t>Liabilities and Capital</t>
  </si>
  <si>
    <t>Liabilities</t>
  </si>
  <si>
    <t>Workers Profit Participation Fund &amp; Welfare Fund</t>
  </si>
  <si>
    <t>Non Current Liabilities</t>
  </si>
  <si>
    <t>Profit Before Taxation</t>
  </si>
  <si>
    <t>Long Term Loan</t>
  </si>
  <si>
    <t>Deferred Tax Liabilities</t>
  </si>
  <si>
    <t>Provision for Taxation</t>
  </si>
  <si>
    <t>Current Liabilities</t>
  </si>
  <si>
    <t>For Current Year</t>
  </si>
  <si>
    <t>Prior year tax</t>
  </si>
  <si>
    <t>Current Portion of Term Loan</t>
  </si>
  <si>
    <t>Deferred Tax</t>
  </si>
  <si>
    <t>Liabilities for Expenses / Accrued Expenses</t>
  </si>
  <si>
    <t>Net Profit</t>
  </si>
  <si>
    <t>Accounts payable</t>
  </si>
  <si>
    <t>Bank Overdraft</t>
  </si>
  <si>
    <t>Short term Loan</t>
  </si>
  <si>
    <t>Provision for Tax</t>
  </si>
  <si>
    <t>Earnings per share (par value Taka 10)</t>
  </si>
  <si>
    <t>Provision for Financial Expenses</t>
  </si>
  <si>
    <t>Provision for WPPF</t>
  </si>
  <si>
    <t>Deferred L/C Liabilities</t>
  </si>
  <si>
    <t>Shares to Calculate EPS</t>
  </si>
  <si>
    <t>Shareholders’ Equity</t>
  </si>
  <si>
    <t>Share Capital</t>
  </si>
  <si>
    <t>Revaluation reserve</t>
  </si>
  <si>
    <t>Retained earning</t>
  </si>
  <si>
    <t>Net assets value per share</t>
  </si>
  <si>
    <t>Shares to calculate NAVPS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</si>
</sst>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  <font>
      <b/>
      <u/>
      <sz val="11"/>
      <color theme="1"/>
      <name val="Calibri"/>
    </font>
    <font>
      <b/>
      <sz val="11"/>
      <color rgb="FF000000"/>
      <name val="Arial"/>
    </font>
    <font>
      <sz val="11"/>
      <color theme="1"/>
      <name val="Arial"/>
    </font>
    <font>
      <sz val="11"/>
      <color rgb="FF000000"/>
      <name val="Arial"/>
    </font>
    <font>
      <b/>
      <sz val="11"/>
      <color theme="1"/>
      <name val="Arial"/>
    </font>
    <font>
      <b/>
      <sz val="11"/>
      <color theme="1"/>
      <name val="Calibri"/>
    </font>
    <font>
      <b/>
      <sz val="12"/>
      <color theme="1"/>
      <name val="Calibri"/>
    </font>
    <font>
      <b/>
      <u/>
      <sz val="12"/>
      <color theme="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164" fontId="2" fillId="0" borderId="0" xfId="0" applyNumberFormat="1" applyFont="1"/>
    <xf numFmtId="3" fontId="1" fillId="0" borderId="0" xfId="0" applyNumberFormat="1" applyFont="1"/>
    <xf numFmtId="0" fontId="4" fillId="0" borderId="0" xfId="0" applyFont="1"/>
    <xf numFmtId="164" fontId="5" fillId="0" borderId="0" xfId="0" applyNumberFormat="1" applyFont="1" applyAlignment="1"/>
    <xf numFmtId="3" fontId="2" fillId="0" borderId="0" xfId="0" applyNumberFormat="1" applyFont="1"/>
    <xf numFmtId="164" fontId="6" fillId="0" borderId="0" xfId="0" applyNumberFormat="1" applyFont="1"/>
    <xf numFmtId="164" fontId="7" fillId="0" borderId="0" xfId="0" applyNumberFormat="1" applyFont="1" applyAlignment="1"/>
    <xf numFmtId="0" fontId="8" fillId="0" borderId="0" xfId="0" applyFont="1"/>
    <xf numFmtId="164" fontId="8" fillId="0" borderId="0" xfId="0" applyNumberFormat="1" applyFont="1"/>
    <xf numFmtId="164" fontId="1" fillId="0" borderId="0" xfId="0" applyNumberFormat="1" applyFont="1"/>
    <xf numFmtId="0" fontId="9" fillId="0" borderId="0" xfId="0" applyFont="1"/>
    <xf numFmtId="0" fontId="1" fillId="0" borderId="2" xfId="0" applyFont="1" applyBorder="1"/>
    <xf numFmtId="0" fontId="10" fillId="0" borderId="1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2" fillId="0" borderId="0" xfId="0" applyFont="1" applyAlignment="1">
      <alignment wrapText="1"/>
    </xf>
    <xf numFmtId="43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2.625" defaultRowHeight="15" customHeight="1" x14ac:dyDescent="0.2"/>
  <cols>
    <col min="1" max="1" width="28.625" customWidth="1"/>
    <col min="2" max="7" width="14.75" customWidth="1"/>
    <col min="8" max="8" width="16.625" customWidth="1"/>
    <col min="9" max="26" width="7.625" customWidth="1"/>
  </cols>
  <sheetData>
    <row r="1" spans="1:26" x14ac:dyDescent="0.25">
      <c r="A1" s="1" t="s">
        <v>0</v>
      </c>
    </row>
    <row r="2" spans="1:26" x14ac:dyDescent="0.25">
      <c r="A2" s="1" t="s">
        <v>1</v>
      </c>
    </row>
    <row r="3" spans="1:26" x14ac:dyDescent="0.25">
      <c r="A3" s="2" t="s">
        <v>3</v>
      </c>
    </row>
    <row r="4" spans="1:26" x14ac:dyDescent="0.25">
      <c r="B4" s="3">
        <v>2013</v>
      </c>
      <c r="C4" s="3">
        <v>2014</v>
      </c>
      <c r="D4" s="3">
        <v>2015</v>
      </c>
      <c r="E4" s="3">
        <v>2016</v>
      </c>
      <c r="F4" s="3">
        <v>2017</v>
      </c>
      <c r="G4" s="4">
        <v>2018</v>
      </c>
      <c r="H4" s="4">
        <v>2019</v>
      </c>
    </row>
    <row r="5" spans="1:26" x14ac:dyDescent="0.25">
      <c r="A5" s="5" t="s">
        <v>5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26" x14ac:dyDescent="0.25">
      <c r="A6" s="9" t="s">
        <v>6</v>
      </c>
      <c r="B6" s="11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26" x14ac:dyDescent="0.25">
      <c r="A7" s="2" t="s">
        <v>7</v>
      </c>
      <c r="B7" s="7">
        <v>904028434</v>
      </c>
      <c r="C7" s="7">
        <v>881841030</v>
      </c>
      <c r="D7" s="7">
        <v>955382612</v>
      </c>
      <c r="E7" s="7">
        <v>983752910</v>
      </c>
      <c r="F7" s="7">
        <v>1063708332</v>
      </c>
      <c r="G7" s="13">
        <v>1052473579</v>
      </c>
      <c r="H7" s="13">
        <v>1124868810</v>
      </c>
      <c r="I7" s="7"/>
      <c r="J7" s="7"/>
      <c r="K7" s="7"/>
      <c r="L7" s="7"/>
      <c r="M7" s="7"/>
      <c r="N7" s="7"/>
      <c r="O7" s="7"/>
      <c r="P7" s="7"/>
      <c r="Q7" s="7"/>
      <c r="R7" s="7"/>
    </row>
    <row r="8" spans="1:26" x14ac:dyDescent="0.25">
      <c r="A8" s="14"/>
      <c r="B8" s="15">
        <v>904028434</v>
      </c>
      <c r="C8" s="15">
        <v>881841030</v>
      </c>
      <c r="D8" s="15">
        <v>955382612</v>
      </c>
      <c r="E8" s="15">
        <v>983752910</v>
      </c>
      <c r="F8" s="15">
        <v>1063708332</v>
      </c>
      <c r="G8" s="16">
        <f t="shared" ref="G8:H8" si="0">G7</f>
        <v>1052473579</v>
      </c>
      <c r="H8" s="16">
        <f t="shared" si="0"/>
        <v>1124868810</v>
      </c>
      <c r="I8" s="15"/>
      <c r="J8" s="15"/>
      <c r="K8" s="15"/>
      <c r="L8" s="15"/>
      <c r="M8" s="15"/>
      <c r="N8" s="15"/>
      <c r="O8" s="15"/>
      <c r="P8" s="15"/>
      <c r="Q8" s="15"/>
      <c r="R8" s="15"/>
      <c r="S8" s="17"/>
      <c r="T8" s="17"/>
      <c r="U8" s="17"/>
      <c r="V8" s="17"/>
      <c r="W8" s="17"/>
      <c r="X8" s="17"/>
      <c r="Y8" s="17"/>
      <c r="Z8" s="17"/>
    </row>
    <row r="9" spans="1:26" x14ac:dyDescent="0.25">
      <c r="A9" s="9" t="s">
        <v>10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26" x14ac:dyDescent="0.25">
      <c r="A10" s="3" t="s">
        <v>11</v>
      </c>
      <c r="B10" s="7">
        <v>62683485</v>
      </c>
      <c r="C10" s="7">
        <v>56247228</v>
      </c>
      <c r="D10" s="7">
        <v>143174379</v>
      </c>
      <c r="E10" s="7">
        <v>254597083</v>
      </c>
      <c r="F10" s="7">
        <v>274564914</v>
      </c>
      <c r="G10" s="13">
        <v>330991460</v>
      </c>
      <c r="H10" s="13">
        <v>319603858</v>
      </c>
      <c r="I10" s="7"/>
      <c r="J10" s="7"/>
      <c r="K10" s="7"/>
      <c r="L10" s="7"/>
      <c r="M10" s="7"/>
      <c r="N10" s="7"/>
      <c r="O10" s="7"/>
      <c r="P10" s="7"/>
      <c r="Q10" s="7"/>
      <c r="R10" s="7"/>
    </row>
    <row r="11" spans="1:26" x14ac:dyDescent="0.25">
      <c r="A11" s="3" t="s">
        <v>14</v>
      </c>
      <c r="B11" s="7">
        <v>27845173</v>
      </c>
      <c r="C11" s="7">
        <v>2073348</v>
      </c>
      <c r="D11" s="7">
        <v>2487552</v>
      </c>
      <c r="E11" s="7">
        <v>46738651</v>
      </c>
      <c r="F11" s="7">
        <v>95776786</v>
      </c>
      <c r="G11" s="13">
        <v>95340346</v>
      </c>
      <c r="H11" s="13">
        <v>373065639</v>
      </c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26" x14ac:dyDescent="0.25">
      <c r="A12" s="3" t="s">
        <v>15</v>
      </c>
      <c r="B12" s="7">
        <v>435514897</v>
      </c>
      <c r="C12" s="7">
        <v>546526460</v>
      </c>
      <c r="D12" s="7">
        <v>652609377</v>
      </c>
      <c r="E12" s="7">
        <v>694517208</v>
      </c>
      <c r="F12" s="7">
        <v>782404281</v>
      </c>
      <c r="G12" s="13">
        <v>796506363</v>
      </c>
      <c r="H12" s="13">
        <v>749568479</v>
      </c>
      <c r="I12" s="7"/>
      <c r="J12" s="7"/>
      <c r="K12" s="7"/>
      <c r="L12" s="7"/>
      <c r="M12" s="7"/>
      <c r="N12" s="7"/>
      <c r="O12" s="7"/>
      <c r="P12" s="7"/>
      <c r="Q12" s="7"/>
      <c r="R12" s="7"/>
    </row>
    <row r="13" spans="1:26" x14ac:dyDescent="0.25">
      <c r="A13" s="3" t="s">
        <v>17</v>
      </c>
      <c r="B13" s="7">
        <v>97073675</v>
      </c>
      <c r="C13" s="7">
        <v>136092425</v>
      </c>
      <c r="D13" s="7">
        <v>0</v>
      </c>
      <c r="E13" s="7">
        <v>0</v>
      </c>
      <c r="F13" s="7">
        <v>0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</row>
    <row r="14" spans="1:26" x14ac:dyDescent="0.25">
      <c r="A14" s="3" t="s">
        <v>18</v>
      </c>
      <c r="B14" s="7">
        <v>399535439</v>
      </c>
      <c r="C14" s="7">
        <v>507874770</v>
      </c>
      <c r="D14" s="7">
        <v>493136879</v>
      </c>
      <c r="E14" s="7">
        <v>495344647</v>
      </c>
      <c r="F14" s="7">
        <v>512270369</v>
      </c>
      <c r="G14" s="13">
        <v>654628905</v>
      </c>
      <c r="H14" s="13">
        <v>664014456</v>
      </c>
      <c r="I14" s="7"/>
      <c r="J14" s="7"/>
      <c r="K14" s="7"/>
      <c r="L14" s="7"/>
      <c r="M14" s="7"/>
      <c r="N14" s="7"/>
      <c r="O14" s="7"/>
      <c r="P14" s="7"/>
      <c r="Q14" s="7"/>
      <c r="R14" s="7"/>
    </row>
    <row r="15" spans="1:26" x14ac:dyDescent="0.25">
      <c r="A15" s="1"/>
      <c r="B15" s="16">
        <f t="shared" ref="B15:H15" si="1">SUM(B10:B14)</f>
        <v>1022652669</v>
      </c>
      <c r="C15" s="16">
        <f t="shared" si="1"/>
        <v>1248814231</v>
      </c>
      <c r="D15" s="16">
        <f t="shared" si="1"/>
        <v>1291408187</v>
      </c>
      <c r="E15" s="16">
        <f t="shared" si="1"/>
        <v>1491197589</v>
      </c>
      <c r="F15" s="16">
        <f t="shared" si="1"/>
        <v>1665016350</v>
      </c>
      <c r="G15" s="16">
        <f t="shared" si="1"/>
        <v>1877467074</v>
      </c>
      <c r="H15" s="16">
        <f t="shared" si="1"/>
        <v>2106252432</v>
      </c>
      <c r="I15" s="7"/>
      <c r="J15" s="7"/>
      <c r="K15" s="7"/>
      <c r="L15" s="7"/>
      <c r="M15" s="7"/>
      <c r="N15" s="7"/>
      <c r="O15" s="7"/>
      <c r="P15" s="7"/>
      <c r="Q15" s="7"/>
      <c r="R15" s="7"/>
    </row>
    <row r="16" spans="1:26" x14ac:dyDescent="0.25">
      <c r="A16" s="1"/>
      <c r="B16" s="16">
        <f t="shared" ref="B16:H16" si="2">B8+B15</f>
        <v>1926681103</v>
      </c>
      <c r="C16" s="16">
        <f t="shared" si="2"/>
        <v>2130655261</v>
      </c>
      <c r="D16" s="16">
        <f t="shared" si="2"/>
        <v>2246790799</v>
      </c>
      <c r="E16" s="16">
        <f t="shared" si="2"/>
        <v>2474950499</v>
      </c>
      <c r="F16" s="16">
        <f t="shared" si="2"/>
        <v>2728724682</v>
      </c>
      <c r="G16" s="16">
        <f t="shared" si="2"/>
        <v>2929940653</v>
      </c>
      <c r="H16" s="16">
        <f t="shared" si="2"/>
        <v>3231121242</v>
      </c>
      <c r="I16" s="7"/>
      <c r="J16" s="7"/>
      <c r="K16" s="7"/>
      <c r="L16" s="7"/>
      <c r="M16" s="7"/>
      <c r="N16" s="7"/>
      <c r="O16" s="7"/>
      <c r="P16" s="7"/>
      <c r="Q16" s="7"/>
      <c r="R16" s="7"/>
    </row>
    <row r="17" spans="1:18" x14ac:dyDescent="0.25">
      <c r="B17" s="7"/>
      <c r="C17" s="16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15.75" x14ac:dyDescent="0.25">
      <c r="A18" s="19" t="s">
        <v>24</v>
      </c>
      <c r="B18" s="7"/>
      <c r="C18" s="16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</row>
    <row r="19" spans="1:18" ht="15.75" x14ac:dyDescent="0.25">
      <c r="A19" s="20" t="s">
        <v>25</v>
      </c>
      <c r="B19" s="7"/>
      <c r="C19" s="16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</row>
    <row r="20" spans="1:18" x14ac:dyDescent="0.25">
      <c r="A20" s="9" t="s">
        <v>27</v>
      </c>
      <c r="B20" s="7"/>
      <c r="C20" s="16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</row>
    <row r="21" spans="1:18" ht="15.75" customHeight="1" x14ac:dyDescent="0.25">
      <c r="A21" s="3" t="s">
        <v>29</v>
      </c>
      <c r="B21" s="7">
        <v>439353948</v>
      </c>
      <c r="C21" s="7">
        <v>546311756</v>
      </c>
      <c r="D21" s="7">
        <v>362494307</v>
      </c>
      <c r="E21" s="7">
        <v>287341065</v>
      </c>
      <c r="F21" s="7">
        <v>224791304</v>
      </c>
      <c r="G21" s="13">
        <v>194066762</v>
      </c>
      <c r="H21" s="13">
        <v>794962743</v>
      </c>
      <c r="I21" s="7"/>
      <c r="J21" s="7"/>
      <c r="K21" s="7"/>
      <c r="L21" s="7"/>
      <c r="M21" s="7"/>
      <c r="N21" s="7"/>
      <c r="O21" s="7"/>
      <c r="P21" s="7"/>
      <c r="Q21" s="7"/>
      <c r="R21" s="7"/>
    </row>
    <row r="22" spans="1:18" ht="15.75" customHeight="1" x14ac:dyDescent="0.25">
      <c r="A22" s="3" t="s">
        <v>30</v>
      </c>
      <c r="B22" s="7">
        <v>0</v>
      </c>
      <c r="C22" s="16">
        <v>0</v>
      </c>
      <c r="D22" s="7">
        <v>90269728</v>
      </c>
      <c r="E22" s="7">
        <v>91995270</v>
      </c>
      <c r="F22" s="7">
        <v>89978156</v>
      </c>
      <c r="G22" s="13">
        <v>90085140</v>
      </c>
      <c r="H22" s="13">
        <v>90917556</v>
      </c>
      <c r="I22" s="7"/>
      <c r="J22" s="7"/>
      <c r="K22" s="7"/>
      <c r="L22" s="7"/>
      <c r="M22" s="7"/>
      <c r="N22" s="7"/>
      <c r="O22" s="7"/>
      <c r="P22" s="7"/>
      <c r="Q22" s="7"/>
      <c r="R22" s="7"/>
    </row>
    <row r="23" spans="1:18" ht="15.75" customHeight="1" x14ac:dyDescent="0.25">
      <c r="A23" s="1"/>
      <c r="B23" s="16">
        <f t="shared" ref="B23:H23" si="3">SUM(B21:B22)</f>
        <v>439353948</v>
      </c>
      <c r="C23" s="16">
        <f t="shared" si="3"/>
        <v>546311756</v>
      </c>
      <c r="D23" s="16">
        <f t="shared" si="3"/>
        <v>452764035</v>
      </c>
      <c r="E23" s="16">
        <f t="shared" si="3"/>
        <v>379336335</v>
      </c>
      <c r="F23" s="16">
        <f t="shared" si="3"/>
        <v>314769460</v>
      </c>
      <c r="G23" s="16">
        <f t="shared" si="3"/>
        <v>284151902</v>
      </c>
      <c r="H23" s="16">
        <f t="shared" si="3"/>
        <v>885880299</v>
      </c>
      <c r="I23" s="7"/>
      <c r="J23" s="7"/>
      <c r="K23" s="7"/>
      <c r="L23" s="7"/>
      <c r="M23" s="7"/>
      <c r="N23" s="7"/>
      <c r="O23" s="7"/>
      <c r="P23" s="7"/>
      <c r="Q23" s="7"/>
      <c r="R23" s="7"/>
    </row>
    <row r="24" spans="1:18" ht="15.75" customHeight="1" x14ac:dyDescent="0.25">
      <c r="A24" s="1"/>
      <c r="B24" s="16"/>
      <c r="C24" s="16"/>
      <c r="D24" s="16"/>
      <c r="E24" s="16"/>
      <c r="F24" s="16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</row>
    <row r="25" spans="1:18" ht="15.75" customHeight="1" x14ac:dyDescent="0.25">
      <c r="A25" s="9" t="s">
        <v>32</v>
      </c>
      <c r="B25" s="7"/>
      <c r="C25" s="16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</row>
    <row r="26" spans="1:18" ht="15.75" customHeight="1" x14ac:dyDescent="0.25">
      <c r="A26" s="3" t="s">
        <v>35</v>
      </c>
      <c r="B26" s="7">
        <v>0</v>
      </c>
      <c r="C26" s="16">
        <v>0</v>
      </c>
      <c r="D26" s="7">
        <v>103837585</v>
      </c>
      <c r="E26" s="7">
        <v>126750000</v>
      </c>
      <c r="F26" s="7">
        <v>109820000</v>
      </c>
      <c r="G26" s="13">
        <v>119610000</v>
      </c>
      <c r="H26" s="13">
        <v>121120000</v>
      </c>
      <c r="I26" s="7"/>
      <c r="J26" s="7"/>
      <c r="K26" s="7"/>
      <c r="L26" s="7"/>
      <c r="M26" s="7"/>
      <c r="N26" s="7"/>
      <c r="O26" s="7"/>
      <c r="P26" s="7"/>
      <c r="Q26" s="7"/>
      <c r="R26" s="7"/>
    </row>
    <row r="27" spans="1:18" ht="15.75" customHeight="1" x14ac:dyDescent="0.25">
      <c r="A27" s="21" t="s">
        <v>37</v>
      </c>
      <c r="B27" s="7">
        <v>6407656</v>
      </c>
      <c r="C27" s="7">
        <v>6279033</v>
      </c>
      <c r="D27" s="7">
        <v>8835185</v>
      </c>
      <c r="E27" s="7">
        <v>15460653</v>
      </c>
      <c r="F27" s="7">
        <v>11618080</v>
      </c>
      <c r="G27" s="13">
        <v>11331601</v>
      </c>
      <c r="H27" s="13">
        <v>9105826</v>
      </c>
      <c r="I27" s="7"/>
      <c r="J27" s="7"/>
      <c r="K27" s="7"/>
      <c r="L27" s="7"/>
      <c r="M27" s="7"/>
      <c r="N27" s="7"/>
      <c r="O27" s="7"/>
      <c r="P27" s="7"/>
      <c r="Q27" s="7"/>
      <c r="R27" s="7"/>
    </row>
    <row r="28" spans="1:18" ht="15.75" customHeight="1" x14ac:dyDescent="0.25">
      <c r="A28" s="3" t="s">
        <v>39</v>
      </c>
      <c r="B28" s="7">
        <v>8772379</v>
      </c>
      <c r="C28" s="7">
        <v>5633050</v>
      </c>
      <c r="D28" s="7">
        <v>3105032</v>
      </c>
      <c r="E28" s="7">
        <v>5595102</v>
      </c>
      <c r="F28" s="7">
        <v>1914563</v>
      </c>
      <c r="G28" s="13">
        <v>1386286</v>
      </c>
      <c r="H28" s="13">
        <v>1075356</v>
      </c>
      <c r="I28" s="7"/>
      <c r="J28" s="7"/>
      <c r="K28" s="7"/>
      <c r="L28" s="7"/>
      <c r="M28" s="7"/>
      <c r="N28" s="7"/>
      <c r="O28" s="7"/>
      <c r="P28" s="7"/>
      <c r="Q28" s="7"/>
      <c r="R28" s="7"/>
    </row>
    <row r="29" spans="1:18" ht="15.75" customHeight="1" x14ac:dyDescent="0.25">
      <c r="A29" s="3" t="s">
        <v>40</v>
      </c>
      <c r="B29" s="7">
        <v>81925652</v>
      </c>
      <c r="C29" s="7">
        <v>80107500</v>
      </c>
      <c r="D29" s="7">
        <v>60299138</v>
      </c>
      <c r="E29" s="7">
        <v>27355511</v>
      </c>
      <c r="F29" s="7">
        <v>19075766</v>
      </c>
      <c r="G29" s="13">
        <v>169993504</v>
      </c>
      <c r="H29" s="13">
        <v>178438525</v>
      </c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 ht="15.75" customHeight="1" x14ac:dyDescent="0.25">
      <c r="A30" s="3" t="s">
        <v>41</v>
      </c>
      <c r="B30" s="7">
        <v>219487320</v>
      </c>
      <c r="C30" s="7">
        <v>198313073</v>
      </c>
      <c r="D30" s="7">
        <v>380601897</v>
      </c>
      <c r="E30" s="7">
        <v>614102557</v>
      </c>
      <c r="F30" s="7">
        <v>871588778</v>
      </c>
      <c r="G30" s="13">
        <v>846891240</v>
      </c>
      <c r="H30" s="13">
        <v>139457765</v>
      </c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 ht="15.75" customHeight="1" x14ac:dyDescent="0.25">
      <c r="A31" s="3" t="s">
        <v>42</v>
      </c>
      <c r="B31" s="7">
        <v>0</v>
      </c>
      <c r="C31" s="7">
        <v>0</v>
      </c>
      <c r="D31" s="7">
        <v>6914802</v>
      </c>
      <c r="E31" s="7">
        <v>19102022</v>
      </c>
      <c r="F31" s="7">
        <v>29827651</v>
      </c>
      <c r="G31" s="13">
        <v>43756909</v>
      </c>
      <c r="H31" s="13">
        <v>53974963</v>
      </c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15.75" customHeight="1" x14ac:dyDescent="0.25">
      <c r="A32" s="3" t="s">
        <v>44</v>
      </c>
      <c r="B32" s="7">
        <v>31398813</v>
      </c>
      <c r="C32" s="7">
        <v>41398813</v>
      </c>
      <c r="D32" s="7">
        <v>51398813</v>
      </c>
      <c r="E32" s="7">
        <v>61398813</v>
      </c>
      <c r="F32" s="7">
        <v>71398813</v>
      </c>
      <c r="G32" s="13">
        <v>81398813</v>
      </c>
      <c r="H32" s="13">
        <v>91398813</v>
      </c>
      <c r="I32" s="7"/>
      <c r="J32" s="7"/>
      <c r="K32" s="7"/>
      <c r="L32" s="7"/>
      <c r="M32" s="7"/>
      <c r="N32" s="7"/>
      <c r="O32" s="7"/>
      <c r="P32" s="7"/>
      <c r="Q32" s="7"/>
      <c r="R32" s="7"/>
    </row>
    <row r="33" spans="1:26" ht="15.75" customHeight="1" x14ac:dyDescent="0.25">
      <c r="A33" s="3" t="s">
        <v>45</v>
      </c>
      <c r="B33" s="7">
        <v>6659628</v>
      </c>
      <c r="C33" s="7">
        <v>14122036</v>
      </c>
      <c r="D33" s="7">
        <v>17592573</v>
      </c>
      <c r="E33" s="7">
        <v>20847988</v>
      </c>
      <c r="F33" s="7">
        <v>25128578</v>
      </c>
      <c r="G33" s="13">
        <v>25128577</v>
      </c>
      <c r="H33" s="13">
        <v>25128577</v>
      </c>
      <c r="I33" s="7"/>
      <c r="J33" s="7"/>
      <c r="K33" s="7"/>
      <c r="L33" s="7"/>
      <c r="M33" s="7"/>
      <c r="N33" s="7"/>
      <c r="O33" s="7"/>
      <c r="P33" s="7"/>
      <c r="Q33" s="7"/>
      <c r="R33" s="7"/>
    </row>
    <row r="34" spans="1:26" ht="15.75" customHeight="1" x14ac:dyDescent="0.25">
      <c r="A34" s="3" t="s">
        <v>46</v>
      </c>
      <c r="B34" s="7">
        <v>97073674</v>
      </c>
      <c r="C34" s="7">
        <v>70061753</v>
      </c>
      <c r="D34" s="7">
        <v>27069370</v>
      </c>
      <c r="E34" s="7">
        <v>20060943</v>
      </c>
      <c r="F34" s="7">
        <v>11739138</v>
      </c>
      <c r="G34" s="13">
        <v>11427381</v>
      </c>
      <c r="H34" s="13">
        <v>9639894</v>
      </c>
      <c r="I34" s="7"/>
      <c r="J34" s="7"/>
      <c r="K34" s="7"/>
      <c r="L34" s="7"/>
      <c r="M34" s="7"/>
      <c r="N34" s="7"/>
      <c r="O34" s="7"/>
      <c r="P34" s="7"/>
      <c r="Q34" s="7"/>
      <c r="R34" s="7"/>
    </row>
    <row r="35" spans="1:26" ht="15.75" customHeight="1" x14ac:dyDescent="0.25">
      <c r="A35" s="1"/>
      <c r="B35" s="16">
        <f>SUM(B27:B34)</f>
        <v>451725122</v>
      </c>
      <c r="C35" s="16">
        <f t="shared" ref="C35:H35" si="4">SUM(C26:C34)</f>
        <v>415915258</v>
      </c>
      <c r="D35" s="16">
        <f t="shared" si="4"/>
        <v>659654395</v>
      </c>
      <c r="E35" s="16">
        <f t="shared" si="4"/>
        <v>910673589</v>
      </c>
      <c r="F35" s="16">
        <f t="shared" si="4"/>
        <v>1152111367</v>
      </c>
      <c r="G35" s="16">
        <f t="shared" si="4"/>
        <v>1310924311</v>
      </c>
      <c r="H35" s="16">
        <f t="shared" si="4"/>
        <v>629339719</v>
      </c>
      <c r="I35" s="7"/>
      <c r="J35" s="7"/>
      <c r="K35" s="7"/>
      <c r="L35" s="7"/>
      <c r="M35" s="7"/>
      <c r="N35" s="7"/>
      <c r="O35" s="7"/>
      <c r="P35" s="7"/>
      <c r="Q35" s="7"/>
      <c r="R35" s="7"/>
    </row>
    <row r="36" spans="1:26" ht="15.75" customHeight="1" x14ac:dyDescent="0.25">
      <c r="A36" s="1"/>
      <c r="B36" s="16"/>
      <c r="C36" s="16"/>
      <c r="D36" s="16"/>
      <c r="E36" s="16"/>
      <c r="F36" s="16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</row>
    <row r="37" spans="1:26" ht="15.75" customHeight="1" x14ac:dyDescent="0.25">
      <c r="A37" s="9" t="s">
        <v>48</v>
      </c>
      <c r="B37" s="7"/>
      <c r="C37" s="16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</row>
    <row r="38" spans="1:26" ht="15.75" customHeight="1" x14ac:dyDescent="0.25">
      <c r="A38" s="3" t="s">
        <v>49</v>
      </c>
      <c r="B38" s="7">
        <v>99000000</v>
      </c>
      <c r="C38" s="7">
        <v>99000000</v>
      </c>
      <c r="D38" s="7">
        <v>99000000</v>
      </c>
      <c r="E38" s="7">
        <v>399000000</v>
      </c>
      <c r="F38" s="7">
        <v>399000000</v>
      </c>
      <c r="G38" s="13">
        <v>399000000</v>
      </c>
      <c r="H38" s="13">
        <v>699000000</v>
      </c>
      <c r="I38" s="7"/>
      <c r="J38" s="7"/>
      <c r="K38" s="7"/>
      <c r="L38" s="7"/>
      <c r="M38" s="7"/>
      <c r="N38" s="7"/>
      <c r="O38" s="7"/>
      <c r="P38" s="7"/>
      <c r="Q38" s="7"/>
      <c r="R38" s="7"/>
    </row>
    <row r="39" spans="1:26" ht="15.75" customHeight="1" x14ac:dyDescent="0.25">
      <c r="A39" s="3" t="s">
        <v>50</v>
      </c>
      <c r="B39" s="7">
        <v>633070140</v>
      </c>
      <c r="C39" s="7">
        <v>598301815</v>
      </c>
      <c r="D39" s="7">
        <v>485786156</v>
      </c>
      <c r="E39" s="7">
        <v>464866933</v>
      </c>
      <c r="F39" s="7">
        <v>443229856</v>
      </c>
      <c r="G39" s="13">
        <v>418227627</v>
      </c>
      <c r="H39" s="13">
        <v>399691538</v>
      </c>
      <c r="I39" s="7"/>
      <c r="J39" s="7"/>
      <c r="K39" s="7"/>
      <c r="L39" s="7"/>
      <c r="M39" s="7"/>
      <c r="N39" s="7"/>
      <c r="O39" s="7"/>
      <c r="P39" s="7"/>
      <c r="Q39" s="7"/>
      <c r="R39" s="7"/>
    </row>
    <row r="40" spans="1:26" ht="15.75" customHeight="1" x14ac:dyDescent="0.25">
      <c r="A40" s="3" t="s">
        <v>51</v>
      </c>
      <c r="B40" s="7">
        <v>303531893</v>
      </c>
      <c r="C40" s="7">
        <v>471126432</v>
      </c>
      <c r="D40" s="7">
        <v>549586213</v>
      </c>
      <c r="E40" s="7">
        <v>321073642</v>
      </c>
      <c r="F40" s="7">
        <v>419613999</v>
      </c>
      <c r="G40" s="13">
        <v>517636812</v>
      </c>
      <c r="H40" s="13">
        <v>617209685</v>
      </c>
      <c r="I40" s="7"/>
      <c r="J40" s="7"/>
      <c r="K40" s="7"/>
      <c r="L40" s="7"/>
      <c r="M40" s="7"/>
      <c r="N40" s="7"/>
      <c r="O40" s="7"/>
      <c r="P40" s="7"/>
      <c r="Q40" s="7"/>
      <c r="R40" s="7"/>
    </row>
    <row r="41" spans="1:26" ht="15.75" customHeight="1" x14ac:dyDescent="0.25">
      <c r="A41" s="1"/>
      <c r="B41" s="16">
        <f t="shared" ref="B41:H41" si="5">SUM(B38:B40)</f>
        <v>1035602033</v>
      </c>
      <c r="C41" s="16">
        <f t="shared" si="5"/>
        <v>1168428247</v>
      </c>
      <c r="D41" s="16">
        <f t="shared" si="5"/>
        <v>1134372369</v>
      </c>
      <c r="E41" s="16">
        <f t="shared" si="5"/>
        <v>1184940575</v>
      </c>
      <c r="F41" s="16">
        <f t="shared" si="5"/>
        <v>1261843855</v>
      </c>
      <c r="G41" s="16">
        <f t="shared" si="5"/>
        <v>1334864439</v>
      </c>
      <c r="H41" s="16">
        <f t="shared" si="5"/>
        <v>1715901223</v>
      </c>
      <c r="I41" s="7"/>
      <c r="J41" s="7"/>
      <c r="K41" s="7"/>
      <c r="L41" s="7"/>
      <c r="M41" s="7"/>
      <c r="N41" s="7"/>
      <c r="O41" s="7"/>
      <c r="P41" s="7"/>
      <c r="Q41" s="7"/>
      <c r="R41" s="7"/>
    </row>
    <row r="42" spans="1:26" ht="15.75" customHeight="1" x14ac:dyDescent="0.25">
      <c r="A42" s="1"/>
      <c r="B42" s="16"/>
      <c r="C42" s="16"/>
      <c r="D42" s="16"/>
      <c r="E42" s="16"/>
      <c r="F42" s="16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</row>
    <row r="43" spans="1:26" ht="15.75" customHeight="1" x14ac:dyDescent="0.25">
      <c r="A43" s="1"/>
      <c r="B43" s="16">
        <f t="shared" ref="B43:F43" si="6">B41+B35+B23</f>
        <v>1926681103</v>
      </c>
      <c r="C43" s="16">
        <f t="shared" si="6"/>
        <v>2130655261</v>
      </c>
      <c r="D43" s="16">
        <f t="shared" si="6"/>
        <v>2246790799</v>
      </c>
      <c r="E43" s="16">
        <f t="shared" si="6"/>
        <v>2474950499</v>
      </c>
      <c r="F43" s="16">
        <f t="shared" si="6"/>
        <v>2728724682</v>
      </c>
      <c r="G43" s="16">
        <f t="shared" ref="G43:H43" si="7">G41+G35+G23+1</f>
        <v>2929940653</v>
      </c>
      <c r="H43" s="16">
        <f t="shared" si="7"/>
        <v>3231121242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C44" s="1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</row>
    <row r="45" spans="1:26" ht="15.75" customHeight="1" x14ac:dyDescent="0.25">
      <c r="A45" s="6" t="s">
        <v>52</v>
      </c>
      <c r="B45" s="23">
        <f t="shared" ref="B45:H45" si="8">B41/(B38/10)</f>
        <v>104.60626595959596</v>
      </c>
      <c r="C45" s="23">
        <f t="shared" si="8"/>
        <v>118.02305525252525</v>
      </c>
      <c r="D45" s="23">
        <f t="shared" si="8"/>
        <v>114.58306757575758</v>
      </c>
      <c r="E45" s="23">
        <f t="shared" si="8"/>
        <v>29.697758771929823</v>
      </c>
      <c r="F45" s="23">
        <f t="shared" si="8"/>
        <v>31.625159273182959</v>
      </c>
      <c r="G45" s="23">
        <f t="shared" si="8"/>
        <v>33.455249097744364</v>
      </c>
      <c r="H45" s="23">
        <f t="shared" si="8"/>
        <v>24.547943104434907</v>
      </c>
      <c r="I45" s="7"/>
      <c r="J45" s="7"/>
      <c r="K45" s="7"/>
      <c r="L45" s="7"/>
      <c r="M45" s="7"/>
      <c r="N45" s="7"/>
      <c r="O45" s="7"/>
      <c r="P45" s="7"/>
      <c r="Q45" s="7"/>
      <c r="R45" s="7"/>
    </row>
    <row r="46" spans="1:26" ht="15.75" customHeight="1" x14ac:dyDescent="0.25">
      <c r="A46" s="6" t="s">
        <v>53</v>
      </c>
      <c r="B46" s="7">
        <f t="shared" ref="B46:H46" si="9">B38/10</f>
        <v>9900000</v>
      </c>
      <c r="C46" s="7">
        <f t="shared" si="9"/>
        <v>9900000</v>
      </c>
      <c r="D46" s="7">
        <f t="shared" si="9"/>
        <v>9900000</v>
      </c>
      <c r="E46" s="7">
        <f t="shared" si="9"/>
        <v>39900000</v>
      </c>
      <c r="F46" s="7">
        <f t="shared" si="9"/>
        <v>39900000</v>
      </c>
      <c r="G46" s="7">
        <f t="shared" si="9"/>
        <v>39900000</v>
      </c>
      <c r="H46" s="7">
        <f t="shared" si="9"/>
        <v>69900000</v>
      </c>
      <c r="I46" s="7"/>
      <c r="J46" s="7"/>
      <c r="K46" s="7"/>
      <c r="L46" s="7"/>
      <c r="M46" s="7"/>
      <c r="N46" s="7"/>
      <c r="O46" s="7"/>
      <c r="P46" s="7"/>
      <c r="Q46" s="7"/>
      <c r="R46" s="7"/>
    </row>
    <row r="47" spans="1:26" ht="15.75" customHeight="1" x14ac:dyDescent="0.25">
      <c r="C47" s="8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</row>
    <row r="48" spans="1:26" ht="15.75" customHeight="1" x14ac:dyDescent="0.25">
      <c r="C48" s="8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</row>
    <row r="49" spans="3:18" ht="15.75" customHeight="1" x14ac:dyDescent="0.25">
      <c r="C49" s="1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</row>
    <row r="50" spans="3:18" ht="15.75" customHeight="1" x14ac:dyDescent="0.25">
      <c r="C50" s="8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</row>
    <row r="51" spans="3:18" ht="15.75" customHeight="1" x14ac:dyDescent="0.25">
      <c r="C51" s="8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</row>
    <row r="52" spans="3:18" ht="15.75" customHeight="1" x14ac:dyDescent="0.25">
      <c r="C52" s="8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</row>
    <row r="53" spans="3:18" ht="15.75" customHeight="1" x14ac:dyDescent="0.25">
      <c r="C53" s="8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</row>
    <row r="54" spans="3:18" ht="15.75" customHeight="1" x14ac:dyDescent="0.25">
      <c r="C54" s="8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</row>
    <row r="55" spans="3:18" ht="15.75" customHeight="1" x14ac:dyDescent="0.25">
      <c r="C55" s="1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</row>
    <row r="56" spans="3:18" ht="15.75" customHeight="1" x14ac:dyDescent="0.25">
      <c r="C56" s="8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</row>
    <row r="57" spans="3:18" ht="15.75" customHeight="1" x14ac:dyDescent="0.25">
      <c r="C57" s="8"/>
    </row>
    <row r="58" spans="3:18" ht="15.75" customHeight="1" x14ac:dyDescent="0.25">
      <c r="C58" s="8"/>
    </row>
    <row r="59" spans="3:18" ht="15.75" customHeight="1" x14ac:dyDescent="0.25">
      <c r="C59" s="8"/>
    </row>
    <row r="60" spans="3:18" ht="15.75" customHeight="1" x14ac:dyDescent="0.2"/>
    <row r="61" spans="3:18" ht="15.75" customHeight="1" x14ac:dyDescent="0.2"/>
    <row r="62" spans="3:18" ht="15.75" customHeight="1" x14ac:dyDescent="0.2"/>
    <row r="63" spans="3:18" ht="15.75" customHeight="1" x14ac:dyDescent="0.2"/>
    <row r="64" spans="3:18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2.625" defaultRowHeight="15" customHeight="1" x14ac:dyDescent="0.2"/>
  <cols>
    <col min="1" max="1" width="27.875" customWidth="1"/>
    <col min="2" max="6" width="12.5" customWidth="1"/>
    <col min="7" max="8" width="15" customWidth="1"/>
    <col min="9" max="26" width="7.625" customWidth="1"/>
  </cols>
  <sheetData>
    <row r="1" spans="1:26" x14ac:dyDescent="0.25">
      <c r="A1" s="1" t="s">
        <v>0</v>
      </c>
    </row>
    <row r="2" spans="1:26" x14ac:dyDescent="0.25">
      <c r="A2" s="1" t="s">
        <v>2</v>
      </c>
    </row>
    <row r="3" spans="1:26" x14ac:dyDescent="0.25">
      <c r="A3" s="2" t="s">
        <v>3</v>
      </c>
    </row>
    <row r="4" spans="1:26" x14ac:dyDescent="0.25">
      <c r="B4" s="3">
        <v>2013</v>
      </c>
      <c r="C4" s="3">
        <v>2014</v>
      </c>
      <c r="D4" s="3">
        <v>2015</v>
      </c>
      <c r="E4" s="3">
        <v>2016</v>
      </c>
      <c r="F4" s="3">
        <v>2017</v>
      </c>
      <c r="G4" s="4">
        <v>2018</v>
      </c>
      <c r="H4" s="4">
        <v>2019</v>
      </c>
    </row>
    <row r="5" spans="1:26" x14ac:dyDescent="0.25">
      <c r="A5" s="6" t="s">
        <v>4</v>
      </c>
      <c r="B5" s="8">
        <v>1673470471</v>
      </c>
      <c r="C5" s="8">
        <v>1977858166</v>
      </c>
      <c r="D5" s="8">
        <v>1736270556</v>
      </c>
      <c r="E5" s="8">
        <v>1607460174</v>
      </c>
      <c r="F5" s="8">
        <v>2081794798</v>
      </c>
      <c r="G5" s="10">
        <v>2132252575</v>
      </c>
      <c r="H5" s="10">
        <v>2243380473</v>
      </c>
      <c r="I5" s="12"/>
      <c r="J5" s="12"/>
      <c r="K5" s="12"/>
      <c r="L5" s="12"/>
      <c r="M5" s="1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3" t="s">
        <v>8</v>
      </c>
      <c r="B6" s="7">
        <v>1434903331</v>
      </c>
      <c r="C6" s="7">
        <v>1694612436</v>
      </c>
      <c r="D6" s="7">
        <v>1480795116</v>
      </c>
      <c r="E6" s="7">
        <v>1354399960</v>
      </c>
      <c r="F6" s="7">
        <v>1812004060</v>
      </c>
      <c r="G6" s="13">
        <v>1790330972</v>
      </c>
      <c r="H6" s="13">
        <v>1903001894</v>
      </c>
      <c r="I6" s="7"/>
      <c r="J6" s="7"/>
      <c r="K6" s="7"/>
      <c r="L6" s="7"/>
      <c r="M6" s="7"/>
    </row>
    <row r="7" spans="1:26" x14ac:dyDescent="0.25">
      <c r="A7" s="6" t="s">
        <v>9</v>
      </c>
      <c r="B7" s="8">
        <f t="shared" ref="B7:H7" si="0">B5-B6</f>
        <v>238567140</v>
      </c>
      <c r="C7" s="8">
        <f t="shared" si="0"/>
        <v>283245730</v>
      </c>
      <c r="D7" s="8">
        <f t="shared" si="0"/>
        <v>255475440</v>
      </c>
      <c r="E7" s="8">
        <f t="shared" si="0"/>
        <v>253060214</v>
      </c>
      <c r="F7" s="8">
        <f t="shared" si="0"/>
        <v>269790738</v>
      </c>
      <c r="G7" s="8">
        <f t="shared" si="0"/>
        <v>341921603</v>
      </c>
      <c r="H7" s="8">
        <f t="shared" si="0"/>
        <v>340378579</v>
      </c>
      <c r="I7" s="12"/>
      <c r="J7" s="12"/>
      <c r="K7" s="12"/>
      <c r="L7" s="12"/>
      <c r="M7" s="1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8"/>
      <c r="C8" s="8"/>
      <c r="D8" s="8"/>
      <c r="E8" s="8"/>
      <c r="F8" s="8"/>
      <c r="G8" s="12"/>
      <c r="H8" s="12"/>
      <c r="I8" s="12"/>
      <c r="J8" s="12"/>
      <c r="K8" s="12"/>
      <c r="L8" s="12"/>
      <c r="M8" s="12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6" t="s">
        <v>12</v>
      </c>
      <c r="B9" s="8"/>
      <c r="C9" s="8"/>
      <c r="D9" s="8"/>
      <c r="E9" s="8"/>
      <c r="F9" s="8"/>
      <c r="G9" s="12"/>
      <c r="H9" s="12"/>
      <c r="I9" s="12"/>
      <c r="J9" s="12"/>
      <c r="K9" s="12"/>
      <c r="L9" s="12"/>
      <c r="M9" s="1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3" t="s">
        <v>13</v>
      </c>
      <c r="B10" s="7">
        <v>21884343</v>
      </c>
      <c r="C10" s="7">
        <v>73540109</v>
      </c>
      <c r="D10" s="7">
        <v>104235222</v>
      </c>
      <c r="E10" s="7">
        <v>107610560</v>
      </c>
      <c r="F10" s="7">
        <v>118275793</v>
      </c>
      <c r="G10" s="13">
        <v>119118287</v>
      </c>
      <c r="H10" s="13">
        <v>130085980</v>
      </c>
      <c r="I10" s="7"/>
      <c r="J10" s="7"/>
      <c r="K10" s="7"/>
      <c r="L10" s="7"/>
      <c r="M10" s="7"/>
    </row>
    <row r="11" spans="1:26" x14ac:dyDescent="0.25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</row>
    <row r="12" spans="1:26" x14ac:dyDescent="0.25">
      <c r="A12" s="6" t="s">
        <v>16</v>
      </c>
      <c r="B12" s="16">
        <f t="shared" ref="B12:H12" si="1">B7-B10</f>
        <v>216682797</v>
      </c>
      <c r="C12" s="16">
        <f t="shared" si="1"/>
        <v>209705621</v>
      </c>
      <c r="D12" s="16">
        <f t="shared" si="1"/>
        <v>151240218</v>
      </c>
      <c r="E12" s="16">
        <f t="shared" si="1"/>
        <v>145449654</v>
      </c>
      <c r="F12" s="16">
        <f t="shared" si="1"/>
        <v>151514945</v>
      </c>
      <c r="G12" s="16">
        <f t="shared" si="1"/>
        <v>222803316</v>
      </c>
      <c r="H12" s="16">
        <f t="shared" si="1"/>
        <v>210292599</v>
      </c>
      <c r="I12" s="12"/>
      <c r="J12" s="12"/>
      <c r="K12" s="12"/>
      <c r="L12" s="12"/>
      <c r="M12" s="12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8" t="s">
        <v>19</v>
      </c>
      <c r="B13" s="16"/>
      <c r="C13" s="16"/>
      <c r="D13" s="16"/>
      <c r="E13" s="16"/>
      <c r="F13" s="16"/>
      <c r="G13" s="12"/>
      <c r="H13" s="12"/>
      <c r="I13" s="12"/>
      <c r="J13" s="12"/>
      <c r="K13" s="12"/>
      <c r="L13" s="12"/>
      <c r="M13" s="1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3" t="s">
        <v>20</v>
      </c>
      <c r="B14" s="7">
        <v>0</v>
      </c>
      <c r="C14" s="7">
        <v>910762</v>
      </c>
      <c r="D14" s="7">
        <v>0</v>
      </c>
      <c r="E14" s="7">
        <v>0</v>
      </c>
      <c r="F14" s="7">
        <v>0</v>
      </c>
      <c r="G14" s="12"/>
      <c r="H14" s="12"/>
      <c r="I14" s="7"/>
      <c r="J14" s="7"/>
      <c r="K14" s="7"/>
      <c r="L14" s="7"/>
      <c r="M14" s="7"/>
    </row>
    <row r="15" spans="1:26" x14ac:dyDescent="0.25">
      <c r="A15" s="3" t="s">
        <v>21</v>
      </c>
      <c r="B15" s="7">
        <v>0</v>
      </c>
      <c r="C15" s="7">
        <v>0</v>
      </c>
      <c r="D15" s="7">
        <v>0</v>
      </c>
      <c r="E15" s="7">
        <v>1478322</v>
      </c>
      <c r="F15" s="7">
        <v>18109273</v>
      </c>
      <c r="G15" s="13">
        <v>6006166</v>
      </c>
      <c r="H15" s="13">
        <v>6748341</v>
      </c>
      <c r="I15" s="7"/>
      <c r="J15" s="7"/>
      <c r="K15" s="7"/>
      <c r="L15" s="7"/>
      <c r="M15" s="7"/>
    </row>
    <row r="16" spans="1:26" x14ac:dyDescent="0.25">
      <c r="A16" s="3" t="s">
        <v>22</v>
      </c>
      <c r="B16" s="7">
        <v>76830611</v>
      </c>
      <c r="C16" s="7">
        <v>49484852</v>
      </c>
      <c r="D16" s="7">
        <v>78358953</v>
      </c>
      <c r="E16" s="7">
        <v>78464254</v>
      </c>
      <c r="F16" s="7">
        <v>79731883</v>
      </c>
      <c r="G16" s="13">
        <v>136343446</v>
      </c>
      <c r="H16" s="13">
        <v>124953686</v>
      </c>
      <c r="I16" s="7"/>
      <c r="J16" s="7"/>
      <c r="K16" s="7"/>
      <c r="L16" s="7"/>
      <c r="M16" s="7"/>
    </row>
    <row r="17" spans="1:26" x14ac:dyDescent="0.25">
      <c r="B17" s="7"/>
      <c r="C17" s="7"/>
      <c r="D17" s="7"/>
      <c r="E17" s="7"/>
      <c r="F17" s="7"/>
      <c r="G17" s="12"/>
      <c r="H17" s="12"/>
      <c r="I17" s="7"/>
      <c r="J17" s="7"/>
      <c r="K17" s="7"/>
      <c r="L17" s="7"/>
      <c r="M17" s="7"/>
    </row>
    <row r="18" spans="1:26" x14ac:dyDescent="0.25">
      <c r="A18" s="6" t="s">
        <v>23</v>
      </c>
      <c r="B18" s="7">
        <f>B12+B14+B15-B16</f>
        <v>139852186</v>
      </c>
      <c r="C18" s="7">
        <f t="shared" ref="C18:H18" si="2">C12-C14+C15-C16</f>
        <v>159310007</v>
      </c>
      <c r="D18" s="7">
        <f t="shared" si="2"/>
        <v>72881265</v>
      </c>
      <c r="E18" s="7">
        <f t="shared" si="2"/>
        <v>68463722</v>
      </c>
      <c r="F18" s="7">
        <f t="shared" si="2"/>
        <v>89892335</v>
      </c>
      <c r="G18" s="7">
        <f t="shared" si="2"/>
        <v>92466036</v>
      </c>
      <c r="H18" s="7">
        <f t="shared" si="2"/>
        <v>92087254</v>
      </c>
      <c r="I18" s="7"/>
      <c r="J18" s="7"/>
      <c r="K18" s="7"/>
      <c r="L18" s="7"/>
      <c r="M18" s="7"/>
    </row>
    <row r="19" spans="1:26" ht="30" x14ac:dyDescent="0.25">
      <c r="A19" s="21" t="s">
        <v>26</v>
      </c>
      <c r="B19" s="7">
        <v>6659628</v>
      </c>
      <c r="C19" s="7">
        <v>7586191</v>
      </c>
      <c r="D19" s="7">
        <v>3470536</v>
      </c>
      <c r="E19" s="7">
        <v>3255415</v>
      </c>
      <c r="F19" s="7">
        <v>4280590</v>
      </c>
      <c r="G19" s="13">
        <v>0</v>
      </c>
      <c r="H19" s="12"/>
      <c r="I19" s="7"/>
      <c r="J19" s="7"/>
      <c r="K19" s="7"/>
      <c r="L19" s="7"/>
      <c r="M19" s="7"/>
    </row>
    <row r="20" spans="1:26" x14ac:dyDescent="0.25">
      <c r="A20" s="6" t="s">
        <v>28</v>
      </c>
      <c r="B20" s="16">
        <f t="shared" ref="B20:H20" si="3">B18-B19</f>
        <v>133192558</v>
      </c>
      <c r="C20" s="16">
        <f t="shared" si="3"/>
        <v>151723816</v>
      </c>
      <c r="D20" s="16">
        <f t="shared" si="3"/>
        <v>69410729</v>
      </c>
      <c r="E20" s="16">
        <f t="shared" si="3"/>
        <v>65208307</v>
      </c>
      <c r="F20" s="16">
        <f t="shared" si="3"/>
        <v>85611745</v>
      </c>
      <c r="G20" s="16">
        <f t="shared" si="3"/>
        <v>92466036</v>
      </c>
      <c r="H20" s="16">
        <f t="shared" si="3"/>
        <v>92087254</v>
      </c>
      <c r="I20" s="12"/>
      <c r="J20" s="12"/>
      <c r="K20" s="12"/>
      <c r="L20" s="12"/>
      <c r="M20" s="12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1"/>
      <c r="B21" s="16"/>
      <c r="C21" s="16"/>
      <c r="D21" s="16"/>
      <c r="E21" s="16"/>
      <c r="F21" s="16"/>
      <c r="G21" s="12"/>
      <c r="H21" s="12"/>
      <c r="I21" s="12"/>
      <c r="J21" s="12"/>
      <c r="K21" s="12"/>
      <c r="L21" s="12"/>
      <c r="M21" s="1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9" t="s">
        <v>31</v>
      </c>
      <c r="B22" s="7">
        <f t="shared" ref="B22:H22" si="4">SUM(B23:B25)</f>
        <v>-13387764</v>
      </c>
      <c r="C22" s="7">
        <f t="shared" si="4"/>
        <v>-13795578</v>
      </c>
      <c r="D22" s="7">
        <f t="shared" si="4"/>
        <v>-18787943</v>
      </c>
      <c r="E22" s="7">
        <f t="shared" si="4"/>
        <v>-19769908</v>
      </c>
      <c r="F22" s="7">
        <f t="shared" si="4"/>
        <v>-11659025</v>
      </c>
      <c r="G22" s="7">
        <f t="shared" si="4"/>
        <v>16708018</v>
      </c>
      <c r="H22" s="7">
        <f t="shared" si="4"/>
        <v>13578119</v>
      </c>
      <c r="I22" s="7"/>
      <c r="J22" s="7"/>
      <c r="K22" s="7"/>
      <c r="L22" s="7"/>
      <c r="M22" s="7"/>
    </row>
    <row r="23" spans="1:26" ht="15.75" customHeight="1" x14ac:dyDescent="0.25">
      <c r="A23" s="3" t="s">
        <v>33</v>
      </c>
      <c r="B23" s="7">
        <v>-13387764</v>
      </c>
      <c r="C23" s="7">
        <v>-13795578</v>
      </c>
      <c r="D23" s="7">
        <v>-13196877</v>
      </c>
      <c r="E23" s="7">
        <v>-12187221</v>
      </c>
      <c r="F23" s="7">
        <v>-10725628</v>
      </c>
      <c r="G23" s="13">
        <v>13929258</v>
      </c>
      <c r="H23" s="13">
        <v>10218055</v>
      </c>
      <c r="I23" s="7"/>
      <c r="J23" s="7"/>
      <c r="K23" s="7"/>
      <c r="L23" s="7"/>
      <c r="M23" s="7"/>
    </row>
    <row r="24" spans="1:26" ht="15.75" customHeight="1" x14ac:dyDescent="0.25">
      <c r="A24" s="3" t="s">
        <v>34</v>
      </c>
      <c r="B24" s="7">
        <v>0</v>
      </c>
      <c r="C24" s="7">
        <v>0</v>
      </c>
      <c r="D24" s="7">
        <v>0</v>
      </c>
      <c r="E24" s="7">
        <v>-627339</v>
      </c>
      <c r="F24" s="7">
        <v>0</v>
      </c>
      <c r="G24" s="13">
        <v>0</v>
      </c>
      <c r="H24" s="13">
        <v>0</v>
      </c>
      <c r="I24" s="7"/>
      <c r="J24" s="7"/>
      <c r="K24" s="7"/>
      <c r="L24" s="7"/>
      <c r="M24" s="7"/>
    </row>
    <row r="25" spans="1:26" ht="15.75" customHeight="1" x14ac:dyDescent="0.25">
      <c r="A25" s="3" t="s">
        <v>36</v>
      </c>
      <c r="B25" s="7">
        <v>0</v>
      </c>
      <c r="C25" s="7">
        <v>0</v>
      </c>
      <c r="D25" s="7">
        <v>-5591066</v>
      </c>
      <c r="E25" s="7">
        <v>-6955348</v>
      </c>
      <c r="F25" s="7">
        <v>-933397</v>
      </c>
      <c r="G25" s="13">
        <v>2778760</v>
      </c>
      <c r="H25" s="13">
        <v>3360064</v>
      </c>
      <c r="I25" s="7"/>
      <c r="J25" s="7"/>
      <c r="K25" s="7"/>
      <c r="L25" s="7"/>
      <c r="M25" s="7"/>
    </row>
    <row r="26" spans="1:26" ht="15.75" customHeight="1" x14ac:dyDescent="0.25">
      <c r="A26" s="6" t="s">
        <v>38</v>
      </c>
      <c r="B26" s="16">
        <f t="shared" ref="B26:E26" si="5">B20+B22</f>
        <v>119804794</v>
      </c>
      <c r="C26" s="16">
        <f t="shared" si="5"/>
        <v>137928238</v>
      </c>
      <c r="D26" s="16">
        <f t="shared" si="5"/>
        <v>50622786</v>
      </c>
      <c r="E26" s="16">
        <f t="shared" si="5"/>
        <v>45438399</v>
      </c>
      <c r="F26" s="16">
        <f t="shared" ref="F26:H26" si="6">F20-F22</f>
        <v>97270770</v>
      </c>
      <c r="G26" s="16">
        <f t="shared" si="6"/>
        <v>75758018</v>
      </c>
      <c r="H26" s="16">
        <f t="shared" si="6"/>
        <v>78509135</v>
      </c>
      <c r="I26" s="7"/>
      <c r="J26" s="7"/>
      <c r="K26" s="7"/>
      <c r="L26" s="7"/>
      <c r="M26" s="7"/>
    </row>
    <row r="27" spans="1:26" ht="15.75" customHeight="1" x14ac:dyDescent="0.25">
      <c r="A27" s="1"/>
      <c r="B27" s="7"/>
      <c r="C27" s="7"/>
      <c r="D27" s="7"/>
      <c r="E27" s="7"/>
      <c r="F27" s="7"/>
      <c r="G27" s="12"/>
      <c r="H27" s="12"/>
      <c r="I27" s="7"/>
      <c r="J27" s="7"/>
      <c r="K27" s="7"/>
      <c r="L27" s="7"/>
      <c r="M27" s="7"/>
    </row>
    <row r="28" spans="1:26" ht="15.75" customHeight="1" x14ac:dyDescent="0.25">
      <c r="A28" s="6" t="s">
        <v>43</v>
      </c>
      <c r="B28" s="22">
        <f>B26/('1'!B38/10)</f>
        <v>12.101494343434343</v>
      </c>
      <c r="C28" s="22">
        <f>C26/('1'!C38/10)</f>
        <v>13.932145252525252</v>
      </c>
      <c r="D28" s="22">
        <f>D26/('1'!D38/10)</f>
        <v>5.1134127272727277</v>
      </c>
      <c r="E28" s="22">
        <f>E26/('1'!E38/10)</f>
        <v>1.138806992481203</v>
      </c>
      <c r="F28" s="22">
        <f>F26/('1'!F38/10)</f>
        <v>2.4378639097744359</v>
      </c>
      <c r="G28" s="22">
        <f>G26/('1'!G38/10)</f>
        <v>1.8986971929824561</v>
      </c>
      <c r="H28" s="22">
        <f>H26/('1'!H38/10)</f>
        <v>1.1231635908440629</v>
      </c>
      <c r="I28" s="7"/>
      <c r="J28" s="7"/>
      <c r="K28" s="7"/>
      <c r="L28" s="7"/>
      <c r="M28" s="7"/>
    </row>
    <row r="29" spans="1:26" ht="15.75" customHeight="1" x14ac:dyDescent="0.25">
      <c r="A29" s="18" t="s">
        <v>47</v>
      </c>
      <c r="B29" s="7">
        <f>'1'!B38/10</f>
        <v>9900000</v>
      </c>
      <c r="C29" s="7">
        <f>'1'!C38/10</f>
        <v>9900000</v>
      </c>
      <c r="D29" s="7">
        <f>'1'!D38/10</f>
        <v>9900000</v>
      </c>
      <c r="E29" s="7">
        <f>'1'!E38/10</f>
        <v>39900000</v>
      </c>
      <c r="F29" s="7">
        <f>'1'!F38/10</f>
        <v>39900000</v>
      </c>
      <c r="G29" s="7">
        <f>'1'!G38/10</f>
        <v>39900000</v>
      </c>
      <c r="H29" s="7">
        <f>'1'!H38/10</f>
        <v>69900000</v>
      </c>
      <c r="I29" s="7"/>
      <c r="J29" s="7"/>
      <c r="K29" s="7"/>
      <c r="L29" s="7"/>
      <c r="M29" s="7"/>
    </row>
    <row r="30" spans="1:26" ht="15.75" customHeight="1" x14ac:dyDescent="0.25">
      <c r="B30" s="7"/>
      <c r="C30" s="7"/>
      <c r="D30" s="7"/>
      <c r="E30" s="7"/>
      <c r="F30" s="7"/>
      <c r="G30" s="12"/>
      <c r="H30" s="12"/>
      <c r="I30" s="7"/>
      <c r="J30" s="7"/>
      <c r="K30" s="7"/>
      <c r="L30" s="7"/>
      <c r="M30" s="7"/>
    </row>
    <row r="31" spans="1:26" ht="15.75" customHeight="1" x14ac:dyDescent="0.25">
      <c r="B31" s="7"/>
      <c r="C31" s="7"/>
      <c r="D31" s="7"/>
      <c r="E31" s="7"/>
      <c r="F31" s="7"/>
      <c r="G31" s="12"/>
      <c r="H31" s="12"/>
      <c r="I31" s="7"/>
      <c r="J31" s="7"/>
      <c r="K31" s="7"/>
      <c r="L31" s="7"/>
      <c r="M31" s="7"/>
    </row>
    <row r="32" spans="1:26" ht="15.75" customHeight="1" x14ac:dyDescent="0.25">
      <c r="B32" s="7"/>
      <c r="C32" s="7"/>
      <c r="D32" s="7"/>
      <c r="E32" s="7"/>
      <c r="F32" s="7"/>
      <c r="G32" s="12"/>
      <c r="H32" s="12"/>
      <c r="I32" s="7"/>
      <c r="J32" s="7"/>
      <c r="K32" s="7"/>
      <c r="L32" s="7"/>
      <c r="M32" s="7"/>
    </row>
    <row r="33" spans="2:13" ht="15.75" customHeight="1" x14ac:dyDescent="0.25">
      <c r="B33" s="7"/>
      <c r="C33" s="7"/>
      <c r="D33" s="7"/>
      <c r="E33" s="7"/>
      <c r="F33" s="7"/>
      <c r="G33" s="12"/>
      <c r="H33" s="12"/>
      <c r="I33" s="7"/>
      <c r="J33" s="7"/>
      <c r="K33" s="7"/>
      <c r="L33" s="7"/>
      <c r="M33" s="7"/>
    </row>
    <row r="34" spans="2:13" ht="15.75" customHeight="1" x14ac:dyDescent="0.25">
      <c r="B34" s="7"/>
      <c r="C34" s="7"/>
      <c r="D34" s="7"/>
      <c r="E34" s="7"/>
      <c r="F34" s="7"/>
      <c r="G34" s="12"/>
      <c r="H34" s="12"/>
      <c r="I34" s="7"/>
      <c r="J34" s="7"/>
      <c r="K34" s="7"/>
      <c r="L34" s="7"/>
      <c r="M34" s="7"/>
    </row>
    <row r="35" spans="2:13" ht="15.75" customHeight="1" x14ac:dyDescent="0.25">
      <c r="B35" s="7"/>
      <c r="C35" s="7"/>
      <c r="D35" s="7"/>
      <c r="E35" s="7"/>
      <c r="F35" s="7"/>
      <c r="G35" s="12"/>
      <c r="H35" s="12"/>
      <c r="I35" s="7"/>
      <c r="J35" s="7"/>
      <c r="K35" s="7"/>
      <c r="L35" s="7"/>
      <c r="M35" s="7"/>
    </row>
    <row r="36" spans="2:13" ht="15.75" customHeight="1" x14ac:dyDescent="0.25">
      <c r="B36" s="7"/>
      <c r="C36" s="7"/>
      <c r="D36" s="7"/>
      <c r="E36" s="7"/>
      <c r="F36" s="7"/>
      <c r="G36" s="7"/>
      <c r="H36" s="7"/>
    </row>
    <row r="37" spans="2:13" ht="15.75" customHeight="1" x14ac:dyDescent="0.25">
      <c r="B37" s="7"/>
      <c r="C37" s="7"/>
      <c r="D37" s="7"/>
      <c r="E37" s="7"/>
      <c r="F37" s="7"/>
      <c r="G37" s="7"/>
      <c r="H37" s="7"/>
    </row>
    <row r="38" spans="2:13" ht="15.75" customHeight="1" x14ac:dyDescent="0.25">
      <c r="B38" s="7"/>
      <c r="C38" s="7"/>
      <c r="D38" s="7"/>
      <c r="E38" s="7"/>
      <c r="F38" s="7"/>
      <c r="G38" s="7"/>
      <c r="H38" s="7"/>
    </row>
    <row r="39" spans="2:13" ht="15.75" customHeight="1" x14ac:dyDescent="0.25">
      <c r="B39" s="7"/>
      <c r="C39" s="7"/>
      <c r="D39" s="7"/>
      <c r="E39" s="7"/>
      <c r="F39" s="7"/>
      <c r="G39" s="7"/>
      <c r="H39" s="7"/>
    </row>
    <row r="40" spans="2:13" ht="15.75" customHeight="1" x14ac:dyDescent="0.25">
      <c r="B40" s="7"/>
      <c r="C40" s="7"/>
      <c r="D40" s="7"/>
      <c r="E40" s="7"/>
      <c r="F40" s="7"/>
      <c r="G40" s="7"/>
      <c r="H40" s="7"/>
    </row>
    <row r="41" spans="2:13" ht="15.75" customHeight="1" x14ac:dyDescent="0.25">
      <c r="B41" s="7"/>
      <c r="C41" s="7"/>
      <c r="D41" s="7"/>
      <c r="E41" s="7"/>
      <c r="F41" s="7"/>
      <c r="G41" s="7"/>
      <c r="H41" s="7"/>
    </row>
    <row r="42" spans="2:13" ht="15.75" customHeight="1" x14ac:dyDescent="0.25">
      <c r="B42" s="7"/>
      <c r="C42" s="7"/>
      <c r="D42" s="7"/>
      <c r="E42" s="7"/>
      <c r="F42" s="7"/>
      <c r="G42" s="7"/>
      <c r="H42" s="7"/>
    </row>
    <row r="43" spans="2:13" ht="15.75" customHeight="1" x14ac:dyDescent="0.2"/>
    <row r="44" spans="2:13" ht="15.75" customHeight="1" x14ac:dyDescent="0.2"/>
    <row r="45" spans="2:13" ht="15.75" customHeight="1" x14ac:dyDescent="0.2"/>
    <row r="46" spans="2:13" ht="15.75" customHeight="1" x14ac:dyDescent="0.2"/>
    <row r="47" spans="2:13" ht="15.75" customHeight="1" x14ac:dyDescent="0.2"/>
    <row r="48" spans="2:13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1:A1000"/>
  <sheetViews>
    <sheetView workbookViewId="0">
      <selection activeCell="M15" sqref="M15"/>
    </sheetView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</vt:lpstr>
      <vt:lpstr>2</vt:lpstr>
      <vt:lpstr>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Anik</cp:lastModifiedBy>
  <dcterms:created xsi:type="dcterms:W3CDTF">2019-06-13T06:15:56Z</dcterms:created>
  <dcterms:modified xsi:type="dcterms:W3CDTF">2020-04-12T16:13:39Z</dcterms:modified>
</cp:coreProperties>
</file>