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A\"/>
    </mc:Choice>
  </mc:AlternateContent>
  <bookViews>
    <workbookView xWindow="0" yWindow="0" windowWidth="10695" windowHeight="657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D39" i="1"/>
  <c r="E39" i="1"/>
  <c r="F39" i="1"/>
  <c r="G39" i="1"/>
  <c r="H39" i="1"/>
  <c r="B39" i="1"/>
  <c r="H13" i="3" l="1"/>
  <c r="H18" i="3"/>
  <c r="H24" i="3"/>
  <c r="H7" i="2"/>
  <c r="H9" i="2"/>
  <c r="H19" i="2"/>
  <c r="H6" i="1"/>
  <c r="H10" i="1"/>
  <c r="H8" i="4" s="1"/>
  <c r="H29" i="1"/>
  <c r="H19" i="1"/>
  <c r="H23" i="1"/>
  <c r="H26" i="3" l="1"/>
  <c r="H28" i="3" s="1"/>
  <c r="H31" i="3"/>
  <c r="H12" i="2"/>
  <c r="H16" i="2" s="1"/>
  <c r="H18" i="2" s="1"/>
  <c r="H22" i="2" s="1"/>
  <c r="H9" i="4" s="1"/>
  <c r="H35" i="1"/>
  <c r="H38" i="1"/>
  <c r="H15" i="1"/>
  <c r="C13" i="3"/>
  <c r="D13" i="3"/>
  <c r="E13" i="3"/>
  <c r="F13" i="3"/>
  <c r="G13" i="3"/>
  <c r="B13" i="3"/>
  <c r="H10" i="4" l="1"/>
  <c r="H25" i="2"/>
  <c r="H11" i="4"/>
  <c r="H6" i="4"/>
  <c r="H5" i="4"/>
  <c r="G7" i="2" l="1"/>
  <c r="F7" i="2"/>
  <c r="E7" i="2"/>
  <c r="D7" i="2"/>
  <c r="C7" i="2"/>
  <c r="B7" i="2"/>
  <c r="B31" i="3" l="1"/>
  <c r="G24" i="3"/>
  <c r="F24" i="3"/>
  <c r="E24" i="3"/>
  <c r="D24" i="3"/>
  <c r="C24" i="3"/>
  <c r="B24" i="3"/>
  <c r="G18" i="3"/>
  <c r="F18" i="3"/>
  <c r="E18" i="3"/>
  <c r="D18" i="3"/>
  <c r="C18" i="3"/>
  <c r="B18" i="3"/>
  <c r="G19" i="2"/>
  <c r="F19" i="2"/>
  <c r="E19" i="2"/>
  <c r="D19" i="2"/>
  <c r="C19" i="2"/>
  <c r="B19" i="2"/>
  <c r="G9" i="2"/>
  <c r="G12" i="2" s="1"/>
  <c r="G16" i="2" s="1"/>
  <c r="G18" i="2" s="1"/>
  <c r="F9" i="2"/>
  <c r="F12" i="2" s="1"/>
  <c r="F16" i="2" s="1"/>
  <c r="F18" i="2" s="1"/>
  <c r="E9" i="2"/>
  <c r="E12" i="2" s="1"/>
  <c r="D9" i="2"/>
  <c r="D12" i="2" s="1"/>
  <c r="C9" i="2"/>
  <c r="C12" i="2" s="1"/>
  <c r="C16" i="2" s="1"/>
  <c r="C18" i="2" s="1"/>
  <c r="B9" i="2"/>
  <c r="B26" i="3" l="1"/>
  <c r="B28" i="3" s="1"/>
  <c r="E26" i="3"/>
  <c r="E28" i="3" s="1"/>
  <c r="D26" i="3"/>
  <c r="D28" i="3" s="1"/>
  <c r="D16" i="2"/>
  <c r="D18" i="2" s="1"/>
  <c r="D22" i="2" s="1"/>
  <c r="D9" i="4" s="1"/>
  <c r="E16" i="2"/>
  <c r="E18" i="2" s="1"/>
  <c r="E22" i="2" s="1"/>
  <c r="B12" i="2"/>
  <c r="F22" i="2"/>
  <c r="C26" i="3"/>
  <c r="C28" i="3" s="1"/>
  <c r="G26" i="3"/>
  <c r="G28" i="3" s="1"/>
  <c r="G22" i="2"/>
  <c r="D31" i="3"/>
  <c r="C31" i="3"/>
  <c r="G31" i="3"/>
  <c r="E31" i="3"/>
  <c r="C22" i="2"/>
  <c r="F26" i="3"/>
  <c r="F28" i="3" s="1"/>
  <c r="E9" i="4"/>
  <c r="E25" i="2"/>
  <c r="D23" i="1"/>
  <c r="C23" i="1"/>
  <c r="B23" i="1"/>
  <c r="D19" i="1"/>
  <c r="C19" i="1"/>
  <c r="B19" i="1"/>
  <c r="D29" i="1"/>
  <c r="D38" i="1" s="1"/>
  <c r="C29" i="1"/>
  <c r="B29" i="1"/>
  <c r="B38" i="1" s="1"/>
  <c r="D10" i="1"/>
  <c r="D8" i="4" s="1"/>
  <c r="C10" i="1"/>
  <c r="B10" i="1"/>
  <c r="B6" i="1"/>
  <c r="C6" i="1"/>
  <c r="D6" i="1"/>
  <c r="F23" i="1"/>
  <c r="G23" i="1"/>
  <c r="F19" i="1"/>
  <c r="G19" i="1"/>
  <c r="F29" i="1"/>
  <c r="G29" i="1"/>
  <c r="F10" i="1"/>
  <c r="G10" i="1"/>
  <c r="G8" i="4" s="1"/>
  <c r="F6" i="1"/>
  <c r="G6" i="1"/>
  <c r="E23" i="1"/>
  <c r="E19" i="1"/>
  <c r="D25" i="2" l="1"/>
  <c r="D11" i="4"/>
  <c r="B8" i="4"/>
  <c r="C8" i="4"/>
  <c r="D6" i="4"/>
  <c r="G9" i="4"/>
  <c r="B10" i="4"/>
  <c r="B16" i="2"/>
  <c r="B18" i="2" s="1"/>
  <c r="B22" i="2" s="1"/>
  <c r="C9" i="4"/>
  <c r="D10" i="4"/>
  <c r="G25" i="2"/>
  <c r="G11" i="4"/>
  <c r="G6" i="4"/>
  <c r="G10" i="4"/>
  <c r="G15" i="1"/>
  <c r="G5" i="4" s="1"/>
  <c r="C25" i="2"/>
  <c r="C10" i="4"/>
  <c r="C6" i="4"/>
  <c r="C11" i="4"/>
  <c r="C15" i="1"/>
  <c r="C5" i="4" s="1"/>
  <c r="F31" i="3"/>
  <c r="F25" i="2"/>
  <c r="F9" i="4"/>
  <c r="F8" i="4"/>
  <c r="F38" i="1"/>
  <c r="F6" i="4"/>
  <c r="F11" i="4"/>
  <c r="F10" i="4"/>
  <c r="F35" i="1"/>
  <c r="G35" i="1"/>
  <c r="G38" i="1"/>
  <c r="F15" i="1"/>
  <c r="F5" i="4" s="1"/>
  <c r="C35" i="1"/>
  <c r="C38" i="1"/>
  <c r="B35" i="1"/>
  <c r="B15" i="1"/>
  <c r="D35" i="1"/>
  <c r="D15" i="1"/>
  <c r="D5" i="4" s="1"/>
  <c r="E29" i="1"/>
  <c r="E10" i="1"/>
  <c r="E8" i="4" s="1"/>
  <c r="E6" i="1"/>
  <c r="E6" i="4" l="1"/>
  <c r="E10" i="4"/>
  <c r="E11" i="4"/>
  <c r="E15" i="1"/>
  <c r="E5" i="4" s="1"/>
  <c r="B11" i="4"/>
  <c r="B9" i="4"/>
  <c r="B6" i="4"/>
  <c r="B5" i="4"/>
  <c r="B25" i="2"/>
  <c r="E35" i="1"/>
  <c r="E38" i="1"/>
</calcChain>
</file>

<file path=xl/sharedStrings.xml><?xml version="1.0" encoding="utf-8"?>
<sst xmlns="http://schemas.openxmlformats.org/spreadsheetml/2006/main" count="82" uniqueCount="75">
  <si>
    <t>Property ,Plant &amp; Equipment</t>
  </si>
  <si>
    <t>Investment</t>
  </si>
  <si>
    <t>Inventories</t>
  </si>
  <si>
    <t>Account receivables &amp; others</t>
  </si>
  <si>
    <t>Advances, Deposit&amp; Prepayments</t>
  </si>
  <si>
    <t>Cash &amp; Cash Equivalents</t>
  </si>
  <si>
    <t>Share capital</t>
  </si>
  <si>
    <t>Retained Earnings</t>
  </si>
  <si>
    <t>liabilities for others</t>
  </si>
  <si>
    <t>Deferred tax liabiliites</t>
  </si>
  <si>
    <t>Current Liabilities</t>
  </si>
  <si>
    <t>Provision for current tax</t>
  </si>
  <si>
    <t>Short term Borrowing</t>
  </si>
  <si>
    <t>Trade Creditors</t>
  </si>
  <si>
    <t>Accrued Expenses</t>
  </si>
  <si>
    <t>Orion Infusion Limited</t>
  </si>
  <si>
    <t>Cost of goods sold</t>
  </si>
  <si>
    <t>Administration Expenses</t>
  </si>
  <si>
    <t>Selling &amp; Distribution Expenses</t>
  </si>
  <si>
    <t>Financial expenses</t>
  </si>
  <si>
    <t>Wokers profit &amp; participation fund</t>
  </si>
  <si>
    <t>Current tax</t>
  </si>
  <si>
    <t>Deferred tax (expensees/Income)</t>
  </si>
  <si>
    <t>Cash &amp; cash received from customers</t>
  </si>
  <si>
    <t>Other Income</t>
  </si>
  <si>
    <t>Cash paid to supplies</t>
  </si>
  <si>
    <t>Cash paid for operating expenses</t>
  </si>
  <si>
    <t>Csah paid for financial expenses</t>
  </si>
  <si>
    <t>Income tax paid and deducted at source</t>
  </si>
  <si>
    <t>Received /paid aginst liability for other finance</t>
  </si>
  <si>
    <t>Dividend paid</t>
  </si>
  <si>
    <t>Bank loans received /repaid</t>
  </si>
  <si>
    <t>Debt to Equity</t>
  </si>
  <si>
    <t>Current Ratio</t>
  </si>
  <si>
    <t>Net Margin</t>
  </si>
  <si>
    <t>Operating Margin</t>
  </si>
  <si>
    <t>Acquisiiton of property, plant &amp; Equipment</t>
  </si>
  <si>
    <t>Balance Sheet</t>
  </si>
  <si>
    <t>As at year end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</si>
  <si>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</si>
  <si>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</si>
  <si>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</si>
  <si>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</si>
  <si>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</si>
  <si>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</si>
  <si>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Shareholders’ Equity</t>
  </si>
  <si>
    <t>Reserves</t>
  </si>
  <si>
    <t>Net assets value per share</t>
  </si>
  <si>
    <t>Shares to calculate NAVPS</t>
  </si>
  <si>
    <t>Income Statement</t>
  </si>
  <si>
    <t>Net Revenues</t>
  </si>
  <si>
    <t>Gross Profit</t>
  </si>
  <si>
    <t>Operating Income/(Expenses)</t>
  </si>
  <si>
    <t>Operating Profit</t>
  </si>
  <si>
    <t>Non-Operating Income/(Expenses)</t>
  </si>
  <si>
    <t>Others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</si>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</sst>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164" fontId="0" fillId="0" borderId="0" xfId="1" applyNumberFormat="1" applyFont="1"/>
    <xf numFmtId="164" fontId="1" fillId="0" borderId="0" xfId="1" applyNumberFormat="1" applyFont="1"/>
    <xf numFmtId="164" fontId="3" fillId="0" borderId="0" xfId="1" applyNumberFormat="1" applyFont="1"/>
    <xf numFmtId="43" fontId="1" fillId="0" borderId="0" xfId="1" applyNumberFormat="1" applyFont="1"/>
    <xf numFmtId="2" fontId="1" fillId="0" borderId="0" xfId="0" applyNumberFormat="1" applyFont="1"/>
    <xf numFmtId="164" fontId="0" fillId="0" borderId="0" xfId="0" applyNumberFormat="1"/>
    <xf numFmtId="10" fontId="0" fillId="0" borderId="0" xfId="2" applyNumberFormat="1" applyFont="1"/>
    <xf numFmtId="2" fontId="0" fillId="0" borderId="0" xfId="0" applyNumberFormat="1"/>
    <xf numFmtId="0" fontId="1" fillId="0" borderId="1" xfId="0" applyFont="1" applyBorder="1" applyAlignment="1">
      <alignment horizontal="left"/>
    </xf>
    <xf numFmtId="0" fontId="4" fillId="0" borderId="0" xfId="0" applyFont="1"/>
    <xf numFmtId="0" fontId="2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pane xSplit="1" ySplit="4" topLeftCell="G26" activePane="bottomRight" state="frozen"/>
      <selection pane="topRight" activeCell="B1" sqref="B1"/>
      <selection pane="bottomLeft" activeCell="A5" sqref="A5"/>
      <selection pane="bottomRight" activeCell="A38" sqref="A38:A39"/>
    </sheetView>
  </sheetViews>
  <sheetFormatPr defaultRowHeight="15" x14ac:dyDescent="0.25"/>
  <cols>
    <col min="1" max="1" width="45.28515625" customWidth="1"/>
    <col min="2" max="2" width="17.140625" customWidth="1"/>
    <col min="3" max="3" width="18.85546875" customWidth="1"/>
    <col min="4" max="4" width="14.42578125" customWidth="1"/>
    <col min="5" max="5" width="16.42578125" customWidth="1"/>
    <col min="6" max="8" width="12.5703125" bestFit="1" customWidth="1"/>
  </cols>
  <sheetData>
    <row r="1" spans="1:8" ht="15.75" x14ac:dyDescent="0.25">
      <c r="A1" s="2" t="s">
        <v>15</v>
      </c>
    </row>
    <row r="2" spans="1:8" x14ac:dyDescent="0.25">
      <c r="A2" s="1" t="s">
        <v>37</v>
      </c>
    </row>
    <row r="3" spans="1:8" x14ac:dyDescent="0.25">
      <c r="A3" s="1" t="s">
        <v>38</v>
      </c>
    </row>
    <row r="4" spans="1:8" x14ac:dyDescent="0.25"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</row>
    <row r="5" spans="1:8" x14ac:dyDescent="0.25">
      <c r="A5" s="13" t="s">
        <v>39</v>
      </c>
      <c r="B5" s="5"/>
      <c r="C5" s="5"/>
      <c r="D5" s="5"/>
      <c r="E5" s="5"/>
      <c r="F5" s="5"/>
      <c r="G5" s="5"/>
      <c r="H5" s="5"/>
    </row>
    <row r="6" spans="1:8" x14ac:dyDescent="0.25">
      <c r="A6" s="14" t="s">
        <v>40</v>
      </c>
      <c r="B6" s="6">
        <f t="shared" ref="B6:D6" si="0">SUM(B7:B8)</f>
        <v>386196321</v>
      </c>
      <c r="C6" s="6">
        <f t="shared" si="0"/>
        <v>415029039</v>
      </c>
      <c r="D6" s="6">
        <f t="shared" si="0"/>
        <v>426960031</v>
      </c>
      <c r="E6" s="6">
        <f>SUM(E7:E8)</f>
        <v>460194708</v>
      </c>
      <c r="F6" s="6">
        <f t="shared" ref="F6:G6" si="1">SUM(F7:F8)</f>
        <v>383227073</v>
      </c>
      <c r="G6" s="6">
        <f t="shared" si="1"/>
        <v>333150222</v>
      </c>
      <c r="H6" s="6">
        <f t="shared" ref="H6" si="2">SUM(H7:H8)</f>
        <v>316283713</v>
      </c>
    </row>
    <row r="7" spans="1:8" x14ac:dyDescent="0.25">
      <c r="A7" t="s">
        <v>0</v>
      </c>
      <c r="B7" s="7">
        <v>359691818</v>
      </c>
      <c r="C7" s="7">
        <v>352566235</v>
      </c>
      <c r="D7" s="7">
        <v>350417675</v>
      </c>
      <c r="E7" s="7">
        <v>336831683</v>
      </c>
      <c r="F7" s="5">
        <v>318736976</v>
      </c>
      <c r="G7" s="5">
        <v>308674049</v>
      </c>
      <c r="H7" s="5">
        <v>293958171</v>
      </c>
    </row>
    <row r="8" spans="1:8" x14ac:dyDescent="0.25">
      <c r="A8" t="s">
        <v>1</v>
      </c>
      <c r="B8" s="7">
        <v>26504503</v>
      </c>
      <c r="C8" s="7">
        <v>62462804</v>
      </c>
      <c r="D8" s="6">
        <v>76542356</v>
      </c>
      <c r="E8" s="5">
        <v>123363025</v>
      </c>
      <c r="F8" s="5">
        <v>64490097</v>
      </c>
      <c r="G8" s="5">
        <v>24476173</v>
      </c>
      <c r="H8" s="5">
        <v>22325542</v>
      </c>
    </row>
    <row r="9" spans="1:8" x14ac:dyDescent="0.25">
      <c r="B9" s="6"/>
      <c r="C9" s="6"/>
      <c r="D9" s="6"/>
      <c r="E9" s="5"/>
      <c r="F9" s="5"/>
      <c r="G9" s="5"/>
      <c r="H9" s="5"/>
    </row>
    <row r="10" spans="1:8" x14ac:dyDescent="0.25">
      <c r="A10" s="14" t="s">
        <v>41</v>
      </c>
      <c r="B10" s="6">
        <f t="shared" ref="B10:D10" si="3">SUM(B11:B14)</f>
        <v>232818649</v>
      </c>
      <c r="C10" s="6">
        <f t="shared" si="3"/>
        <v>288645018</v>
      </c>
      <c r="D10" s="6">
        <f t="shared" si="3"/>
        <v>289699982</v>
      </c>
      <c r="E10" s="6">
        <f>SUM(E11:E14)</f>
        <v>259001658</v>
      </c>
      <c r="F10" s="6">
        <f t="shared" ref="F10:G10" si="4">SUM(F11:F14)</f>
        <v>324359488</v>
      </c>
      <c r="G10" s="6">
        <f t="shared" si="4"/>
        <v>349417728</v>
      </c>
      <c r="H10" s="6">
        <f t="shared" ref="H10" si="5">SUM(H11:H14)</f>
        <v>399237424</v>
      </c>
    </row>
    <row r="11" spans="1:8" x14ac:dyDescent="0.25">
      <c r="A11" t="s">
        <v>2</v>
      </c>
      <c r="B11" s="7">
        <v>107642457</v>
      </c>
      <c r="C11" s="7">
        <v>85080160</v>
      </c>
      <c r="D11" s="7">
        <v>101751185</v>
      </c>
      <c r="E11" s="5">
        <v>67664366</v>
      </c>
      <c r="F11" s="5">
        <v>75744809</v>
      </c>
      <c r="G11" s="5">
        <v>65754225</v>
      </c>
      <c r="H11" s="5">
        <v>101265827</v>
      </c>
    </row>
    <row r="12" spans="1:8" x14ac:dyDescent="0.25">
      <c r="A12" t="s">
        <v>3</v>
      </c>
      <c r="B12" s="7">
        <v>72347455</v>
      </c>
      <c r="C12" s="7">
        <v>94302123</v>
      </c>
      <c r="D12" s="7">
        <v>112360319</v>
      </c>
      <c r="E12" s="5">
        <v>114561139</v>
      </c>
      <c r="F12" s="5">
        <v>165630852</v>
      </c>
      <c r="G12" s="5">
        <v>218041545</v>
      </c>
      <c r="H12" s="5">
        <v>202676686</v>
      </c>
    </row>
    <row r="13" spans="1:8" x14ac:dyDescent="0.25">
      <c r="A13" t="s">
        <v>4</v>
      </c>
      <c r="B13" s="7">
        <v>46743714</v>
      </c>
      <c r="C13" s="7">
        <v>47444508</v>
      </c>
      <c r="D13" s="7">
        <v>64697354</v>
      </c>
      <c r="E13" s="5">
        <v>69768704</v>
      </c>
      <c r="F13" s="5">
        <v>72207654</v>
      </c>
      <c r="G13" s="5">
        <v>59182744</v>
      </c>
      <c r="H13" s="5">
        <v>86137312</v>
      </c>
    </row>
    <row r="14" spans="1:8" x14ac:dyDescent="0.25">
      <c r="A14" t="s">
        <v>5</v>
      </c>
      <c r="B14" s="7">
        <v>6085023</v>
      </c>
      <c r="C14" s="7">
        <v>61818227</v>
      </c>
      <c r="D14" s="7">
        <v>10891124</v>
      </c>
      <c r="E14" s="5">
        <v>7007449</v>
      </c>
      <c r="F14" s="5">
        <v>10776173</v>
      </c>
      <c r="G14" s="5">
        <v>6439214</v>
      </c>
      <c r="H14" s="5">
        <v>9157599</v>
      </c>
    </row>
    <row r="15" spans="1:8" x14ac:dyDescent="0.25">
      <c r="A15" s="1"/>
      <c r="B15" s="6">
        <f t="shared" ref="B15:D15" si="6">B6+B10</f>
        <v>619014970</v>
      </c>
      <c r="C15" s="6">
        <f t="shared" si="6"/>
        <v>703674057</v>
      </c>
      <c r="D15" s="6">
        <f t="shared" si="6"/>
        <v>716660013</v>
      </c>
      <c r="E15" s="6">
        <f>E6+E10</f>
        <v>719196366</v>
      </c>
      <c r="F15" s="6">
        <f t="shared" ref="F15:G15" si="7">F6+F10</f>
        <v>707586561</v>
      </c>
      <c r="G15" s="6">
        <f t="shared" si="7"/>
        <v>682567950</v>
      </c>
      <c r="H15" s="6">
        <f t="shared" ref="H15" si="8">H6+H10</f>
        <v>715521137</v>
      </c>
    </row>
    <row r="16" spans="1:8" x14ac:dyDescent="0.25">
      <c r="B16" s="6"/>
      <c r="C16" s="6"/>
      <c r="D16" s="6"/>
      <c r="E16" s="5"/>
      <c r="F16" s="5"/>
      <c r="G16" s="5"/>
      <c r="H16" s="5"/>
    </row>
    <row r="17" spans="1:8" ht="15.75" x14ac:dyDescent="0.25">
      <c r="A17" s="15" t="s">
        <v>42</v>
      </c>
      <c r="B17" s="6"/>
      <c r="C17" s="6"/>
      <c r="D17" s="6"/>
      <c r="E17" s="5"/>
      <c r="F17" s="5"/>
      <c r="G17" s="5"/>
      <c r="H17" s="5"/>
    </row>
    <row r="18" spans="1:8" ht="15.75" x14ac:dyDescent="0.25">
      <c r="A18" s="16" t="s">
        <v>43</v>
      </c>
    </row>
    <row r="19" spans="1:8" x14ac:dyDescent="0.25">
      <c r="A19" s="14" t="s">
        <v>44</v>
      </c>
      <c r="B19" s="6">
        <f t="shared" ref="B19:D19" si="9">SUM(B20:B21)</f>
        <v>227433514</v>
      </c>
      <c r="C19" s="6">
        <f t="shared" si="9"/>
        <v>233539873</v>
      </c>
      <c r="D19" s="6">
        <f t="shared" si="9"/>
        <v>33276980</v>
      </c>
      <c r="E19" s="6">
        <f>SUM(E20:E21)</f>
        <v>47132491</v>
      </c>
      <c r="F19" s="6">
        <f t="shared" ref="F19:G19" si="10">SUM(F20:F21)</f>
        <v>9828399</v>
      </c>
      <c r="G19" s="6">
        <f t="shared" si="10"/>
        <v>8151617</v>
      </c>
      <c r="H19" s="6">
        <f t="shared" ref="H19" si="11">SUM(H20:H21)</f>
        <v>9990599</v>
      </c>
    </row>
    <row r="20" spans="1:8" x14ac:dyDescent="0.25">
      <c r="A20" t="s">
        <v>8</v>
      </c>
      <c r="B20" s="7">
        <v>227433514</v>
      </c>
      <c r="C20" s="6">
        <v>209031619</v>
      </c>
      <c r="D20" s="7">
        <v>6932836</v>
      </c>
      <c r="E20" s="5">
        <v>38663998</v>
      </c>
      <c r="F20" s="5">
        <v>3655021</v>
      </c>
      <c r="G20" s="5">
        <v>4081670</v>
      </c>
      <c r="H20" s="5">
        <v>4692477</v>
      </c>
    </row>
    <row r="21" spans="1:8" x14ac:dyDescent="0.25">
      <c r="A21" t="s">
        <v>9</v>
      </c>
      <c r="B21" s="6"/>
      <c r="C21" s="7">
        <v>24508254</v>
      </c>
      <c r="D21" s="7">
        <v>26344144</v>
      </c>
      <c r="E21" s="5">
        <v>8468493</v>
      </c>
      <c r="F21" s="5">
        <v>6173378</v>
      </c>
      <c r="G21" s="5">
        <v>4069947</v>
      </c>
      <c r="H21" s="5">
        <v>5298122</v>
      </c>
    </row>
    <row r="22" spans="1:8" x14ac:dyDescent="0.25">
      <c r="B22" s="6"/>
      <c r="C22" s="7"/>
      <c r="D22" s="7"/>
      <c r="E22" s="5"/>
      <c r="F22" s="5"/>
      <c r="G22" s="5"/>
      <c r="H22" s="5"/>
    </row>
    <row r="23" spans="1:8" x14ac:dyDescent="0.25">
      <c r="A23" s="14" t="s">
        <v>10</v>
      </c>
      <c r="B23" s="6">
        <f t="shared" ref="B23:D23" si="12">SUM(B24:B27)</f>
        <v>214084150</v>
      </c>
      <c r="C23" s="6">
        <f t="shared" si="12"/>
        <v>327596031</v>
      </c>
      <c r="D23" s="6">
        <f t="shared" si="12"/>
        <v>517385578</v>
      </c>
      <c r="E23" s="6">
        <f>SUM(E24:E27)</f>
        <v>484598795</v>
      </c>
      <c r="F23" s="6">
        <f t="shared" ref="F23:G23" si="13">SUM(F24:F27)</f>
        <v>433568888</v>
      </c>
      <c r="G23" s="6">
        <f t="shared" si="13"/>
        <v>418584876</v>
      </c>
      <c r="H23" s="6">
        <f t="shared" ref="H23" si="14">SUM(H24:H27)</f>
        <v>450447370</v>
      </c>
    </row>
    <row r="24" spans="1:8" x14ac:dyDescent="0.25">
      <c r="A24" t="s">
        <v>11</v>
      </c>
      <c r="B24" s="6"/>
      <c r="C24" s="7">
        <v>32444253</v>
      </c>
      <c r="D24" s="7">
        <v>45280358</v>
      </c>
      <c r="E24" s="5">
        <v>41297084</v>
      </c>
      <c r="F24" s="5">
        <v>38903779</v>
      </c>
      <c r="G24" s="5">
        <v>26035897</v>
      </c>
      <c r="H24" s="5">
        <v>36315007</v>
      </c>
    </row>
    <row r="25" spans="1:8" x14ac:dyDescent="0.25">
      <c r="A25" t="s">
        <v>12</v>
      </c>
      <c r="B25" s="7">
        <v>157170074</v>
      </c>
      <c r="C25" s="7">
        <v>227774690</v>
      </c>
      <c r="D25" s="7">
        <v>401199019</v>
      </c>
      <c r="E25" s="5">
        <v>367187432</v>
      </c>
      <c r="F25" s="5">
        <v>330566356</v>
      </c>
      <c r="G25" s="5">
        <v>323886049</v>
      </c>
      <c r="H25" s="5">
        <v>340215281</v>
      </c>
    </row>
    <row r="26" spans="1:8" x14ac:dyDescent="0.25">
      <c r="A26" t="s">
        <v>13</v>
      </c>
      <c r="B26" s="7">
        <v>30266358</v>
      </c>
      <c r="C26" s="7">
        <v>34817173</v>
      </c>
      <c r="D26" s="7">
        <v>33266833</v>
      </c>
      <c r="E26" s="5">
        <v>28545833</v>
      </c>
      <c r="F26" s="5">
        <v>29376503</v>
      </c>
      <c r="G26" s="5">
        <v>31873291</v>
      </c>
      <c r="H26" s="5">
        <v>41365511</v>
      </c>
    </row>
    <row r="27" spans="1:8" x14ac:dyDescent="0.25">
      <c r="A27" t="s">
        <v>14</v>
      </c>
      <c r="B27" s="7">
        <v>26647718</v>
      </c>
      <c r="C27" s="7">
        <v>32559915</v>
      </c>
      <c r="D27" s="7">
        <v>37639368</v>
      </c>
      <c r="E27" s="5">
        <v>47568446</v>
      </c>
      <c r="F27" s="5">
        <v>34722250</v>
      </c>
      <c r="G27" s="5">
        <v>36789639</v>
      </c>
      <c r="H27" s="5">
        <v>32551571</v>
      </c>
    </row>
    <row r="28" spans="1:8" x14ac:dyDescent="0.25">
      <c r="B28" s="7"/>
      <c r="C28" s="7"/>
      <c r="D28" s="7"/>
      <c r="E28" s="5"/>
      <c r="F28" s="5"/>
      <c r="G28" s="5"/>
      <c r="H28" s="5"/>
    </row>
    <row r="29" spans="1:8" x14ac:dyDescent="0.25">
      <c r="A29" s="14" t="s">
        <v>45</v>
      </c>
      <c r="B29" s="6">
        <f t="shared" ref="B29:D29" si="15">SUM(B30:B32)</f>
        <v>177497306</v>
      </c>
      <c r="C29" s="6">
        <f t="shared" si="15"/>
        <v>142538153</v>
      </c>
      <c r="D29" s="6">
        <f t="shared" si="15"/>
        <v>165997454</v>
      </c>
      <c r="E29" s="6">
        <f>SUM(E30:E32)</f>
        <v>187465079</v>
      </c>
      <c r="F29" s="6">
        <f t="shared" ref="F29:G29" si="16">SUM(F30:F32)</f>
        <v>264189273</v>
      </c>
      <c r="G29" s="6">
        <f t="shared" si="16"/>
        <v>255831457</v>
      </c>
      <c r="H29" s="6">
        <f t="shared" ref="H29" si="17">SUM(H30:H32)</f>
        <v>255083168</v>
      </c>
    </row>
    <row r="30" spans="1:8" x14ac:dyDescent="0.25">
      <c r="A30" t="s">
        <v>6</v>
      </c>
      <c r="B30" s="7">
        <v>203597600</v>
      </c>
      <c r="C30" s="7">
        <v>203597600</v>
      </c>
      <c r="D30" s="7">
        <v>203597600</v>
      </c>
      <c r="E30" s="5">
        <v>203597600</v>
      </c>
      <c r="F30" s="5">
        <v>203597600</v>
      </c>
      <c r="G30" s="5">
        <v>203597600</v>
      </c>
      <c r="H30" s="5">
        <v>203597600</v>
      </c>
    </row>
    <row r="31" spans="1:8" x14ac:dyDescent="0.25">
      <c r="A31" t="s">
        <v>7</v>
      </c>
      <c r="B31" s="7">
        <v>152980982</v>
      </c>
      <c r="C31" s="7">
        <v>-227743230</v>
      </c>
      <c r="D31" s="7">
        <v>-177361478</v>
      </c>
      <c r="E31" s="5">
        <v>-163107936</v>
      </c>
      <c r="F31" s="5">
        <v>-81511211</v>
      </c>
      <c r="G31" s="5">
        <v>-93368597</v>
      </c>
      <c r="H31" s="5">
        <v>-87848163</v>
      </c>
    </row>
    <row r="32" spans="1:8" x14ac:dyDescent="0.25">
      <c r="A32" t="s">
        <v>46</v>
      </c>
      <c r="B32" s="7">
        <v>-179081276</v>
      </c>
      <c r="C32" s="7">
        <v>166683783</v>
      </c>
      <c r="D32" s="7">
        <v>139761332</v>
      </c>
      <c r="E32" s="5">
        <v>146975415</v>
      </c>
      <c r="F32" s="5">
        <v>142102884</v>
      </c>
      <c r="G32" s="5">
        <v>145602454</v>
      </c>
      <c r="H32" s="5">
        <v>139333731</v>
      </c>
    </row>
    <row r="33" spans="1:8" x14ac:dyDescent="0.25">
      <c r="B33" s="7"/>
      <c r="C33" s="7"/>
      <c r="D33" s="7"/>
      <c r="E33" s="5"/>
      <c r="F33" s="5"/>
      <c r="G33" s="5"/>
      <c r="H33" s="5"/>
    </row>
    <row r="34" spans="1:8" x14ac:dyDescent="0.25">
      <c r="B34" s="7"/>
      <c r="C34" s="7"/>
      <c r="D34" s="7"/>
      <c r="E34" s="5"/>
      <c r="F34" s="5"/>
      <c r="G34" s="5"/>
      <c r="H34" s="5"/>
    </row>
    <row r="35" spans="1:8" x14ac:dyDescent="0.25">
      <c r="A35" s="1"/>
      <c r="B35" s="6">
        <f t="shared" ref="B35:H35" si="18">B29+B19+B23</f>
        <v>619014970</v>
      </c>
      <c r="C35" s="6">
        <f t="shared" si="18"/>
        <v>703674057</v>
      </c>
      <c r="D35" s="6">
        <f t="shared" si="18"/>
        <v>716660012</v>
      </c>
      <c r="E35" s="6">
        <f t="shared" si="18"/>
        <v>719196365</v>
      </c>
      <c r="F35" s="6">
        <f t="shared" si="18"/>
        <v>707586560</v>
      </c>
      <c r="G35" s="6">
        <f t="shared" si="18"/>
        <v>682567950</v>
      </c>
      <c r="H35" s="6">
        <f t="shared" si="18"/>
        <v>715521137</v>
      </c>
    </row>
    <row r="36" spans="1:8" x14ac:dyDescent="0.25">
      <c r="B36" s="6"/>
      <c r="C36" s="6"/>
      <c r="D36" s="6"/>
      <c r="E36" s="6"/>
      <c r="F36" s="5"/>
      <c r="G36" s="5"/>
      <c r="H36" s="5"/>
    </row>
    <row r="37" spans="1:8" x14ac:dyDescent="0.25">
      <c r="A37" s="1"/>
      <c r="B37" s="6"/>
      <c r="C37" s="6"/>
      <c r="D37" s="6"/>
      <c r="E37" s="6"/>
      <c r="F37" s="5"/>
      <c r="G37" s="5"/>
      <c r="H37" s="5"/>
    </row>
    <row r="38" spans="1:8" x14ac:dyDescent="0.25">
      <c r="A38" s="17" t="s">
        <v>47</v>
      </c>
      <c r="B38" s="8">
        <f t="shared" ref="B38:H38" si="19">B29/(B30/10)</f>
        <v>8.7180451046574223</v>
      </c>
      <c r="C38" s="8">
        <f t="shared" si="19"/>
        <v>7.0009741273963932</v>
      </c>
      <c r="D38" s="8">
        <f t="shared" si="19"/>
        <v>8.1532127097765397</v>
      </c>
      <c r="E38" s="8">
        <f t="shared" si="19"/>
        <v>9.2076271527758671</v>
      </c>
      <c r="F38" s="8">
        <f t="shared" si="19"/>
        <v>12.976050454425788</v>
      </c>
      <c r="G38" s="8">
        <f t="shared" si="19"/>
        <v>12.565543847275213</v>
      </c>
      <c r="H38" s="8">
        <f t="shared" si="19"/>
        <v>12.52879051619469</v>
      </c>
    </row>
    <row r="39" spans="1:8" x14ac:dyDescent="0.25">
      <c r="A39" s="17" t="s">
        <v>48</v>
      </c>
      <c r="B39" s="6">
        <f>B30/10</f>
        <v>20359760</v>
      </c>
      <c r="C39" s="6">
        <f t="shared" ref="C39:H39" si="20">C30/10</f>
        <v>20359760</v>
      </c>
      <c r="D39" s="6">
        <f t="shared" si="20"/>
        <v>20359760</v>
      </c>
      <c r="E39" s="6">
        <f t="shared" si="20"/>
        <v>20359760</v>
      </c>
      <c r="F39" s="6">
        <f t="shared" si="20"/>
        <v>20359760</v>
      </c>
      <c r="G39" s="6">
        <f t="shared" si="20"/>
        <v>20359760</v>
      </c>
      <c r="H39" s="6">
        <f t="shared" si="20"/>
        <v>20359760</v>
      </c>
    </row>
    <row r="40" spans="1:8" x14ac:dyDescent="0.25">
      <c r="B40" s="7"/>
      <c r="C40" s="6"/>
      <c r="D40" s="7"/>
      <c r="E40" s="5"/>
      <c r="F40" s="5"/>
      <c r="G40" s="5"/>
      <c r="H40" s="5"/>
    </row>
    <row r="41" spans="1:8" x14ac:dyDescent="0.25">
      <c r="A41" s="1"/>
      <c r="B41" s="6"/>
      <c r="C41" s="6"/>
      <c r="D41" s="6"/>
      <c r="E41" s="6"/>
      <c r="F41" s="6"/>
      <c r="G41" s="6"/>
      <c r="H41" s="5"/>
    </row>
    <row r="42" spans="1:8" x14ac:dyDescent="0.25">
      <c r="A42" s="1"/>
      <c r="B42" s="6"/>
      <c r="C42" s="6"/>
      <c r="D42" s="6"/>
      <c r="E42" s="6"/>
      <c r="F42" s="6"/>
      <c r="G42" s="5"/>
      <c r="H42" s="5"/>
    </row>
    <row r="43" spans="1:8" x14ac:dyDescent="0.25">
      <c r="A43" s="3"/>
      <c r="B43" s="7"/>
      <c r="C43" s="6"/>
      <c r="D43" s="7"/>
      <c r="E43" s="5"/>
      <c r="F43" s="5"/>
      <c r="G43" s="5"/>
      <c r="H43" s="5"/>
    </row>
    <row r="44" spans="1:8" x14ac:dyDescent="0.25">
      <c r="B44" s="7"/>
      <c r="C44" s="6"/>
      <c r="D44" s="7"/>
      <c r="E44" s="5"/>
      <c r="F44" s="5"/>
      <c r="G44" s="5"/>
      <c r="H44" s="5"/>
    </row>
    <row r="45" spans="1:8" x14ac:dyDescent="0.25">
      <c r="A45" s="1"/>
      <c r="B45" s="6"/>
      <c r="C45" s="6"/>
      <c r="D45" s="6"/>
      <c r="E45" s="6"/>
      <c r="F45" s="6"/>
      <c r="G45" s="6"/>
      <c r="H45" s="5"/>
    </row>
    <row r="46" spans="1:8" x14ac:dyDescent="0.25">
      <c r="B46" s="6"/>
      <c r="C46" s="6"/>
      <c r="D46" s="7"/>
      <c r="E46" s="5"/>
      <c r="F46" s="5"/>
      <c r="G46" s="5"/>
      <c r="H46" s="5"/>
    </row>
    <row r="47" spans="1:8" x14ac:dyDescent="0.25">
      <c r="A47" s="3"/>
      <c r="B47" s="6"/>
      <c r="C47" s="6"/>
      <c r="D47" s="7"/>
      <c r="E47" s="5"/>
      <c r="F47" s="5"/>
      <c r="G47" s="5"/>
      <c r="H47" s="5"/>
    </row>
    <row r="48" spans="1:8" x14ac:dyDescent="0.25">
      <c r="A48" s="1"/>
      <c r="B48" s="6"/>
      <c r="C48" s="6"/>
      <c r="D48" s="6"/>
      <c r="E48" s="6"/>
      <c r="F48" s="6"/>
      <c r="G48" s="6"/>
      <c r="H48" s="5"/>
    </row>
    <row r="49" spans="1:8" x14ac:dyDescent="0.25">
      <c r="A49" s="3"/>
      <c r="B49" s="6"/>
      <c r="C49" s="6"/>
      <c r="D49" s="6"/>
      <c r="E49" s="5"/>
      <c r="F49" s="5"/>
      <c r="G49" s="5"/>
      <c r="H49" s="5"/>
    </row>
    <row r="50" spans="1:8" x14ac:dyDescent="0.25">
      <c r="A50" s="1"/>
      <c r="B50" s="6"/>
      <c r="C50" s="6"/>
      <c r="D50" s="6"/>
      <c r="E50" s="6"/>
      <c r="F50" s="6"/>
      <c r="G50" s="6"/>
      <c r="H50" s="5"/>
    </row>
    <row r="51" spans="1:8" x14ac:dyDescent="0.25">
      <c r="A51" s="1"/>
      <c r="B51" s="6"/>
      <c r="C51" s="6"/>
      <c r="D51" s="6"/>
      <c r="E51" s="6"/>
      <c r="F51" s="6"/>
      <c r="G51" s="6"/>
      <c r="H51" s="5"/>
    </row>
    <row r="52" spans="1:8" x14ac:dyDescent="0.25">
      <c r="A52" s="3"/>
      <c r="B52" s="6"/>
      <c r="C52" s="6"/>
      <c r="D52" s="7"/>
      <c r="E52" s="5"/>
      <c r="F52" s="5"/>
      <c r="G52" s="5"/>
      <c r="H52" s="5"/>
    </row>
    <row r="53" spans="1:8" x14ac:dyDescent="0.25">
      <c r="A53" s="3"/>
      <c r="B53" s="6"/>
      <c r="C53" s="6"/>
      <c r="D53" s="7"/>
      <c r="E53" s="5"/>
      <c r="F53" s="5"/>
      <c r="G53" s="5"/>
      <c r="H53" s="5"/>
    </row>
    <row r="54" spans="1:8" x14ac:dyDescent="0.25">
      <c r="A54" s="1"/>
      <c r="B54" s="6"/>
      <c r="C54" s="6"/>
      <c r="D54" s="6"/>
      <c r="E54" s="6"/>
      <c r="F54" s="6"/>
      <c r="G54" s="6"/>
      <c r="H54" s="5"/>
    </row>
    <row r="55" spans="1:8" x14ac:dyDescent="0.25">
      <c r="A55" s="1"/>
      <c r="B55" s="6"/>
      <c r="C55" s="6"/>
      <c r="D55" s="6"/>
      <c r="E55" s="6"/>
      <c r="F55" s="5"/>
      <c r="G55" s="5"/>
      <c r="H55" s="5"/>
    </row>
    <row r="56" spans="1:8" x14ac:dyDescent="0.25">
      <c r="A56" s="3"/>
      <c r="B56" s="6"/>
      <c r="C56" s="6"/>
      <c r="D56" s="6"/>
      <c r="E56" s="6"/>
      <c r="F56" s="6"/>
      <c r="G56" s="6"/>
      <c r="H56" s="5"/>
    </row>
    <row r="57" spans="1:8" x14ac:dyDescent="0.25">
      <c r="A57" s="1"/>
      <c r="B57" s="6"/>
      <c r="C57" s="6"/>
      <c r="D57" s="6"/>
      <c r="E57" s="6"/>
      <c r="F57" s="6"/>
      <c r="G57" s="6"/>
      <c r="H57" s="5"/>
    </row>
    <row r="58" spans="1:8" x14ac:dyDescent="0.25">
      <c r="B58" s="6"/>
      <c r="C58" s="6"/>
      <c r="D58" s="6"/>
      <c r="E58" s="5"/>
      <c r="F58" s="5"/>
      <c r="G58" s="5"/>
      <c r="H58" s="5"/>
    </row>
    <row r="59" spans="1:8" x14ac:dyDescent="0.25">
      <c r="A59" s="1"/>
      <c r="B59" s="6"/>
      <c r="C59" s="6"/>
      <c r="D59" s="6"/>
      <c r="E59" s="5"/>
      <c r="F59" s="5"/>
      <c r="G59" s="5"/>
      <c r="H59" s="5"/>
    </row>
    <row r="60" spans="1:8" x14ac:dyDescent="0.25">
      <c r="B60" s="6"/>
      <c r="C60" s="6"/>
      <c r="D60" s="6"/>
      <c r="E60" s="5"/>
      <c r="F60" s="5"/>
      <c r="G60" s="5"/>
      <c r="H60" s="5"/>
    </row>
    <row r="61" spans="1:8" x14ac:dyDescent="0.25">
      <c r="A61" s="1"/>
      <c r="B61" s="6"/>
      <c r="C61" s="6"/>
      <c r="D61" s="6"/>
      <c r="E61" s="5"/>
      <c r="F61" s="5"/>
      <c r="G61" s="5"/>
      <c r="H61" s="5"/>
    </row>
    <row r="62" spans="1:8" x14ac:dyDescent="0.25">
      <c r="A62" s="1"/>
      <c r="B62" s="6"/>
      <c r="C62" s="6"/>
      <c r="D62" s="6"/>
      <c r="E62" s="6"/>
      <c r="F62" s="5"/>
      <c r="G62" s="5"/>
      <c r="H62" s="5"/>
    </row>
    <row r="63" spans="1:8" x14ac:dyDescent="0.25">
      <c r="A63" s="3"/>
      <c r="B63" s="6"/>
      <c r="C63" s="6"/>
      <c r="D63" s="7"/>
      <c r="E63" s="5"/>
      <c r="F63" s="5"/>
      <c r="G63" s="5"/>
      <c r="H63" s="5"/>
    </row>
    <row r="64" spans="1:8" x14ac:dyDescent="0.25">
      <c r="B64" s="6"/>
      <c r="C64" s="6"/>
      <c r="D64" s="7"/>
      <c r="E64" s="5"/>
      <c r="F64" s="5"/>
      <c r="G64" s="5"/>
      <c r="H64" s="5"/>
    </row>
    <row r="65" spans="1:8" x14ac:dyDescent="0.25">
      <c r="B65" s="6"/>
      <c r="C65" s="6"/>
      <c r="D65" s="6"/>
      <c r="E65" s="6"/>
      <c r="F65" s="6"/>
      <c r="G65" s="6"/>
      <c r="H65" s="5"/>
    </row>
    <row r="66" spans="1:8" x14ac:dyDescent="0.25">
      <c r="A66" s="1"/>
      <c r="B66" s="6"/>
      <c r="C66" s="6"/>
      <c r="D66" s="6"/>
      <c r="E66" s="6"/>
      <c r="F66" s="5"/>
      <c r="G66" s="5"/>
      <c r="H66" s="5"/>
    </row>
    <row r="67" spans="1:8" x14ac:dyDescent="0.25">
      <c r="B67" s="6"/>
      <c r="C67" s="6"/>
      <c r="D67" s="7"/>
      <c r="E67" s="5"/>
      <c r="F67" s="5"/>
      <c r="G67" s="5"/>
      <c r="H67" s="5"/>
    </row>
    <row r="68" spans="1:8" x14ac:dyDescent="0.25">
      <c r="A68" s="3"/>
      <c r="B68" s="6"/>
      <c r="C68" s="6"/>
      <c r="D68" s="7"/>
      <c r="E68" s="5"/>
      <c r="F68" s="5"/>
      <c r="G68" s="5"/>
      <c r="H68" s="5"/>
    </row>
    <row r="69" spans="1:8" x14ac:dyDescent="0.25">
      <c r="B69" s="6"/>
      <c r="C69" s="6"/>
      <c r="D69" s="7"/>
      <c r="E69" s="5"/>
      <c r="F69" s="5"/>
      <c r="G69" s="5"/>
      <c r="H69" s="5"/>
    </row>
    <row r="70" spans="1:8" x14ac:dyDescent="0.25">
      <c r="A70" s="3"/>
      <c r="B70" s="6"/>
      <c r="C70" s="6"/>
      <c r="D70" s="7"/>
      <c r="E70" s="5"/>
      <c r="F70" s="5"/>
      <c r="G70" s="5"/>
      <c r="H70" s="5"/>
    </row>
    <row r="71" spans="1:8" x14ac:dyDescent="0.25">
      <c r="A71" s="1"/>
      <c r="B71" s="6"/>
      <c r="C71" s="6"/>
      <c r="D71" s="6"/>
      <c r="E71" s="6"/>
      <c r="F71" s="6"/>
      <c r="G71" s="6"/>
      <c r="H71" s="5"/>
    </row>
    <row r="72" spans="1:8" x14ac:dyDescent="0.25">
      <c r="A72" s="1"/>
      <c r="B72" s="6"/>
      <c r="C72" s="6"/>
      <c r="D72" s="6"/>
      <c r="E72" s="6"/>
      <c r="F72" s="6"/>
      <c r="G72" s="6"/>
      <c r="H72" s="5"/>
    </row>
    <row r="73" spans="1:8" x14ac:dyDescent="0.25">
      <c r="A73" s="1"/>
      <c r="B73" s="6"/>
      <c r="C73" s="6"/>
      <c r="D73" s="6"/>
      <c r="E73" s="5"/>
      <c r="F73" s="5"/>
      <c r="G73" s="5"/>
      <c r="H73" s="5"/>
    </row>
    <row r="74" spans="1:8" x14ac:dyDescent="0.25">
      <c r="A74" s="1"/>
      <c r="B74" s="6"/>
      <c r="C74" s="6"/>
      <c r="D74" s="6"/>
      <c r="E74" s="5"/>
      <c r="F74" s="5"/>
      <c r="G74" s="5"/>
      <c r="H74" s="5"/>
    </row>
    <row r="75" spans="1:8" x14ac:dyDescent="0.25">
      <c r="A75" s="4"/>
      <c r="B75" s="6"/>
      <c r="C75" s="6"/>
      <c r="D75" s="7"/>
      <c r="E75" s="5"/>
      <c r="F75" s="5"/>
      <c r="G75" s="5"/>
      <c r="H75" s="5"/>
    </row>
    <row r="76" spans="1:8" x14ac:dyDescent="0.25">
      <c r="A76" s="3"/>
      <c r="B76" s="6"/>
      <c r="C76" s="6"/>
      <c r="D76" s="7"/>
      <c r="E76" s="5"/>
      <c r="F76" s="5"/>
      <c r="G76" s="5"/>
      <c r="H76" s="5"/>
    </row>
    <row r="77" spans="1:8" x14ac:dyDescent="0.25">
      <c r="A77" s="1"/>
      <c r="B77" s="6"/>
      <c r="C77" s="6"/>
      <c r="D77" s="6"/>
      <c r="E77" s="6"/>
      <c r="F77" s="6"/>
      <c r="G77" s="6"/>
      <c r="H77" s="5"/>
    </row>
    <row r="78" spans="1:8" x14ac:dyDescent="0.25">
      <c r="B78" s="6"/>
      <c r="C78" s="6"/>
      <c r="D78" s="6"/>
      <c r="E78" s="5"/>
      <c r="F78" s="5"/>
      <c r="G78" s="5"/>
      <c r="H78" s="5"/>
    </row>
    <row r="79" spans="1:8" x14ac:dyDescent="0.25">
      <c r="A79" s="1"/>
      <c r="B79" s="6"/>
      <c r="C79" s="6"/>
      <c r="D79" s="6"/>
      <c r="E79" s="5"/>
      <c r="F79" s="5"/>
      <c r="G79" s="5"/>
      <c r="H79" s="5"/>
    </row>
    <row r="80" spans="1:8" x14ac:dyDescent="0.25">
      <c r="B80" s="6"/>
      <c r="C80" s="6"/>
      <c r="D80" s="7"/>
      <c r="E80" s="5"/>
      <c r="F80" s="5"/>
      <c r="G80" s="5"/>
      <c r="H80" s="5"/>
    </row>
    <row r="81" spans="1:8" x14ac:dyDescent="0.25">
      <c r="B81" s="6"/>
      <c r="C81" s="6"/>
      <c r="D81" s="7"/>
      <c r="E81" s="5"/>
      <c r="F81" s="5"/>
      <c r="G81" s="5"/>
      <c r="H81" s="5"/>
    </row>
    <row r="82" spans="1:8" x14ac:dyDescent="0.25">
      <c r="B82" s="6"/>
      <c r="C82" s="6"/>
      <c r="D82" s="7"/>
      <c r="E82" s="5"/>
      <c r="F82" s="5"/>
      <c r="G82" s="5"/>
      <c r="H82" s="5"/>
    </row>
    <row r="83" spans="1:8" x14ac:dyDescent="0.25">
      <c r="A83" s="1"/>
      <c r="B83" s="6"/>
      <c r="C83" s="6"/>
      <c r="D83" s="6"/>
      <c r="E83" s="6"/>
      <c r="F83" s="6"/>
      <c r="G83" s="6"/>
      <c r="H83" s="5"/>
    </row>
    <row r="84" spans="1:8" x14ac:dyDescent="0.25">
      <c r="B84" s="6"/>
      <c r="C84" s="6"/>
      <c r="D84" s="6"/>
      <c r="E84" s="6"/>
      <c r="F84" s="6"/>
      <c r="G84" s="6"/>
      <c r="H84" s="5"/>
    </row>
    <row r="85" spans="1:8" x14ac:dyDescent="0.25">
      <c r="B85" s="6"/>
      <c r="C85" s="6"/>
      <c r="D85" s="7"/>
      <c r="E85" s="5"/>
      <c r="F85" s="5"/>
      <c r="G85" s="5"/>
      <c r="H85" s="5"/>
    </row>
    <row r="86" spans="1:8" x14ac:dyDescent="0.25">
      <c r="B86" s="6"/>
      <c r="C86" s="6"/>
      <c r="D86" s="6"/>
      <c r="E86" s="6"/>
      <c r="F86" s="6"/>
      <c r="G86" s="6"/>
      <c r="H86" s="5"/>
    </row>
    <row r="87" spans="1:8" x14ac:dyDescent="0.25">
      <c r="B87" s="5"/>
      <c r="C87" s="5"/>
      <c r="D87" s="5"/>
      <c r="E87" s="5"/>
      <c r="F87" s="5"/>
      <c r="G87" s="5"/>
      <c r="H87" s="5"/>
    </row>
    <row r="88" spans="1:8" x14ac:dyDescent="0.25">
      <c r="B88" s="5"/>
      <c r="C88" s="5"/>
      <c r="D88" s="5"/>
      <c r="E88" s="5"/>
      <c r="F88" s="5"/>
      <c r="G88" s="5"/>
      <c r="H88" s="5"/>
    </row>
    <row r="89" spans="1:8" x14ac:dyDescent="0.25">
      <c r="B89" s="5"/>
      <c r="C89" s="5"/>
      <c r="D89" s="5"/>
      <c r="E89" s="5"/>
      <c r="F89" s="5"/>
      <c r="G89" s="5"/>
      <c r="H89" s="5"/>
    </row>
    <row r="90" spans="1:8" x14ac:dyDescent="0.25">
      <c r="B90" s="5"/>
      <c r="C90" s="5"/>
      <c r="D90" s="5"/>
      <c r="E90" s="5"/>
      <c r="F90" s="5"/>
      <c r="G90" s="5"/>
      <c r="H90" s="5"/>
    </row>
    <row r="91" spans="1:8" x14ac:dyDescent="0.25">
      <c r="B91" s="5"/>
      <c r="C91" s="5"/>
      <c r="D91" s="5"/>
      <c r="E91" s="5"/>
      <c r="F91" s="5"/>
      <c r="G91" s="5"/>
      <c r="H91" s="5"/>
    </row>
    <row r="92" spans="1:8" x14ac:dyDescent="0.25">
      <c r="B92" s="5"/>
      <c r="C92" s="5"/>
      <c r="D92" s="5"/>
      <c r="E92" s="5"/>
      <c r="F92" s="5"/>
      <c r="G92" s="5"/>
      <c r="H92" s="5"/>
    </row>
    <row r="93" spans="1:8" x14ac:dyDescent="0.25">
      <c r="B93" s="5"/>
      <c r="C93" s="5"/>
      <c r="D93" s="5"/>
      <c r="E93" s="5"/>
      <c r="F93" s="5"/>
      <c r="G93" s="5"/>
      <c r="H9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pane xSplit="1" ySplit="4" topLeftCell="B14" activePane="bottomRight" state="frozen"/>
      <selection pane="topRight" activeCell="B1" sqref="B1"/>
      <selection pane="bottomLeft" activeCell="A4" sqref="A4"/>
      <selection pane="bottomRight" activeCell="A24" activeCellId="1" sqref="A22 A24:A26"/>
    </sheetView>
  </sheetViews>
  <sheetFormatPr defaultRowHeight="15" x14ac:dyDescent="0.25"/>
  <cols>
    <col min="1" max="1" width="42.42578125" bestFit="1" customWidth="1"/>
    <col min="2" max="2" width="13.42578125" bestFit="1" customWidth="1"/>
    <col min="3" max="3" width="12.5703125" bestFit="1" customWidth="1"/>
    <col min="4" max="5" width="14.28515625" bestFit="1" customWidth="1"/>
    <col min="6" max="8" width="12.5703125" bestFit="1" customWidth="1"/>
    <col min="10" max="11" width="12.5703125" bestFit="1" customWidth="1"/>
  </cols>
  <sheetData>
    <row r="1" spans="1:13" ht="15.75" x14ac:dyDescent="0.25">
      <c r="A1" s="2" t="s">
        <v>15</v>
      </c>
    </row>
    <row r="2" spans="1:13" x14ac:dyDescent="0.25">
      <c r="A2" s="1" t="s">
        <v>49</v>
      </c>
    </row>
    <row r="3" spans="1:13" x14ac:dyDescent="0.25">
      <c r="A3" s="1" t="s">
        <v>38</v>
      </c>
    </row>
    <row r="4" spans="1:13" x14ac:dyDescent="0.25"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</row>
    <row r="5" spans="1:13" x14ac:dyDescent="0.25">
      <c r="A5" s="17" t="s">
        <v>50</v>
      </c>
      <c r="B5" s="7">
        <v>601416406</v>
      </c>
      <c r="C5" s="7">
        <v>611774497</v>
      </c>
      <c r="D5" s="7">
        <v>656925429</v>
      </c>
      <c r="E5" s="7">
        <v>662837116</v>
      </c>
      <c r="F5" s="7">
        <v>730126631</v>
      </c>
      <c r="G5" s="7">
        <v>679915032</v>
      </c>
      <c r="H5" s="7">
        <v>753762724</v>
      </c>
    </row>
    <row r="6" spans="1:13" x14ac:dyDescent="0.25">
      <c r="A6" t="s">
        <v>16</v>
      </c>
      <c r="B6" s="7">
        <v>374335973</v>
      </c>
      <c r="C6" s="7">
        <v>379084043</v>
      </c>
      <c r="D6" s="7">
        <v>405848388</v>
      </c>
      <c r="E6" s="5">
        <v>401686229</v>
      </c>
      <c r="F6" s="5">
        <v>441673986</v>
      </c>
      <c r="G6" s="5">
        <v>406844237</v>
      </c>
      <c r="H6" s="5">
        <v>449734871</v>
      </c>
      <c r="I6" s="10"/>
      <c r="J6" s="10"/>
      <c r="K6" s="10"/>
      <c r="L6" s="10"/>
      <c r="M6" s="10"/>
    </row>
    <row r="7" spans="1:13" x14ac:dyDescent="0.25">
      <c r="A7" s="17" t="s">
        <v>51</v>
      </c>
      <c r="B7" s="6">
        <f>B5-B6</f>
        <v>227080433</v>
      </c>
      <c r="C7" s="6">
        <f t="shared" ref="C7:G7" si="0">C5-C6</f>
        <v>232690454</v>
      </c>
      <c r="D7" s="6">
        <f t="shared" si="0"/>
        <v>251077041</v>
      </c>
      <c r="E7" s="6">
        <f t="shared" si="0"/>
        <v>261150887</v>
      </c>
      <c r="F7" s="6">
        <f t="shared" si="0"/>
        <v>288452645</v>
      </c>
      <c r="G7" s="6">
        <f t="shared" si="0"/>
        <v>273070795</v>
      </c>
      <c r="H7" s="6">
        <f t="shared" ref="H7" si="1">H5-H6</f>
        <v>304027853</v>
      </c>
    </row>
    <row r="8" spans="1:13" x14ac:dyDescent="0.25">
      <c r="A8" s="19"/>
      <c r="B8" s="6"/>
      <c r="C8" s="6"/>
      <c r="D8" s="6"/>
      <c r="E8" s="6"/>
      <c r="F8" s="6"/>
      <c r="G8" s="6"/>
      <c r="H8" s="6"/>
    </row>
    <row r="9" spans="1:13" x14ac:dyDescent="0.25">
      <c r="A9" s="17" t="s">
        <v>52</v>
      </c>
      <c r="B9" s="6">
        <f t="shared" ref="B9:D9" si="2">SUM(B10:B11)</f>
        <v>162580759</v>
      </c>
      <c r="C9" s="6">
        <f t="shared" si="2"/>
        <v>171587358</v>
      </c>
      <c r="D9" s="6">
        <f t="shared" si="2"/>
        <v>179937773</v>
      </c>
      <c r="E9" s="6">
        <f>SUM(E10:E11)</f>
        <v>175955575</v>
      </c>
      <c r="F9" s="6">
        <f t="shared" ref="F9:G9" si="3">SUM(F10:F11)</f>
        <v>191204645</v>
      </c>
      <c r="G9" s="6">
        <f t="shared" si="3"/>
        <v>184573861</v>
      </c>
      <c r="H9" s="6">
        <f t="shared" ref="H9" si="4">SUM(H10:H11)</f>
        <v>218059223</v>
      </c>
    </row>
    <row r="10" spans="1:13" x14ac:dyDescent="0.25">
      <c r="A10" s="3" t="s">
        <v>17</v>
      </c>
      <c r="B10" s="7">
        <v>20034496</v>
      </c>
      <c r="C10" s="7">
        <v>23676996</v>
      </c>
      <c r="D10" s="7">
        <v>26342720</v>
      </c>
      <c r="E10" s="5">
        <v>26161659</v>
      </c>
      <c r="F10" s="5">
        <v>27872767</v>
      </c>
      <c r="G10" s="5">
        <v>26062097</v>
      </c>
      <c r="H10" s="5">
        <v>28553191</v>
      </c>
      <c r="I10" s="10"/>
      <c r="J10" s="10"/>
      <c r="K10" s="10"/>
      <c r="L10" s="10"/>
      <c r="M10" s="10"/>
    </row>
    <row r="11" spans="1:13" x14ac:dyDescent="0.25">
      <c r="A11" t="s">
        <v>18</v>
      </c>
      <c r="B11" s="7">
        <v>142546263</v>
      </c>
      <c r="C11" s="7">
        <v>147910362</v>
      </c>
      <c r="D11" s="7">
        <v>153595053</v>
      </c>
      <c r="E11" s="5">
        <v>149793916</v>
      </c>
      <c r="F11" s="5">
        <v>163331878</v>
      </c>
      <c r="G11" s="5">
        <v>158511764</v>
      </c>
      <c r="H11" s="5">
        <v>189506032</v>
      </c>
      <c r="I11" s="10"/>
      <c r="J11" s="10"/>
      <c r="K11" s="10"/>
      <c r="L11" s="10"/>
      <c r="M11" s="10"/>
    </row>
    <row r="12" spans="1:13" x14ac:dyDescent="0.25">
      <c r="A12" s="17" t="s">
        <v>53</v>
      </c>
      <c r="B12" s="6">
        <f>B7-B9</f>
        <v>64499674</v>
      </c>
      <c r="C12" s="6">
        <f t="shared" ref="C12:G12" si="5">C7-C9</f>
        <v>61103096</v>
      </c>
      <c r="D12" s="6">
        <f t="shared" si="5"/>
        <v>71139268</v>
      </c>
      <c r="E12" s="6">
        <f t="shared" si="5"/>
        <v>85195312</v>
      </c>
      <c r="F12" s="6">
        <f t="shared" si="5"/>
        <v>97248000</v>
      </c>
      <c r="G12" s="6">
        <f t="shared" si="5"/>
        <v>88496934</v>
      </c>
      <c r="H12" s="6">
        <f t="shared" ref="H12" si="6">H7-H9</f>
        <v>85968630</v>
      </c>
    </row>
    <row r="13" spans="1:13" x14ac:dyDescent="0.25">
      <c r="A13" s="18" t="s">
        <v>54</v>
      </c>
      <c r="B13" s="6"/>
      <c r="C13" s="6"/>
      <c r="D13" s="6"/>
      <c r="E13" s="6"/>
      <c r="F13" s="6"/>
      <c r="G13" s="6"/>
      <c r="H13" s="6"/>
    </row>
    <row r="14" spans="1:13" x14ac:dyDescent="0.25">
      <c r="A14" t="s">
        <v>19</v>
      </c>
      <c r="B14" s="7">
        <v>28426346</v>
      </c>
      <c r="C14" s="7">
        <v>24140724</v>
      </c>
      <c r="D14" s="7">
        <v>31585060</v>
      </c>
      <c r="E14" s="5">
        <v>50663589</v>
      </c>
      <c r="F14" s="5">
        <v>54419682</v>
      </c>
      <c r="G14" s="5">
        <v>52055424</v>
      </c>
      <c r="H14" s="5">
        <v>43270789</v>
      </c>
      <c r="I14" s="10"/>
      <c r="J14" s="10"/>
      <c r="K14" s="10"/>
      <c r="L14" s="10"/>
      <c r="M14" s="10"/>
    </row>
    <row r="15" spans="1:13" x14ac:dyDescent="0.25">
      <c r="A15" s="3" t="s">
        <v>55</v>
      </c>
      <c r="B15" s="7">
        <v>962476</v>
      </c>
      <c r="C15" s="7">
        <v>1000284</v>
      </c>
      <c r="D15" s="7">
        <v>53660117</v>
      </c>
      <c r="E15" s="5">
        <v>1298304</v>
      </c>
      <c r="F15" s="5">
        <v>81632918</v>
      </c>
      <c r="G15" s="5">
        <v>3893069</v>
      </c>
      <c r="H15" s="5">
        <v>621310</v>
      </c>
    </row>
    <row r="16" spans="1:13" x14ac:dyDescent="0.25">
      <c r="A16" s="17" t="s">
        <v>56</v>
      </c>
      <c r="B16" s="6">
        <f>B12+B15-B14</f>
        <v>37035804</v>
      </c>
      <c r="C16" s="6">
        <f t="shared" ref="C16:G16" si="7">C12+C15-C14</f>
        <v>37962656</v>
      </c>
      <c r="D16" s="6">
        <f t="shared" si="7"/>
        <v>93214325</v>
      </c>
      <c r="E16" s="6">
        <f t="shared" si="7"/>
        <v>35830027</v>
      </c>
      <c r="F16" s="6">
        <f t="shared" si="7"/>
        <v>124461236</v>
      </c>
      <c r="G16" s="6">
        <f t="shared" si="7"/>
        <v>40334579</v>
      </c>
      <c r="H16" s="6">
        <f t="shared" ref="H16" si="8">H12+H15-H14</f>
        <v>43319151</v>
      </c>
    </row>
    <row r="17" spans="1:13" x14ac:dyDescent="0.25">
      <c r="A17" s="3" t="s">
        <v>20</v>
      </c>
      <c r="B17" s="7">
        <v>1763610</v>
      </c>
      <c r="C17" s="7">
        <v>1807745</v>
      </c>
      <c r="D17" s="7">
        <v>4438777</v>
      </c>
      <c r="E17" s="5">
        <v>1706192</v>
      </c>
      <c r="F17" s="5">
        <v>5926725</v>
      </c>
      <c r="G17" s="5">
        <v>1920694</v>
      </c>
      <c r="H17" s="5">
        <v>2062817</v>
      </c>
      <c r="I17" s="10"/>
      <c r="J17" s="10"/>
      <c r="K17" s="10"/>
      <c r="L17" s="10"/>
      <c r="M17" s="10"/>
    </row>
    <row r="18" spans="1:13" x14ac:dyDescent="0.25">
      <c r="A18" s="17" t="s">
        <v>57</v>
      </c>
      <c r="B18" s="6">
        <f>B16-B17</f>
        <v>35272194</v>
      </c>
      <c r="C18" s="6">
        <f t="shared" ref="C18:G18" si="9">C16-C17</f>
        <v>36154911</v>
      </c>
      <c r="D18" s="6">
        <f t="shared" si="9"/>
        <v>88775548</v>
      </c>
      <c r="E18" s="6">
        <f t="shared" si="9"/>
        <v>34123835</v>
      </c>
      <c r="F18" s="6">
        <f t="shared" si="9"/>
        <v>118534511</v>
      </c>
      <c r="G18" s="6">
        <f t="shared" si="9"/>
        <v>38413885</v>
      </c>
      <c r="H18" s="6">
        <f t="shared" ref="H18" si="10">H16-H17</f>
        <v>41256334</v>
      </c>
    </row>
    <row r="19" spans="1:13" x14ac:dyDescent="0.25">
      <c r="A19" s="14" t="s">
        <v>58</v>
      </c>
      <c r="B19" s="6">
        <f t="shared" ref="B19:D19" si="11">SUM(B20:B21)</f>
        <v>0</v>
      </c>
      <c r="C19" s="6">
        <f t="shared" si="11"/>
        <v>10219255</v>
      </c>
      <c r="D19" s="6">
        <f t="shared" si="11"/>
        <v>14671994</v>
      </c>
      <c r="E19" s="6">
        <f>SUM(E20:E21)</f>
        <v>5872257</v>
      </c>
      <c r="F19" s="6">
        <f t="shared" ref="F19:G19" si="12">SUM(F20:F21)</f>
        <v>11549633</v>
      </c>
      <c r="G19" s="6">
        <f t="shared" si="12"/>
        <v>7303733</v>
      </c>
      <c r="H19" s="6">
        <f t="shared" ref="H19" si="13">SUM(H20:H21)</f>
        <v>8211423</v>
      </c>
    </row>
    <row r="20" spans="1:13" x14ac:dyDescent="0.25">
      <c r="A20" s="3" t="s">
        <v>21</v>
      </c>
      <c r="B20" s="6"/>
      <c r="C20" s="7">
        <v>12513922</v>
      </c>
      <c r="D20" s="7">
        <v>12836105</v>
      </c>
      <c r="E20" s="5">
        <v>8530648</v>
      </c>
      <c r="F20" s="5">
        <v>13499601</v>
      </c>
      <c r="G20" s="5">
        <v>9162367</v>
      </c>
      <c r="H20" s="5">
        <v>10279110</v>
      </c>
    </row>
    <row r="21" spans="1:13" x14ac:dyDescent="0.25">
      <c r="A21" s="3" t="s">
        <v>22</v>
      </c>
      <c r="B21" s="6"/>
      <c r="C21" s="7">
        <v>-2294667</v>
      </c>
      <c r="D21" s="7">
        <v>1835889</v>
      </c>
      <c r="E21" s="5">
        <v>-2658391</v>
      </c>
      <c r="F21" s="5">
        <v>-1949968</v>
      </c>
      <c r="G21" s="5">
        <v>-1858634</v>
      </c>
      <c r="H21" s="5">
        <v>-2067687</v>
      </c>
    </row>
    <row r="22" spans="1:13" x14ac:dyDescent="0.25">
      <c r="A22" s="17" t="s">
        <v>59</v>
      </c>
      <c r="B22" s="6">
        <f>B18-B19</f>
        <v>35272194</v>
      </c>
      <c r="C22" s="6">
        <f t="shared" ref="C22:G22" si="14">C18-C19</f>
        <v>25935656</v>
      </c>
      <c r="D22" s="6">
        <f t="shared" si="14"/>
        <v>74103554</v>
      </c>
      <c r="E22" s="6">
        <f t="shared" si="14"/>
        <v>28251578</v>
      </c>
      <c r="F22" s="6">
        <f t="shared" si="14"/>
        <v>106984878</v>
      </c>
      <c r="G22" s="6">
        <f t="shared" si="14"/>
        <v>31110152</v>
      </c>
      <c r="H22" s="6">
        <f t="shared" ref="H22" si="15">H18-H19</f>
        <v>33044911</v>
      </c>
    </row>
    <row r="25" spans="1:13" x14ac:dyDescent="0.25">
      <c r="A25" s="17" t="s">
        <v>60</v>
      </c>
      <c r="B25" s="9">
        <f>B22/('1'!B30/10)</f>
        <v>1.7324464531998414</v>
      </c>
      <c r="C25" s="9">
        <f>C22/('1'!C30/10)</f>
        <v>1.2738684542450402</v>
      </c>
      <c r="D25" s="9">
        <f>D22/('1'!D30/10)</f>
        <v>3.63970665666</v>
      </c>
      <c r="E25" s="9">
        <f>E22/('1'!E30/10)</f>
        <v>1.3876184198634955</v>
      </c>
      <c r="F25" s="9">
        <f>F22/('1'!F30/10)</f>
        <v>5.2547219613590732</v>
      </c>
      <c r="G25" s="9">
        <f>G22/('1'!G30/10)</f>
        <v>1.5280215483876038</v>
      </c>
      <c r="H25" s="9">
        <f>H22/('1'!H30/10)</f>
        <v>1.6230501243629591</v>
      </c>
    </row>
    <row r="26" spans="1:13" x14ac:dyDescent="0.25">
      <c r="A26" s="18" t="s">
        <v>61</v>
      </c>
      <c r="B26">
        <v>20359760</v>
      </c>
      <c r="C26">
        <v>20359760</v>
      </c>
      <c r="D26">
        <v>20359760</v>
      </c>
      <c r="E26">
        <v>20359760</v>
      </c>
      <c r="F26">
        <v>20359760</v>
      </c>
      <c r="G26">
        <v>20359760</v>
      </c>
      <c r="H26">
        <v>20359760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pane xSplit="1" ySplit="4" topLeftCell="E14" activePane="bottomRight" state="frozen"/>
      <selection pane="topRight" activeCell="B1" sqref="B1"/>
      <selection pane="bottomLeft" activeCell="A4" sqref="A4"/>
      <selection pane="bottomRight" activeCell="O28" sqref="O28"/>
    </sheetView>
  </sheetViews>
  <sheetFormatPr defaultRowHeight="15" x14ac:dyDescent="0.25"/>
  <cols>
    <col min="1" max="1" width="48.28515625" bestFit="1" customWidth="1"/>
    <col min="2" max="8" width="13.42578125" bestFit="1" customWidth="1"/>
  </cols>
  <sheetData>
    <row r="1" spans="1:8" ht="15.75" x14ac:dyDescent="0.25">
      <c r="A1" s="2" t="s">
        <v>15</v>
      </c>
    </row>
    <row r="2" spans="1:8" x14ac:dyDescent="0.25">
      <c r="A2" s="1" t="s">
        <v>62</v>
      </c>
    </row>
    <row r="3" spans="1:8" x14ac:dyDescent="0.25">
      <c r="A3" s="1" t="s">
        <v>38</v>
      </c>
    </row>
    <row r="4" spans="1:8" x14ac:dyDescent="0.25"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</row>
    <row r="5" spans="1:8" x14ac:dyDescent="0.25">
      <c r="A5" s="17" t="s">
        <v>63</v>
      </c>
      <c r="B5" s="6"/>
      <c r="C5" s="6"/>
      <c r="D5" s="6"/>
      <c r="E5" s="5"/>
      <c r="F5" s="5"/>
      <c r="G5" s="5"/>
    </row>
    <row r="6" spans="1:8" x14ac:dyDescent="0.25">
      <c r="A6" s="3" t="s">
        <v>23</v>
      </c>
      <c r="B6" s="7">
        <v>589543586</v>
      </c>
      <c r="C6" s="7">
        <v>589819829</v>
      </c>
      <c r="D6" s="7">
        <v>638867233</v>
      </c>
      <c r="E6" s="5">
        <v>660636296</v>
      </c>
      <c r="F6" s="5">
        <v>720826949</v>
      </c>
      <c r="G6" s="5">
        <v>658075926</v>
      </c>
      <c r="H6" s="5">
        <v>751187016</v>
      </c>
    </row>
    <row r="7" spans="1:8" x14ac:dyDescent="0.25">
      <c r="A7" t="s">
        <v>24</v>
      </c>
      <c r="B7" s="7">
        <v>962476</v>
      </c>
      <c r="C7" s="7">
        <v>1000284</v>
      </c>
      <c r="D7" s="7">
        <v>53660117</v>
      </c>
      <c r="E7" s="5">
        <v>1298304</v>
      </c>
      <c r="F7" s="5">
        <v>81632918</v>
      </c>
      <c r="G7" s="5">
        <v>3893069</v>
      </c>
      <c r="H7" s="5">
        <v>621310</v>
      </c>
    </row>
    <row r="8" spans="1:8" x14ac:dyDescent="0.25">
      <c r="A8" t="s">
        <v>25</v>
      </c>
      <c r="B8" s="7">
        <v>-503766527</v>
      </c>
      <c r="C8" s="7">
        <v>-333566928</v>
      </c>
      <c r="D8" s="7">
        <v>-404346304</v>
      </c>
      <c r="E8" s="5">
        <v>-352315543</v>
      </c>
      <c r="F8" s="5">
        <v>-428725071</v>
      </c>
      <c r="G8" s="5">
        <v>-374273416</v>
      </c>
      <c r="H8" s="5">
        <v>-455659667</v>
      </c>
    </row>
    <row r="9" spans="1:8" x14ac:dyDescent="0.25">
      <c r="A9" s="3" t="s">
        <v>26</v>
      </c>
      <c r="B9" s="7"/>
      <c r="C9" s="7">
        <v>-170627399</v>
      </c>
      <c r="D9" s="7">
        <v>-170802008</v>
      </c>
      <c r="E9" s="5">
        <v>-174616097</v>
      </c>
      <c r="F9" s="5">
        <v>-199612045</v>
      </c>
      <c r="G9" s="5">
        <v>-194710008</v>
      </c>
      <c r="H9" s="5">
        <v>-234641748</v>
      </c>
    </row>
    <row r="10" spans="1:8" x14ac:dyDescent="0.25">
      <c r="A10" t="s">
        <v>27</v>
      </c>
      <c r="B10" s="7"/>
      <c r="C10" s="7">
        <v>-24140724</v>
      </c>
      <c r="D10" s="7">
        <v>-31585060</v>
      </c>
      <c r="E10" s="5">
        <v>-50663589</v>
      </c>
      <c r="F10" s="5">
        <v>-54419682</v>
      </c>
      <c r="G10" s="5">
        <v>-52055424</v>
      </c>
      <c r="H10" s="5">
        <v>-43270789</v>
      </c>
    </row>
    <row r="11" spans="1:8" x14ac:dyDescent="0.25">
      <c r="A11" s="3" t="s">
        <v>28</v>
      </c>
      <c r="B11" s="7">
        <v>-9688700</v>
      </c>
      <c r="C11" s="7">
        <v>-10907387</v>
      </c>
      <c r="D11" s="7">
        <v>-14824417</v>
      </c>
      <c r="E11" s="5">
        <v>-15006841</v>
      </c>
      <c r="F11" s="5">
        <v>-14933839</v>
      </c>
      <c r="G11" s="5">
        <v>-12879285</v>
      </c>
      <c r="H11" s="5">
        <v>-14197421</v>
      </c>
    </row>
    <row r="12" spans="1:8" x14ac:dyDescent="0.25">
      <c r="A12" s="1"/>
      <c r="B12" s="6"/>
      <c r="C12" s="6"/>
      <c r="D12" s="6"/>
      <c r="E12" s="6"/>
      <c r="F12" s="6"/>
      <c r="G12" s="6"/>
      <c r="H12" s="6"/>
    </row>
    <row r="13" spans="1:8" x14ac:dyDescent="0.25">
      <c r="A13" s="1"/>
      <c r="B13" s="6">
        <f t="shared" ref="B13:H13" si="0">SUM(B6:B11)</f>
        <v>77050835</v>
      </c>
      <c r="C13" s="6">
        <f t="shared" si="0"/>
        <v>51577675</v>
      </c>
      <c r="D13" s="6">
        <f t="shared" si="0"/>
        <v>70969561</v>
      </c>
      <c r="E13" s="6">
        <f t="shared" si="0"/>
        <v>69332530</v>
      </c>
      <c r="F13" s="6">
        <f t="shared" si="0"/>
        <v>104769230</v>
      </c>
      <c r="G13" s="6">
        <f t="shared" si="0"/>
        <v>28050862</v>
      </c>
      <c r="H13" s="6">
        <f t="shared" si="0"/>
        <v>4038701</v>
      </c>
    </row>
    <row r="14" spans="1:8" x14ac:dyDescent="0.25">
      <c r="A14" s="1"/>
      <c r="B14" s="6"/>
      <c r="C14" s="6"/>
      <c r="D14" s="6"/>
      <c r="E14" s="5"/>
      <c r="F14" s="5"/>
      <c r="G14" s="5"/>
      <c r="H14" s="5"/>
    </row>
    <row r="15" spans="1:8" x14ac:dyDescent="0.25">
      <c r="A15" s="17" t="s">
        <v>64</v>
      </c>
      <c r="B15" s="6"/>
      <c r="C15" s="6"/>
      <c r="D15" s="6"/>
      <c r="E15" s="5"/>
      <c r="F15" s="5"/>
      <c r="G15" s="5"/>
      <c r="H15" s="5"/>
    </row>
    <row r="16" spans="1:8" x14ac:dyDescent="0.25">
      <c r="A16" s="4" t="s">
        <v>36</v>
      </c>
      <c r="B16" s="7">
        <v>57351570</v>
      </c>
      <c r="C16" s="7">
        <v>-21231047</v>
      </c>
      <c r="D16" s="7">
        <v>-20147308</v>
      </c>
      <c r="E16" s="5">
        <v>-9341676</v>
      </c>
      <c r="F16" s="5">
        <v>-4294864</v>
      </c>
      <c r="G16" s="5">
        <v>-12194534</v>
      </c>
      <c r="H16" s="5">
        <v>-7577562</v>
      </c>
    </row>
    <row r="17" spans="1:8" x14ac:dyDescent="0.25">
      <c r="A17" s="3" t="s">
        <v>1</v>
      </c>
      <c r="B17" s="6"/>
      <c r="C17" s="6"/>
      <c r="D17" s="7">
        <v>-40292092</v>
      </c>
      <c r="E17" s="5">
        <v>-38872196</v>
      </c>
      <c r="F17" s="5">
        <v>54734787</v>
      </c>
      <c r="G17" s="5">
        <v>44247886</v>
      </c>
      <c r="H17" s="5">
        <v>156958</v>
      </c>
    </row>
    <row r="18" spans="1:8" x14ac:dyDescent="0.25">
      <c r="A18" s="1"/>
      <c r="B18" s="6">
        <f t="shared" ref="B18:D18" si="1">SUM(B16:B17)</f>
        <v>57351570</v>
      </c>
      <c r="C18" s="6">
        <f t="shared" si="1"/>
        <v>-21231047</v>
      </c>
      <c r="D18" s="6">
        <f t="shared" si="1"/>
        <v>-60439400</v>
      </c>
      <c r="E18" s="6">
        <f>SUM(E16:E17)</f>
        <v>-48213872</v>
      </c>
      <c r="F18" s="6">
        <f t="shared" ref="F18:G18" si="2">SUM(F16:F17)</f>
        <v>50439923</v>
      </c>
      <c r="G18" s="6">
        <f t="shared" si="2"/>
        <v>32053352</v>
      </c>
      <c r="H18" s="6">
        <f t="shared" ref="H18" si="3">SUM(H16:H17)</f>
        <v>-7420604</v>
      </c>
    </row>
    <row r="19" spans="1:8" x14ac:dyDescent="0.25">
      <c r="B19" s="6"/>
      <c r="C19" s="6"/>
      <c r="D19" s="6"/>
      <c r="E19" s="5"/>
      <c r="F19" s="5"/>
      <c r="G19" s="5"/>
      <c r="H19" s="5"/>
    </row>
    <row r="20" spans="1:8" x14ac:dyDescent="0.25">
      <c r="A20" s="17" t="s">
        <v>65</v>
      </c>
      <c r="B20" s="6"/>
      <c r="C20" s="6"/>
      <c r="D20" s="6"/>
      <c r="E20" s="5"/>
      <c r="F20" s="5"/>
      <c r="G20" s="5"/>
      <c r="H20" s="5"/>
    </row>
    <row r="21" spans="1:8" x14ac:dyDescent="0.25">
      <c r="A21" t="s">
        <v>29</v>
      </c>
      <c r="B21" s="7">
        <v>-105953936</v>
      </c>
      <c r="C21" s="7">
        <v>-17339528</v>
      </c>
      <c r="D21" s="7">
        <v>-207682058</v>
      </c>
      <c r="E21" s="5">
        <v>31731162</v>
      </c>
      <c r="F21" s="5">
        <v>-76779008</v>
      </c>
      <c r="G21" s="5">
        <v>-30144938</v>
      </c>
      <c r="H21" s="5">
        <v>18551374</v>
      </c>
    </row>
    <row r="22" spans="1:8" x14ac:dyDescent="0.25">
      <c r="A22" t="s">
        <v>30</v>
      </c>
      <c r="B22" s="7">
        <v>-30164162</v>
      </c>
      <c r="C22" s="7">
        <v>-27678512</v>
      </c>
      <c r="D22" s="7">
        <v>-27199535</v>
      </c>
      <c r="E22" s="5">
        <v>-22721908</v>
      </c>
      <c r="F22" s="5">
        <v>-38040343</v>
      </c>
      <c r="G22" s="5">
        <v>-27615929</v>
      </c>
      <c r="H22" s="5">
        <v>-28780314</v>
      </c>
    </row>
    <row r="23" spans="1:8" x14ac:dyDescent="0.25">
      <c r="A23" t="s">
        <v>31</v>
      </c>
      <c r="B23" s="7">
        <v>-22000950</v>
      </c>
      <c r="C23" s="7">
        <v>70604616</v>
      </c>
      <c r="D23" s="7">
        <v>173424329</v>
      </c>
      <c r="E23" s="5">
        <v>-34011587</v>
      </c>
      <c r="F23" s="5">
        <v>-36621076</v>
      </c>
      <c r="G23" s="5">
        <v>-6680307</v>
      </c>
      <c r="H23" s="5">
        <v>16329232</v>
      </c>
    </row>
    <row r="24" spans="1:8" x14ac:dyDescent="0.25">
      <c r="A24" s="1"/>
      <c r="B24" s="6">
        <f t="shared" ref="B24:H24" si="4">SUM(B21:B23)</f>
        <v>-158119048</v>
      </c>
      <c r="C24" s="6">
        <f t="shared" si="4"/>
        <v>25586576</v>
      </c>
      <c r="D24" s="6">
        <f t="shared" si="4"/>
        <v>-61457264</v>
      </c>
      <c r="E24" s="6">
        <f t="shared" si="4"/>
        <v>-25002333</v>
      </c>
      <c r="F24" s="6">
        <f t="shared" si="4"/>
        <v>-151440427</v>
      </c>
      <c r="G24" s="6">
        <f t="shared" si="4"/>
        <v>-64441174</v>
      </c>
      <c r="H24" s="6">
        <f t="shared" si="4"/>
        <v>6100292</v>
      </c>
    </row>
    <row r="25" spans="1:8" x14ac:dyDescent="0.25">
      <c r="A25" s="1"/>
      <c r="B25" s="6"/>
      <c r="C25" s="6"/>
      <c r="D25" s="6"/>
      <c r="E25" s="6"/>
      <c r="F25" s="6"/>
      <c r="G25" s="6"/>
      <c r="H25" s="6"/>
    </row>
    <row r="26" spans="1:8" x14ac:dyDescent="0.25">
      <c r="A26" s="1" t="s">
        <v>66</v>
      </c>
      <c r="B26" s="7">
        <f t="shared" ref="B26:H26" si="5">B13+B18+B24</f>
        <v>-23716643</v>
      </c>
      <c r="C26" s="7">
        <f t="shared" si="5"/>
        <v>55933204</v>
      </c>
      <c r="D26" s="7">
        <f t="shared" si="5"/>
        <v>-50927103</v>
      </c>
      <c r="E26" s="7">
        <f t="shared" si="5"/>
        <v>-3883675</v>
      </c>
      <c r="F26" s="7">
        <f t="shared" si="5"/>
        <v>3768726</v>
      </c>
      <c r="G26" s="6">
        <f t="shared" si="5"/>
        <v>-4336960</v>
      </c>
      <c r="H26" s="6">
        <f t="shared" si="5"/>
        <v>2718389</v>
      </c>
    </row>
    <row r="27" spans="1:8" x14ac:dyDescent="0.25">
      <c r="A27" s="18" t="s">
        <v>67</v>
      </c>
      <c r="B27" s="7">
        <v>29801666</v>
      </c>
      <c r="C27" s="7">
        <v>5885023</v>
      </c>
      <c r="D27" s="7">
        <v>61818227</v>
      </c>
      <c r="E27" s="5">
        <v>10891124</v>
      </c>
      <c r="F27" s="5">
        <v>7007449</v>
      </c>
      <c r="G27" s="5">
        <v>10776173</v>
      </c>
      <c r="H27" s="5">
        <v>6439214</v>
      </c>
    </row>
    <row r="28" spans="1:8" x14ac:dyDescent="0.25">
      <c r="A28" s="17" t="s">
        <v>68</v>
      </c>
      <c r="B28" s="6">
        <f t="shared" ref="B28:D28" si="6">SUM(B26:B27)</f>
        <v>6085023</v>
      </c>
      <c r="C28" s="6">
        <f t="shared" si="6"/>
        <v>61818227</v>
      </c>
      <c r="D28" s="6">
        <f t="shared" si="6"/>
        <v>10891124</v>
      </c>
      <c r="E28" s="6">
        <f>SUM(E26:E27)</f>
        <v>7007449</v>
      </c>
      <c r="F28" s="6">
        <f t="shared" ref="F28:G28" si="7">SUM(F26:F27)</f>
        <v>10776175</v>
      </c>
      <c r="G28" s="6">
        <f t="shared" si="7"/>
        <v>6439213</v>
      </c>
      <c r="H28" s="6">
        <f t="shared" ref="H28" si="8">SUM(H26:H27)</f>
        <v>9157603</v>
      </c>
    </row>
    <row r="31" spans="1:8" x14ac:dyDescent="0.25">
      <c r="A31" s="17" t="s">
        <v>69</v>
      </c>
      <c r="B31" s="9">
        <f>B13/('1'!B30/10)</f>
        <v>3.7844667618871735</v>
      </c>
      <c r="C31" s="9">
        <f>C13/('1'!C30/10)</f>
        <v>2.5333144889723651</v>
      </c>
      <c r="D31" s="9">
        <f>D13/('1'!D30/10)</f>
        <v>3.4857759128791304</v>
      </c>
      <c r="E31" s="9">
        <f>E13/('1'!E30/10)</f>
        <v>3.4053706919924398</v>
      </c>
      <c r="F31" s="9">
        <f>F13/('1'!F30/10)</f>
        <v>5.1458971029128042</v>
      </c>
      <c r="G31" s="9">
        <f>G13/('1'!G30/10)</f>
        <v>1.3777599539483767</v>
      </c>
      <c r="H31" s="9">
        <f>H13/('1'!H30/10)</f>
        <v>0.19836682750680754</v>
      </c>
    </row>
    <row r="32" spans="1:8" x14ac:dyDescent="0.25">
      <c r="A32" s="17" t="s">
        <v>70</v>
      </c>
      <c r="B32">
        <v>20359760</v>
      </c>
      <c r="C32">
        <v>20359760</v>
      </c>
      <c r="D32">
        <v>20359760</v>
      </c>
      <c r="E32">
        <v>20359760</v>
      </c>
      <c r="F32">
        <v>20359760</v>
      </c>
      <c r="G32">
        <v>20359760</v>
      </c>
      <c r="H32">
        <v>20359760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5" sqref="A5:A12"/>
    </sheetView>
  </sheetViews>
  <sheetFormatPr defaultRowHeight="15" x14ac:dyDescent="0.25"/>
  <cols>
    <col min="1" max="1" width="17.7109375" customWidth="1"/>
    <col min="2" max="2" width="9.5703125" bestFit="1" customWidth="1"/>
    <col min="3" max="3" width="9.28515625" bestFit="1" customWidth="1"/>
    <col min="4" max="5" width="9.5703125" bestFit="1" customWidth="1"/>
    <col min="6" max="7" width="9.28515625" bestFit="1" customWidth="1"/>
  </cols>
  <sheetData>
    <row r="1" spans="1:8" ht="15.75" x14ac:dyDescent="0.25">
      <c r="A1" s="2" t="s">
        <v>15</v>
      </c>
    </row>
    <row r="2" spans="1:8" x14ac:dyDescent="0.25">
      <c r="A2" s="1" t="s">
        <v>71</v>
      </c>
    </row>
    <row r="3" spans="1:8" x14ac:dyDescent="0.25">
      <c r="A3" s="1" t="s">
        <v>38</v>
      </c>
    </row>
    <row r="4" spans="1:8" ht="15.75" x14ac:dyDescent="0.25">
      <c r="A4" s="2"/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</row>
    <row r="5" spans="1:8" x14ac:dyDescent="0.25">
      <c r="A5" s="3" t="s">
        <v>72</v>
      </c>
      <c r="B5" s="11">
        <f>'2'!B22/'1'!B15</f>
        <v>5.6981164768923113E-2</v>
      </c>
      <c r="C5" s="11">
        <f>'2'!C22/'1'!C15</f>
        <v>3.6857484998910513E-2</v>
      </c>
      <c r="D5" s="11">
        <f>'2'!D22/'1'!D15</f>
        <v>0.10340126790358541</v>
      </c>
      <c r="E5" s="11">
        <f>'2'!E22/'1'!E15</f>
        <v>3.9282147874479111E-2</v>
      </c>
      <c r="F5" s="11">
        <f>'2'!F22/'1'!F15</f>
        <v>0.15119687667442852</v>
      </c>
      <c r="G5" s="11">
        <f>'2'!G22/'1'!G15</f>
        <v>4.5578102517119357E-2</v>
      </c>
      <c r="H5" s="11">
        <f>'2'!H22/'1'!H15</f>
        <v>4.6182997665937572E-2</v>
      </c>
    </row>
    <row r="6" spans="1:8" x14ac:dyDescent="0.25">
      <c r="A6" s="3" t="s">
        <v>73</v>
      </c>
      <c r="B6" s="11">
        <f>'2'!B22/'1'!B29</f>
        <v>0.19871960197525476</v>
      </c>
      <c r="C6" s="11">
        <f>'2'!C22/'1'!C29</f>
        <v>0.18195588657585593</v>
      </c>
      <c r="D6" s="11">
        <f>'2'!D22/'1'!D29</f>
        <v>0.44641379861163411</v>
      </c>
      <c r="E6" s="11">
        <f>'2'!E22/'1'!E29</f>
        <v>0.15070315042515198</v>
      </c>
      <c r="F6" s="11">
        <f>'2'!F22/'1'!F29</f>
        <v>0.40495541997271023</v>
      </c>
      <c r="G6" s="11">
        <f>'2'!G22/'1'!G29</f>
        <v>0.12160409186896824</v>
      </c>
      <c r="H6" s="11">
        <f>'2'!H22/'1'!H29</f>
        <v>0.12954563509262987</v>
      </c>
    </row>
    <row r="7" spans="1:8" x14ac:dyDescent="0.25">
      <c r="A7" s="3" t="s">
        <v>32</v>
      </c>
    </row>
    <row r="8" spans="1:8" x14ac:dyDescent="0.25">
      <c r="A8" s="3" t="s">
        <v>33</v>
      </c>
      <c r="B8" s="12">
        <f>'1'!B10/'1'!B23</f>
        <v>1.0875099768011784</v>
      </c>
      <c r="C8" s="12">
        <f>'1'!C10/'1'!C23</f>
        <v>0.88110047340591868</v>
      </c>
      <c r="D8" s="12">
        <f>'1'!D10/'1'!D23</f>
        <v>0.55993053211854316</v>
      </c>
      <c r="E8" s="12">
        <f>'1'!E10/'1'!E23</f>
        <v>0.53446616184838014</v>
      </c>
      <c r="F8" s="12">
        <f>'1'!F10/'1'!F23</f>
        <v>0.7481152291536195</v>
      </c>
      <c r="G8" s="12">
        <f>'1'!G10/'1'!G23</f>
        <v>0.83475956259824347</v>
      </c>
      <c r="H8" s="12">
        <f>'1'!H10/'1'!H23</f>
        <v>0.88631314242105574</v>
      </c>
    </row>
    <row r="9" spans="1:8" x14ac:dyDescent="0.25">
      <c r="A9" s="3" t="s">
        <v>34</v>
      </c>
      <c r="B9" s="11">
        <f>'2'!B22/'2'!B5</f>
        <v>5.8648539760652957E-2</v>
      </c>
      <c r="C9" s="11">
        <f>'2'!C22/'2'!C5</f>
        <v>4.2394143801649839E-2</v>
      </c>
      <c r="D9" s="11">
        <f>'2'!D22/'2'!D5</f>
        <v>0.11280360103094746</v>
      </c>
      <c r="E9" s="11">
        <f>'2'!E22/'2'!E5</f>
        <v>4.262220282788147E-2</v>
      </c>
      <c r="F9" s="11">
        <f>'2'!F22/'2'!F5</f>
        <v>0.14652920939682859</v>
      </c>
      <c r="G9" s="11">
        <f>'2'!G22/'2'!G5</f>
        <v>4.5755940868799617E-2</v>
      </c>
      <c r="H9" s="11">
        <f>'2'!H22/'2'!H5</f>
        <v>4.3839937884750053E-2</v>
      </c>
    </row>
    <row r="10" spans="1:8" x14ac:dyDescent="0.25">
      <c r="A10" t="s">
        <v>35</v>
      </c>
      <c r="B10" s="11">
        <f>'2'!B12/'1'!B29</f>
        <v>0.36338396031768505</v>
      </c>
      <c r="C10" s="11">
        <f>'2'!C12/'1'!C29</f>
        <v>0.42867888150620276</v>
      </c>
      <c r="D10" s="11">
        <f>'2'!D12/'1'!D29</f>
        <v>0.42855638014785458</v>
      </c>
      <c r="E10" s="11">
        <f>'2'!E12/'1'!E29</f>
        <v>0.45445963832015884</v>
      </c>
      <c r="F10" s="11">
        <f>'2'!F12/'1'!F29</f>
        <v>0.36809972977214711</v>
      </c>
      <c r="G10" s="11">
        <f>'2'!G12/'1'!G29</f>
        <v>0.34591889143640375</v>
      </c>
      <c r="H10" s="11">
        <f>'2'!H12/'1'!H29</f>
        <v>0.33702196297013215</v>
      </c>
    </row>
    <row r="11" spans="1:8" x14ac:dyDescent="0.25">
      <c r="A11" s="3" t="s">
        <v>74</v>
      </c>
      <c r="B11" s="11">
        <f>'2'!B22/'1'!B29</f>
        <v>0.19871960197525476</v>
      </c>
      <c r="C11" s="11">
        <f>'2'!C22/'1'!C29</f>
        <v>0.18195588657585593</v>
      </c>
      <c r="D11" s="11">
        <f>'2'!D22/'1'!D29</f>
        <v>0.44641379861163411</v>
      </c>
      <c r="E11" s="11">
        <f>'2'!E22/'1'!E29</f>
        <v>0.15070315042515198</v>
      </c>
      <c r="F11" s="11">
        <f>'2'!F22/'1'!F29</f>
        <v>0.40495541997271023</v>
      </c>
      <c r="G11" s="11">
        <f>'2'!G22/'1'!G29</f>
        <v>0.12160409186896824</v>
      </c>
      <c r="H11" s="11">
        <f>'2'!H22/'1'!H29</f>
        <v>0.12954563509262987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2018-03-22T06:59:10Z</dcterms:created>
  <dcterms:modified xsi:type="dcterms:W3CDTF">2020-04-12T10:47:21Z</dcterms:modified>
</cp:coreProperties>
</file>