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B43" i="1"/>
  <c r="C24" i="2"/>
  <c r="D24" i="2"/>
  <c r="E24" i="2"/>
  <c r="F24" i="2"/>
  <c r="G24" i="2"/>
  <c r="B24" i="2"/>
  <c r="C23" i="3" l="1"/>
  <c r="D23" i="3"/>
  <c r="E23" i="3"/>
  <c r="F23" i="3"/>
  <c r="G23" i="3"/>
  <c r="C21" i="3"/>
  <c r="D21" i="3"/>
  <c r="E21" i="3"/>
  <c r="F21" i="3"/>
  <c r="G21" i="3"/>
  <c r="C19" i="3"/>
  <c r="D19" i="3"/>
  <c r="E19" i="3"/>
  <c r="F19" i="3"/>
  <c r="G19" i="3"/>
  <c r="C16" i="3"/>
  <c r="D16" i="3"/>
  <c r="E16" i="3"/>
  <c r="F16" i="3"/>
  <c r="G16" i="3"/>
  <c r="C9" i="3"/>
  <c r="D9" i="3"/>
  <c r="E9" i="3"/>
  <c r="F9" i="3"/>
  <c r="G9" i="3"/>
  <c r="C27" i="2"/>
  <c r="D27" i="2"/>
  <c r="E27" i="2"/>
  <c r="F27" i="2"/>
  <c r="G27" i="2"/>
  <c r="C23" i="2"/>
  <c r="D23" i="2"/>
  <c r="E23" i="2"/>
  <c r="F23" i="2"/>
  <c r="G23" i="2"/>
  <c r="C17" i="2"/>
  <c r="D17" i="2"/>
  <c r="E17" i="2"/>
  <c r="F17" i="2"/>
  <c r="G17" i="2"/>
  <c r="C15" i="2"/>
  <c r="D15" i="2"/>
  <c r="E15" i="2"/>
  <c r="F15" i="2"/>
  <c r="G15" i="2"/>
  <c r="C10" i="2"/>
  <c r="D10" i="2"/>
  <c r="E10" i="2"/>
  <c r="F10" i="2"/>
  <c r="G10" i="2"/>
  <c r="C42" i="1"/>
  <c r="D42" i="1"/>
  <c r="E42" i="1"/>
  <c r="F42" i="1"/>
  <c r="G42" i="1"/>
  <c r="C33" i="1"/>
  <c r="D33" i="1"/>
  <c r="E33" i="1"/>
  <c r="F33" i="1"/>
  <c r="G33" i="1"/>
  <c r="C25" i="1"/>
  <c r="D25" i="1"/>
  <c r="E25" i="1"/>
  <c r="F25" i="1"/>
  <c r="G25" i="1"/>
  <c r="C18" i="1"/>
  <c r="D18" i="1"/>
  <c r="E18" i="1"/>
  <c r="F18" i="1"/>
  <c r="G18" i="1"/>
  <c r="C16" i="1"/>
  <c r="D16" i="1"/>
  <c r="E16" i="1"/>
  <c r="F16" i="1"/>
  <c r="G16" i="1"/>
  <c r="C10" i="1"/>
  <c r="D10" i="1"/>
  <c r="E10" i="1"/>
  <c r="F10" i="1"/>
  <c r="G10" i="1"/>
  <c r="G26" i="3" l="1"/>
  <c r="G25" i="3"/>
  <c r="G30" i="2"/>
  <c r="G45" i="1"/>
  <c r="G44" i="1"/>
  <c r="G29" i="2" l="1"/>
  <c r="C45" i="1"/>
  <c r="D45" i="1"/>
  <c r="E45" i="1"/>
  <c r="F45" i="1"/>
  <c r="B45" i="1"/>
  <c r="C29" i="2" l="1"/>
  <c r="C25" i="3"/>
  <c r="B19" i="3"/>
  <c r="B16" i="3"/>
  <c r="B9" i="3"/>
  <c r="B25" i="3" s="1"/>
  <c r="B10" i="2"/>
  <c r="B15" i="2" s="1"/>
  <c r="B17" i="2"/>
  <c r="D44" i="1"/>
  <c r="E44" i="1"/>
  <c r="F44" i="1"/>
  <c r="B42" i="1"/>
  <c r="B25" i="1"/>
  <c r="B18" i="1"/>
  <c r="B10" i="1"/>
  <c r="B16" i="1" s="1"/>
  <c r="B44" i="1" s="1"/>
  <c r="C44" i="1"/>
  <c r="B21" i="3" l="1"/>
  <c r="B23" i="3" s="1"/>
  <c r="B33" i="1"/>
  <c r="B23" i="2"/>
  <c r="B27" i="2" s="1"/>
  <c r="B29" i="2" s="1"/>
  <c r="E29" i="2"/>
  <c r="F29" i="2"/>
  <c r="D29" i="2"/>
  <c r="D25" i="3"/>
  <c r="E25" i="3"/>
  <c r="F25" i="3"/>
</calcChain>
</file>

<file path=xl/sharedStrings.xml><?xml version="1.0" encoding="utf-8"?>
<sst xmlns="http://schemas.openxmlformats.org/spreadsheetml/2006/main" count="91" uniqueCount="80">
  <si>
    <t>Peoples Insurance Company Limited</t>
  </si>
  <si>
    <t>Premium on Right Share/ Share Premium</t>
  </si>
  <si>
    <t>Reserve For Exceptional Losses</t>
  </si>
  <si>
    <t>Dividend Equalization Fund</t>
  </si>
  <si>
    <t>Reserve &amp; Surplus</t>
  </si>
  <si>
    <t>-</t>
  </si>
  <si>
    <t>Profit &amp; Loss Appropriation Account</t>
  </si>
  <si>
    <t>Gratuity Reserve</t>
  </si>
  <si>
    <t>Fire Insurance Business Account</t>
  </si>
  <si>
    <t>Marine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</si>
  <si>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</si>
  <si>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</si>
  <si>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</si>
  <si>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</si>
  <si>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</si>
  <si>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</si>
  <si>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</si>
  <si>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Provision For Investment Fluctuation Reserve</t>
  </si>
  <si>
    <t>Sundry Creditors</t>
  </si>
  <si>
    <t>Provision For Gratuity</t>
  </si>
  <si>
    <t>Deferred Tax</t>
  </si>
  <si>
    <t>Investment (At cost)</t>
  </si>
  <si>
    <t>Amount Due From Other Persons Or Bodies Carrying On Insurance Business</t>
  </si>
  <si>
    <t>Sundry Debtors</t>
  </si>
  <si>
    <t>Cash &amp; Bank Balances</t>
  </si>
  <si>
    <t>Stock Of Printing Materials At Cost</t>
  </si>
  <si>
    <t>Fixed Assets</t>
  </si>
  <si>
    <t>Insurance Stamps In Hand</t>
  </si>
  <si>
    <t>Income Statement</t>
  </si>
  <si>
    <t>Profit/(Loss) on Sale of Shares</t>
  </si>
  <si>
    <t>Interest Income</t>
  </si>
  <si>
    <t>Office Rent Income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</si>
  <si>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</si>
  <si>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</si>
  <si>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</si>
  <si>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</si>
  <si>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</si>
  <si>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Promotional Expenses</t>
  </si>
  <si>
    <t>Directors Fee</t>
  </si>
  <si>
    <t>Audit Fees</t>
  </si>
  <si>
    <t>Depreciation</t>
  </si>
  <si>
    <t>Legal Expenses</t>
  </si>
  <si>
    <t>Collection From Premium &amp; Other Income</t>
  </si>
  <si>
    <t>Income Tax Paid</t>
  </si>
  <si>
    <t>Payment For Management Exp. Re-Insurance &amp; Claim</t>
  </si>
  <si>
    <t>Acquisition Of Fixed Asset</t>
  </si>
  <si>
    <t>Other Receivable</t>
  </si>
  <si>
    <t>Sales Of Share</t>
  </si>
  <si>
    <t>Investment In Share/ Purchase of Share</t>
  </si>
  <si>
    <t>Dividend Paid</t>
  </si>
  <si>
    <t>Tresury bond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</si>
  <si>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</si>
  <si>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</si>
  <si>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</si>
  <si>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</si>
  <si>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</si>
  <si>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</si>
  <si>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</si>
  <si>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</si>
  <si>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</si>
  <si>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</si>
  <si>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</si>
  <si>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</si>
  <si>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</si>
  <si>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</si>
  <si>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</si>
  <si>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</si>
  <si>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</si>
  <si>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</si>
  <si>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</si>
  <si>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</si>
  <si>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</si>
  <si>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</si>
  <si>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</si>
  <si>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</si>
  <si>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</si>
  <si>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</si>
  <si>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Profit/Loss On Sale Of Investment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</si>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</sst>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Fill="1"/>
    <xf numFmtId="164" fontId="0" fillId="0" borderId="0" xfId="1" applyNumberFormat="1" applyFont="1"/>
    <xf numFmtId="0" fontId="0" fillId="0" borderId="0" xfId="0" applyFont="1"/>
    <xf numFmtId="0" fontId="4" fillId="0" borderId="0" xfId="0" applyFont="1" applyFill="1"/>
    <xf numFmtId="0" fontId="6" fillId="0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164" fontId="6" fillId="0" borderId="7" xfId="1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vertical="top" wrapText="1"/>
    </xf>
    <xf numFmtId="164" fontId="5" fillId="0" borderId="0" xfId="1" applyNumberFormat="1" applyFont="1" applyFill="1" applyBorder="1" applyAlignment="1">
      <alignment vertical="top" wrapText="1"/>
    </xf>
    <xf numFmtId="0" fontId="5" fillId="0" borderId="0" xfId="0" applyFont="1" applyFill="1" applyAlignment="1">
      <alignment horizontal="right" vertical="top" wrapText="1"/>
    </xf>
    <xf numFmtId="4" fontId="5" fillId="0" borderId="0" xfId="0" applyNumberFormat="1" applyFont="1" applyFill="1" applyAlignment="1">
      <alignment horizontal="right" vertical="top" wrapText="1"/>
    </xf>
    <xf numFmtId="0" fontId="5" fillId="0" borderId="5" xfId="0" applyFont="1" applyFill="1" applyBorder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right" wrapText="1"/>
    </xf>
    <xf numFmtId="0" fontId="6" fillId="0" borderId="5" xfId="0" applyFont="1" applyFill="1" applyBorder="1" applyAlignment="1">
      <alignment horizontal="right" wrapText="1"/>
    </xf>
    <xf numFmtId="0" fontId="8" fillId="0" borderId="1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/>
    <xf numFmtId="0" fontId="10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1" fillId="0" borderId="4" xfId="0" applyFont="1" applyFill="1" applyBorder="1" applyAlignment="1">
      <alignment vertical="top" wrapText="1"/>
    </xf>
    <xf numFmtId="0" fontId="3" fillId="0" borderId="10" xfId="0" applyFont="1" applyBorder="1"/>
    <xf numFmtId="0" fontId="8" fillId="0" borderId="0" xfId="0" applyFont="1"/>
    <xf numFmtId="0" fontId="1" fillId="0" borderId="1" xfId="0" applyFont="1" applyFill="1" applyBorder="1" applyAlignment="1">
      <alignment horizontal="center" wrapText="1"/>
    </xf>
    <xf numFmtId="43" fontId="6" fillId="0" borderId="7" xfId="1" applyNumberFormat="1" applyFont="1" applyFill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164" fontId="12" fillId="0" borderId="0" xfId="1" applyNumberFormat="1" applyFont="1" applyFill="1" applyBorder="1" applyAlignment="1">
      <alignment vertical="top" wrapText="1"/>
    </xf>
    <xf numFmtId="164" fontId="12" fillId="0" borderId="0" xfId="1" applyNumberFormat="1" applyFont="1" applyFill="1" applyAlignment="1">
      <alignment horizontal="right" vertical="top" wrapText="1"/>
    </xf>
    <xf numFmtId="164" fontId="12" fillId="0" borderId="5" xfId="1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164" fontId="8" fillId="0" borderId="0" xfId="1" applyNumberFormat="1" applyFont="1" applyFill="1" applyBorder="1" applyAlignment="1">
      <alignment vertical="top" wrapText="1"/>
    </xf>
    <xf numFmtId="164" fontId="8" fillId="0" borderId="0" xfId="1" applyNumberFormat="1" applyFont="1" applyFill="1" applyAlignment="1">
      <alignment horizontal="right" vertical="top" wrapText="1"/>
    </xf>
    <xf numFmtId="164" fontId="8" fillId="0" borderId="5" xfId="1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vertical="top" wrapText="1"/>
    </xf>
    <xf numFmtId="4" fontId="12" fillId="0" borderId="0" xfId="0" applyNumberFormat="1" applyFont="1" applyFill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vertical="top" wrapText="1"/>
    </xf>
    <xf numFmtId="0" fontId="12" fillId="0" borderId="0" xfId="0" applyFont="1" applyFill="1" applyAlignment="1">
      <alignment horizontal="right"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right" wrapText="1"/>
    </xf>
    <xf numFmtId="0" fontId="1" fillId="0" borderId="5" xfId="0" applyFont="1" applyFill="1" applyBorder="1" applyAlignment="1">
      <alignment horizontal="right"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0" fontId="0" fillId="0" borderId="1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vertical="top" wrapText="1"/>
    </xf>
    <xf numFmtId="164" fontId="3" fillId="0" borderId="0" xfId="1" applyNumberFormat="1" applyFont="1" applyFill="1" applyBorder="1" applyAlignment="1">
      <alignment vertical="top" wrapText="1"/>
    </xf>
    <xf numFmtId="2" fontId="3" fillId="0" borderId="7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 wrapText="1"/>
    </xf>
    <xf numFmtId="164" fontId="3" fillId="0" borderId="0" xfId="1" applyNumberFormat="1" applyFont="1"/>
    <xf numFmtId="43" fontId="6" fillId="0" borderId="7" xfId="1" applyFont="1" applyFill="1" applyBorder="1" applyAlignment="1">
      <alignment horizontal="right" vertical="top" wrapText="1"/>
    </xf>
    <xf numFmtId="3" fontId="0" fillId="0" borderId="0" xfId="0" applyNumberFormat="1" applyFont="1"/>
    <xf numFmtId="164" fontId="1" fillId="0" borderId="0" xfId="1" applyNumberFormat="1" applyFont="1" applyFill="1" applyBorder="1" applyAlignment="1">
      <alignment horizontal="right" vertical="top" wrapText="1"/>
    </xf>
    <xf numFmtId="43" fontId="0" fillId="0" borderId="0" xfId="1" applyFont="1"/>
    <xf numFmtId="0" fontId="6" fillId="0" borderId="0" xfId="0" applyFont="1" applyFill="1"/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right" wrapText="1"/>
    </xf>
    <xf numFmtId="0" fontId="3" fillId="0" borderId="3" xfId="0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B42" sqref="B42"/>
    </sheetView>
  </sheetViews>
  <sheetFormatPr defaultRowHeight="15" x14ac:dyDescent="0.25"/>
  <cols>
    <col min="1" max="1" width="44.85546875" style="3" customWidth="1"/>
    <col min="2" max="2" width="18.42578125" style="3" bestFit="1" customWidth="1"/>
    <col min="3" max="3" width="16.28515625" style="3" customWidth="1"/>
    <col min="4" max="4" width="16.7109375" style="3" customWidth="1"/>
    <col min="5" max="5" width="13.7109375" style="3" bestFit="1" customWidth="1"/>
    <col min="6" max="7" width="14.28515625" style="3" bestFit="1" customWidth="1"/>
    <col min="8" max="16384" width="9.140625" style="3"/>
  </cols>
  <sheetData>
    <row r="1" spans="1:7" ht="18.75" x14ac:dyDescent="0.3">
      <c r="A1" s="4" t="s">
        <v>0</v>
      </c>
      <c r="B1" s="4"/>
      <c r="C1" s="4"/>
    </row>
    <row r="2" spans="1:7" x14ac:dyDescent="0.25">
      <c r="A2" s="31" t="s">
        <v>51</v>
      </c>
    </row>
    <row r="3" spans="1:7" ht="15.75" thickBot="1" x14ac:dyDescent="0.3">
      <c r="A3" s="31" t="s">
        <v>52</v>
      </c>
    </row>
    <row r="4" spans="1:7" x14ac:dyDescent="0.25">
      <c r="A4" s="5"/>
      <c r="B4" s="6">
        <v>2013</v>
      </c>
      <c r="C4" s="6">
        <v>2014</v>
      </c>
      <c r="D4" s="7">
        <v>2015</v>
      </c>
      <c r="E4" s="7">
        <v>2016</v>
      </c>
      <c r="F4" s="8">
        <v>2017</v>
      </c>
      <c r="G4" s="33">
        <v>2018</v>
      </c>
    </row>
    <row r="5" spans="1:7" ht="15.75" x14ac:dyDescent="0.25">
      <c r="A5" s="35" t="s">
        <v>53</v>
      </c>
      <c r="B5" s="32"/>
      <c r="C5" s="32"/>
      <c r="D5" s="33"/>
      <c r="E5" s="33"/>
      <c r="F5" s="34"/>
    </row>
    <row r="6" spans="1:7" ht="15.75" x14ac:dyDescent="0.25">
      <c r="A6" s="36"/>
      <c r="B6" s="32"/>
      <c r="C6" s="32"/>
      <c r="D6" s="33"/>
      <c r="E6" s="33"/>
      <c r="F6" s="34"/>
    </row>
    <row r="7" spans="1:7" x14ac:dyDescent="0.25">
      <c r="A7" s="37" t="s">
        <v>54</v>
      </c>
      <c r="B7" s="32"/>
      <c r="C7" s="32"/>
      <c r="D7" s="33"/>
      <c r="E7" s="33"/>
      <c r="F7" s="34"/>
    </row>
    <row r="8" spans="1:7" x14ac:dyDescent="0.25">
      <c r="A8" s="38" t="s">
        <v>55</v>
      </c>
      <c r="B8" s="10">
        <v>462000000</v>
      </c>
      <c r="C8" s="10">
        <v>462000000</v>
      </c>
      <c r="D8" s="11">
        <v>462000000</v>
      </c>
      <c r="E8" s="11">
        <v>462000000</v>
      </c>
      <c r="F8" s="12">
        <v>462000000</v>
      </c>
      <c r="G8" s="2">
        <v>462000000</v>
      </c>
    </row>
    <row r="9" spans="1:7" x14ac:dyDescent="0.25">
      <c r="A9" s="38" t="s">
        <v>1</v>
      </c>
      <c r="B9" s="10">
        <v>200000000</v>
      </c>
      <c r="C9" s="10">
        <v>200000000</v>
      </c>
      <c r="D9" s="11">
        <v>200000000</v>
      </c>
      <c r="E9" s="11">
        <v>200000000</v>
      </c>
      <c r="F9" s="12">
        <v>200000000</v>
      </c>
      <c r="G9" s="2">
        <v>200000000</v>
      </c>
    </row>
    <row r="10" spans="1:7" x14ac:dyDescent="0.25">
      <c r="A10" s="38" t="s">
        <v>56</v>
      </c>
      <c r="B10" s="14">
        <f>SUM(B11:B15)</f>
        <v>330818737</v>
      </c>
      <c r="C10" s="14">
        <f t="shared" ref="C10:G10" si="0">SUM(C11:C15)</f>
        <v>369837495</v>
      </c>
      <c r="D10" s="14">
        <f t="shared" si="0"/>
        <v>409050184</v>
      </c>
      <c r="E10" s="14">
        <f t="shared" si="0"/>
        <v>481518304</v>
      </c>
      <c r="F10" s="14">
        <f t="shared" si="0"/>
        <v>507473776</v>
      </c>
      <c r="G10" s="14">
        <f t="shared" si="0"/>
        <v>533317252</v>
      </c>
    </row>
    <row r="11" spans="1:7" x14ac:dyDescent="0.25">
      <c r="A11" s="9" t="s">
        <v>2</v>
      </c>
      <c r="B11" s="10">
        <v>251221400</v>
      </c>
      <c r="C11" s="10">
        <v>279670400</v>
      </c>
      <c r="D11" s="11">
        <v>315053100</v>
      </c>
      <c r="E11" s="11">
        <v>353421800</v>
      </c>
      <c r="F11" s="12">
        <v>394370200</v>
      </c>
      <c r="G11" s="2">
        <v>438350200</v>
      </c>
    </row>
    <row r="12" spans="1:7" x14ac:dyDescent="0.25">
      <c r="A12" s="9" t="s">
        <v>3</v>
      </c>
      <c r="B12" s="10">
        <v>19500000</v>
      </c>
      <c r="C12" s="10">
        <v>30000000</v>
      </c>
      <c r="D12" s="11">
        <v>32000000</v>
      </c>
      <c r="E12" s="11">
        <v>52000000</v>
      </c>
      <c r="F12" s="12">
        <v>62000000</v>
      </c>
      <c r="G12" s="2">
        <v>62000000</v>
      </c>
    </row>
    <row r="13" spans="1:7" x14ac:dyDescent="0.25">
      <c r="A13" s="9" t="s">
        <v>4</v>
      </c>
      <c r="B13" s="2"/>
      <c r="C13" s="2"/>
      <c r="D13" s="11" t="s">
        <v>5</v>
      </c>
      <c r="E13" s="11" t="s">
        <v>5</v>
      </c>
      <c r="F13" s="12">
        <v>3000000</v>
      </c>
      <c r="G13" s="2">
        <v>3500000</v>
      </c>
    </row>
    <row r="14" spans="1:7" x14ac:dyDescent="0.25">
      <c r="A14" s="9" t="s">
        <v>6</v>
      </c>
      <c r="B14" s="10">
        <v>60097337</v>
      </c>
      <c r="C14" s="10">
        <v>60167095</v>
      </c>
      <c r="D14" s="11">
        <v>46759794</v>
      </c>
      <c r="E14" s="11">
        <v>55859214</v>
      </c>
      <c r="F14" s="12">
        <v>48103576</v>
      </c>
      <c r="G14" s="2">
        <v>29467052</v>
      </c>
    </row>
    <row r="15" spans="1:7" x14ac:dyDescent="0.25">
      <c r="A15" s="9" t="s">
        <v>7</v>
      </c>
      <c r="B15" s="10"/>
      <c r="C15" s="10"/>
      <c r="D15" s="11">
        <v>15237290</v>
      </c>
      <c r="E15" s="11">
        <v>20237290</v>
      </c>
      <c r="F15" s="12" t="s">
        <v>5</v>
      </c>
      <c r="G15" s="2"/>
    </row>
    <row r="16" spans="1:7" x14ac:dyDescent="0.25">
      <c r="A16" s="13"/>
      <c r="B16" s="14">
        <f>B10+B9+B8</f>
        <v>992818737</v>
      </c>
      <c r="C16" s="14">
        <f t="shared" ref="C16:G16" si="1">C10+C9+C8</f>
        <v>1031837495</v>
      </c>
      <c r="D16" s="14">
        <f t="shared" si="1"/>
        <v>1071050184</v>
      </c>
      <c r="E16" s="14">
        <f t="shared" si="1"/>
        <v>1143518304</v>
      </c>
      <c r="F16" s="14">
        <f t="shared" si="1"/>
        <v>1169473776</v>
      </c>
      <c r="G16" s="14">
        <f t="shared" si="1"/>
        <v>1195317252</v>
      </c>
    </row>
    <row r="17" spans="1:7" x14ac:dyDescent="0.25">
      <c r="A17" s="13"/>
      <c r="B17" s="14"/>
      <c r="C17" s="14"/>
      <c r="D17" s="15"/>
      <c r="E17" s="15"/>
      <c r="F17" s="16"/>
      <c r="G17" s="2"/>
    </row>
    <row r="18" spans="1:7" x14ac:dyDescent="0.25">
      <c r="A18" s="38" t="s">
        <v>57</v>
      </c>
      <c r="B18" s="14">
        <f>SUM(B19:B22)</f>
        <v>141788000</v>
      </c>
      <c r="C18" s="14">
        <f t="shared" ref="C18:G18" si="2">SUM(C19:C22)</f>
        <v>142383100</v>
      </c>
      <c r="D18" s="14">
        <f t="shared" si="2"/>
        <v>176927900</v>
      </c>
      <c r="E18" s="14">
        <f t="shared" si="2"/>
        <v>191858400</v>
      </c>
      <c r="F18" s="14">
        <f t="shared" si="2"/>
        <v>204810700</v>
      </c>
      <c r="G18" s="14">
        <f t="shared" si="2"/>
        <v>198028700</v>
      </c>
    </row>
    <row r="19" spans="1:7" x14ac:dyDescent="0.25">
      <c r="A19" s="9" t="s">
        <v>8</v>
      </c>
      <c r="B19" s="2">
        <v>42437400</v>
      </c>
      <c r="C19" s="10">
        <v>41477900</v>
      </c>
      <c r="D19" s="11">
        <v>63741000</v>
      </c>
      <c r="E19" s="11">
        <v>64838400</v>
      </c>
      <c r="F19" s="12">
        <v>68939700</v>
      </c>
      <c r="G19" s="2">
        <v>57066700</v>
      </c>
    </row>
    <row r="20" spans="1:7" x14ac:dyDescent="0.25">
      <c r="A20" s="9" t="s">
        <v>9</v>
      </c>
      <c r="B20" s="2">
        <v>66910700</v>
      </c>
      <c r="C20" s="10">
        <v>63527300</v>
      </c>
      <c r="D20" s="11">
        <v>52243400</v>
      </c>
      <c r="E20" s="11">
        <v>51339600</v>
      </c>
      <c r="F20" s="12">
        <v>51673000</v>
      </c>
      <c r="G20" s="2">
        <v>51470300</v>
      </c>
    </row>
    <row r="21" spans="1:7" x14ac:dyDescent="0.25">
      <c r="A21" s="9" t="s">
        <v>10</v>
      </c>
      <c r="B21" s="2">
        <v>27498200</v>
      </c>
      <c r="C21" s="10">
        <v>35521400</v>
      </c>
      <c r="D21" s="11">
        <v>57113500</v>
      </c>
      <c r="E21" s="11">
        <v>72444500</v>
      </c>
      <c r="F21" s="12">
        <v>80704100</v>
      </c>
      <c r="G21" s="2">
        <v>85525700</v>
      </c>
    </row>
    <row r="22" spans="1:7" x14ac:dyDescent="0.25">
      <c r="A22" s="9" t="s">
        <v>11</v>
      </c>
      <c r="B22" s="2">
        <v>4941700</v>
      </c>
      <c r="C22" s="10">
        <v>1856500</v>
      </c>
      <c r="D22" s="11">
        <v>3830000</v>
      </c>
      <c r="E22" s="11">
        <v>3235900</v>
      </c>
      <c r="F22" s="12">
        <v>3493900</v>
      </c>
      <c r="G22" s="2">
        <v>3966000</v>
      </c>
    </row>
    <row r="23" spans="1:7" x14ac:dyDescent="0.25">
      <c r="A23" s="38" t="s">
        <v>12</v>
      </c>
      <c r="B23" s="14">
        <v>4788158</v>
      </c>
      <c r="C23" s="14">
        <v>4043136</v>
      </c>
      <c r="D23" s="15">
        <v>3363424</v>
      </c>
      <c r="E23" s="15">
        <v>3280577</v>
      </c>
      <c r="F23" s="16">
        <v>6877117</v>
      </c>
      <c r="G23" s="85">
        <v>4246513</v>
      </c>
    </row>
    <row r="24" spans="1:7" x14ac:dyDescent="0.25">
      <c r="A24" s="38"/>
      <c r="B24" s="14"/>
      <c r="C24" s="14"/>
      <c r="D24" s="15"/>
      <c r="E24" s="15"/>
      <c r="F24" s="16"/>
      <c r="G24" s="2"/>
    </row>
    <row r="25" spans="1:7" x14ac:dyDescent="0.25">
      <c r="A25" s="38" t="s">
        <v>13</v>
      </c>
      <c r="B25" s="14">
        <f>SUM(B26:B32)</f>
        <v>482776930</v>
      </c>
      <c r="C25" s="14">
        <f t="shared" ref="C25:G25" si="3">SUM(C26:C32)</f>
        <v>565411343</v>
      </c>
      <c r="D25" s="14">
        <f t="shared" si="3"/>
        <v>538007689</v>
      </c>
      <c r="E25" s="14">
        <f t="shared" si="3"/>
        <v>553898714</v>
      </c>
      <c r="F25" s="14">
        <f t="shared" si="3"/>
        <v>668208284</v>
      </c>
      <c r="G25" s="14">
        <f t="shared" si="3"/>
        <v>815868287</v>
      </c>
    </row>
    <row r="26" spans="1:7" ht="30" x14ac:dyDescent="0.25">
      <c r="A26" s="9" t="s">
        <v>14</v>
      </c>
      <c r="B26" s="10">
        <v>89502497</v>
      </c>
      <c r="C26" s="10">
        <v>63905814</v>
      </c>
      <c r="D26" s="11">
        <v>67999863</v>
      </c>
      <c r="E26" s="11">
        <v>106631380</v>
      </c>
      <c r="F26" s="12">
        <v>105077466</v>
      </c>
      <c r="G26" s="2">
        <v>189412649</v>
      </c>
    </row>
    <row r="27" spans="1:7" ht="30" x14ac:dyDescent="0.25">
      <c r="A27" s="9" t="s">
        <v>15</v>
      </c>
      <c r="B27" s="10">
        <v>85432460</v>
      </c>
      <c r="C27" s="10">
        <v>106562956</v>
      </c>
      <c r="D27" s="11">
        <v>109322393</v>
      </c>
      <c r="E27" s="11">
        <v>44568126</v>
      </c>
      <c r="F27" s="12">
        <v>83538007</v>
      </c>
      <c r="G27" s="2">
        <v>100171324</v>
      </c>
    </row>
    <row r="28" spans="1:7" x14ac:dyDescent="0.25">
      <c r="A28" s="9" t="s">
        <v>16</v>
      </c>
      <c r="B28" s="10">
        <v>115354808</v>
      </c>
      <c r="C28" s="10">
        <v>194509812</v>
      </c>
      <c r="D28" s="11">
        <v>224917664</v>
      </c>
      <c r="E28" s="11">
        <v>280450812</v>
      </c>
      <c r="F28" s="12">
        <v>325020522</v>
      </c>
      <c r="G28" s="2">
        <v>342299086</v>
      </c>
    </row>
    <row r="29" spans="1:7" x14ac:dyDescent="0.25">
      <c r="A29" s="9" t="s">
        <v>17</v>
      </c>
      <c r="B29" s="10">
        <v>75016222</v>
      </c>
      <c r="C29" s="10">
        <v>75016222</v>
      </c>
      <c r="D29" s="11">
        <v>10417159</v>
      </c>
      <c r="E29" s="11">
        <v>4101889</v>
      </c>
      <c r="F29" s="12">
        <v>2359726</v>
      </c>
      <c r="G29" s="2">
        <v>3705574</v>
      </c>
    </row>
    <row r="30" spans="1:7" x14ac:dyDescent="0.25">
      <c r="A30" s="9" t="s">
        <v>18</v>
      </c>
      <c r="B30" s="10">
        <v>67327541</v>
      </c>
      <c r="C30" s="10">
        <v>71587283</v>
      </c>
      <c r="D30" s="11">
        <v>85758644</v>
      </c>
      <c r="E30" s="11">
        <v>68554541</v>
      </c>
      <c r="F30" s="12">
        <v>68337095</v>
      </c>
      <c r="G30" s="2">
        <v>88624406</v>
      </c>
    </row>
    <row r="31" spans="1:7" x14ac:dyDescent="0.25">
      <c r="A31" s="9" t="s">
        <v>19</v>
      </c>
      <c r="B31" s="10">
        <v>11237290</v>
      </c>
      <c r="C31" s="10">
        <v>14237290</v>
      </c>
      <c r="D31" s="11" t="s">
        <v>5</v>
      </c>
      <c r="E31" s="11" t="s">
        <v>5</v>
      </c>
      <c r="F31" s="12">
        <v>25237290</v>
      </c>
      <c r="G31" s="2">
        <v>27737290</v>
      </c>
    </row>
    <row r="32" spans="1:7" x14ac:dyDescent="0.25">
      <c r="A32" s="9" t="s">
        <v>20</v>
      </c>
      <c r="B32" s="10">
        <v>38906112</v>
      </c>
      <c r="C32" s="10">
        <v>39591966</v>
      </c>
      <c r="D32" s="11">
        <v>39591966</v>
      </c>
      <c r="E32" s="11">
        <v>49591966</v>
      </c>
      <c r="F32" s="12">
        <v>58638178</v>
      </c>
      <c r="G32" s="2">
        <v>63917958</v>
      </c>
    </row>
    <row r="33" spans="1:7" x14ac:dyDescent="0.25">
      <c r="A33" s="13"/>
      <c r="B33" s="14">
        <f>B25+B23+B18+B16</f>
        <v>1622171825</v>
      </c>
      <c r="C33" s="14">
        <f t="shared" ref="C33:G33" si="4">C25+C23+C18+C16</f>
        <v>1743675074</v>
      </c>
      <c r="D33" s="14">
        <f t="shared" si="4"/>
        <v>1789349197</v>
      </c>
      <c r="E33" s="14">
        <f t="shared" si="4"/>
        <v>1892555995</v>
      </c>
      <c r="F33" s="14">
        <f t="shared" si="4"/>
        <v>2049369877</v>
      </c>
      <c r="G33" s="14">
        <f t="shared" si="4"/>
        <v>2213460752</v>
      </c>
    </row>
    <row r="34" spans="1:7" x14ac:dyDescent="0.25">
      <c r="A34" s="39" t="s">
        <v>58</v>
      </c>
      <c r="B34" s="14"/>
      <c r="C34" s="14"/>
      <c r="D34" s="15"/>
      <c r="E34" s="15"/>
      <c r="F34" s="16"/>
      <c r="G34" s="2"/>
    </row>
    <row r="35" spans="1:7" x14ac:dyDescent="0.25">
      <c r="A35" s="40" t="s">
        <v>21</v>
      </c>
      <c r="B35" s="14">
        <v>195827065</v>
      </c>
      <c r="C35" s="14">
        <v>186496038</v>
      </c>
      <c r="D35" s="14">
        <v>72989403</v>
      </c>
      <c r="E35" s="14">
        <v>64390805</v>
      </c>
      <c r="F35" s="14">
        <v>62180835</v>
      </c>
      <c r="G35" s="14">
        <v>66968418</v>
      </c>
    </row>
    <row r="36" spans="1:7" ht="30" x14ac:dyDescent="0.25">
      <c r="A36" s="9" t="s">
        <v>22</v>
      </c>
      <c r="B36" s="10">
        <v>58119388</v>
      </c>
      <c r="C36" s="10">
        <v>59740430</v>
      </c>
      <c r="D36" s="11">
        <v>81864849</v>
      </c>
      <c r="E36" s="11">
        <v>16619429</v>
      </c>
      <c r="F36" s="12">
        <v>26132019</v>
      </c>
      <c r="G36" s="2">
        <v>10262334</v>
      </c>
    </row>
    <row r="37" spans="1:7" x14ac:dyDescent="0.25">
      <c r="A37" s="9" t="s">
        <v>23</v>
      </c>
      <c r="B37" s="10">
        <v>205133177</v>
      </c>
      <c r="C37" s="10">
        <v>244595751</v>
      </c>
      <c r="D37" s="11">
        <v>293903891</v>
      </c>
      <c r="E37" s="11">
        <v>354060362</v>
      </c>
      <c r="F37" s="12">
        <v>432543588</v>
      </c>
      <c r="G37" s="2">
        <v>545428418</v>
      </c>
    </row>
    <row r="38" spans="1:7" x14ac:dyDescent="0.25">
      <c r="A38" s="9" t="s">
        <v>24</v>
      </c>
      <c r="B38" s="10">
        <v>724212344</v>
      </c>
      <c r="C38" s="10">
        <v>798658820</v>
      </c>
      <c r="D38" s="11">
        <v>893045008</v>
      </c>
      <c r="E38" s="11">
        <v>1001085837</v>
      </c>
      <c r="F38" s="12">
        <v>1074390891</v>
      </c>
      <c r="G38" s="2">
        <v>1140665667</v>
      </c>
    </row>
    <row r="39" spans="1:7" x14ac:dyDescent="0.25">
      <c r="A39" s="9" t="s">
        <v>25</v>
      </c>
      <c r="B39" s="10">
        <v>931700</v>
      </c>
      <c r="C39" s="10">
        <v>1042107</v>
      </c>
      <c r="D39" s="11">
        <v>946494</v>
      </c>
      <c r="E39" s="11">
        <v>873054</v>
      </c>
      <c r="F39" s="12">
        <v>901729</v>
      </c>
      <c r="G39" s="2">
        <v>796784</v>
      </c>
    </row>
    <row r="40" spans="1:7" x14ac:dyDescent="0.25">
      <c r="A40" s="9" t="s">
        <v>26</v>
      </c>
      <c r="B40" s="10">
        <v>437792302</v>
      </c>
      <c r="C40" s="10">
        <v>452985486</v>
      </c>
      <c r="D40" s="11">
        <v>446434038</v>
      </c>
      <c r="E40" s="11">
        <v>455235686</v>
      </c>
      <c r="F40" s="12">
        <v>452970909</v>
      </c>
      <c r="G40" s="2">
        <v>449020617</v>
      </c>
    </row>
    <row r="41" spans="1:7" x14ac:dyDescent="0.25">
      <c r="A41" s="9" t="s">
        <v>27</v>
      </c>
      <c r="B41" s="10">
        <v>155849</v>
      </c>
      <c r="C41" s="10">
        <v>156439</v>
      </c>
      <c r="D41" s="11">
        <v>165514</v>
      </c>
      <c r="E41" s="11">
        <v>290822</v>
      </c>
      <c r="F41" s="12">
        <v>249906</v>
      </c>
      <c r="G41" s="2">
        <v>318514</v>
      </c>
    </row>
    <row r="42" spans="1:7" x14ac:dyDescent="0.25">
      <c r="A42" s="13"/>
      <c r="B42" s="14">
        <f>SUM(B35:B41)</f>
        <v>1622171825</v>
      </c>
      <c r="C42" s="14">
        <f>SUM(C35:C41)+3</f>
        <v>1743675074</v>
      </c>
      <c r="D42" s="14">
        <f t="shared" ref="D42:G42" si="5">SUM(D35:D41)</f>
        <v>1789349197</v>
      </c>
      <c r="E42" s="14">
        <f t="shared" si="5"/>
        <v>1892555995</v>
      </c>
      <c r="F42" s="14">
        <f t="shared" si="5"/>
        <v>2049369877</v>
      </c>
      <c r="G42" s="14">
        <f t="shared" si="5"/>
        <v>2213460752</v>
      </c>
    </row>
    <row r="43" spans="1:7" x14ac:dyDescent="0.25">
      <c r="A43" s="13"/>
      <c r="B43" s="2">
        <f>B33-B42</f>
        <v>0</v>
      </c>
      <c r="C43" s="2">
        <f t="shared" ref="C43:G43" si="6">C33-C42</f>
        <v>0</v>
      </c>
      <c r="D43" s="2">
        <f t="shared" si="6"/>
        <v>0</v>
      </c>
      <c r="E43" s="2">
        <f t="shared" si="6"/>
        <v>0</v>
      </c>
      <c r="F43" s="2">
        <f t="shared" si="6"/>
        <v>0</v>
      </c>
      <c r="G43" s="2">
        <f t="shared" si="6"/>
        <v>0</v>
      </c>
    </row>
    <row r="44" spans="1:7" ht="15.75" thickBot="1" x14ac:dyDescent="0.3">
      <c r="A44" s="41" t="s">
        <v>59</v>
      </c>
      <c r="B44" s="17">
        <f>B16/(B8/10)</f>
        <v>21.489583051948053</v>
      </c>
      <c r="C44" s="17">
        <f t="shared" ref="C44:G44" si="7">C16/(C8/10)</f>
        <v>22.334144913419912</v>
      </c>
      <c r="D44" s="17">
        <f t="shared" si="7"/>
        <v>23.182904415584417</v>
      </c>
      <c r="E44" s="17">
        <f t="shared" si="7"/>
        <v>24.75147844155844</v>
      </c>
      <c r="F44" s="86">
        <f t="shared" si="7"/>
        <v>25.313285194805196</v>
      </c>
      <c r="G44" s="86">
        <f t="shared" si="7"/>
        <v>25.872667792207793</v>
      </c>
    </row>
    <row r="45" spans="1:7" ht="15.75" x14ac:dyDescent="0.25">
      <c r="A45" s="41" t="s">
        <v>60</v>
      </c>
      <c r="B45" s="19">
        <f>B8/10</f>
        <v>46200000</v>
      </c>
      <c r="C45" s="19">
        <f t="shared" ref="C45:G45" si="8">C8/10</f>
        <v>46200000</v>
      </c>
      <c r="D45" s="19">
        <f t="shared" si="8"/>
        <v>46200000</v>
      </c>
      <c r="E45" s="19">
        <f t="shared" si="8"/>
        <v>46200000</v>
      </c>
      <c r="F45" s="19">
        <f t="shared" si="8"/>
        <v>46200000</v>
      </c>
      <c r="G45" s="19">
        <f t="shared" si="8"/>
        <v>46200000</v>
      </c>
    </row>
    <row r="46" spans="1:7" ht="15.75" x14ac:dyDescent="0.25">
      <c r="A46" s="18"/>
      <c r="B46" s="19"/>
      <c r="C46" s="19"/>
      <c r="D46" s="20"/>
      <c r="E46" s="21"/>
      <c r="F46" s="22"/>
    </row>
    <row r="47" spans="1:7" ht="15.75" x14ac:dyDescent="0.25">
      <c r="A47" s="18"/>
      <c r="B47" s="19"/>
      <c r="C47" s="19"/>
      <c r="D47" s="21"/>
      <c r="E47" s="21"/>
      <c r="F47" s="23"/>
    </row>
    <row r="48" spans="1:7" ht="15.75" x14ac:dyDescent="0.25">
      <c r="A48" s="24"/>
      <c r="B48" s="25"/>
      <c r="C48" s="25"/>
      <c r="D48" s="26"/>
      <c r="E48" s="26"/>
      <c r="F48" s="27"/>
    </row>
    <row r="49" spans="1:6" ht="16.5" thickBot="1" x14ac:dyDescent="0.3">
      <c r="A49" s="28"/>
      <c r="B49" s="29"/>
      <c r="C49" s="29"/>
      <c r="D49" s="30"/>
      <c r="E49" s="30"/>
      <c r="F49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defaultRowHeight="15" x14ac:dyDescent="0.25"/>
  <cols>
    <col min="1" max="1" width="45.85546875" style="3" customWidth="1"/>
    <col min="2" max="3" width="17" style="3" customWidth="1"/>
    <col min="4" max="6" width="12.42578125" style="3" bestFit="1" customWidth="1"/>
    <col min="7" max="7" width="15" style="3" bestFit="1" customWidth="1"/>
    <col min="8" max="16384" width="9.140625" style="3"/>
  </cols>
  <sheetData>
    <row r="1" spans="1:7" ht="18.75" x14ac:dyDescent="0.3">
      <c r="A1" s="4" t="s">
        <v>0</v>
      </c>
      <c r="B1" s="4"/>
      <c r="C1" s="4"/>
    </row>
    <row r="2" spans="1:7" ht="15.75" x14ac:dyDescent="0.25">
      <c r="A2" s="42" t="s">
        <v>28</v>
      </c>
    </row>
    <row r="3" spans="1:7" ht="15.75" thickBot="1" x14ac:dyDescent="0.3">
      <c r="A3" s="31" t="s">
        <v>52</v>
      </c>
    </row>
    <row r="4" spans="1:7" x14ac:dyDescent="0.25">
      <c r="A4" s="43"/>
      <c r="B4" s="6">
        <v>2013</v>
      </c>
      <c r="C4" s="6">
        <v>2014</v>
      </c>
      <c r="D4" s="7">
        <v>2015</v>
      </c>
      <c r="E4" s="7">
        <v>2016</v>
      </c>
      <c r="F4" s="8">
        <v>2017</v>
      </c>
      <c r="G4" s="33">
        <v>2018</v>
      </c>
    </row>
    <row r="5" spans="1:7" x14ac:dyDescent="0.25">
      <c r="A5" s="69" t="s">
        <v>61</v>
      </c>
      <c r="B5" s="66"/>
      <c r="C5" s="66"/>
      <c r="D5" s="67"/>
      <c r="E5" s="67"/>
      <c r="F5" s="68"/>
    </row>
    <row r="6" spans="1:7" x14ac:dyDescent="0.25">
      <c r="A6" s="9" t="s">
        <v>29</v>
      </c>
      <c r="B6" s="10"/>
      <c r="C6" s="10"/>
      <c r="D6" s="11" t="s">
        <v>5</v>
      </c>
      <c r="E6" s="11">
        <v>350717</v>
      </c>
      <c r="F6" s="12">
        <v>357998</v>
      </c>
      <c r="G6" s="2">
        <v>3233725</v>
      </c>
    </row>
    <row r="7" spans="1:7" x14ac:dyDescent="0.25">
      <c r="A7" s="9" t="s">
        <v>30</v>
      </c>
      <c r="B7" s="10">
        <v>57226096</v>
      </c>
      <c r="C7" s="10">
        <v>75006262</v>
      </c>
      <c r="D7" s="11">
        <v>68759596</v>
      </c>
      <c r="E7" s="11">
        <v>71642438</v>
      </c>
      <c r="F7" s="12">
        <v>64429527</v>
      </c>
      <c r="G7" s="88">
        <v>58923678</v>
      </c>
    </row>
    <row r="8" spans="1:7" x14ac:dyDescent="0.25">
      <c r="A8" s="9" t="s">
        <v>77</v>
      </c>
      <c r="B8" s="10">
        <v>528246</v>
      </c>
      <c r="C8" s="10">
        <v>14885</v>
      </c>
      <c r="D8" s="11" t="s">
        <v>5</v>
      </c>
      <c r="E8" s="11">
        <v>6315270</v>
      </c>
      <c r="F8" s="12">
        <v>1742163</v>
      </c>
      <c r="G8" s="88">
        <v>-1345848</v>
      </c>
    </row>
    <row r="9" spans="1:7" x14ac:dyDescent="0.25">
      <c r="A9" s="9" t="s">
        <v>31</v>
      </c>
      <c r="B9" s="10">
        <v>50081201</v>
      </c>
      <c r="C9" s="10">
        <v>38602986</v>
      </c>
      <c r="D9" s="11">
        <v>56492555</v>
      </c>
      <c r="E9" s="11">
        <v>57061496</v>
      </c>
      <c r="F9" s="12">
        <v>40795226</v>
      </c>
      <c r="G9" s="88">
        <v>44257647</v>
      </c>
    </row>
    <row r="10" spans="1:7" x14ac:dyDescent="0.25">
      <c r="A10" s="69" t="s">
        <v>32</v>
      </c>
      <c r="B10" s="14">
        <f>SUM(B11:B14)</f>
        <v>117578711</v>
      </c>
      <c r="C10" s="14">
        <f t="shared" ref="C10:G10" si="0">SUM(C11:C14)</f>
        <v>87887076</v>
      </c>
      <c r="D10" s="14">
        <f t="shared" si="0"/>
        <v>9541879</v>
      </c>
      <c r="E10" s="14">
        <f t="shared" si="0"/>
        <v>64395341</v>
      </c>
      <c r="F10" s="14">
        <f t="shared" si="0"/>
        <v>69789047</v>
      </c>
      <c r="G10" s="14">
        <f t="shared" si="0"/>
        <v>11158655</v>
      </c>
    </row>
    <row r="11" spans="1:7" x14ac:dyDescent="0.25">
      <c r="A11" s="9" t="s">
        <v>33</v>
      </c>
      <c r="B11" s="10">
        <v>7164174</v>
      </c>
      <c r="C11" s="10">
        <v>8344890</v>
      </c>
      <c r="D11" s="11">
        <v>-88170130</v>
      </c>
      <c r="E11" s="11">
        <v>7261010</v>
      </c>
      <c r="F11" s="12">
        <v>19666058</v>
      </c>
      <c r="G11" s="88">
        <v>-44762915</v>
      </c>
    </row>
    <row r="12" spans="1:7" x14ac:dyDescent="0.25">
      <c r="A12" s="9" t="s">
        <v>34</v>
      </c>
      <c r="B12" s="10">
        <v>93520780</v>
      </c>
      <c r="C12" s="10">
        <v>61236348</v>
      </c>
      <c r="D12" s="11">
        <v>79546616</v>
      </c>
      <c r="E12" s="11">
        <v>38054765</v>
      </c>
      <c r="F12" s="12">
        <v>37283948</v>
      </c>
      <c r="G12" s="88">
        <v>29173571</v>
      </c>
    </row>
    <row r="13" spans="1:7" x14ac:dyDescent="0.25">
      <c r="A13" s="9" t="s">
        <v>35</v>
      </c>
      <c r="B13" s="10">
        <v>20962586</v>
      </c>
      <c r="C13" s="10">
        <v>14261725</v>
      </c>
      <c r="D13" s="11">
        <v>16246610</v>
      </c>
      <c r="E13" s="11">
        <v>14471748</v>
      </c>
      <c r="F13" s="12">
        <v>8382688</v>
      </c>
      <c r="G13" s="88">
        <v>22920902</v>
      </c>
    </row>
    <row r="14" spans="1:7" x14ac:dyDescent="0.25">
      <c r="A14" s="9" t="s">
        <v>36</v>
      </c>
      <c r="B14" s="10">
        <v>-4068829</v>
      </c>
      <c r="C14" s="10">
        <v>4044113</v>
      </c>
      <c r="D14" s="11">
        <v>1918783</v>
      </c>
      <c r="E14" s="11">
        <v>4607818</v>
      </c>
      <c r="F14" s="12">
        <v>4456353</v>
      </c>
      <c r="G14" s="88">
        <v>3827097</v>
      </c>
    </row>
    <row r="15" spans="1:7" x14ac:dyDescent="0.25">
      <c r="A15" s="13"/>
      <c r="B15" s="14">
        <f>SUM(B6:B10)</f>
        <v>225414254</v>
      </c>
      <c r="C15" s="14">
        <f t="shared" ref="C15:G15" si="1">SUM(C6:C10)</f>
        <v>201511209</v>
      </c>
      <c r="D15" s="14">
        <f t="shared" si="1"/>
        <v>134794030</v>
      </c>
      <c r="E15" s="14">
        <f t="shared" si="1"/>
        <v>199765262</v>
      </c>
      <c r="F15" s="14">
        <f t="shared" si="1"/>
        <v>177113961</v>
      </c>
      <c r="G15" s="14">
        <f t="shared" si="1"/>
        <v>116227857</v>
      </c>
    </row>
    <row r="16" spans="1:7" x14ac:dyDescent="0.25">
      <c r="A16" s="13"/>
      <c r="B16" s="14"/>
      <c r="C16" s="14"/>
      <c r="D16" s="14"/>
      <c r="E16" s="14"/>
      <c r="F16" s="14"/>
    </row>
    <row r="17" spans="1:7" x14ac:dyDescent="0.25">
      <c r="A17" s="69" t="s">
        <v>62</v>
      </c>
      <c r="B17" s="14">
        <f>SUM(B18:B22)</f>
        <v>17032261</v>
      </c>
      <c r="C17" s="14">
        <f t="shared" ref="C17:G17" si="2">SUM(C18:C22)</f>
        <v>24901594</v>
      </c>
      <c r="D17" s="14">
        <f t="shared" si="2"/>
        <v>20350778</v>
      </c>
      <c r="E17" s="14">
        <f t="shared" si="2"/>
        <v>20563994</v>
      </c>
      <c r="F17" s="14">
        <f t="shared" si="2"/>
        <v>21865276</v>
      </c>
      <c r="G17" s="14">
        <f t="shared" si="2"/>
        <v>21626037</v>
      </c>
    </row>
    <row r="18" spans="1:7" x14ac:dyDescent="0.25">
      <c r="A18" s="9" t="s">
        <v>37</v>
      </c>
      <c r="B18" s="10"/>
      <c r="C18" s="10"/>
      <c r="D18" s="11" t="s">
        <v>5</v>
      </c>
      <c r="E18" s="11">
        <v>350000</v>
      </c>
      <c r="F18" s="12">
        <v>717580</v>
      </c>
    </row>
    <row r="19" spans="1:7" x14ac:dyDescent="0.25">
      <c r="A19" s="9" t="s">
        <v>38</v>
      </c>
      <c r="B19" s="3">
        <v>409500</v>
      </c>
      <c r="C19" s="10">
        <v>540000</v>
      </c>
      <c r="D19" s="11">
        <v>436500</v>
      </c>
      <c r="E19" s="11">
        <v>436500</v>
      </c>
      <c r="F19" s="12">
        <v>508500</v>
      </c>
      <c r="G19" s="87">
        <v>441000</v>
      </c>
    </row>
    <row r="20" spans="1:7" x14ac:dyDescent="0.25">
      <c r="A20" s="9" t="s">
        <v>39</v>
      </c>
      <c r="B20" s="10">
        <v>223000</v>
      </c>
      <c r="C20" s="10">
        <v>200000</v>
      </c>
      <c r="D20" s="11">
        <v>230000</v>
      </c>
      <c r="E20" s="11">
        <v>330000</v>
      </c>
      <c r="F20" s="12">
        <v>330000</v>
      </c>
      <c r="G20" s="88">
        <v>380000</v>
      </c>
    </row>
    <row r="21" spans="1:7" x14ac:dyDescent="0.25">
      <c r="A21" s="9" t="s">
        <v>40</v>
      </c>
      <c r="B21" s="10">
        <v>15962436</v>
      </c>
      <c r="C21" s="10">
        <v>17259994</v>
      </c>
      <c r="D21" s="11">
        <v>18997278</v>
      </c>
      <c r="E21" s="11">
        <v>19097818</v>
      </c>
      <c r="F21" s="12">
        <v>20239358</v>
      </c>
      <c r="G21" s="88">
        <v>20148349</v>
      </c>
    </row>
    <row r="22" spans="1:7" x14ac:dyDescent="0.25">
      <c r="A22" s="9" t="s">
        <v>41</v>
      </c>
      <c r="B22" s="10">
        <v>437325</v>
      </c>
      <c r="C22" s="10">
        <v>6901600</v>
      </c>
      <c r="D22" s="11">
        <v>687000</v>
      </c>
      <c r="E22" s="11">
        <v>349676</v>
      </c>
      <c r="F22" s="12">
        <v>69838</v>
      </c>
      <c r="G22" s="88">
        <v>656688</v>
      </c>
    </row>
    <row r="23" spans="1:7" x14ac:dyDescent="0.25">
      <c r="A23" s="41" t="s">
        <v>63</v>
      </c>
      <c r="B23" s="14">
        <f>B15-B17</f>
        <v>208381993</v>
      </c>
      <c r="C23" s="14">
        <f t="shared" ref="C23:G23" si="3">C15-C17</f>
        <v>176609615</v>
      </c>
      <c r="D23" s="14">
        <f t="shared" si="3"/>
        <v>114443252</v>
      </c>
      <c r="E23" s="14">
        <f t="shared" si="3"/>
        <v>179201268</v>
      </c>
      <c r="F23" s="14">
        <f t="shared" si="3"/>
        <v>155248685</v>
      </c>
      <c r="G23" s="14">
        <f t="shared" si="3"/>
        <v>94601820</v>
      </c>
    </row>
    <row r="24" spans="1:7" x14ac:dyDescent="0.25">
      <c r="A24" s="37" t="s">
        <v>64</v>
      </c>
      <c r="B24" s="10">
        <f>B25+B26</f>
        <v>74761345</v>
      </c>
      <c r="C24" s="10">
        <f t="shared" ref="C24:G24" si="4">C25+C26</f>
        <v>62840858</v>
      </c>
      <c r="D24" s="10">
        <f t="shared" si="4"/>
        <v>30407852</v>
      </c>
      <c r="E24" s="10">
        <f t="shared" si="4"/>
        <v>65533148</v>
      </c>
      <c r="F24" s="10">
        <f t="shared" si="4"/>
        <v>53615922</v>
      </c>
      <c r="G24" s="10">
        <f t="shared" si="4"/>
        <v>22558344</v>
      </c>
    </row>
    <row r="25" spans="1:7" x14ac:dyDescent="0.25">
      <c r="A25" s="3" t="s">
        <v>78</v>
      </c>
      <c r="B25" s="10">
        <v>74761345</v>
      </c>
      <c r="C25" s="10">
        <v>62840858</v>
      </c>
      <c r="D25" s="11">
        <v>30407852</v>
      </c>
      <c r="E25" s="11">
        <v>65533148</v>
      </c>
      <c r="F25" s="12">
        <v>53615922</v>
      </c>
      <c r="G25" s="88">
        <v>22558344</v>
      </c>
    </row>
    <row r="26" spans="1:7" x14ac:dyDescent="0.25">
      <c r="A26" s="3" t="s">
        <v>79</v>
      </c>
      <c r="B26" s="10"/>
      <c r="C26" s="10"/>
      <c r="D26" s="11"/>
      <c r="E26" s="11"/>
      <c r="F26" s="88"/>
      <c r="G26" s="88"/>
    </row>
    <row r="27" spans="1:7" x14ac:dyDescent="0.25">
      <c r="A27" s="41" t="s">
        <v>65</v>
      </c>
      <c r="B27" s="14">
        <f>B23-B24</f>
        <v>133620648</v>
      </c>
      <c r="C27" s="14">
        <f t="shared" ref="C27:G27" si="5">C23-C24</f>
        <v>113768757</v>
      </c>
      <c r="D27" s="14">
        <f t="shared" si="5"/>
        <v>84035400</v>
      </c>
      <c r="E27" s="14">
        <f t="shared" si="5"/>
        <v>113668120</v>
      </c>
      <c r="F27" s="14">
        <f t="shared" si="5"/>
        <v>101632763</v>
      </c>
      <c r="G27" s="14">
        <f t="shared" si="5"/>
        <v>72043476</v>
      </c>
    </row>
    <row r="28" spans="1:7" x14ac:dyDescent="0.25">
      <c r="A28" s="70"/>
      <c r="B28" s="14"/>
      <c r="C28" s="14"/>
      <c r="D28" s="14"/>
      <c r="E28" s="14"/>
      <c r="F28" s="14"/>
    </row>
    <row r="29" spans="1:7" ht="15.75" thickBot="1" x14ac:dyDescent="0.3">
      <c r="A29" s="41" t="s">
        <v>66</v>
      </c>
      <c r="B29" s="44">
        <f>B27/('1'!B8/10)</f>
        <v>2.892221818181818</v>
      </c>
      <c r="C29" s="44">
        <f>C27/('1'!C8/10)</f>
        <v>2.4625272077922076</v>
      </c>
      <c r="D29" s="44">
        <f>D27/('1'!D8/10)</f>
        <v>1.8189480519480519</v>
      </c>
      <c r="E29" s="44">
        <f>E27/('1'!E8/10)</f>
        <v>2.460348917748918</v>
      </c>
      <c r="F29" s="44">
        <f>F27/('1'!F8/10)</f>
        <v>2.1998433549783551</v>
      </c>
      <c r="G29" s="44">
        <f>G27/('1'!G8/10)</f>
        <v>1.5593825974025974</v>
      </c>
    </row>
    <row r="30" spans="1:7" ht="15.75" x14ac:dyDescent="0.25">
      <c r="A30" s="71" t="s">
        <v>67</v>
      </c>
      <c r="B30" s="46">
        <v>46200000</v>
      </c>
      <c r="C30" s="46">
        <v>46200000</v>
      </c>
      <c r="D30" s="47">
        <v>46200000</v>
      </c>
      <c r="E30" s="47">
        <v>46200000</v>
      </c>
      <c r="F30" s="48">
        <v>46200000</v>
      </c>
      <c r="G30" s="2">
        <f>'1'!G8/10</f>
        <v>46200000</v>
      </c>
    </row>
    <row r="31" spans="1:7" ht="15.75" x14ac:dyDescent="0.25">
      <c r="A31" s="45"/>
      <c r="B31" s="46"/>
      <c r="C31" s="46"/>
      <c r="D31" s="47"/>
      <c r="E31" s="47"/>
      <c r="F31" s="48"/>
      <c r="G31" s="89"/>
    </row>
    <row r="32" spans="1:7" ht="15.75" x14ac:dyDescent="0.25">
      <c r="A32" s="45"/>
      <c r="B32" s="46"/>
      <c r="C32" s="46"/>
      <c r="D32" s="47"/>
      <c r="E32" s="47"/>
      <c r="F32" s="48"/>
    </row>
    <row r="33" spans="1:6" ht="15.75" x14ac:dyDescent="0.25">
      <c r="A33" s="45"/>
      <c r="B33" s="46"/>
      <c r="C33" s="46"/>
      <c r="D33" s="47"/>
      <c r="E33" s="47"/>
      <c r="F33" s="48"/>
    </row>
    <row r="34" spans="1:6" ht="15.75" x14ac:dyDescent="0.25">
      <c r="A34" s="45"/>
      <c r="B34" s="46"/>
      <c r="C34" s="46"/>
      <c r="D34" s="47"/>
      <c r="E34" s="47"/>
      <c r="F34" s="48"/>
    </row>
    <row r="35" spans="1:6" ht="15.75" x14ac:dyDescent="0.25">
      <c r="A35" s="45"/>
      <c r="B35" s="46"/>
      <c r="C35" s="46"/>
      <c r="D35" s="47"/>
      <c r="E35" s="47"/>
      <c r="F35" s="48"/>
    </row>
    <row r="36" spans="1:6" ht="15.75" x14ac:dyDescent="0.25">
      <c r="A36" s="45"/>
      <c r="B36" s="46"/>
      <c r="C36" s="46"/>
      <c r="D36" s="47"/>
      <c r="E36" s="47"/>
      <c r="F36" s="48"/>
    </row>
    <row r="37" spans="1:6" ht="15.75" x14ac:dyDescent="0.25">
      <c r="A37" s="45"/>
      <c r="B37" s="46"/>
      <c r="C37" s="46"/>
      <c r="D37" s="47"/>
      <c r="E37" s="47"/>
      <c r="F37" s="48"/>
    </row>
    <row r="38" spans="1:6" ht="15.75" x14ac:dyDescent="0.25">
      <c r="A38" s="45"/>
      <c r="B38" s="46"/>
      <c r="C38" s="46"/>
      <c r="D38" s="47"/>
      <c r="E38" s="47"/>
      <c r="F38" s="48"/>
    </row>
    <row r="39" spans="1:6" ht="15.75" x14ac:dyDescent="0.25">
      <c r="A39" s="45"/>
      <c r="B39" s="46"/>
      <c r="C39" s="46"/>
      <c r="D39" s="47"/>
      <c r="E39" s="47"/>
      <c r="F39" s="48"/>
    </row>
    <row r="40" spans="1:6" ht="15.75" x14ac:dyDescent="0.25">
      <c r="A40" s="45"/>
      <c r="B40" s="46"/>
      <c r="C40" s="46"/>
      <c r="D40" s="47"/>
      <c r="E40" s="47"/>
      <c r="F40" s="48"/>
    </row>
    <row r="41" spans="1:6" ht="15.75" x14ac:dyDescent="0.25">
      <c r="A41" s="49"/>
      <c r="B41" s="50"/>
      <c r="C41" s="50"/>
      <c r="D41" s="51"/>
      <c r="E41" s="51"/>
      <c r="F41" s="52"/>
    </row>
    <row r="42" spans="1:6" ht="15.75" x14ac:dyDescent="0.25">
      <c r="A42" s="49"/>
      <c r="B42" s="50"/>
      <c r="C42" s="50"/>
      <c r="D42" s="51"/>
      <c r="E42" s="51"/>
      <c r="F42" s="52"/>
    </row>
    <row r="43" spans="1:6" ht="15.75" x14ac:dyDescent="0.25">
      <c r="A43" s="45"/>
      <c r="B43" s="46"/>
      <c r="C43" s="46"/>
      <c r="D43" s="47"/>
      <c r="E43" s="47"/>
      <c r="F43" s="48"/>
    </row>
    <row r="44" spans="1:6" ht="15.75" x14ac:dyDescent="0.25">
      <c r="A44" s="45"/>
      <c r="B44" s="53"/>
      <c r="C44" s="53"/>
      <c r="D44" s="54"/>
      <c r="E44" s="54"/>
      <c r="F44" s="55"/>
    </row>
    <row r="45" spans="1:6" ht="15.75" x14ac:dyDescent="0.25">
      <c r="A45" s="45"/>
      <c r="B45" s="53"/>
      <c r="C45" s="53"/>
      <c r="D45" s="54"/>
      <c r="E45" s="54"/>
      <c r="F45" s="55"/>
    </row>
    <row r="46" spans="1:6" ht="15.75" x14ac:dyDescent="0.25">
      <c r="A46" s="49"/>
      <c r="B46" s="56"/>
      <c r="C46" s="56"/>
      <c r="D46" s="57"/>
      <c r="E46" s="58"/>
      <c r="F46" s="59"/>
    </row>
    <row r="47" spans="1:6" ht="16.5" thickBot="1" x14ac:dyDescent="0.3">
      <c r="A47" s="45"/>
      <c r="B47" s="53"/>
      <c r="C47" s="53"/>
      <c r="D47" s="54"/>
      <c r="E47" s="54"/>
      <c r="F47" s="55"/>
    </row>
    <row r="48" spans="1:6" ht="16.5" thickBot="1" x14ac:dyDescent="0.3">
      <c r="A48" s="49"/>
      <c r="B48" s="56"/>
      <c r="C48" s="56"/>
      <c r="D48" s="60"/>
      <c r="E48" s="61"/>
      <c r="F48" s="62"/>
    </row>
    <row r="49" spans="1:6" ht="16.5" thickBot="1" x14ac:dyDescent="0.3">
      <c r="A49" s="63"/>
      <c r="B49" s="64"/>
      <c r="C49" s="64"/>
      <c r="D49" s="65"/>
      <c r="E49" s="65"/>
      <c r="F49" s="6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B29" sqref="B29"/>
    </sheetView>
  </sheetViews>
  <sheetFormatPr defaultRowHeight="15" x14ac:dyDescent="0.25"/>
  <cols>
    <col min="1" max="1" width="50.42578125" style="1" customWidth="1"/>
    <col min="2" max="3" width="15" style="1" customWidth="1"/>
    <col min="4" max="4" width="18.28515625" style="1" bestFit="1" customWidth="1"/>
    <col min="5" max="7" width="14.28515625" style="1" bestFit="1" customWidth="1"/>
    <col min="8" max="16384" width="9.140625" style="1"/>
  </cols>
  <sheetData>
    <row r="1" spans="1:7" ht="18.75" x14ac:dyDescent="0.3">
      <c r="A1" s="4" t="s">
        <v>0</v>
      </c>
      <c r="B1" s="4"/>
      <c r="C1" s="4"/>
    </row>
    <row r="2" spans="1:7" ht="15.75" x14ac:dyDescent="0.25">
      <c r="A2" s="42" t="s">
        <v>68</v>
      </c>
    </row>
    <row r="3" spans="1:7" ht="15.75" thickBot="1" x14ac:dyDescent="0.3">
      <c r="A3" s="31" t="s">
        <v>52</v>
      </c>
    </row>
    <row r="4" spans="1:7" x14ac:dyDescent="0.25">
      <c r="A4" s="72"/>
      <c r="B4" s="91">
        <v>2013</v>
      </c>
      <c r="C4" s="91">
        <v>2014</v>
      </c>
      <c r="D4" s="92">
        <v>2015</v>
      </c>
      <c r="E4" s="92">
        <v>2016</v>
      </c>
      <c r="F4" s="93">
        <v>2017</v>
      </c>
      <c r="G4" s="90">
        <v>2018</v>
      </c>
    </row>
    <row r="5" spans="1:7" x14ac:dyDescent="0.25">
      <c r="A5" s="41" t="s">
        <v>69</v>
      </c>
      <c r="B5" s="82"/>
      <c r="C5" s="82"/>
      <c r="D5" s="83"/>
      <c r="E5" s="83"/>
      <c r="F5" s="84"/>
    </row>
    <row r="6" spans="1:7" x14ac:dyDescent="0.25">
      <c r="A6" s="73" t="s">
        <v>42</v>
      </c>
      <c r="B6" s="74">
        <v>627198521</v>
      </c>
      <c r="C6" s="74">
        <v>637376262</v>
      </c>
      <c r="D6" s="75">
        <v>698497956</v>
      </c>
      <c r="E6" s="75">
        <v>791972230</v>
      </c>
      <c r="F6" s="76">
        <v>811477398</v>
      </c>
      <c r="G6" s="1">
        <v>857203452</v>
      </c>
    </row>
    <row r="7" spans="1:7" x14ac:dyDescent="0.25">
      <c r="A7" s="73" t="s">
        <v>43</v>
      </c>
      <c r="B7" s="74">
        <v>-402062088</v>
      </c>
      <c r="C7" s="74">
        <v>-468508235</v>
      </c>
      <c r="D7" s="75">
        <v>-40875546</v>
      </c>
      <c r="E7" s="75">
        <v>-43760380</v>
      </c>
      <c r="F7" s="76">
        <v>-49929161</v>
      </c>
      <c r="G7" s="76">
        <v>-46044604</v>
      </c>
    </row>
    <row r="8" spans="1:7" x14ac:dyDescent="0.25">
      <c r="A8" s="73" t="s">
        <v>44</v>
      </c>
      <c r="B8" s="74">
        <v>-52432315</v>
      </c>
      <c r="C8" s="74">
        <v>-49550201</v>
      </c>
      <c r="D8" s="75">
        <v>-526418578</v>
      </c>
      <c r="E8" s="75">
        <v>-546426398</v>
      </c>
      <c r="F8" s="76">
        <v>-626333132</v>
      </c>
      <c r="G8" s="76">
        <v>-663554253</v>
      </c>
    </row>
    <row r="9" spans="1:7" x14ac:dyDescent="0.25">
      <c r="A9" s="77"/>
      <c r="B9" s="78">
        <f>SUM(B6:B8)</f>
        <v>172704118</v>
      </c>
      <c r="C9" s="78">
        <f t="shared" ref="C9:G9" si="0">SUM(C6:C8)</f>
        <v>119317826</v>
      </c>
      <c r="D9" s="78">
        <f t="shared" si="0"/>
        <v>131203832</v>
      </c>
      <c r="E9" s="78">
        <f t="shared" si="0"/>
        <v>201785452</v>
      </c>
      <c r="F9" s="78">
        <f t="shared" si="0"/>
        <v>135215105</v>
      </c>
      <c r="G9" s="78">
        <f t="shared" si="0"/>
        <v>147604595</v>
      </c>
    </row>
    <row r="10" spans="1:7" x14ac:dyDescent="0.25">
      <c r="A10" s="41" t="s">
        <v>70</v>
      </c>
      <c r="B10" s="78"/>
      <c r="C10" s="78"/>
      <c r="D10" s="78"/>
      <c r="E10" s="78"/>
      <c r="F10" s="78"/>
    </row>
    <row r="11" spans="1:7" x14ac:dyDescent="0.25">
      <c r="A11" s="73" t="s">
        <v>45</v>
      </c>
      <c r="B11" s="74">
        <v>-8317783</v>
      </c>
      <c r="C11" s="74">
        <v>-32453178</v>
      </c>
      <c r="D11" s="75">
        <v>-12445829</v>
      </c>
      <c r="E11" s="75">
        <v>-27899465</v>
      </c>
      <c r="F11" s="76">
        <v>-17974581</v>
      </c>
      <c r="G11" s="76">
        <v>-16198058</v>
      </c>
    </row>
    <row r="12" spans="1:7" x14ac:dyDescent="0.25">
      <c r="A12" s="73" t="s">
        <v>46</v>
      </c>
      <c r="B12" s="74">
        <v>46149785</v>
      </c>
      <c r="C12" s="74">
        <v>36000802</v>
      </c>
      <c r="D12" s="75">
        <v>-13219388</v>
      </c>
      <c r="E12" s="75">
        <v>-28243756</v>
      </c>
      <c r="F12" s="76">
        <v>9294561</v>
      </c>
      <c r="G12" s="76">
        <v>-14144179</v>
      </c>
    </row>
    <row r="13" spans="1:7" x14ac:dyDescent="0.25">
      <c r="A13" s="73" t="s">
        <v>47</v>
      </c>
      <c r="B13" s="74">
        <v>-3878145</v>
      </c>
      <c r="C13" s="74">
        <v>-36301226</v>
      </c>
      <c r="D13" s="75">
        <v>83119905</v>
      </c>
      <c r="E13" s="75">
        <v>16669841</v>
      </c>
      <c r="F13" s="76">
        <v>4415806</v>
      </c>
      <c r="G13" s="76">
        <v>9489008</v>
      </c>
    </row>
    <row r="14" spans="1:7" x14ac:dyDescent="0.25">
      <c r="A14" s="73" t="s">
        <v>50</v>
      </c>
      <c r="B14" s="74">
        <v>-20500000</v>
      </c>
      <c r="C14" s="74"/>
      <c r="D14" s="75"/>
      <c r="E14" s="75"/>
      <c r="F14" s="76"/>
      <c r="G14" s="76"/>
    </row>
    <row r="15" spans="1:7" x14ac:dyDescent="0.25">
      <c r="A15" s="73" t="s">
        <v>48</v>
      </c>
      <c r="B15" s="74">
        <v>9876174</v>
      </c>
      <c r="C15" s="74">
        <v>45632252</v>
      </c>
      <c r="D15" s="75">
        <v>-34212332</v>
      </c>
      <c r="E15" s="75">
        <v>-8071243</v>
      </c>
      <c r="F15" s="76">
        <v>-2205837</v>
      </c>
      <c r="G15" s="76">
        <v>-14276591</v>
      </c>
    </row>
    <row r="16" spans="1:7" x14ac:dyDescent="0.25">
      <c r="A16" s="77"/>
      <c r="B16" s="78">
        <f>SUM(B11:B15)</f>
        <v>23330031</v>
      </c>
      <c r="C16" s="78">
        <f t="shared" ref="C16:G16" si="1">SUM(C11:C15)</f>
        <v>12878650</v>
      </c>
      <c r="D16" s="78">
        <f t="shared" si="1"/>
        <v>23242356</v>
      </c>
      <c r="E16" s="78">
        <f t="shared" si="1"/>
        <v>-47544623</v>
      </c>
      <c r="F16" s="78">
        <f t="shared" si="1"/>
        <v>-6470051</v>
      </c>
      <c r="G16" s="78">
        <f t="shared" si="1"/>
        <v>-35129820</v>
      </c>
    </row>
    <row r="17" spans="1:7" x14ac:dyDescent="0.25">
      <c r="A17" s="41" t="s">
        <v>71</v>
      </c>
      <c r="B17" s="78"/>
      <c r="C17" s="78"/>
      <c r="D17" s="78"/>
      <c r="E17" s="78"/>
      <c r="F17" s="78"/>
    </row>
    <row r="18" spans="1:7" x14ac:dyDescent="0.25">
      <c r="A18" s="73" t="s">
        <v>49</v>
      </c>
      <c r="B18" s="74">
        <v>-69300000</v>
      </c>
      <c r="C18" s="74">
        <v>-57750000</v>
      </c>
      <c r="D18" s="75">
        <v>-60060000</v>
      </c>
      <c r="E18" s="75">
        <v>-46200000</v>
      </c>
      <c r="F18" s="76">
        <v>-55440000</v>
      </c>
      <c r="G18" s="76">
        <v>-46200000</v>
      </c>
    </row>
    <row r="19" spans="1:7" x14ac:dyDescent="0.25">
      <c r="A19" s="77"/>
      <c r="B19" s="78">
        <f>B18</f>
        <v>-69300000</v>
      </c>
      <c r="C19" s="78">
        <f t="shared" ref="C19:G19" si="2">C18</f>
        <v>-57750000</v>
      </c>
      <c r="D19" s="78">
        <f t="shared" si="2"/>
        <v>-60060000</v>
      </c>
      <c r="E19" s="78">
        <f t="shared" si="2"/>
        <v>-46200000</v>
      </c>
      <c r="F19" s="78">
        <f t="shared" si="2"/>
        <v>-55440000</v>
      </c>
      <c r="G19" s="78">
        <f t="shared" si="2"/>
        <v>-46200000</v>
      </c>
    </row>
    <row r="20" spans="1:7" x14ac:dyDescent="0.25">
      <c r="A20" s="77"/>
      <c r="B20" s="78"/>
      <c r="C20" s="78"/>
      <c r="D20" s="78"/>
      <c r="E20" s="78"/>
      <c r="F20" s="78"/>
    </row>
    <row r="21" spans="1:7" x14ac:dyDescent="0.25">
      <c r="A21" s="31" t="s">
        <v>72</v>
      </c>
      <c r="B21" s="78">
        <f>B19+B16+B9</f>
        <v>126734149</v>
      </c>
      <c r="C21" s="78">
        <f t="shared" ref="C21:G21" si="3">C19+C16+C9</f>
        <v>74446476</v>
      </c>
      <c r="D21" s="78">
        <f t="shared" si="3"/>
        <v>94386188</v>
      </c>
      <c r="E21" s="78">
        <f t="shared" si="3"/>
        <v>108040829</v>
      </c>
      <c r="F21" s="78">
        <f t="shared" si="3"/>
        <v>73305054</v>
      </c>
      <c r="G21" s="78">
        <f t="shared" si="3"/>
        <v>66274775</v>
      </c>
    </row>
    <row r="22" spans="1:7" x14ac:dyDescent="0.25">
      <c r="A22" s="71" t="s">
        <v>73</v>
      </c>
      <c r="B22" s="74">
        <v>597478195</v>
      </c>
      <c r="C22" s="74">
        <v>724212344</v>
      </c>
      <c r="D22" s="75">
        <v>798658820</v>
      </c>
      <c r="E22" s="75">
        <v>893045008</v>
      </c>
      <c r="F22" s="76">
        <v>1001085837</v>
      </c>
      <c r="G22" s="1">
        <v>1074390891</v>
      </c>
    </row>
    <row r="23" spans="1:7" x14ac:dyDescent="0.25">
      <c r="A23" s="41" t="s">
        <v>74</v>
      </c>
      <c r="B23" s="78">
        <f>B21+B22</f>
        <v>724212344</v>
      </c>
      <c r="C23" s="78">
        <f t="shared" ref="C23:G23" si="4">C21+C22</f>
        <v>798658820</v>
      </c>
      <c r="D23" s="78">
        <f t="shared" si="4"/>
        <v>893045008</v>
      </c>
      <c r="E23" s="78">
        <f t="shared" si="4"/>
        <v>1001085837</v>
      </c>
      <c r="F23" s="78">
        <f t="shared" si="4"/>
        <v>1074390891</v>
      </c>
      <c r="G23" s="78">
        <f t="shared" si="4"/>
        <v>1140665666</v>
      </c>
    </row>
    <row r="24" spans="1:7" x14ac:dyDescent="0.25">
      <c r="A24" s="70"/>
      <c r="B24" s="78"/>
      <c r="C24" s="78"/>
      <c r="D24" s="78"/>
      <c r="E24" s="78"/>
      <c r="F24" s="78"/>
    </row>
    <row r="25" spans="1:7" ht="15.75" thickBot="1" x14ac:dyDescent="0.3">
      <c r="A25" s="41" t="s">
        <v>75</v>
      </c>
      <c r="B25" s="79">
        <f>B9/('1'!B8/10)</f>
        <v>3.7381843722943722</v>
      </c>
      <c r="C25" s="79">
        <f>C9/('1'!C8/10)</f>
        <v>2.5826369264069262</v>
      </c>
      <c r="D25" s="79">
        <f>D9/('1'!D8/10)</f>
        <v>2.8399097835497837</v>
      </c>
      <c r="E25" s="79">
        <f>E9/('1'!E8/10)</f>
        <v>4.3676504761904758</v>
      </c>
      <c r="F25" s="79">
        <f>F9/('1'!F8/10)</f>
        <v>2.9267338744588747</v>
      </c>
      <c r="G25" s="79">
        <f>G9/('1'!G8/10)</f>
        <v>3.1949046536796537</v>
      </c>
    </row>
    <row r="26" spans="1:7" ht="15.75" x14ac:dyDescent="0.25">
      <c r="A26" s="41" t="s">
        <v>76</v>
      </c>
      <c r="B26" s="80">
        <v>46200000</v>
      </c>
      <c r="C26" s="80">
        <v>46200000</v>
      </c>
      <c r="D26" s="21">
        <v>46200000</v>
      </c>
      <c r="E26" s="21">
        <v>46200000</v>
      </c>
      <c r="F26" s="23">
        <v>46200000</v>
      </c>
      <c r="G26" s="1">
        <f>'1'!G8/10</f>
        <v>46200000</v>
      </c>
    </row>
    <row r="27" spans="1:7" ht="15.75" x14ac:dyDescent="0.25">
      <c r="A27" s="18"/>
      <c r="B27" s="80"/>
      <c r="C27" s="80"/>
      <c r="D27" s="21"/>
      <c r="E27" s="21"/>
      <c r="F27" s="23"/>
    </row>
    <row r="28" spans="1:7" ht="15.75" x14ac:dyDescent="0.25">
      <c r="A28" s="24"/>
      <c r="B28" s="81"/>
      <c r="C28" s="81"/>
      <c r="D28" s="26"/>
      <c r="E28" s="26"/>
      <c r="F28" s="27"/>
    </row>
    <row r="29" spans="1:7" ht="15.75" x14ac:dyDescent="0.25">
      <c r="A29" s="18"/>
      <c r="B29" s="80"/>
      <c r="C29" s="80"/>
      <c r="D29" s="21"/>
      <c r="E29" s="21"/>
      <c r="F29" s="23"/>
    </row>
    <row r="30" spans="1:7" ht="15.75" x14ac:dyDescent="0.25">
      <c r="A30" s="24"/>
      <c r="B30" s="81"/>
      <c r="C30" s="81"/>
      <c r="D30" s="26"/>
      <c r="E30" s="26"/>
      <c r="F30" s="27"/>
    </row>
    <row r="31" spans="1:7" ht="15.75" x14ac:dyDescent="0.25">
      <c r="A31" s="24"/>
      <c r="B31" s="81"/>
      <c r="C31" s="81"/>
      <c r="D31" s="26"/>
      <c r="E31" s="26"/>
      <c r="F31" s="27"/>
    </row>
    <row r="32" spans="1:7" ht="15.75" x14ac:dyDescent="0.25">
      <c r="A32" s="18"/>
      <c r="B32" s="80"/>
      <c r="C32" s="80"/>
      <c r="D32" s="21"/>
      <c r="E32" s="21"/>
      <c r="F32" s="23"/>
    </row>
    <row r="33" spans="1:6" ht="15.75" x14ac:dyDescent="0.25">
      <c r="A33" s="24"/>
      <c r="B33" s="81"/>
      <c r="C33" s="81"/>
      <c r="D33" s="26"/>
      <c r="E33" s="26"/>
      <c r="F33" s="27"/>
    </row>
    <row r="34" spans="1:6" ht="16.5" thickBot="1" x14ac:dyDescent="0.3">
      <c r="A34" s="28"/>
      <c r="B34" s="29"/>
      <c r="C34" s="29"/>
      <c r="D34" s="30"/>
      <c r="E34" s="30"/>
      <c r="F34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2020-04-12T05:57:18Z</dcterms:modified>
</cp:coreProperties>
</file>