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0" yWindow="0" windowWidth="20490" windowHeight="7350" activeTab="2"/>
  </bookViews>
  <sheets>
    <sheet name="1" sheetId="1" r:id="rId1"/>
    <sheet name="2" sheetId="3" r:id="rId2"/>
    <sheet name="3" sheetId="4" r:id="rId3"/>
    <sheet name="Rat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4" l="1"/>
  <c r="H17" i="4"/>
  <c r="H8" i="4"/>
  <c r="H7" i="3"/>
  <c r="H10" i="3" s="1"/>
  <c r="H14" i="3" s="1"/>
  <c r="H16" i="3" s="1"/>
  <c r="H19" i="3" s="1"/>
  <c r="H23" i="3" s="1"/>
  <c r="H45" i="1"/>
  <c r="H34" i="1"/>
  <c r="H22" i="1"/>
  <c r="H9" i="1"/>
  <c r="G6" i="1"/>
  <c r="H6" i="1"/>
  <c r="H19" i="4" l="1"/>
  <c r="H21" i="4" s="1"/>
  <c r="H42" i="1"/>
  <c r="H44" i="1"/>
  <c r="H15" i="1"/>
  <c r="C45" i="1"/>
  <c r="D45" i="1"/>
  <c r="E45" i="1"/>
  <c r="F45" i="1"/>
  <c r="G45" i="1"/>
  <c r="B45" i="1"/>
  <c r="G17" i="4" l="1"/>
  <c r="G8" i="4"/>
  <c r="G27" i="4" s="1"/>
  <c r="G22" i="1"/>
  <c r="G34" i="1"/>
  <c r="G9" i="1"/>
  <c r="F17" i="4"/>
  <c r="G42" i="1" l="1"/>
  <c r="G44" i="1"/>
  <c r="G9" i="5"/>
  <c r="G15" i="1"/>
  <c r="G19" i="4"/>
  <c r="G21" i="4" s="1"/>
  <c r="G7" i="3"/>
  <c r="G10" i="3" s="1"/>
  <c r="G11" i="5" s="1"/>
  <c r="B7" i="3"/>
  <c r="B10" i="3" s="1"/>
  <c r="B14" i="3" s="1"/>
  <c r="B16" i="3" s="1"/>
  <c r="C7" i="3"/>
  <c r="C10" i="3" s="1"/>
  <c r="C14" i="3" s="1"/>
  <c r="C16" i="3" s="1"/>
  <c r="D7" i="3"/>
  <c r="D10" i="3" s="1"/>
  <c r="D14" i="3" s="1"/>
  <c r="D16" i="3" s="1"/>
  <c r="E7" i="3"/>
  <c r="E10" i="3" s="1"/>
  <c r="E14" i="3" s="1"/>
  <c r="E16" i="3" s="1"/>
  <c r="F7" i="3"/>
  <c r="F10" i="3" s="1"/>
  <c r="F14" i="3" s="1"/>
  <c r="F16" i="3" s="1"/>
  <c r="G14" i="3" l="1"/>
  <c r="G16" i="3" s="1"/>
  <c r="G19" i="3" s="1"/>
  <c r="G23" i="3" l="1"/>
  <c r="G10" i="5"/>
  <c r="G7" i="5"/>
  <c r="G6" i="5"/>
  <c r="G12" i="5"/>
  <c r="E17" i="4"/>
  <c r="E12" i="4"/>
  <c r="F8" i="4"/>
  <c r="E8" i="4"/>
  <c r="D8" i="4"/>
  <c r="C8" i="4"/>
  <c r="B8" i="4"/>
  <c r="F22" i="1"/>
  <c r="F34" i="1"/>
  <c r="F44" i="1" s="1"/>
  <c r="F9" i="1"/>
  <c r="F6" i="1"/>
  <c r="D19" i="4" l="1"/>
  <c r="D21" i="4" s="1"/>
  <c r="D27" i="4"/>
  <c r="C19" i="4"/>
  <c r="C21" i="4" s="1"/>
  <c r="C27" i="4"/>
  <c r="E19" i="4"/>
  <c r="E21" i="4" s="1"/>
  <c r="E27" i="4"/>
  <c r="B19" i="4"/>
  <c r="B21" i="4" s="1"/>
  <c r="B27" i="4"/>
  <c r="F27" i="4"/>
  <c r="F19" i="4"/>
  <c r="F21" i="4" s="1"/>
  <c r="F42" i="1"/>
  <c r="F15" i="1"/>
  <c r="B19" i="3"/>
  <c r="B11" i="5"/>
  <c r="F19" i="3"/>
  <c r="F12" i="5" s="1"/>
  <c r="F11" i="5"/>
  <c r="E19" i="3"/>
  <c r="E11" i="5"/>
  <c r="C19" i="3"/>
  <c r="C11" i="5"/>
  <c r="D19" i="3"/>
  <c r="D11" i="5"/>
  <c r="F9" i="5"/>
  <c r="B34" i="1"/>
  <c r="B44" i="1" s="1"/>
  <c r="B9" i="1"/>
  <c r="B6" i="1"/>
  <c r="C22" i="1"/>
  <c r="B22" i="1"/>
  <c r="C34" i="1"/>
  <c r="C44" i="1" s="1"/>
  <c r="C9" i="1"/>
  <c r="C6" i="1"/>
  <c r="D6" i="1"/>
  <c r="D22" i="1"/>
  <c r="D34" i="1"/>
  <c r="D44" i="1" s="1"/>
  <c r="D9" i="1"/>
  <c r="D9" i="5" s="1"/>
  <c r="E6" i="1"/>
  <c r="E22" i="1"/>
  <c r="E34" i="1"/>
  <c r="E44" i="1" s="1"/>
  <c r="E9" i="1"/>
  <c r="E9" i="5" s="1"/>
  <c r="C9" i="5" l="1"/>
  <c r="B15" i="1"/>
  <c r="B9" i="5"/>
  <c r="F6" i="5"/>
  <c r="F7" i="5"/>
  <c r="D23" i="3"/>
  <c r="D7" i="5"/>
  <c r="D10" i="5"/>
  <c r="D12" i="5"/>
  <c r="C23" i="3"/>
  <c r="C10" i="5"/>
  <c r="C7" i="5"/>
  <c r="C12" i="5"/>
  <c r="F23" i="3"/>
  <c r="F10" i="5"/>
  <c r="E23" i="3"/>
  <c r="E7" i="5"/>
  <c r="E12" i="5"/>
  <c r="E10" i="5"/>
  <c r="B23" i="3"/>
  <c r="B12" i="5"/>
  <c r="B7" i="5"/>
  <c r="B10" i="5"/>
  <c r="B6" i="5"/>
  <c r="E42" i="1"/>
  <c r="E15" i="1"/>
  <c r="B42" i="1"/>
  <c r="C42" i="1"/>
  <c r="C15" i="1"/>
  <c r="C6" i="5" s="1"/>
  <c r="D42" i="1"/>
  <c r="D15" i="1"/>
  <c r="D6" i="5" s="1"/>
  <c r="E6" i="5" l="1"/>
</calcChain>
</file>

<file path=xl/sharedStrings.xml><?xml version="1.0" encoding="utf-8"?>
<sst xmlns="http://schemas.openxmlformats.org/spreadsheetml/2006/main" count="80" uniqueCount="73">
  <si>
    <t>Property ,Plant &amp; equipment</t>
  </si>
  <si>
    <t>Inventories</t>
  </si>
  <si>
    <t xml:space="preserve">Trade &amp; other Receivable </t>
  </si>
  <si>
    <t>Advance,Dposit &amp; Prepayments</t>
  </si>
  <si>
    <t>Goods- in-Transit</t>
  </si>
  <si>
    <t>Cash &amp; Cash Equivalent</t>
  </si>
  <si>
    <t>Tax Holiday Reserve</t>
  </si>
  <si>
    <t>Retained Earning</t>
  </si>
  <si>
    <t>Current Liabilities</t>
  </si>
  <si>
    <t>Trade Payable</t>
  </si>
  <si>
    <t>loan &amp; Advance</t>
  </si>
  <si>
    <t>Cash Credit/TR</t>
  </si>
  <si>
    <t>liabilities for Expenses</t>
  </si>
  <si>
    <t>Dividend payable</t>
  </si>
  <si>
    <t>CSR fund</t>
  </si>
  <si>
    <t>Liabilities for WPPF</t>
  </si>
  <si>
    <t>Liabilities for providend fund</t>
  </si>
  <si>
    <t>Income Tax payable</t>
  </si>
  <si>
    <t>Issued share Capital</t>
  </si>
  <si>
    <t>Gross Profit</t>
  </si>
  <si>
    <t>Administrative and Selling Expenses</t>
  </si>
  <si>
    <t>Other Income</t>
  </si>
  <si>
    <t>Financial cost</t>
  </si>
  <si>
    <t>Contribution to wPPF</t>
  </si>
  <si>
    <t>Imcome Tax Provision</t>
  </si>
  <si>
    <t>Payment for Costs &amp; Expenses</t>
  </si>
  <si>
    <t>Collection from Sales &amp; others</t>
  </si>
  <si>
    <t>Acquistion of Fixed Assests</t>
  </si>
  <si>
    <t>Pharma Aids Limited</t>
  </si>
  <si>
    <t>Debt to Equity</t>
  </si>
  <si>
    <t>Current Ratio</t>
  </si>
  <si>
    <t>Net Margin</t>
  </si>
  <si>
    <t>Operating Margin</t>
  </si>
  <si>
    <t>Current portion of long term loan</t>
  </si>
  <si>
    <t>CSR Fund</t>
  </si>
  <si>
    <t>Long Term Loan</t>
  </si>
  <si>
    <t>Dividend Payment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</si>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</sst>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1" applyFill="1"/>
    <xf numFmtId="0" fontId="0" fillId="0" borderId="0" xfId="0" applyFill="1"/>
    <xf numFmtId="0" fontId="4" fillId="0" borderId="0" xfId="1" applyFont="1" applyFill="1"/>
    <xf numFmtId="2" fontId="0" fillId="0" borderId="0" xfId="0" applyNumberFormat="1"/>
    <xf numFmtId="10" fontId="0" fillId="0" borderId="0" xfId="2" applyNumberFormat="1" applyFont="1"/>
    <xf numFmtId="164" fontId="0" fillId="0" borderId="0" xfId="3" applyNumberFormat="1" applyFont="1"/>
    <xf numFmtId="164" fontId="5" fillId="0" borderId="0" xfId="3" applyNumberFormat="1" applyFont="1"/>
    <xf numFmtId="164" fontId="6" fillId="0" borderId="0" xfId="3" applyNumberFormat="1" applyFont="1"/>
    <xf numFmtId="2" fontId="1" fillId="0" borderId="0" xfId="0" applyNumberFormat="1" applyFont="1"/>
    <xf numFmtId="3" fontId="0" fillId="0" borderId="0" xfId="0" applyNumberFormat="1"/>
    <xf numFmtId="164" fontId="3" fillId="0" borderId="0" xfId="3" applyNumberFormat="1" applyFont="1"/>
    <xf numFmtId="164" fontId="1" fillId="0" borderId="0" xfId="3" applyNumberFormat="1" applyFont="1"/>
    <xf numFmtId="0" fontId="1" fillId="0" borderId="1" xfId="0" applyFont="1" applyBorder="1" applyAlignment="1">
      <alignment horizontal="left"/>
    </xf>
    <xf numFmtId="0" fontId="8" fillId="0" borderId="0" xfId="0" applyFont="1"/>
    <xf numFmtId="0" fontId="3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" fillId="0" borderId="1" xfId="0" applyFont="1" applyBorder="1"/>
    <xf numFmtId="164" fontId="6" fillId="0" borderId="0" xfId="0" applyNumberFormat="1" applyFont="1"/>
    <xf numFmtId="2" fontId="6" fillId="0" borderId="0" xfId="0" applyNumberFormat="1" applyFont="1"/>
    <xf numFmtId="0" fontId="1" fillId="0" borderId="0" xfId="0" applyFont="1" applyBorder="1"/>
    <xf numFmtId="0" fontId="1" fillId="0" borderId="2" xfId="0" applyFont="1" applyBorder="1"/>
    <xf numFmtId="0" fontId="0" fillId="0" borderId="0" xfId="0" applyFont="1"/>
    <xf numFmtId="164" fontId="0" fillId="0" borderId="0" xfId="0" applyNumberFormat="1"/>
  </cellXfs>
  <cellStyles count="4">
    <cellStyle name="Accent6" xfId="1" builtinId="49"/>
    <cellStyle name="Comma" xfId="3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H47" sqref="H47"/>
    </sheetView>
  </sheetViews>
  <sheetFormatPr defaultRowHeight="15" x14ac:dyDescent="0.25"/>
  <cols>
    <col min="1" max="1" width="43.140625" customWidth="1"/>
    <col min="2" max="3" width="16.140625" bestFit="1" customWidth="1"/>
    <col min="4" max="4" width="17.28515625" customWidth="1"/>
    <col min="5" max="7" width="16.140625" bestFit="1" customWidth="1"/>
    <col min="8" max="8" width="20.28515625" customWidth="1"/>
  </cols>
  <sheetData>
    <row r="1" spans="1:8" ht="18.75" x14ac:dyDescent="0.3">
      <c r="A1" s="6" t="s">
        <v>28</v>
      </c>
    </row>
    <row r="2" spans="1:8" ht="18.75" x14ac:dyDescent="0.3">
      <c r="A2" s="10" t="s">
        <v>37</v>
      </c>
    </row>
    <row r="3" spans="1:8" ht="18.75" x14ac:dyDescent="0.3">
      <c r="A3" s="10" t="s">
        <v>38</v>
      </c>
    </row>
    <row r="4" spans="1:8" ht="15.75" x14ac:dyDescent="0.25">
      <c r="A4" s="1"/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</row>
    <row r="5" spans="1:8" x14ac:dyDescent="0.25">
      <c r="A5" s="20" t="s">
        <v>39</v>
      </c>
      <c r="B5" s="13"/>
      <c r="C5" s="13"/>
      <c r="D5" s="13"/>
      <c r="E5" s="13"/>
      <c r="F5" s="13"/>
      <c r="G5" s="13"/>
    </row>
    <row r="6" spans="1:8" ht="15.75" x14ac:dyDescent="0.25">
      <c r="A6" s="21" t="s">
        <v>40</v>
      </c>
      <c r="B6" s="14">
        <f t="shared" ref="B6:H6" si="0">SUM(B7:B8)</f>
        <v>78881772</v>
      </c>
      <c r="C6" s="14">
        <f t="shared" si="0"/>
        <v>74283847</v>
      </c>
      <c r="D6" s="14">
        <f t="shared" si="0"/>
        <v>71995876</v>
      </c>
      <c r="E6" s="14">
        <f t="shared" si="0"/>
        <v>65257105</v>
      </c>
      <c r="F6" s="14">
        <f t="shared" si="0"/>
        <v>66212277</v>
      </c>
      <c r="G6" s="14">
        <f t="shared" si="0"/>
        <v>86279127</v>
      </c>
      <c r="H6" s="14">
        <f t="shared" si="0"/>
        <v>78829951</v>
      </c>
    </row>
    <row r="7" spans="1:8" ht="15.75" x14ac:dyDescent="0.25">
      <c r="A7" t="s">
        <v>0</v>
      </c>
      <c r="B7" s="15">
        <v>78881772</v>
      </c>
      <c r="C7" s="15">
        <v>74283847</v>
      </c>
      <c r="D7" s="14">
        <v>71995876</v>
      </c>
      <c r="E7" s="15">
        <v>65257105</v>
      </c>
      <c r="F7" s="15">
        <v>66212277</v>
      </c>
      <c r="G7" s="13">
        <v>86279127</v>
      </c>
      <c r="H7" s="15">
        <v>78829951</v>
      </c>
    </row>
    <row r="8" spans="1:8" ht="15.75" x14ac:dyDescent="0.25">
      <c r="B8" s="15"/>
      <c r="C8" s="15"/>
      <c r="D8" s="15"/>
      <c r="E8" s="15"/>
      <c r="F8" s="15"/>
      <c r="G8" s="13"/>
    </row>
    <row r="9" spans="1:8" ht="15.75" x14ac:dyDescent="0.25">
      <c r="A9" s="21" t="s">
        <v>41</v>
      </c>
      <c r="B9" s="14">
        <f t="shared" ref="B9:H9" si="1">SUM(B10:B14)</f>
        <v>73679058</v>
      </c>
      <c r="C9" s="14">
        <f t="shared" si="1"/>
        <v>98516161</v>
      </c>
      <c r="D9" s="14">
        <f t="shared" si="1"/>
        <v>115678320</v>
      </c>
      <c r="E9" s="14">
        <f t="shared" si="1"/>
        <v>142417626</v>
      </c>
      <c r="F9" s="14">
        <f t="shared" si="1"/>
        <v>155983102</v>
      </c>
      <c r="G9" s="14">
        <f t="shared" si="1"/>
        <v>173371235</v>
      </c>
      <c r="H9" s="14">
        <f t="shared" si="1"/>
        <v>207431490</v>
      </c>
    </row>
    <row r="10" spans="1:8" ht="15.75" x14ac:dyDescent="0.25">
      <c r="A10" t="s">
        <v>1</v>
      </c>
      <c r="B10" s="15">
        <v>8482725</v>
      </c>
      <c r="C10" s="15">
        <v>9658023</v>
      </c>
      <c r="D10" s="15">
        <v>14956008</v>
      </c>
      <c r="E10" s="15">
        <v>10655288</v>
      </c>
      <c r="F10" s="15">
        <v>19784305</v>
      </c>
      <c r="G10" s="13">
        <v>23320738</v>
      </c>
      <c r="H10" s="15">
        <v>35614919</v>
      </c>
    </row>
    <row r="11" spans="1:8" ht="15.75" x14ac:dyDescent="0.25">
      <c r="A11" t="s">
        <v>2</v>
      </c>
      <c r="B11" s="15">
        <v>45290478</v>
      </c>
      <c r="C11" s="15">
        <v>64684571</v>
      </c>
      <c r="D11" s="15">
        <v>76297808</v>
      </c>
      <c r="E11" s="15">
        <v>91916984</v>
      </c>
      <c r="F11" s="15">
        <v>104590878</v>
      </c>
      <c r="G11" s="13">
        <v>118014759</v>
      </c>
      <c r="H11" s="15">
        <v>133791300</v>
      </c>
    </row>
    <row r="12" spans="1:8" ht="15.75" x14ac:dyDescent="0.25">
      <c r="A12" t="s">
        <v>3</v>
      </c>
      <c r="B12" s="15">
        <v>18332686</v>
      </c>
      <c r="C12" s="15">
        <v>20673082</v>
      </c>
      <c r="D12" s="15">
        <v>20972332</v>
      </c>
      <c r="E12" s="15">
        <v>28619120</v>
      </c>
      <c r="F12" s="15">
        <v>22347099</v>
      </c>
      <c r="G12" s="13">
        <v>24396559</v>
      </c>
      <c r="H12" s="15">
        <v>24672155</v>
      </c>
    </row>
    <row r="13" spans="1:8" ht="15.75" x14ac:dyDescent="0.25">
      <c r="A13" t="s">
        <v>4</v>
      </c>
      <c r="B13" s="15">
        <v>782723</v>
      </c>
      <c r="C13" s="15">
        <v>2920115</v>
      </c>
      <c r="D13" s="15">
        <v>378643</v>
      </c>
      <c r="E13" s="15">
        <v>3221415</v>
      </c>
      <c r="F13" s="15">
        <v>585889</v>
      </c>
      <c r="G13" s="13">
        <v>1937135</v>
      </c>
      <c r="H13" s="15">
        <v>3568763</v>
      </c>
    </row>
    <row r="14" spans="1:8" ht="15.75" x14ac:dyDescent="0.25">
      <c r="A14" t="s">
        <v>5</v>
      </c>
      <c r="B14" s="15">
        <v>790446</v>
      </c>
      <c r="C14" s="15">
        <v>580370</v>
      </c>
      <c r="D14" s="15">
        <v>3073529</v>
      </c>
      <c r="E14" s="15">
        <v>8004819</v>
      </c>
      <c r="F14" s="15">
        <v>8674931</v>
      </c>
      <c r="G14" s="13">
        <v>5702044</v>
      </c>
      <c r="H14" s="15">
        <v>9784353</v>
      </c>
    </row>
    <row r="15" spans="1:8" ht="15.75" x14ac:dyDescent="0.25">
      <c r="A15" s="1"/>
      <c r="B15" s="14">
        <f t="shared" ref="B15" si="2">B6+B9</f>
        <v>152560830</v>
      </c>
      <c r="C15" s="14">
        <f t="shared" ref="C15:H15" si="3">C6+C9</f>
        <v>172800008</v>
      </c>
      <c r="D15" s="14">
        <f t="shared" si="3"/>
        <v>187674196</v>
      </c>
      <c r="E15" s="14">
        <f t="shared" si="3"/>
        <v>207674731</v>
      </c>
      <c r="F15" s="14">
        <f t="shared" si="3"/>
        <v>222195379</v>
      </c>
      <c r="G15" s="14">
        <f t="shared" si="3"/>
        <v>259650362</v>
      </c>
      <c r="H15" s="14">
        <f t="shared" si="3"/>
        <v>286261441</v>
      </c>
    </row>
    <row r="16" spans="1:8" ht="15.75" x14ac:dyDescent="0.25">
      <c r="B16" s="15"/>
      <c r="C16" s="15"/>
      <c r="D16" s="15"/>
      <c r="E16" s="15"/>
      <c r="F16" s="15"/>
      <c r="G16" s="13"/>
    </row>
    <row r="17" spans="1:8" ht="15.75" x14ac:dyDescent="0.25">
      <c r="A17" s="22" t="s">
        <v>42</v>
      </c>
      <c r="B17" s="13"/>
      <c r="C17" s="13"/>
      <c r="D17" s="13"/>
      <c r="E17" s="13"/>
      <c r="F17" s="13"/>
      <c r="G17" s="13"/>
    </row>
    <row r="18" spans="1:8" ht="15.75" x14ac:dyDescent="0.25">
      <c r="A18" s="23" t="s">
        <v>43</v>
      </c>
      <c r="B18" s="15"/>
      <c r="C18" s="15"/>
      <c r="D18" s="15"/>
      <c r="E18" s="15"/>
      <c r="F18" s="15"/>
      <c r="G18" s="13"/>
    </row>
    <row r="19" spans="1:8" s="1" customFormat="1" ht="15.75" x14ac:dyDescent="0.25">
      <c r="A19" s="21" t="s">
        <v>44</v>
      </c>
      <c r="B19" s="14"/>
      <c r="C19" s="14"/>
      <c r="D19" s="14"/>
      <c r="E19" s="14"/>
      <c r="F19" s="14">
        <v>3800000</v>
      </c>
      <c r="G19" s="19">
        <v>2600000</v>
      </c>
    </row>
    <row r="20" spans="1:8" ht="15.75" x14ac:dyDescent="0.25">
      <c r="A20" t="s">
        <v>35</v>
      </c>
      <c r="B20" s="15"/>
      <c r="C20" s="15"/>
      <c r="D20" s="15"/>
      <c r="E20" s="15"/>
      <c r="F20" s="15">
        <v>3800000</v>
      </c>
      <c r="G20" s="13">
        <v>2600000</v>
      </c>
    </row>
    <row r="21" spans="1:8" ht="15.75" x14ac:dyDescent="0.25">
      <c r="B21" s="15"/>
      <c r="C21" s="15"/>
      <c r="D21" s="15"/>
      <c r="E21" s="15"/>
      <c r="F21" s="15"/>
      <c r="G21" s="13"/>
    </row>
    <row r="22" spans="1:8" ht="15.75" x14ac:dyDescent="0.25">
      <c r="A22" s="21" t="s">
        <v>8</v>
      </c>
      <c r="B22" s="14">
        <f t="shared" ref="B22:C22" si="4">SUM(B23:B32)</f>
        <v>70857445</v>
      </c>
      <c r="C22" s="14">
        <f t="shared" si="4"/>
        <v>73700085</v>
      </c>
      <c r="D22" s="14">
        <f>SUM(D23:D32)</f>
        <v>70901067</v>
      </c>
      <c r="E22" s="14">
        <f>SUM(E23:E32)</f>
        <v>75229337</v>
      </c>
      <c r="F22" s="14">
        <f>SUM(F23:F32)</f>
        <v>63863484</v>
      </c>
      <c r="G22" s="14">
        <f>SUM(G23:G32)</f>
        <v>67323163</v>
      </c>
      <c r="H22" s="14">
        <f>SUM(H23:H32)</f>
        <v>64485579</v>
      </c>
    </row>
    <row r="23" spans="1:8" ht="15.75" x14ac:dyDescent="0.25">
      <c r="A23" t="s">
        <v>9</v>
      </c>
      <c r="B23" s="15">
        <v>3422475</v>
      </c>
      <c r="C23" s="15">
        <v>3420755</v>
      </c>
      <c r="D23" s="15">
        <v>5199739</v>
      </c>
      <c r="E23" s="15">
        <v>3827614</v>
      </c>
      <c r="F23" s="15">
        <v>1901142</v>
      </c>
      <c r="G23" s="13">
        <v>705181</v>
      </c>
      <c r="H23" s="15">
        <v>1225501</v>
      </c>
    </row>
    <row r="24" spans="1:8" ht="15.75" x14ac:dyDescent="0.25">
      <c r="A24" t="s">
        <v>33</v>
      </c>
      <c r="B24" s="15"/>
      <c r="C24" s="15"/>
      <c r="D24" s="15"/>
      <c r="E24" s="15"/>
      <c r="F24" s="15">
        <v>1200000</v>
      </c>
      <c r="G24" s="13">
        <v>1200000</v>
      </c>
    </row>
    <row r="25" spans="1:8" ht="15.75" x14ac:dyDescent="0.25">
      <c r="A25" t="s">
        <v>10</v>
      </c>
      <c r="B25" s="15">
        <v>23513767</v>
      </c>
      <c r="C25" s="15">
        <v>22055433</v>
      </c>
      <c r="D25" s="15">
        <v>10410614</v>
      </c>
      <c r="E25" s="15">
        <v>12860664</v>
      </c>
      <c r="F25" s="15">
        <v>1649892</v>
      </c>
      <c r="G25" s="13">
        <v>2482206</v>
      </c>
      <c r="H25" s="15">
        <v>3698201</v>
      </c>
    </row>
    <row r="26" spans="1:8" ht="15.75" x14ac:dyDescent="0.25">
      <c r="A26" t="s">
        <v>11</v>
      </c>
      <c r="B26" s="15">
        <v>12868481</v>
      </c>
      <c r="C26" s="15">
        <v>14144330</v>
      </c>
      <c r="D26" s="15">
        <v>18705603</v>
      </c>
      <c r="E26" s="15">
        <v>12323581</v>
      </c>
      <c r="F26" s="15">
        <v>18475098</v>
      </c>
      <c r="G26" s="13">
        <v>14887092</v>
      </c>
      <c r="H26" s="15">
        <v>11267411</v>
      </c>
    </row>
    <row r="27" spans="1:8" ht="15.75" x14ac:dyDescent="0.25">
      <c r="A27" t="s">
        <v>12</v>
      </c>
      <c r="B27" s="15">
        <v>6547371</v>
      </c>
      <c r="C27" s="15">
        <v>9230670</v>
      </c>
      <c r="D27" s="15">
        <v>10420471</v>
      </c>
      <c r="E27" s="15">
        <v>10437378</v>
      </c>
      <c r="F27" s="15">
        <v>8897177</v>
      </c>
      <c r="G27" s="13">
        <v>13794481</v>
      </c>
      <c r="H27" s="15">
        <v>9863892</v>
      </c>
    </row>
    <row r="28" spans="1:8" ht="15.75" x14ac:dyDescent="0.25">
      <c r="A28" t="s">
        <v>13</v>
      </c>
      <c r="B28" s="15">
        <v>12183991</v>
      </c>
      <c r="C28" s="15">
        <v>7642657</v>
      </c>
      <c r="D28" s="15">
        <v>7763358</v>
      </c>
      <c r="E28" s="15">
        <v>10017391</v>
      </c>
      <c r="F28" s="15">
        <v>11468817</v>
      </c>
      <c r="G28" s="13">
        <v>12269504</v>
      </c>
      <c r="H28" s="15">
        <v>14533349</v>
      </c>
    </row>
    <row r="29" spans="1:8" ht="15.75" x14ac:dyDescent="0.25">
      <c r="A29" t="s">
        <v>14</v>
      </c>
      <c r="B29" s="15">
        <v>11567830</v>
      </c>
      <c r="C29" s="15">
        <v>15518660</v>
      </c>
      <c r="D29" s="15">
        <v>1340695</v>
      </c>
      <c r="E29" s="15">
        <v>2468977</v>
      </c>
      <c r="F29" s="15">
        <v>0</v>
      </c>
      <c r="G29" s="13">
        <v>0</v>
      </c>
    </row>
    <row r="30" spans="1:8" ht="15.75" x14ac:dyDescent="0.25">
      <c r="A30" t="s">
        <v>17</v>
      </c>
      <c r="B30" s="15">
        <v>753530</v>
      </c>
      <c r="C30" s="15">
        <v>1687580</v>
      </c>
      <c r="D30" s="15">
        <v>14650753</v>
      </c>
      <c r="E30" s="15">
        <v>20499878</v>
      </c>
      <c r="F30" s="15">
        <v>15586779</v>
      </c>
      <c r="G30" s="13">
        <v>16077870</v>
      </c>
      <c r="H30" s="15">
        <v>16395887</v>
      </c>
    </row>
    <row r="31" spans="1:8" ht="15.75" x14ac:dyDescent="0.25">
      <c r="A31" t="s">
        <v>15</v>
      </c>
      <c r="B31" s="15"/>
      <c r="C31" s="15">
        <v>0</v>
      </c>
      <c r="D31" s="15">
        <v>2409834</v>
      </c>
      <c r="E31" s="15">
        <v>2448176</v>
      </c>
      <c r="F31" s="15">
        <v>3149575</v>
      </c>
      <c r="G31" s="13">
        <v>4318074</v>
      </c>
      <c r="H31" s="15">
        <v>4718216</v>
      </c>
    </row>
    <row r="32" spans="1:8" ht="15.75" x14ac:dyDescent="0.25">
      <c r="A32" t="s">
        <v>16</v>
      </c>
      <c r="B32" s="15"/>
      <c r="C32" s="15"/>
      <c r="D32" s="15"/>
      <c r="E32" s="15">
        <v>345678</v>
      </c>
      <c r="F32" s="15">
        <v>1535004</v>
      </c>
      <c r="G32" s="13">
        <v>1588755</v>
      </c>
      <c r="H32" s="15">
        <v>2783122</v>
      </c>
    </row>
    <row r="33" spans="1:8" ht="15.75" x14ac:dyDescent="0.25">
      <c r="B33" s="15"/>
      <c r="C33" s="15"/>
      <c r="D33" s="15"/>
      <c r="E33" s="15"/>
      <c r="F33" s="15"/>
      <c r="G33" s="13"/>
    </row>
    <row r="34" spans="1:8" ht="15.75" x14ac:dyDescent="0.25">
      <c r="A34" s="21" t="s">
        <v>45</v>
      </c>
      <c r="B34" s="14">
        <f t="shared" ref="B34:C34" si="5">SUM(B35:B38)</f>
        <v>81703385</v>
      </c>
      <c r="C34" s="14">
        <f t="shared" si="5"/>
        <v>99099923</v>
      </c>
      <c r="D34" s="14">
        <f>SUM(D35:D38)</f>
        <v>116773129</v>
      </c>
      <c r="E34" s="14">
        <f>SUM(E35:E38)</f>
        <v>132445394</v>
      </c>
      <c r="F34" s="14">
        <f>SUM(F35:F38)</f>
        <v>154531895</v>
      </c>
      <c r="G34" s="14">
        <f>SUM(G35:G38)</f>
        <v>189727199</v>
      </c>
      <c r="H34" s="14">
        <f>SUM(H35:H38)</f>
        <v>221775862</v>
      </c>
    </row>
    <row r="35" spans="1:8" ht="15.75" x14ac:dyDescent="0.25">
      <c r="A35" t="s">
        <v>18</v>
      </c>
      <c r="B35" s="15">
        <v>31200000</v>
      </c>
      <c r="C35" s="15">
        <v>31200000</v>
      </c>
      <c r="D35" s="15">
        <v>31200000</v>
      </c>
      <c r="E35" s="15">
        <v>31200000</v>
      </c>
      <c r="F35" s="15">
        <v>31200000</v>
      </c>
      <c r="G35" s="13">
        <v>31200000</v>
      </c>
      <c r="H35" s="15">
        <v>31200000</v>
      </c>
    </row>
    <row r="36" spans="1:8" ht="15.75" x14ac:dyDescent="0.25">
      <c r="A36" t="s">
        <v>6</v>
      </c>
      <c r="B36" s="15">
        <v>2867808</v>
      </c>
      <c r="C36" s="15">
        <v>2867808</v>
      </c>
      <c r="D36" s="15">
        <v>2867808</v>
      </c>
      <c r="E36" s="15">
        <v>2867808</v>
      </c>
      <c r="F36" s="15">
        <v>2867808</v>
      </c>
      <c r="G36" s="13">
        <v>2867808</v>
      </c>
      <c r="H36" s="15">
        <v>2867808</v>
      </c>
    </row>
    <row r="37" spans="1:8" ht="15.75" x14ac:dyDescent="0.25">
      <c r="A37" t="s">
        <v>34</v>
      </c>
      <c r="B37" s="15"/>
      <c r="C37" s="15"/>
      <c r="D37" s="15"/>
      <c r="E37" s="15"/>
      <c r="F37" s="15">
        <v>1877977</v>
      </c>
      <c r="G37" s="13">
        <v>2158935</v>
      </c>
      <c r="H37" s="15">
        <v>2704631</v>
      </c>
    </row>
    <row r="38" spans="1:8" ht="15.75" x14ac:dyDescent="0.25">
      <c r="A38" t="s">
        <v>7</v>
      </c>
      <c r="B38" s="15">
        <v>47635577</v>
      </c>
      <c r="C38" s="15">
        <v>65032115</v>
      </c>
      <c r="D38" s="15">
        <v>82705321</v>
      </c>
      <c r="E38" s="15">
        <v>98377586</v>
      </c>
      <c r="F38" s="15">
        <v>118586110</v>
      </c>
      <c r="G38" s="13">
        <v>153500456</v>
      </c>
      <c r="H38" s="15">
        <v>185003423</v>
      </c>
    </row>
    <row r="39" spans="1:8" ht="15.75" x14ac:dyDescent="0.25">
      <c r="B39" s="15"/>
      <c r="C39" s="15"/>
      <c r="D39" s="15"/>
      <c r="E39" s="15"/>
      <c r="F39" s="15"/>
      <c r="G39" s="13"/>
    </row>
    <row r="40" spans="1:8" ht="15.75" x14ac:dyDescent="0.25">
      <c r="B40" s="15"/>
      <c r="C40" s="15"/>
      <c r="D40" s="15"/>
      <c r="E40" s="15"/>
      <c r="F40" s="15"/>
      <c r="G40" s="13"/>
    </row>
    <row r="41" spans="1:8" ht="15.75" x14ac:dyDescent="0.25">
      <c r="B41" s="15"/>
      <c r="C41" s="15"/>
      <c r="D41" s="15"/>
      <c r="E41" s="15"/>
      <c r="F41" s="15"/>
      <c r="G41" s="13"/>
    </row>
    <row r="42" spans="1:8" ht="15.75" x14ac:dyDescent="0.25">
      <c r="A42" s="1"/>
      <c r="B42" s="14">
        <f>B34+B22</f>
        <v>152560830</v>
      </c>
      <c r="C42" s="14">
        <f>C34+C22</f>
        <v>172800008</v>
      </c>
      <c r="D42" s="14">
        <f>D34+D22</f>
        <v>187674196</v>
      </c>
      <c r="E42" s="14">
        <f>E34+E22</f>
        <v>207674731</v>
      </c>
      <c r="F42" s="14">
        <f>F34+F22+F19</f>
        <v>222195379</v>
      </c>
      <c r="G42" s="14">
        <f>G34+G22+G19</f>
        <v>259650362</v>
      </c>
      <c r="H42" s="14">
        <f>H34+H22+H19</f>
        <v>286261441</v>
      </c>
    </row>
    <row r="43" spans="1:8" ht="15.75" x14ac:dyDescent="0.25">
      <c r="A43" s="1"/>
      <c r="B43" s="5"/>
      <c r="C43" s="5"/>
      <c r="D43" s="5"/>
      <c r="E43" s="3"/>
      <c r="F43" s="3"/>
    </row>
    <row r="44" spans="1:8" ht="15.75" x14ac:dyDescent="0.25">
      <c r="A44" s="24" t="s">
        <v>46</v>
      </c>
      <c r="B44" s="26">
        <f>B34/B45</f>
        <v>26.186982371794873</v>
      </c>
      <c r="C44" s="26">
        <f t="shared" ref="C44:H44" si="6">C34/C45</f>
        <v>31.762795833333332</v>
      </c>
      <c r="D44" s="26">
        <f t="shared" si="6"/>
        <v>37.427284935897433</v>
      </c>
      <c r="E44" s="26">
        <f t="shared" si="6"/>
        <v>42.450446794871795</v>
      </c>
      <c r="F44" s="26">
        <f t="shared" si="6"/>
        <v>49.529453525641024</v>
      </c>
      <c r="G44" s="26">
        <f t="shared" si="6"/>
        <v>60.809999679487177</v>
      </c>
      <c r="H44" s="26">
        <f t="shared" si="6"/>
        <v>71.082007051282048</v>
      </c>
    </row>
    <row r="45" spans="1:8" ht="15.75" x14ac:dyDescent="0.25">
      <c r="A45" s="24" t="s">
        <v>47</v>
      </c>
      <c r="B45" s="25">
        <f>B35/10</f>
        <v>3120000</v>
      </c>
      <c r="C45" s="25">
        <f t="shared" ref="C45:H45" si="7">C35/10</f>
        <v>3120000</v>
      </c>
      <c r="D45" s="25">
        <f t="shared" si="7"/>
        <v>3120000</v>
      </c>
      <c r="E45" s="25">
        <f t="shared" si="7"/>
        <v>3120000</v>
      </c>
      <c r="F45" s="25">
        <f t="shared" si="7"/>
        <v>3120000</v>
      </c>
      <c r="G45" s="25">
        <f t="shared" si="7"/>
        <v>3120000</v>
      </c>
      <c r="H45" s="25">
        <f t="shared" si="7"/>
        <v>3120000</v>
      </c>
    </row>
    <row r="46" spans="1:8" ht="15.75" x14ac:dyDescent="0.25">
      <c r="A46" s="1"/>
      <c r="B46" s="3"/>
      <c r="C46" s="3"/>
      <c r="D46" s="3"/>
      <c r="E46" s="3"/>
      <c r="F46" s="3"/>
    </row>
    <row r="47" spans="1:8" ht="15.75" x14ac:dyDescent="0.25">
      <c r="B47" s="4"/>
      <c r="C47" s="4"/>
      <c r="D47" s="4"/>
      <c r="E47" s="4"/>
      <c r="F47" s="4"/>
      <c r="H47" s="30"/>
    </row>
    <row r="48" spans="1:8" ht="15.75" x14ac:dyDescent="0.25">
      <c r="A48" s="1"/>
      <c r="B48" s="3"/>
      <c r="C48" s="3"/>
      <c r="D48" s="3"/>
      <c r="E48" s="3"/>
      <c r="F48" s="3"/>
    </row>
    <row r="49" spans="1:6" ht="15.75" x14ac:dyDescent="0.25">
      <c r="A49" s="1"/>
      <c r="B49" s="5"/>
      <c r="C49" s="5"/>
      <c r="D49" s="5"/>
      <c r="E49" s="5"/>
      <c r="F49" s="5"/>
    </row>
    <row r="50" spans="1:6" ht="15.75" x14ac:dyDescent="0.25">
      <c r="B50" s="4"/>
      <c r="C50" s="4"/>
      <c r="D50" s="4"/>
      <c r="E50" s="4"/>
      <c r="F50" s="4"/>
    </row>
    <row r="51" spans="1:6" ht="15.75" x14ac:dyDescent="0.25">
      <c r="A51" s="1"/>
      <c r="B51" s="3"/>
      <c r="C51" s="3"/>
      <c r="D51" s="3"/>
      <c r="E51" s="3"/>
      <c r="F51" s="3"/>
    </row>
    <row r="52" spans="1:6" ht="15.75" x14ac:dyDescent="0.25">
      <c r="B52" s="4"/>
      <c r="C52" s="4"/>
      <c r="D52" s="4"/>
      <c r="E52" s="4"/>
      <c r="F52" s="4"/>
    </row>
    <row r="53" spans="1:6" ht="15.75" x14ac:dyDescent="0.25">
      <c r="B53" s="4"/>
      <c r="C53" s="4"/>
      <c r="D53" s="4"/>
      <c r="E53" s="4"/>
      <c r="F53" s="4"/>
    </row>
    <row r="54" spans="1:6" ht="15.75" x14ac:dyDescent="0.25">
      <c r="B54" s="4"/>
      <c r="C54" s="4"/>
      <c r="D54" s="4"/>
      <c r="E54" s="4"/>
      <c r="F54" s="4"/>
    </row>
    <row r="55" spans="1:6" ht="15.75" x14ac:dyDescent="0.25">
      <c r="A55" s="1"/>
      <c r="B55" s="3"/>
      <c r="C55" s="3"/>
      <c r="D55" s="3"/>
      <c r="E55" s="3"/>
      <c r="F55" s="3"/>
    </row>
    <row r="56" spans="1:6" ht="15.75" x14ac:dyDescent="0.25">
      <c r="A56" s="1"/>
      <c r="B56" s="5"/>
      <c r="C56" s="5"/>
      <c r="D56" s="5"/>
      <c r="E56" s="5"/>
      <c r="F56" s="5"/>
    </row>
    <row r="57" spans="1:6" ht="15.75" x14ac:dyDescent="0.25">
      <c r="A57" s="1"/>
      <c r="B57" s="5"/>
      <c r="C57" s="5"/>
      <c r="D57" s="5"/>
      <c r="E57" s="5"/>
      <c r="F57" s="5"/>
    </row>
    <row r="58" spans="1:6" ht="15.75" x14ac:dyDescent="0.25">
      <c r="B58" s="4"/>
      <c r="C58" s="4"/>
      <c r="D58" s="4"/>
      <c r="E58" s="4"/>
      <c r="F58" s="4"/>
    </row>
    <row r="59" spans="1:6" ht="15.75" x14ac:dyDescent="0.25">
      <c r="B59" s="4"/>
      <c r="C59" s="4"/>
      <c r="D59" s="4"/>
      <c r="E59" s="4"/>
      <c r="F59" s="4"/>
    </row>
    <row r="60" spans="1:6" ht="15.75" x14ac:dyDescent="0.25">
      <c r="B60" s="5"/>
      <c r="C60" s="5"/>
      <c r="D60" s="5"/>
      <c r="E60" s="5"/>
      <c r="F60" s="5"/>
    </row>
    <row r="61" spans="1:6" ht="15.75" x14ac:dyDescent="0.25">
      <c r="A61" s="1"/>
      <c r="B61" s="5"/>
      <c r="C61" s="5"/>
      <c r="D61" s="5"/>
      <c r="E61" s="5"/>
      <c r="F61" s="5"/>
    </row>
    <row r="62" spans="1:6" ht="15.75" x14ac:dyDescent="0.25">
      <c r="B62" s="4"/>
      <c r="C62" s="4"/>
      <c r="D62" s="4"/>
      <c r="E62" s="4"/>
      <c r="F62" s="4"/>
    </row>
    <row r="63" spans="1:6" ht="15.75" x14ac:dyDescent="0.25">
      <c r="A63" s="1"/>
      <c r="B63" s="4"/>
      <c r="C63" s="4"/>
      <c r="D63" s="4"/>
      <c r="E63" s="4"/>
      <c r="F63" s="4"/>
    </row>
    <row r="64" spans="1:6" ht="15.75" x14ac:dyDescent="0.25">
      <c r="B64" s="4"/>
      <c r="C64" s="4"/>
      <c r="D64" s="4"/>
      <c r="E64" s="4"/>
      <c r="F64" s="4"/>
    </row>
    <row r="65" spans="1:6" ht="15.75" x14ac:dyDescent="0.25">
      <c r="B65" s="4"/>
      <c r="C65" s="4"/>
      <c r="D65" s="4"/>
      <c r="E65" s="4"/>
      <c r="F65" s="4"/>
    </row>
    <row r="66" spans="1:6" ht="15.75" x14ac:dyDescent="0.25">
      <c r="A66" s="1"/>
      <c r="B66" s="3"/>
      <c r="C66" s="3"/>
      <c r="D66" s="3"/>
      <c r="E66" s="3"/>
      <c r="F66" s="3"/>
    </row>
    <row r="67" spans="1:6" x14ac:dyDescent="0.25">
      <c r="A67" s="1"/>
    </row>
    <row r="69" spans="1:6" x14ac:dyDescent="0.25">
      <c r="A69" s="1"/>
      <c r="B69" s="7"/>
      <c r="C69" s="7"/>
      <c r="D69" s="7"/>
      <c r="E69" s="7"/>
      <c r="F6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J21" sqref="J21"/>
    </sheetView>
  </sheetViews>
  <sheetFormatPr defaultRowHeight="15" x14ac:dyDescent="0.25"/>
  <cols>
    <col min="1" max="1" width="41.85546875" bestFit="1" customWidth="1"/>
    <col min="2" max="2" width="14.85546875" bestFit="1" customWidth="1"/>
    <col min="3" max="5" width="16.140625" bestFit="1" customWidth="1"/>
    <col min="6" max="7" width="14.85546875" bestFit="1" customWidth="1"/>
    <col min="8" max="8" width="18.85546875" customWidth="1"/>
  </cols>
  <sheetData>
    <row r="1" spans="1:8" ht="18.75" x14ac:dyDescent="0.3">
      <c r="A1" s="6" t="s">
        <v>28</v>
      </c>
      <c r="B1" s="17"/>
      <c r="C1" s="17"/>
      <c r="D1" s="17"/>
      <c r="E1" s="17"/>
      <c r="F1" s="17"/>
      <c r="G1" s="17"/>
    </row>
    <row r="2" spans="1:8" s="9" customFormat="1" ht="15.75" x14ac:dyDescent="0.25">
      <c r="A2" s="2" t="s">
        <v>48</v>
      </c>
      <c r="B2" s="8"/>
      <c r="C2" s="8"/>
      <c r="D2" s="8"/>
      <c r="E2" s="8"/>
    </row>
    <row r="3" spans="1:8" s="9" customFormat="1" ht="15.75" x14ac:dyDescent="0.25">
      <c r="A3" s="2" t="s">
        <v>38</v>
      </c>
      <c r="B3" s="8"/>
      <c r="C3" s="8"/>
      <c r="D3" s="8"/>
      <c r="E3" s="8"/>
    </row>
    <row r="4" spans="1:8" ht="15.75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</row>
    <row r="5" spans="1:8" ht="15.75" x14ac:dyDescent="0.25">
      <c r="A5" s="24" t="s">
        <v>49</v>
      </c>
      <c r="B5" s="14">
        <v>97615975</v>
      </c>
      <c r="C5" s="14">
        <v>125807499</v>
      </c>
      <c r="D5" s="14">
        <v>146704491</v>
      </c>
      <c r="E5" s="14">
        <v>152136254</v>
      </c>
      <c r="F5" s="13">
        <v>180236917</v>
      </c>
      <c r="G5" s="13">
        <v>234992724</v>
      </c>
      <c r="H5" s="13">
        <v>249054704</v>
      </c>
    </row>
    <row r="6" spans="1:8" ht="15.75" x14ac:dyDescent="0.25">
      <c r="A6" t="s">
        <v>50</v>
      </c>
      <c r="B6" s="15">
        <v>74404663</v>
      </c>
      <c r="C6" s="15">
        <v>82024176</v>
      </c>
      <c r="D6" s="15">
        <v>90385762</v>
      </c>
      <c r="E6" s="15">
        <v>98376341</v>
      </c>
      <c r="F6" s="13">
        <v>113219520</v>
      </c>
      <c r="G6" s="13">
        <v>144020696</v>
      </c>
      <c r="H6" s="13">
        <v>150850797</v>
      </c>
    </row>
    <row r="7" spans="1:8" ht="15.75" x14ac:dyDescent="0.25">
      <c r="A7" s="24" t="s">
        <v>19</v>
      </c>
      <c r="B7" s="14">
        <f t="shared" ref="B7:H7" si="0">B5-B6</f>
        <v>23211312</v>
      </c>
      <c r="C7" s="14">
        <f t="shared" si="0"/>
        <v>43783323</v>
      </c>
      <c r="D7" s="14">
        <f t="shared" si="0"/>
        <v>56318729</v>
      </c>
      <c r="E7" s="14">
        <f t="shared" si="0"/>
        <v>53759913</v>
      </c>
      <c r="F7" s="14">
        <f t="shared" si="0"/>
        <v>67017397</v>
      </c>
      <c r="G7" s="14">
        <f t="shared" si="0"/>
        <v>90972028</v>
      </c>
      <c r="H7" s="14">
        <f t="shared" si="0"/>
        <v>98203907</v>
      </c>
    </row>
    <row r="8" spans="1:8" ht="15.75" x14ac:dyDescent="0.25">
      <c r="A8" s="24" t="s">
        <v>51</v>
      </c>
      <c r="B8" s="15"/>
      <c r="C8" s="15"/>
      <c r="D8" s="15"/>
      <c r="E8" s="15"/>
      <c r="F8" s="13"/>
      <c r="G8" s="13"/>
      <c r="H8" s="13"/>
    </row>
    <row r="9" spans="1:8" ht="15.75" x14ac:dyDescent="0.25">
      <c r="A9" t="s">
        <v>20</v>
      </c>
      <c r="B9" s="15">
        <v>12400293</v>
      </c>
      <c r="C9" s="15">
        <v>13395875</v>
      </c>
      <c r="D9" s="15">
        <v>14875583</v>
      </c>
      <c r="E9" s="15">
        <v>17171230</v>
      </c>
      <c r="F9" s="13">
        <v>19860462</v>
      </c>
      <c r="G9" s="13">
        <v>24306097</v>
      </c>
      <c r="H9" s="13">
        <v>29283546</v>
      </c>
    </row>
    <row r="10" spans="1:8" ht="15.75" x14ac:dyDescent="0.25">
      <c r="A10" s="24" t="s">
        <v>52</v>
      </c>
      <c r="B10" s="14">
        <f t="shared" ref="B10:H10" si="1">B7-B9</f>
        <v>10811019</v>
      </c>
      <c r="C10" s="14">
        <f t="shared" si="1"/>
        <v>30387448</v>
      </c>
      <c r="D10" s="14">
        <f t="shared" si="1"/>
        <v>41443146</v>
      </c>
      <c r="E10" s="14">
        <f t="shared" si="1"/>
        <v>36588683</v>
      </c>
      <c r="F10" s="14">
        <f t="shared" si="1"/>
        <v>47156935</v>
      </c>
      <c r="G10" s="14">
        <f t="shared" si="1"/>
        <v>66665931</v>
      </c>
      <c r="H10" s="14">
        <f t="shared" si="1"/>
        <v>68920361</v>
      </c>
    </row>
    <row r="11" spans="1:8" ht="15.75" x14ac:dyDescent="0.25">
      <c r="A11" s="28" t="s">
        <v>53</v>
      </c>
      <c r="B11" s="14"/>
      <c r="C11" s="14"/>
      <c r="D11" s="14"/>
      <c r="E11" s="14"/>
      <c r="F11" s="14"/>
      <c r="G11" s="14"/>
      <c r="H11" s="13"/>
    </row>
    <row r="12" spans="1:8" ht="15.75" x14ac:dyDescent="0.25">
      <c r="A12" t="s">
        <v>21</v>
      </c>
      <c r="B12" s="15">
        <v>107907</v>
      </c>
      <c r="C12" s="15">
        <v>33775</v>
      </c>
      <c r="D12" s="15">
        <v>10675</v>
      </c>
      <c r="E12" s="15">
        <v>125092</v>
      </c>
      <c r="F12" s="13">
        <v>13717</v>
      </c>
      <c r="G12" s="13">
        <v>51736</v>
      </c>
      <c r="H12" s="13">
        <v>48308</v>
      </c>
    </row>
    <row r="13" spans="1:8" ht="15.75" x14ac:dyDescent="0.25">
      <c r="A13" t="s">
        <v>22</v>
      </c>
      <c r="B13" s="15">
        <v>4650658</v>
      </c>
      <c r="C13" s="15">
        <v>5226237</v>
      </c>
      <c r="D13" s="15">
        <v>3914360</v>
      </c>
      <c r="E13" s="15">
        <v>2123069</v>
      </c>
      <c r="F13" s="13">
        <v>1309648</v>
      </c>
      <c r="G13" s="13">
        <v>904247</v>
      </c>
      <c r="H13" s="13">
        <v>1333639</v>
      </c>
    </row>
    <row r="14" spans="1:8" ht="15.75" x14ac:dyDescent="0.25">
      <c r="A14" s="24" t="s">
        <v>54</v>
      </c>
      <c r="B14" s="14">
        <f t="shared" ref="B14:H14" si="2">B10+B12-B13</f>
        <v>6268268</v>
      </c>
      <c r="C14" s="14">
        <f t="shared" si="2"/>
        <v>25194986</v>
      </c>
      <c r="D14" s="14">
        <f t="shared" si="2"/>
        <v>37539461</v>
      </c>
      <c r="E14" s="14">
        <f t="shared" si="2"/>
        <v>34590706</v>
      </c>
      <c r="F14" s="14">
        <f t="shared" si="2"/>
        <v>45861004</v>
      </c>
      <c r="G14" s="14">
        <f t="shared" si="2"/>
        <v>65813420</v>
      </c>
      <c r="H14" s="14">
        <f t="shared" si="2"/>
        <v>67635030</v>
      </c>
    </row>
    <row r="15" spans="1:8" ht="15.75" x14ac:dyDescent="0.25">
      <c r="A15" t="s">
        <v>23</v>
      </c>
      <c r="B15" s="15">
        <v>298489</v>
      </c>
      <c r="C15" s="15">
        <v>1199761</v>
      </c>
      <c r="D15" s="15">
        <v>1787593</v>
      </c>
      <c r="E15" s="15">
        <v>1647176</v>
      </c>
      <c r="F15" s="13">
        <v>2183857</v>
      </c>
      <c r="G15" s="13">
        <v>3133972</v>
      </c>
      <c r="H15" s="13">
        <v>3220716</v>
      </c>
    </row>
    <row r="16" spans="1:8" ht="15.75" x14ac:dyDescent="0.25">
      <c r="A16" s="24" t="s">
        <v>55</v>
      </c>
      <c r="B16" s="14">
        <f t="shared" ref="B16:H16" si="3">B14-B15</f>
        <v>5969779</v>
      </c>
      <c r="C16" s="14">
        <f t="shared" si="3"/>
        <v>23995225</v>
      </c>
      <c r="D16" s="14">
        <f t="shared" si="3"/>
        <v>35751868</v>
      </c>
      <c r="E16" s="14">
        <f t="shared" si="3"/>
        <v>32943530</v>
      </c>
      <c r="F16" s="14">
        <f t="shared" si="3"/>
        <v>43677147</v>
      </c>
      <c r="G16" s="14">
        <f t="shared" si="3"/>
        <v>62679448</v>
      </c>
      <c r="H16" s="14">
        <f t="shared" si="3"/>
        <v>64414314</v>
      </c>
    </row>
    <row r="17" spans="1:8" ht="15.75" x14ac:dyDescent="0.25">
      <c r="A17" s="21" t="s">
        <v>56</v>
      </c>
      <c r="B17" s="14"/>
      <c r="C17" s="14"/>
      <c r="D17" s="14"/>
      <c r="E17" s="14"/>
      <c r="F17" s="14"/>
      <c r="G17" s="14"/>
      <c r="H17" s="14"/>
    </row>
    <row r="18" spans="1:8" ht="15.75" x14ac:dyDescent="0.25">
      <c r="A18" t="s">
        <v>24</v>
      </c>
      <c r="B18" s="15">
        <v>-1641689</v>
      </c>
      <c r="C18" s="15">
        <v>-6598687</v>
      </c>
      <c r="D18" s="15">
        <v>-8937967</v>
      </c>
      <c r="E18" s="15">
        <v>-8235883</v>
      </c>
      <c r="F18" s="13">
        <v>-14108623</v>
      </c>
      <c r="G18" s="13">
        <v>-15669862</v>
      </c>
      <c r="H18" s="13">
        <v>-16103579</v>
      </c>
    </row>
    <row r="19" spans="1:8" ht="15.75" x14ac:dyDescent="0.25">
      <c r="A19" s="24" t="s">
        <v>57</v>
      </c>
      <c r="B19" s="14">
        <f t="shared" ref="B19:C19" si="4">SUM(B16:B18)</f>
        <v>4328090</v>
      </c>
      <c r="C19" s="14">
        <f t="shared" si="4"/>
        <v>17396538</v>
      </c>
      <c r="D19" s="14">
        <f>SUM(D16:D18)</f>
        <v>26813901</v>
      </c>
      <c r="E19" s="14">
        <f>SUM(E16:E18)</f>
        <v>24707647</v>
      </c>
      <c r="F19" s="14">
        <f>SUM(F16:F18)</f>
        <v>29568524</v>
      </c>
      <c r="G19" s="14">
        <f>SUM(G16:G18)</f>
        <v>47009586</v>
      </c>
      <c r="H19" s="14">
        <f>SUM(H16:H18)</f>
        <v>48310735</v>
      </c>
    </row>
    <row r="20" spans="1:8" ht="15.75" x14ac:dyDescent="0.25">
      <c r="A20" s="27"/>
      <c r="B20" s="14"/>
      <c r="C20" s="14"/>
      <c r="D20" s="14"/>
      <c r="E20" s="14"/>
      <c r="F20" s="14"/>
      <c r="G20" s="14"/>
      <c r="H20" s="13"/>
    </row>
    <row r="21" spans="1:8" ht="15.75" x14ac:dyDescent="0.25">
      <c r="B21" s="5"/>
      <c r="C21" s="5"/>
      <c r="D21" s="5"/>
      <c r="E21" s="5"/>
    </row>
    <row r="22" spans="1:8" x14ac:dyDescent="0.25">
      <c r="A22" s="1"/>
      <c r="B22" s="7"/>
      <c r="C22" s="7"/>
      <c r="D22" s="7"/>
      <c r="E22" s="7"/>
    </row>
    <row r="23" spans="1:8" x14ac:dyDescent="0.25">
      <c r="A23" s="24" t="s">
        <v>58</v>
      </c>
      <c r="B23" s="16">
        <f>B19/('1'!B35/10)</f>
        <v>1.3872083333333334</v>
      </c>
      <c r="C23" s="16">
        <f>C19/('1'!C35/10)</f>
        <v>5.5758134615384618</v>
      </c>
      <c r="D23" s="16">
        <f>D19/('1'!D35/10)</f>
        <v>8.5941990384615377</v>
      </c>
      <c r="E23" s="16">
        <f>E19/('1'!E35/10)</f>
        <v>7.9191176282051279</v>
      </c>
      <c r="F23" s="16">
        <f>F19/('1'!F35/10)</f>
        <v>9.477091025641025</v>
      </c>
      <c r="G23" s="16">
        <f>G19/('1'!G35/10)</f>
        <v>15.067175000000001</v>
      </c>
      <c r="H23" s="16">
        <f>H19/('1'!H35/10)</f>
        <v>15.484209935897436</v>
      </c>
    </row>
    <row r="24" spans="1:8" x14ac:dyDescent="0.25">
      <c r="A24" s="28" t="s">
        <v>59</v>
      </c>
      <c r="B24">
        <v>3120000</v>
      </c>
      <c r="C24">
        <v>3120000</v>
      </c>
      <c r="D24">
        <v>3120000</v>
      </c>
      <c r="E24">
        <v>3120000</v>
      </c>
      <c r="F24">
        <v>3120000</v>
      </c>
      <c r="G24">
        <v>3120000</v>
      </c>
      <c r="H24">
        <v>3120000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J13" sqref="J13"/>
    </sheetView>
  </sheetViews>
  <sheetFormatPr defaultRowHeight="15" x14ac:dyDescent="0.25"/>
  <cols>
    <col min="1" max="1" width="41.85546875" bestFit="1" customWidth="1"/>
    <col min="2" max="3" width="15.7109375" bestFit="1" customWidth="1"/>
    <col min="4" max="5" width="16.5703125" bestFit="1" customWidth="1"/>
    <col min="6" max="6" width="15" bestFit="1" customWidth="1"/>
    <col min="7" max="7" width="14.85546875" bestFit="1" customWidth="1"/>
    <col min="8" max="8" width="17.140625" customWidth="1"/>
  </cols>
  <sheetData>
    <row r="1" spans="1:8" ht="18.75" x14ac:dyDescent="0.3">
      <c r="A1" s="6" t="s">
        <v>28</v>
      </c>
    </row>
    <row r="2" spans="1:8" ht="15.75" x14ac:dyDescent="0.25">
      <c r="A2" s="2" t="s">
        <v>60</v>
      </c>
    </row>
    <row r="3" spans="1:8" ht="15.75" x14ac:dyDescent="0.25">
      <c r="A3" s="2" t="s">
        <v>38</v>
      </c>
    </row>
    <row r="4" spans="1:8" ht="15.75" x14ac:dyDescent="0.25">
      <c r="A4" s="1"/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</row>
    <row r="5" spans="1:8" ht="15.75" x14ac:dyDescent="0.25">
      <c r="A5" s="24" t="s">
        <v>61</v>
      </c>
      <c r="B5" s="18"/>
      <c r="C5" s="18"/>
      <c r="D5" s="18"/>
      <c r="E5" s="18"/>
      <c r="F5" s="18"/>
      <c r="G5" s="13"/>
    </row>
    <row r="6" spans="1:8" ht="15.75" x14ac:dyDescent="0.25">
      <c r="A6" t="s">
        <v>26</v>
      </c>
      <c r="B6" s="15">
        <v>115276379</v>
      </c>
      <c r="C6" s="15">
        <v>100760320</v>
      </c>
      <c r="D6" s="15">
        <v>132035491</v>
      </c>
      <c r="E6" s="15">
        <v>130328238</v>
      </c>
      <c r="F6" s="13">
        <v>167341553</v>
      </c>
      <c r="G6" s="13">
        <v>214631704</v>
      </c>
      <c r="H6" s="15">
        <v>219076758</v>
      </c>
    </row>
    <row r="7" spans="1:8" ht="15.75" x14ac:dyDescent="0.25">
      <c r="A7" t="s">
        <v>25</v>
      </c>
      <c r="B7" s="15">
        <v>-76243129</v>
      </c>
      <c r="C7" s="15">
        <v>-99059905</v>
      </c>
      <c r="D7" s="15">
        <v>-128564045</v>
      </c>
      <c r="E7" s="15">
        <v>-118205497</v>
      </c>
      <c r="F7" s="13">
        <v>-154575958</v>
      </c>
      <c r="G7" s="13">
        <v>-175614827</v>
      </c>
      <c r="H7" s="15">
        <v>-193969857</v>
      </c>
    </row>
    <row r="8" spans="1:8" ht="15.75" x14ac:dyDescent="0.25">
      <c r="A8" s="1"/>
      <c r="B8" s="14">
        <f t="shared" ref="B8" si="0">SUM(B6:B7)</f>
        <v>39033250</v>
      </c>
      <c r="C8" s="14">
        <f t="shared" ref="C8:H8" si="1">SUM(C6:C7)</f>
        <v>1700415</v>
      </c>
      <c r="D8" s="14">
        <f t="shared" si="1"/>
        <v>3471446</v>
      </c>
      <c r="E8" s="14">
        <f t="shared" si="1"/>
        <v>12122741</v>
      </c>
      <c r="F8" s="14">
        <f t="shared" si="1"/>
        <v>12765595</v>
      </c>
      <c r="G8" s="14">
        <f t="shared" si="1"/>
        <v>39016877</v>
      </c>
      <c r="H8" s="14">
        <f t="shared" si="1"/>
        <v>25106901</v>
      </c>
    </row>
    <row r="9" spans="1:8" ht="15.75" x14ac:dyDescent="0.25">
      <c r="A9" s="1"/>
      <c r="B9" s="15"/>
      <c r="C9" s="15"/>
      <c r="D9" s="15"/>
      <c r="E9" s="15"/>
      <c r="F9" s="13"/>
      <c r="G9" s="13"/>
    </row>
    <row r="10" spans="1:8" ht="15.75" x14ac:dyDescent="0.25">
      <c r="A10" s="24" t="s">
        <v>62</v>
      </c>
      <c r="B10" s="15"/>
      <c r="C10" s="15"/>
      <c r="D10" s="15"/>
      <c r="E10" s="15"/>
      <c r="F10" s="13"/>
      <c r="G10" s="13"/>
    </row>
    <row r="11" spans="1:8" ht="15.75" x14ac:dyDescent="0.25">
      <c r="A11" t="s">
        <v>27</v>
      </c>
      <c r="B11" s="15">
        <v>-42845399</v>
      </c>
      <c r="C11" s="15">
        <v>-3186340</v>
      </c>
      <c r="D11" s="15">
        <v>-5539560</v>
      </c>
      <c r="E11" s="15">
        <v>-809429</v>
      </c>
      <c r="F11" s="13">
        <v>-8887000</v>
      </c>
      <c r="G11" s="13">
        <v>-27481758</v>
      </c>
      <c r="H11" s="15">
        <v>-1804911</v>
      </c>
    </row>
    <row r="12" spans="1:8" s="1" customFormat="1" ht="15.75" x14ac:dyDescent="0.25">
      <c r="B12" s="14">
        <v>-42845399</v>
      </c>
      <c r="C12" s="14">
        <v>-3186340</v>
      </c>
      <c r="D12" s="14">
        <v>-5539560</v>
      </c>
      <c r="E12" s="14">
        <f>SUM(E11)</f>
        <v>-809429</v>
      </c>
      <c r="F12" s="19">
        <v>-8887000</v>
      </c>
      <c r="G12" s="19">
        <v>-27481758</v>
      </c>
      <c r="H12" s="18">
        <v>-1804911</v>
      </c>
    </row>
    <row r="13" spans="1:8" ht="15.75" x14ac:dyDescent="0.25">
      <c r="B13" s="15"/>
      <c r="C13" s="15"/>
      <c r="D13" s="15"/>
      <c r="E13" s="15"/>
      <c r="F13" s="13"/>
      <c r="G13" s="13"/>
    </row>
    <row r="14" spans="1:8" ht="15.75" x14ac:dyDescent="0.25">
      <c r="A14" s="24" t="s">
        <v>63</v>
      </c>
      <c r="B14" s="15"/>
      <c r="C14" s="15"/>
      <c r="D14" s="15"/>
      <c r="E14" s="15"/>
      <c r="F14" s="13"/>
      <c r="G14" s="13"/>
    </row>
    <row r="15" spans="1:8" ht="15.75" x14ac:dyDescent="0.25">
      <c r="A15" t="s">
        <v>11</v>
      </c>
      <c r="B15" s="15">
        <v>1872648</v>
      </c>
      <c r="C15" s="15">
        <v>1275849</v>
      </c>
      <c r="D15" s="15">
        <v>-4561273</v>
      </c>
      <c r="E15" s="15">
        <v>-6382022</v>
      </c>
      <c r="F15" s="13">
        <v>6151517</v>
      </c>
      <c r="G15" s="13">
        <v>-3588006</v>
      </c>
      <c r="H15" s="15">
        <v>-3619681</v>
      </c>
    </row>
    <row r="16" spans="1:8" ht="15.75" x14ac:dyDescent="0.25">
      <c r="A16" s="29" t="s">
        <v>36</v>
      </c>
      <c r="B16" s="15"/>
      <c r="C16" s="15"/>
      <c r="D16" s="15"/>
      <c r="E16" s="15"/>
      <c r="F16" s="13">
        <v>-9360000</v>
      </c>
      <c r="G16" s="13">
        <v>-10920000</v>
      </c>
      <c r="H16" s="13">
        <v>-15600000</v>
      </c>
    </row>
    <row r="17" spans="1:8" s="1" customFormat="1" ht="15.75" x14ac:dyDescent="0.25">
      <c r="B17" s="14">
        <v>1872648</v>
      </c>
      <c r="C17" s="14">
        <v>1275849</v>
      </c>
      <c r="D17" s="14">
        <v>-4561273</v>
      </c>
      <c r="E17" s="14">
        <f>SUM(E15)</f>
        <v>-6382022</v>
      </c>
      <c r="F17" s="19">
        <f>F15+F16</f>
        <v>-3208483</v>
      </c>
      <c r="G17" s="19">
        <f>G15+G16</f>
        <v>-14508006</v>
      </c>
      <c r="H17" s="19">
        <f>H15+H16</f>
        <v>-19219681</v>
      </c>
    </row>
    <row r="18" spans="1:8" s="1" customFormat="1" ht="15.75" x14ac:dyDescent="0.25">
      <c r="B18" s="14"/>
      <c r="C18" s="14"/>
      <c r="D18" s="14"/>
      <c r="E18" s="14"/>
      <c r="F18" s="19"/>
      <c r="G18" s="19"/>
    </row>
    <row r="19" spans="1:8" s="1" customFormat="1" x14ac:dyDescent="0.25">
      <c r="A19" s="1" t="s">
        <v>64</v>
      </c>
      <c r="B19" s="19">
        <f t="shared" ref="B19:E19" si="2">B8+B12+B17</f>
        <v>-1939501</v>
      </c>
      <c r="C19" s="19">
        <f t="shared" si="2"/>
        <v>-210076</v>
      </c>
      <c r="D19" s="19">
        <f t="shared" si="2"/>
        <v>-6629387</v>
      </c>
      <c r="E19" s="19">
        <f t="shared" si="2"/>
        <v>4931290</v>
      </c>
      <c r="F19" s="19">
        <f>F8+F12+F17</f>
        <v>670112</v>
      </c>
      <c r="G19" s="19">
        <f>G8+G12+G17</f>
        <v>-2972887</v>
      </c>
      <c r="H19" s="19">
        <f>H8+H12+H17</f>
        <v>4082309</v>
      </c>
    </row>
    <row r="20" spans="1:8" ht="15.75" x14ac:dyDescent="0.25">
      <c r="A20" s="28" t="s">
        <v>65</v>
      </c>
      <c r="B20" s="15">
        <v>2729952</v>
      </c>
      <c r="C20" s="15">
        <v>790446</v>
      </c>
      <c r="D20" s="15">
        <v>580370</v>
      </c>
      <c r="E20" s="15">
        <v>3073529</v>
      </c>
      <c r="F20" s="13">
        <v>8004819</v>
      </c>
      <c r="G20" s="13">
        <v>8674931</v>
      </c>
      <c r="H20" s="15">
        <v>5702044</v>
      </c>
    </row>
    <row r="21" spans="1:8" ht="15.75" x14ac:dyDescent="0.25">
      <c r="A21" s="24" t="s">
        <v>66</v>
      </c>
      <c r="B21" s="14">
        <f t="shared" ref="B21:C21" si="3">SUM(B19:B20)</f>
        <v>790451</v>
      </c>
      <c r="C21" s="14">
        <f t="shared" si="3"/>
        <v>580370</v>
      </c>
      <c r="D21" s="14">
        <f>SUM(D19:D20)</f>
        <v>-6049017</v>
      </c>
      <c r="E21" s="14">
        <f>SUM(E19:E20)</f>
        <v>8004819</v>
      </c>
      <c r="F21" s="14">
        <f>SUM(F19:F20)</f>
        <v>8674931</v>
      </c>
      <c r="G21" s="14">
        <f>SUM(G19:G20)</f>
        <v>5702044</v>
      </c>
      <c r="H21" s="14">
        <f>SUM(H19:H20)</f>
        <v>9784353</v>
      </c>
    </row>
    <row r="22" spans="1:8" x14ac:dyDescent="0.25">
      <c r="A22" s="1"/>
      <c r="B22" s="13"/>
      <c r="C22" s="13"/>
      <c r="D22" s="13"/>
      <c r="E22" s="13"/>
      <c r="F22" s="13"/>
      <c r="G22" s="13"/>
    </row>
    <row r="23" spans="1:8" x14ac:dyDescent="0.25">
      <c r="B23" s="13"/>
      <c r="C23" s="13"/>
      <c r="D23" s="13"/>
      <c r="E23" s="13"/>
      <c r="F23" s="13"/>
      <c r="G23" s="13"/>
    </row>
    <row r="24" spans="1:8" x14ac:dyDescent="0.25">
      <c r="A24" s="1"/>
      <c r="B24" s="7"/>
      <c r="C24" s="7"/>
      <c r="D24" s="7"/>
      <c r="E24" s="7"/>
    </row>
    <row r="27" spans="1:8" x14ac:dyDescent="0.25">
      <c r="A27" s="24" t="s">
        <v>67</v>
      </c>
      <c r="B27" s="11">
        <f>B8/('1'!B35/10)</f>
        <v>12.510657051282051</v>
      </c>
      <c r="C27" s="11">
        <f>C8/('1'!C35/10)</f>
        <v>0.54500480769230775</v>
      </c>
      <c r="D27" s="11">
        <f>D8/('1'!D35/10)</f>
        <v>1.1126429487179488</v>
      </c>
      <c r="E27" s="11">
        <f>E8/('1'!E35/10)</f>
        <v>3.8854939102564101</v>
      </c>
      <c r="F27" s="11">
        <f>F8/('1'!F35/10)</f>
        <v>4.0915368589743588</v>
      </c>
      <c r="G27" s="11">
        <f>G8/('1'!G35/10)</f>
        <v>12.505409294871795</v>
      </c>
      <c r="H27" s="11">
        <f>H8/('1'!H35/10)</f>
        <v>8.047083653846153</v>
      </c>
    </row>
    <row r="28" spans="1:8" x14ac:dyDescent="0.25">
      <c r="A28" s="24" t="s">
        <v>68</v>
      </c>
      <c r="B28">
        <v>3120000</v>
      </c>
      <c r="C28">
        <v>3120000</v>
      </c>
      <c r="D28">
        <v>3120000</v>
      </c>
      <c r="E28">
        <v>3120000</v>
      </c>
      <c r="F28">
        <v>3120000</v>
      </c>
      <c r="G28">
        <v>3120000</v>
      </c>
      <c r="H28">
        <v>3120000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6" sqref="A6:A12"/>
    </sheetView>
  </sheetViews>
  <sheetFormatPr defaultRowHeight="15" x14ac:dyDescent="0.25"/>
  <cols>
    <col min="1" max="1" width="16.5703125" bestFit="1" customWidth="1"/>
    <col min="2" max="5" width="9.5703125" bestFit="1" customWidth="1"/>
    <col min="6" max="6" width="9.28515625" bestFit="1" customWidth="1"/>
  </cols>
  <sheetData>
    <row r="1" spans="1:7" ht="18.75" x14ac:dyDescent="0.3">
      <c r="A1" s="6" t="s">
        <v>28</v>
      </c>
    </row>
    <row r="2" spans="1:7" x14ac:dyDescent="0.25">
      <c r="A2" s="1" t="s">
        <v>69</v>
      </c>
    </row>
    <row r="3" spans="1:7" ht="15.75" x14ac:dyDescent="0.25">
      <c r="A3" s="2" t="s">
        <v>38</v>
      </c>
    </row>
    <row r="5" spans="1:7" x14ac:dyDescent="0.25">
      <c r="A5" s="1"/>
      <c r="B5" s="1">
        <v>2013</v>
      </c>
      <c r="C5" s="1">
        <v>2014</v>
      </c>
      <c r="D5" s="1">
        <v>2015</v>
      </c>
      <c r="E5" s="1">
        <v>2016</v>
      </c>
      <c r="F5" s="1">
        <v>2017</v>
      </c>
      <c r="G5" s="1">
        <v>2018</v>
      </c>
    </row>
    <row r="6" spans="1:7" x14ac:dyDescent="0.25">
      <c r="A6" s="29" t="s">
        <v>70</v>
      </c>
      <c r="B6" s="12">
        <f>'2'!B19/'1'!B15</f>
        <v>2.8369601817189904E-2</v>
      </c>
      <c r="C6" s="12">
        <f>'2'!C19/'1'!C15</f>
        <v>0.10067440506137014</v>
      </c>
      <c r="D6" s="12">
        <f>'2'!D19/'1'!D15</f>
        <v>0.14287473489429522</v>
      </c>
      <c r="E6" s="12">
        <f>'2'!E19/'1'!E15</f>
        <v>0.11897281330774903</v>
      </c>
      <c r="F6" s="12">
        <f>'2'!F19/'1'!F15</f>
        <v>0.1330744326595559</v>
      </c>
      <c r="G6" s="12">
        <f>'2'!G19/'1'!G15</f>
        <v>0.18104956849626885</v>
      </c>
    </row>
    <row r="7" spans="1:7" x14ac:dyDescent="0.25">
      <c r="A7" s="29" t="s">
        <v>71</v>
      </c>
      <c r="B7" s="12">
        <f>'2'!B19/'1'!B34</f>
        <v>5.2973203007439656E-2</v>
      </c>
      <c r="C7" s="12">
        <f>'2'!C19/'1'!C34</f>
        <v>0.1755454239858491</v>
      </c>
      <c r="D7" s="12">
        <f>'2'!D19/'1'!D34</f>
        <v>0.22962389746360226</v>
      </c>
      <c r="E7" s="12">
        <f>'2'!E19/'1'!E34</f>
        <v>0.18654968854560544</v>
      </c>
      <c r="F7" s="12">
        <f>'2'!F19/'1'!F34</f>
        <v>0.19134253158546979</v>
      </c>
      <c r="G7" s="12">
        <f>'2'!G19/'1'!G34</f>
        <v>0.24777462718985274</v>
      </c>
    </row>
    <row r="8" spans="1:7" x14ac:dyDescent="0.25">
      <c r="A8" s="29" t="s">
        <v>29</v>
      </c>
    </row>
    <row r="9" spans="1:7" x14ac:dyDescent="0.25">
      <c r="A9" s="29" t="s">
        <v>30</v>
      </c>
      <c r="B9" s="11">
        <f>'1'!B9/'1'!B22</f>
        <v>1.0398209814085169</v>
      </c>
      <c r="C9" s="11">
        <f>'1'!C9/'1'!C22</f>
        <v>1.3367170607740819</v>
      </c>
      <c r="D9" s="11">
        <f>'1'!D9/'1'!D22</f>
        <v>1.6315455450056908</v>
      </c>
      <c r="E9" s="11">
        <f>'1'!E9/'1'!E22</f>
        <v>1.8931128689862042</v>
      </c>
      <c r="F9" s="11">
        <f>'1'!F9/'1'!F22</f>
        <v>2.4424458584188735</v>
      </c>
      <c r="G9" s="11">
        <f>'1'!G9/'1'!G22</f>
        <v>2.5752092931224873</v>
      </c>
    </row>
    <row r="10" spans="1:7" x14ac:dyDescent="0.25">
      <c r="A10" s="29" t="s">
        <v>31</v>
      </c>
      <c r="B10" s="12">
        <f>'2'!B19/'2'!B5</f>
        <v>4.4337927270613239E-2</v>
      </c>
      <c r="C10" s="12">
        <f>'2'!C19/'2'!C5</f>
        <v>0.1382790226201063</v>
      </c>
      <c r="D10" s="12">
        <f>'2'!D19/'2'!D5</f>
        <v>0.1827749158681175</v>
      </c>
      <c r="E10" s="12">
        <f>'2'!E19/'2'!E5</f>
        <v>0.16240472832990879</v>
      </c>
      <c r="F10" s="12">
        <f>'2'!F19/'2'!F5</f>
        <v>0.16405364945295864</v>
      </c>
      <c r="G10" s="12">
        <f>'2'!G19/'2'!G5</f>
        <v>0.20004698528453163</v>
      </c>
    </row>
    <row r="11" spans="1:7" x14ac:dyDescent="0.25">
      <c r="A11" t="s">
        <v>32</v>
      </c>
      <c r="B11" s="12">
        <f>'2'!B10/'2'!B5</f>
        <v>0.11075050984226711</v>
      </c>
      <c r="C11" s="12">
        <f>'2'!C10/'2'!C5</f>
        <v>0.24153924242624042</v>
      </c>
      <c r="D11" s="12">
        <f>'2'!D10/'2'!D5</f>
        <v>0.28249405125573152</v>
      </c>
      <c r="E11" s="12">
        <f>'2'!E10/'2'!E5</f>
        <v>0.24049943414539443</v>
      </c>
      <c r="F11" s="12">
        <f>'2'!F10/'2'!F5</f>
        <v>0.26163860204066852</v>
      </c>
      <c r="G11" s="12">
        <f>'2'!G10/'2'!G5</f>
        <v>0.28369359640258479</v>
      </c>
    </row>
    <row r="12" spans="1:7" x14ac:dyDescent="0.25">
      <c r="A12" s="29" t="s">
        <v>72</v>
      </c>
      <c r="B12" s="12">
        <f>'2'!B19/'1'!B34</f>
        <v>5.2973203007439656E-2</v>
      </c>
      <c r="C12" s="12">
        <f>'2'!C19/'1'!C34</f>
        <v>0.1755454239858491</v>
      </c>
      <c r="D12" s="12">
        <f>'2'!D19/'1'!D34</f>
        <v>0.22962389746360226</v>
      </c>
      <c r="E12" s="12">
        <f>'2'!E19/'1'!E34</f>
        <v>0.18654968854560544</v>
      </c>
      <c r="F12" s="12">
        <f>'2'!F19/'1'!F34</f>
        <v>0.19134253158546979</v>
      </c>
      <c r="G12" s="12">
        <f>'2'!G19/'1'!G34</f>
        <v>0.24777462718985274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Nahida_37</dc:creator>
  <cp:lastModifiedBy>Anik</cp:lastModifiedBy>
  <dcterms:created xsi:type="dcterms:W3CDTF">2018-02-14T07:21:35Z</dcterms:created>
  <dcterms:modified xsi:type="dcterms:W3CDTF">2020-04-12T10:47:39Z</dcterms:modified>
</cp:coreProperties>
</file>