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A\"/>
    </mc:Choice>
  </mc:AlternateContent>
  <bookViews>
    <workbookView xWindow="120" yWindow="75" windowWidth="9555" windowHeight="7500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H42" i="3" l="1"/>
  <c r="H37" i="3"/>
  <c r="H31" i="3"/>
  <c r="H24" i="3"/>
  <c r="H16" i="3"/>
  <c r="H25" i="3" s="1"/>
  <c r="H38" i="2"/>
  <c r="H35" i="2"/>
  <c r="H27" i="2"/>
  <c r="H13" i="2"/>
  <c r="H6" i="2"/>
  <c r="H5" i="4" s="1"/>
  <c r="H57" i="1"/>
  <c r="H52" i="1"/>
  <c r="H56" i="1" s="1"/>
  <c r="H40" i="1"/>
  <c r="H32" i="1"/>
  <c r="H23" i="1"/>
  <c r="H19" i="1"/>
  <c r="H13" i="1"/>
  <c r="H14" i="1" s="1"/>
  <c r="H9" i="1"/>
  <c r="H43" i="1" l="1"/>
  <c r="H27" i="1"/>
  <c r="H41" i="3"/>
  <c r="H38" i="3"/>
  <c r="H40" i="3" s="1"/>
  <c r="H14" i="2"/>
  <c r="H28" i="2" s="1"/>
  <c r="H53" i="1"/>
  <c r="C57" i="1"/>
  <c r="D57" i="1"/>
  <c r="E57" i="1"/>
  <c r="F57" i="1"/>
  <c r="G57" i="1"/>
  <c r="B57" i="1"/>
  <c r="C42" i="3"/>
  <c r="D42" i="3"/>
  <c r="E42" i="3"/>
  <c r="F42" i="3"/>
  <c r="G42" i="3"/>
  <c r="B42" i="3"/>
  <c r="C38" i="2"/>
  <c r="D38" i="2"/>
  <c r="E38" i="2"/>
  <c r="F38" i="2"/>
  <c r="G38" i="2"/>
  <c r="B38" i="2"/>
  <c r="H31" i="2" l="1"/>
  <c r="H36" i="2" s="1"/>
  <c r="H6" i="4"/>
  <c r="C6" i="2"/>
  <c r="C5" i="4" s="1"/>
  <c r="D6" i="2"/>
  <c r="D5" i="4" s="1"/>
  <c r="E6" i="2"/>
  <c r="E5" i="4" s="1"/>
  <c r="F6" i="2"/>
  <c r="G6" i="2"/>
  <c r="G5" i="4" s="1"/>
  <c r="B6" i="2"/>
  <c r="B5" i="4" s="1"/>
  <c r="G37" i="3"/>
  <c r="F37" i="3"/>
  <c r="E37" i="3"/>
  <c r="D37" i="3"/>
  <c r="C37" i="3"/>
  <c r="B37" i="3"/>
  <c r="G31" i="3"/>
  <c r="F31" i="3"/>
  <c r="E31" i="3"/>
  <c r="D31" i="3"/>
  <c r="C31" i="3"/>
  <c r="B31" i="3"/>
  <c r="G24" i="3"/>
  <c r="F24" i="3"/>
  <c r="E24" i="3"/>
  <c r="D24" i="3"/>
  <c r="C24" i="3"/>
  <c r="B24" i="3"/>
  <c r="G16" i="3"/>
  <c r="F16" i="3"/>
  <c r="E16" i="3"/>
  <c r="D16" i="3"/>
  <c r="C16" i="3"/>
  <c r="B16" i="3"/>
  <c r="G35" i="2"/>
  <c r="F35" i="2"/>
  <c r="E35" i="2"/>
  <c r="D35" i="2"/>
  <c r="C35" i="2"/>
  <c r="B35" i="2"/>
  <c r="G27" i="2"/>
  <c r="F27" i="2"/>
  <c r="E27" i="2"/>
  <c r="D27" i="2"/>
  <c r="C27" i="2"/>
  <c r="B27" i="2"/>
  <c r="G13" i="2"/>
  <c r="F13" i="2"/>
  <c r="E13" i="2"/>
  <c r="D13" i="2"/>
  <c r="D14" i="2" s="1"/>
  <c r="C13" i="2"/>
  <c r="C14" i="2" s="1"/>
  <c r="B13" i="2"/>
  <c r="D25" i="3" l="1"/>
  <c r="D38" i="3" s="1"/>
  <c r="D40" i="3" s="1"/>
  <c r="C28" i="2"/>
  <c r="G14" i="2"/>
  <c r="G28" i="2" s="1"/>
  <c r="G31" i="2" s="1"/>
  <c r="G36" i="2" s="1"/>
  <c r="E25" i="3"/>
  <c r="E38" i="3" s="1"/>
  <c r="E40" i="3" s="1"/>
  <c r="H37" i="2"/>
  <c r="H9" i="4"/>
  <c r="H7" i="4"/>
  <c r="H8" i="4"/>
  <c r="D28" i="2"/>
  <c r="D41" i="3"/>
  <c r="B25" i="3"/>
  <c r="F25" i="3"/>
  <c r="C25" i="3"/>
  <c r="G25" i="3"/>
  <c r="E14" i="2"/>
  <c r="E28" i="2" s="1"/>
  <c r="E6" i="4" s="1"/>
  <c r="B14" i="2"/>
  <c r="B28" i="2" s="1"/>
  <c r="D31" i="2"/>
  <c r="D36" i="2" s="1"/>
  <c r="D6" i="4"/>
  <c r="B31" i="2"/>
  <c r="B36" i="2" s="1"/>
  <c r="B6" i="4"/>
  <c r="C31" i="2"/>
  <c r="C36" i="2" s="1"/>
  <c r="C6" i="4"/>
  <c r="F14" i="2"/>
  <c r="F28" i="2" s="1"/>
  <c r="F5" i="4"/>
  <c r="G6" i="4"/>
  <c r="D32" i="1"/>
  <c r="E41" i="3" l="1"/>
  <c r="E31" i="2"/>
  <c r="E36" i="2" s="1"/>
  <c r="B38" i="3"/>
  <c r="B40" i="3" s="1"/>
  <c r="B41" i="3"/>
  <c r="G38" i="3"/>
  <c r="G40" i="3" s="1"/>
  <c r="G41" i="3"/>
  <c r="C38" i="3"/>
  <c r="C40" i="3" s="1"/>
  <c r="C41" i="3"/>
  <c r="F38" i="3"/>
  <c r="F40" i="3" s="1"/>
  <c r="F41" i="3"/>
  <c r="E37" i="2"/>
  <c r="E7" i="4"/>
  <c r="G37" i="2"/>
  <c r="G7" i="4"/>
  <c r="C37" i="2"/>
  <c r="C7" i="4"/>
  <c r="F31" i="2"/>
  <c r="F36" i="2" s="1"/>
  <c r="F6" i="4"/>
  <c r="B37" i="2"/>
  <c r="B7" i="4"/>
  <c r="D37" i="2"/>
  <c r="D7" i="4"/>
  <c r="G52" i="1"/>
  <c r="G40" i="1"/>
  <c r="G32" i="1"/>
  <c r="G23" i="1"/>
  <c r="G19" i="1"/>
  <c r="G13" i="1"/>
  <c r="G9" i="1"/>
  <c r="F52" i="1"/>
  <c r="B52" i="1"/>
  <c r="C52" i="1"/>
  <c r="D52" i="1"/>
  <c r="F40" i="1"/>
  <c r="B40" i="1"/>
  <c r="C40" i="1"/>
  <c r="D40" i="1"/>
  <c r="D43" i="1" s="1"/>
  <c r="F32" i="1"/>
  <c r="B32" i="1"/>
  <c r="B43" i="1" s="1"/>
  <c r="C32" i="1"/>
  <c r="C43" i="1" s="1"/>
  <c r="F23" i="1"/>
  <c r="B23" i="1"/>
  <c r="C23" i="1"/>
  <c r="D23" i="1"/>
  <c r="F19" i="1"/>
  <c r="B19" i="1"/>
  <c r="C19" i="1"/>
  <c r="D19" i="1"/>
  <c r="F13" i="1"/>
  <c r="B13" i="1"/>
  <c r="C13" i="1"/>
  <c r="D13" i="1"/>
  <c r="F9" i="1"/>
  <c r="B9" i="1"/>
  <c r="C9" i="1"/>
  <c r="D9" i="1"/>
  <c r="E52" i="1"/>
  <c r="E42" i="1"/>
  <c r="E40" i="1"/>
  <c r="E32" i="1"/>
  <c r="E23" i="1"/>
  <c r="E19" i="1"/>
  <c r="E13" i="1"/>
  <c r="E9" i="1"/>
  <c r="F37" i="2" l="1"/>
  <c r="F7" i="4"/>
  <c r="C56" i="1"/>
  <c r="C9" i="4"/>
  <c r="F56" i="1"/>
  <c r="F9" i="4"/>
  <c r="E56" i="1"/>
  <c r="E9" i="4"/>
  <c r="D56" i="1"/>
  <c r="D9" i="4"/>
  <c r="G14" i="1"/>
  <c r="B56" i="1"/>
  <c r="B9" i="4"/>
  <c r="G56" i="1"/>
  <c r="G9" i="4"/>
  <c r="E14" i="1"/>
  <c r="E27" i="1" s="1"/>
  <c r="E8" i="4" s="1"/>
  <c r="D53" i="1"/>
  <c r="D14" i="1"/>
  <c r="D27" i="1" s="1"/>
  <c r="D8" i="4" s="1"/>
  <c r="G43" i="1"/>
  <c r="G53" i="1" s="1"/>
  <c r="G27" i="1"/>
  <c r="G8" i="4" s="1"/>
  <c r="B53" i="1"/>
  <c r="B14" i="1"/>
  <c r="B27" i="1" s="1"/>
  <c r="B8" i="4" s="1"/>
  <c r="C53" i="1"/>
  <c r="C14" i="1"/>
  <c r="C27" i="1" s="1"/>
  <c r="C8" i="4" s="1"/>
  <c r="F43" i="1"/>
  <c r="F53" i="1" s="1"/>
  <c r="F14" i="1"/>
  <c r="F27" i="1" s="1"/>
  <c r="F8" i="4" s="1"/>
  <c r="E43" i="1"/>
  <c r="E53" i="1" s="1"/>
</calcChain>
</file>

<file path=xl/sharedStrings.xml><?xml version="1.0" encoding="utf-8"?>
<sst xmlns="http://schemas.openxmlformats.org/spreadsheetml/2006/main" count="120" uniqueCount="114">
  <si>
    <t>In hand</t>
  </si>
  <si>
    <t>Bal.with Bangladesh bank &amp; its agent</t>
  </si>
  <si>
    <t xml:space="preserve">In Bangaldesh </t>
  </si>
  <si>
    <t>Outside Bangladesh</t>
  </si>
  <si>
    <t>Government</t>
  </si>
  <si>
    <t>Others</t>
  </si>
  <si>
    <t>Bills purchased &amp; discounted</t>
  </si>
  <si>
    <t>Current and other accounts</t>
  </si>
  <si>
    <t>Bills payable</t>
  </si>
  <si>
    <t>Saving account</t>
  </si>
  <si>
    <t>Term deposit</t>
  </si>
  <si>
    <t>Bearer certificate of deposit</t>
  </si>
  <si>
    <t>Other deposit</t>
  </si>
  <si>
    <t>Interest income</t>
  </si>
  <si>
    <t>Interest paid on deposit, borrowing etc</t>
  </si>
  <si>
    <t>Commission ,exchange &amp; brokerage</t>
  </si>
  <si>
    <t>Rent ,taxes ,insurance ,electricity etc</t>
  </si>
  <si>
    <t>Legal expenses</t>
  </si>
  <si>
    <t>Postage ,stamp ,telecommunicaiton</t>
  </si>
  <si>
    <t>Director's fees</t>
  </si>
  <si>
    <t>Charge on loan losses</t>
  </si>
  <si>
    <t>Other expenses</t>
  </si>
  <si>
    <t>Provision for future losses</t>
  </si>
  <si>
    <t>Current</t>
  </si>
  <si>
    <t>Deferred</t>
  </si>
  <si>
    <t>Interest received</t>
  </si>
  <si>
    <t>Interest payment</t>
  </si>
  <si>
    <t>Dividend received</t>
  </si>
  <si>
    <t>Fees &amp; Commission received</t>
  </si>
  <si>
    <t xml:space="preserve">Cash payments to employees </t>
  </si>
  <si>
    <t>Cash payemnts to suppliers</t>
  </si>
  <si>
    <t>Income tax paid</t>
  </si>
  <si>
    <t>Purcahse /sale of trading securities</t>
  </si>
  <si>
    <t>Loans &amp; leases finance to customers</t>
  </si>
  <si>
    <t>Other assets</t>
  </si>
  <si>
    <t>Deposits received from bank &amp; financial institutions</t>
  </si>
  <si>
    <t>Deposits received from customers</t>
  </si>
  <si>
    <t>Other liabiliites</t>
  </si>
  <si>
    <t>Purchase /sale of securiities</t>
  </si>
  <si>
    <t>Increased /decreaed o borrowings</t>
  </si>
  <si>
    <t>Payments for redemtion of laon capitla &amp; debt securitites</t>
  </si>
  <si>
    <t>Received from issue of ordinary shares</t>
  </si>
  <si>
    <t>Dividend paid</t>
  </si>
  <si>
    <t>Loans ,advances &amp; leases etc</t>
  </si>
  <si>
    <t>Other Liabilities</t>
  </si>
  <si>
    <t>Share premium</t>
  </si>
  <si>
    <t>Statutory reserve</t>
  </si>
  <si>
    <t>General reserve</t>
  </si>
  <si>
    <t>Revaluation reserve</t>
  </si>
  <si>
    <t>Proposed dividend</t>
  </si>
  <si>
    <t>Retained earning</t>
  </si>
  <si>
    <t>Ratio</t>
  </si>
  <si>
    <t>Operating Margin</t>
  </si>
  <si>
    <t>Net Margin</t>
  </si>
  <si>
    <t>Capital to Risk Weighted Assets Ratio</t>
  </si>
  <si>
    <t>As at year end</t>
  </si>
  <si>
    <t>Phoenix Finance &amp; Investments Limited</t>
  </si>
  <si>
    <t>Property and Assets</t>
  </si>
  <si>
    <t>Cash</t>
  </si>
  <si>
    <t>Balance with Other Banks and Financial Institutions</t>
  </si>
  <si>
    <t>Money at call and on short notice</t>
  </si>
  <si>
    <t>Investments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</si>
  <si>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</si>
  <si>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</si>
  <si>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</si>
  <si>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</si>
  <si>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</si>
  <si>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</si>
  <si>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</si>
  <si>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</si>
  <si>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Shareholders’ Equity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</si>
  <si>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</si>
  <si>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</si>
  <si>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</si>
  <si>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</si>
  <si>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</si>
  <si>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</si>
  <si>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</si>
  <si>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</si>
  <si>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</si>
  <si>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</si>
  <si>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</si>
  <si>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</si>
  <si>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</si>
  <si>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</si>
  <si>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</si>
  <si>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</si>
  <si>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</si>
  <si>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</si>
  <si>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</si>
  <si>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</si>
  <si>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</si>
  <si>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</si>
  <si>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</si>
  <si>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</si>
  <si>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</si>
  <si>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</si>
  <si>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</si>
  <si>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Balance Sheet</t>
  </si>
  <si>
    <t>Income Statement</t>
  </si>
  <si>
    <t>Cash Flow Statement</t>
  </si>
  <si>
    <t>Paid up capital</t>
  </si>
  <si>
    <t>Income from investment</t>
  </si>
  <si>
    <t>Other operating income</t>
  </si>
  <si>
    <t>Salaries &amp; allowances</t>
  </si>
  <si>
    <t>Stationery ,printing ,advertising etc</t>
  </si>
  <si>
    <t>Managing directors remuneration</t>
  </si>
  <si>
    <t>Auditor's fees</t>
  </si>
  <si>
    <t>Depreciation and repair of assets</t>
  </si>
  <si>
    <t>Received from other operating acticiites</t>
  </si>
  <si>
    <t>Payment for other operrating activities</t>
  </si>
  <si>
    <t>Proceeds from sale of fixed assets</t>
  </si>
  <si>
    <t>Purchase /sale of property ,plant &amp; equipments</t>
  </si>
  <si>
    <t>Purchase /sale of subsidiaries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</si>
</sst>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164" fontId="2" fillId="2" borderId="0" xfId="1" applyNumberFormat="1" applyFont="1" applyFill="1"/>
    <xf numFmtId="164" fontId="1" fillId="0" borderId="0" xfId="1" applyNumberFormat="1" applyFont="1"/>
    <xf numFmtId="0" fontId="0" fillId="0" borderId="0" xfId="0" applyAlignment="1">
      <alignment wrapText="1"/>
    </xf>
    <xf numFmtId="3" fontId="0" fillId="0" borderId="0" xfId="0" applyNumberFormat="1"/>
    <xf numFmtId="3" fontId="1" fillId="0" borderId="0" xfId="0" applyNumberFormat="1" applyFont="1"/>
    <xf numFmtId="43" fontId="0" fillId="0" borderId="0" xfId="1" applyNumberFormat="1" applyFont="1"/>
    <xf numFmtId="0" fontId="0" fillId="0" borderId="0" xfId="0" applyFill="1"/>
    <xf numFmtId="2" fontId="0" fillId="0" borderId="0" xfId="0" applyNumberFormat="1"/>
    <xf numFmtId="43" fontId="1" fillId="0" borderId="0" xfId="1" applyNumberFormat="1" applyFont="1"/>
    <xf numFmtId="0" fontId="0" fillId="0" borderId="0" xfId="0" applyFont="1"/>
    <xf numFmtId="10" fontId="0" fillId="0" borderId="0" xfId="2" applyNumberFormat="1" applyFont="1"/>
    <xf numFmtId="10" fontId="0" fillId="0" borderId="0" xfId="0" applyNumberFormat="1"/>
    <xf numFmtId="0" fontId="1" fillId="0" borderId="1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Alignme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164" fontId="3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J4" sqref="J4"/>
    </sheetView>
  </sheetViews>
  <sheetFormatPr defaultRowHeight="15" x14ac:dyDescent="0.25"/>
  <cols>
    <col min="1" max="1" width="44.7109375" customWidth="1"/>
    <col min="2" max="2" width="21.140625" customWidth="1"/>
    <col min="3" max="3" width="16.140625" customWidth="1"/>
    <col min="4" max="4" width="15.28515625" bestFit="1" customWidth="1"/>
    <col min="5" max="5" width="18.42578125" customWidth="1"/>
    <col min="6" max="6" width="16.42578125" customWidth="1"/>
    <col min="7" max="7" width="15.28515625" bestFit="1" customWidth="1"/>
    <col min="8" max="8" width="18" bestFit="1" customWidth="1"/>
  </cols>
  <sheetData>
    <row r="1" spans="1:8" x14ac:dyDescent="0.25">
      <c r="A1" s="1" t="s">
        <v>56</v>
      </c>
    </row>
    <row r="2" spans="1:8" x14ac:dyDescent="0.25">
      <c r="A2" s="1" t="s">
        <v>98</v>
      </c>
    </row>
    <row r="3" spans="1:8" x14ac:dyDescent="0.25">
      <c r="A3" t="s">
        <v>55</v>
      </c>
    </row>
    <row r="4" spans="1:8" x14ac:dyDescent="0.25">
      <c r="A4" s="11"/>
      <c r="B4" s="11">
        <v>2012</v>
      </c>
      <c r="C4" s="11">
        <v>2013</v>
      </c>
      <c r="D4" s="11">
        <v>2014</v>
      </c>
      <c r="E4" s="11">
        <v>2015</v>
      </c>
      <c r="F4" s="11">
        <v>2016</v>
      </c>
      <c r="G4" s="11">
        <v>2017</v>
      </c>
      <c r="H4" s="11">
        <v>2018</v>
      </c>
    </row>
    <row r="5" spans="1:8" x14ac:dyDescent="0.25">
      <c r="A5" s="17" t="s">
        <v>57</v>
      </c>
      <c r="B5" s="4"/>
      <c r="C5" s="4"/>
      <c r="D5" s="4"/>
      <c r="E5" s="4"/>
      <c r="F5" s="4"/>
    </row>
    <row r="6" spans="1:8" x14ac:dyDescent="0.25">
      <c r="A6" s="18" t="s">
        <v>58</v>
      </c>
      <c r="B6" s="4"/>
      <c r="C6" s="4"/>
      <c r="D6" s="4"/>
      <c r="E6" s="4"/>
      <c r="F6" s="4"/>
    </row>
    <row r="7" spans="1:8" x14ac:dyDescent="0.25">
      <c r="A7" t="s">
        <v>0</v>
      </c>
      <c r="B7" s="4">
        <v>164936</v>
      </c>
      <c r="C7" s="4">
        <v>90450</v>
      </c>
      <c r="D7" s="4">
        <v>75607</v>
      </c>
      <c r="E7" s="4">
        <v>63095</v>
      </c>
      <c r="F7" s="4">
        <v>97558</v>
      </c>
      <c r="G7" s="8">
        <v>260595</v>
      </c>
      <c r="H7" s="4">
        <v>115510</v>
      </c>
    </row>
    <row r="8" spans="1:8" x14ac:dyDescent="0.25">
      <c r="A8" s="14" t="s">
        <v>1</v>
      </c>
      <c r="B8" s="4">
        <v>153259331</v>
      </c>
      <c r="C8" s="4">
        <v>182528021</v>
      </c>
      <c r="D8" s="4">
        <v>243414948</v>
      </c>
      <c r="E8" s="4">
        <v>278548855</v>
      </c>
      <c r="F8" s="4">
        <v>298176804</v>
      </c>
      <c r="G8" s="8">
        <v>296391988</v>
      </c>
      <c r="H8" s="4">
        <v>335970452</v>
      </c>
    </row>
    <row r="9" spans="1:8" x14ac:dyDescent="0.25">
      <c r="B9" s="6">
        <f t="shared" ref="B9:D9" si="0">SUM(B7:B8)</f>
        <v>153424267</v>
      </c>
      <c r="C9" s="6">
        <f t="shared" si="0"/>
        <v>182618471</v>
      </c>
      <c r="D9" s="6">
        <f t="shared" si="0"/>
        <v>243490555</v>
      </c>
      <c r="E9" s="6">
        <f>SUM(E7:E8)</f>
        <v>278611950</v>
      </c>
      <c r="F9" s="6">
        <f>SUM(F7:F8)</f>
        <v>298274362</v>
      </c>
      <c r="G9" s="6">
        <f>SUM(G7:G8)</f>
        <v>296652583</v>
      </c>
      <c r="H9" s="6">
        <f>SUM(H7:H8)</f>
        <v>336085962</v>
      </c>
    </row>
    <row r="10" spans="1:8" x14ac:dyDescent="0.25">
      <c r="A10" s="19" t="s">
        <v>59</v>
      </c>
      <c r="B10" s="4"/>
      <c r="C10" s="4"/>
      <c r="D10" s="4"/>
      <c r="E10" s="4"/>
      <c r="F10" s="4"/>
    </row>
    <row r="11" spans="1:8" x14ac:dyDescent="0.25">
      <c r="A11" t="s">
        <v>2</v>
      </c>
      <c r="B11" s="4">
        <v>914596998</v>
      </c>
      <c r="C11" s="4">
        <v>735275009</v>
      </c>
      <c r="D11" s="4">
        <v>1128082693</v>
      </c>
      <c r="E11" s="4">
        <v>941670759</v>
      </c>
      <c r="F11" s="4">
        <v>926337952</v>
      </c>
      <c r="G11" s="8">
        <v>804068173</v>
      </c>
      <c r="H11" s="4">
        <v>1299036312</v>
      </c>
    </row>
    <row r="12" spans="1:8" x14ac:dyDescent="0.25">
      <c r="A12" t="s">
        <v>3</v>
      </c>
      <c r="B12" s="4">
        <v>0</v>
      </c>
      <c r="C12" s="4">
        <v>0</v>
      </c>
      <c r="D12" s="4"/>
      <c r="E12" s="4">
        <v>0</v>
      </c>
      <c r="F12" s="4">
        <v>0</v>
      </c>
    </row>
    <row r="13" spans="1:8" x14ac:dyDescent="0.25">
      <c r="B13" s="6">
        <f t="shared" ref="B13:D13" si="1">SUM(B11:B12)</f>
        <v>914596998</v>
      </c>
      <c r="C13" s="6">
        <f t="shared" si="1"/>
        <v>735275009</v>
      </c>
      <c r="D13" s="6">
        <f t="shared" si="1"/>
        <v>1128082693</v>
      </c>
      <c r="E13" s="6">
        <f>SUM(E11:E12)</f>
        <v>941670759</v>
      </c>
      <c r="F13" s="6">
        <f>SUM(F11:F12)</f>
        <v>926337952</v>
      </c>
      <c r="G13" s="6">
        <f>SUM(G11:G12)</f>
        <v>804068173</v>
      </c>
      <c r="H13" s="6">
        <f>SUM(H11:H12)</f>
        <v>1299036312</v>
      </c>
    </row>
    <row r="14" spans="1:8" x14ac:dyDescent="0.25">
      <c r="B14" s="6">
        <f t="shared" ref="B14:D14" si="2">B9+B13</f>
        <v>1068021265</v>
      </c>
      <c r="C14" s="6">
        <f t="shared" si="2"/>
        <v>917893480</v>
      </c>
      <c r="D14" s="6">
        <f t="shared" si="2"/>
        <v>1371573248</v>
      </c>
      <c r="E14" s="6">
        <f>E9+E13</f>
        <v>1220282709</v>
      </c>
      <c r="F14" s="6">
        <f>F9+F13</f>
        <v>1224612314</v>
      </c>
      <c r="G14" s="6">
        <f>G9+G13</f>
        <v>1100720756</v>
      </c>
      <c r="H14" s="6">
        <f>H9+H13</f>
        <v>1635122274</v>
      </c>
    </row>
    <row r="15" spans="1:8" x14ac:dyDescent="0.25">
      <c r="A15" s="20" t="s">
        <v>60</v>
      </c>
      <c r="B15" s="4"/>
      <c r="C15" s="4"/>
      <c r="D15" s="4"/>
      <c r="E15" s="4"/>
      <c r="F15" s="4"/>
    </row>
    <row r="16" spans="1:8" x14ac:dyDescent="0.25">
      <c r="A16" s="20" t="s">
        <v>61</v>
      </c>
      <c r="B16" s="4"/>
      <c r="C16" s="4"/>
      <c r="D16" s="4"/>
      <c r="E16" s="4"/>
      <c r="F16" s="4"/>
    </row>
    <row r="17" spans="1:8" x14ac:dyDescent="0.25">
      <c r="A17" t="s">
        <v>4</v>
      </c>
      <c r="B17" s="4">
        <v>0</v>
      </c>
      <c r="C17" s="4">
        <v>0</v>
      </c>
      <c r="D17" s="4"/>
      <c r="E17" s="4">
        <v>0</v>
      </c>
      <c r="F17" s="4"/>
    </row>
    <row r="18" spans="1:8" x14ac:dyDescent="0.25">
      <c r="A18" t="s">
        <v>5</v>
      </c>
      <c r="B18" s="4">
        <v>653822232</v>
      </c>
      <c r="C18" s="4">
        <v>789138062</v>
      </c>
      <c r="D18" s="4">
        <v>787947202</v>
      </c>
      <c r="E18" s="4">
        <v>806342973</v>
      </c>
      <c r="F18" s="4">
        <v>757441622</v>
      </c>
      <c r="G18" s="8">
        <v>693110061</v>
      </c>
      <c r="H18" s="4">
        <v>310503221</v>
      </c>
    </row>
    <row r="19" spans="1:8" x14ac:dyDescent="0.25">
      <c r="B19" s="6">
        <f t="shared" ref="B19:D19" si="3">SUM(B17:B18)</f>
        <v>653822232</v>
      </c>
      <c r="C19" s="6">
        <f t="shared" si="3"/>
        <v>789138062</v>
      </c>
      <c r="D19" s="6">
        <f t="shared" si="3"/>
        <v>787947202</v>
      </c>
      <c r="E19" s="6">
        <f>SUM(E17:E18)</f>
        <v>806342973</v>
      </c>
      <c r="F19" s="6">
        <f>SUM(F17:F18)</f>
        <v>757441622</v>
      </c>
      <c r="G19" s="6">
        <f>SUM(G17:G18)</f>
        <v>693110061</v>
      </c>
      <c r="H19" s="6">
        <f>SUM(H17:H18)</f>
        <v>310503221</v>
      </c>
    </row>
    <row r="20" spans="1:8" x14ac:dyDescent="0.25">
      <c r="A20" s="20" t="s">
        <v>62</v>
      </c>
      <c r="B20" s="4"/>
      <c r="C20" s="4"/>
      <c r="D20" s="4"/>
      <c r="E20" s="4"/>
      <c r="F20" s="4"/>
    </row>
    <row r="21" spans="1:8" x14ac:dyDescent="0.25">
      <c r="A21" t="s">
        <v>43</v>
      </c>
      <c r="B21" s="4">
        <v>9906034082</v>
      </c>
      <c r="C21" s="4">
        <v>12083264137</v>
      </c>
      <c r="D21" s="4">
        <v>14471364705</v>
      </c>
      <c r="E21" s="4">
        <v>17034845567</v>
      </c>
      <c r="F21" s="4">
        <v>21535147403</v>
      </c>
      <c r="G21" s="8">
        <v>28833081731</v>
      </c>
      <c r="H21" s="4">
        <v>27276866938</v>
      </c>
    </row>
    <row r="22" spans="1:8" x14ac:dyDescent="0.25">
      <c r="A22" t="s">
        <v>6</v>
      </c>
      <c r="B22" s="4">
        <v>0</v>
      </c>
      <c r="C22" s="4">
        <v>0</v>
      </c>
      <c r="D22" s="4"/>
      <c r="E22" s="4">
        <v>0</v>
      </c>
      <c r="F22" s="4"/>
      <c r="G22" s="4">
        <v>0</v>
      </c>
    </row>
    <row r="23" spans="1:8" x14ac:dyDescent="0.25">
      <c r="B23" s="6">
        <f t="shared" ref="B23:D23" si="4">SUM(B21:B22)</f>
        <v>9906034082</v>
      </c>
      <c r="C23" s="6">
        <f t="shared" si="4"/>
        <v>12083264137</v>
      </c>
      <c r="D23" s="6">
        <f t="shared" si="4"/>
        <v>14471364705</v>
      </c>
      <c r="E23" s="6">
        <f>SUM(E21:E22)</f>
        <v>17034845567</v>
      </c>
      <c r="F23" s="6">
        <f>SUM(F21:F22)</f>
        <v>21535147403</v>
      </c>
      <c r="G23" s="6">
        <f>SUM(G21:G22)</f>
        <v>28833081731</v>
      </c>
      <c r="H23" s="6">
        <f>SUM(H21:H22)</f>
        <v>27276866938</v>
      </c>
    </row>
    <row r="24" spans="1:8" x14ac:dyDescent="0.25">
      <c r="A24" s="18" t="s">
        <v>63</v>
      </c>
      <c r="B24" s="4">
        <v>817510388</v>
      </c>
      <c r="C24" s="4">
        <v>740112816</v>
      </c>
      <c r="D24" s="4">
        <v>668208636</v>
      </c>
      <c r="E24" s="4">
        <v>600575845</v>
      </c>
      <c r="F24" s="4">
        <v>595562199</v>
      </c>
      <c r="G24" s="8">
        <v>556888073</v>
      </c>
      <c r="H24" s="4">
        <v>783721511</v>
      </c>
    </row>
    <row r="25" spans="1:8" x14ac:dyDescent="0.25">
      <c r="A25" s="18" t="s">
        <v>64</v>
      </c>
      <c r="B25" s="4">
        <v>630148557</v>
      </c>
      <c r="C25" s="4">
        <v>607102374</v>
      </c>
      <c r="D25" s="4">
        <v>357158263</v>
      </c>
      <c r="E25" s="4">
        <v>375993959</v>
      </c>
      <c r="F25" s="4">
        <v>275834249</v>
      </c>
      <c r="G25" s="8">
        <v>243487192</v>
      </c>
      <c r="H25" s="4">
        <v>240202836</v>
      </c>
    </row>
    <row r="26" spans="1:8" x14ac:dyDescent="0.25">
      <c r="A26" s="18" t="s">
        <v>65</v>
      </c>
      <c r="B26" s="4">
        <v>0</v>
      </c>
      <c r="C26" s="4">
        <v>0</v>
      </c>
      <c r="D26" s="4"/>
      <c r="E26" s="4">
        <v>0</v>
      </c>
      <c r="F26" s="4">
        <v>0</v>
      </c>
      <c r="G26" s="8">
        <v>0</v>
      </c>
    </row>
    <row r="27" spans="1:8" x14ac:dyDescent="0.25">
      <c r="A27" s="6"/>
      <c r="B27" s="6">
        <f t="shared" ref="B27:D27" si="5">B14+B19+B23+B24+B25</f>
        <v>13075536524</v>
      </c>
      <c r="C27" s="6">
        <f t="shared" si="5"/>
        <v>15137510869</v>
      </c>
      <c r="D27" s="6">
        <f t="shared" si="5"/>
        <v>17656252054</v>
      </c>
      <c r="E27" s="6">
        <f>E14+E19+E23+E24+E25</f>
        <v>20038041053</v>
      </c>
      <c r="F27" s="6">
        <f>F14+F19+F23+F24+F25</f>
        <v>24388597787</v>
      </c>
      <c r="G27" s="6">
        <f>G14+G19+G23+G24+G25</f>
        <v>31427287813</v>
      </c>
      <c r="H27" s="6">
        <f>H14+H19+H23+H24+H25</f>
        <v>30246416780</v>
      </c>
    </row>
    <row r="28" spans="1:8" x14ac:dyDescent="0.25">
      <c r="B28" s="4"/>
      <c r="C28" s="4"/>
      <c r="D28" s="4"/>
      <c r="E28" s="4"/>
      <c r="F28" s="4"/>
    </row>
    <row r="29" spans="1:8" x14ac:dyDescent="0.25">
      <c r="A29" s="17" t="s">
        <v>66</v>
      </c>
      <c r="B29" s="4"/>
      <c r="C29" s="4"/>
      <c r="D29" s="4"/>
      <c r="E29" s="4"/>
      <c r="F29" s="4"/>
    </row>
    <row r="30" spans="1:8" x14ac:dyDescent="0.25">
      <c r="A30" s="20" t="s">
        <v>67</v>
      </c>
      <c r="B30" s="4"/>
      <c r="C30" s="4"/>
      <c r="D30" s="4"/>
      <c r="E30" s="4"/>
      <c r="F30" s="4"/>
    </row>
    <row r="31" spans="1:8" x14ac:dyDescent="0.25">
      <c r="A31" s="20" t="s">
        <v>68</v>
      </c>
      <c r="B31" s="4">
        <v>1694751275</v>
      </c>
      <c r="C31" s="4">
        <v>3818215826</v>
      </c>
      <c r="D31" s="4">
        <v>828370284</v>
      </c>
      <c r="E31" s="4">
        <v>1842600686</v>
      </c>
      <c r="F31" s="4">
        <v>3467416118</v>
      </c>
      <c r="G31" s="8">
        <v>6043711757</v>
      </c>
      <c r="H31" s="4">
        <v>4103712266</v>
      </c>
    </row>
    <row r="32" spans="1:8" x14ac:dyDescent="0.25">
      <c r="B32" s="6">
        <f t="shared" ref="B32:C32" si="6">SUM(B31)</f>
        <v>1694751275</v>
      </c>
      <c r="C32" s="6">
        <f t="shared" si="6"/>
        <v>3818215826</v>
      </c>
      <c r="D32" s="6">
        <f>SUM(D31)</f>
        <v>828370284</v>
      </c>
      <c r="E32" s="6">
        <f>SUM(E31)</f>
        <v>1842600686</v>
      </c>
      <c r="F32" s="6">
        <f>SUM(F31)</f>
        <v>3467416118</v>
      </c>
      <c r="G32" s="6">
        <f>SUM(G31)</f>
        <v>6043711757</v>
      </c>
      <c r="H32" s="6">
        <f>SUM(H31)</f>
        <v>4103712266</v>
      </c>
    </row>
    <row r="33" spans="1:8" x14ac:dyDescent="0.25">
      <c r="A33" s="20" t="s">
        <v>69</v>
      </c>
      <c r="B33" s="4"/>
      <c r="C33" s="4"/>
      <c r="D33" s="4"/>
      <c r="E33" s="4"/>
      <c r="F33" s="4"/>
    </row>
    <row r="34" spans="1:8" x14ac:dyDescent="0.25">
      <c r="A34" t="s">
        <v>7</v>
      </c>
      <c r="B34" s="4">
        <v>0</v>
      </c>
      <c r="C34" s="4">
        <v>0</v>
      </c>
      <c r="D34" s="4"/>
      <c r="E34" s="4">
        <v>0</v>
      </c>
      <c r="F34" s="4">
        <v>0</v>
      </c>
      <c r="G34" s="4">
        <v>0</v>
      </c>
    </row>
    <row r="35" spans="1:8" x14ac:dyDescent="0.25">
      <c r="A35" t="s">
        <v>8</v>
      </c>
      <c r="B35" s="4">
        <v>0</v>
      </c>
      <c r="C35" s="4">
        <v>0</v>
      </c>
      <c r="D35" s="4"/>
      <c r="E35" s="4">
        <v>0</v>
      </c>
      <c r="F35" s="4">
        <v>0</v>
      </c>
      <c r="G35" s="4">
        <v>0</v>
      </c>
    </row>
    <row r="36" spans="1:8" x14ac:dyDescent="0.25">
      <c r="A36" t="s">
        <v>9</v>
      </c>
      <c r="B36" s="4">
        <v>0</v>
      </c>
      <c r="C36" s="4">
        <v>0</v>
      </c>
      <c r="D36" s="4"/>
      <c r="E36" s="4">
        <v>0</v>
      </c>
      <c r="F36" s="4">
        <v>0</v>
      </c>
      <c r="G36" s="4">
        <v>0</v>
      </c>
    </row>
    <row r="37" spans="1:8" x14ac:dyDescent="0.25">
      <c r="A37" t="s">
        <v>10</v>
      </c>
      <c r="B37" s="4">
        <v>7692770004</v>
      </c>
      <c r="C37" s="4">
        <v>7220683818</v>
      </c>
      <c r="D37" s="4">
        <v>12301202751</v>
      </c>
      <c r="E37" s="4">
        <v>13822176702</v>
      </c>
      <c r="F37" s="4">
        <v>16203651466</v>
      </c>
      <c r="G37" s="8">
        <v>20129183810</v>
      </c>
      <c r="H37" s="4">
        <v>20532191828</v>
      </c>
    </row>
    <row r="38" spans="1:8" x14ac:dyDescent="0.25">
      <c r="A38" t="s">
        <v>11</v>
      </c>
      <c r="B38" s="4">
        <v>0</v>
      </c>
      <c r="C38" s="4">
        <v>0</v>
      </c>
      <c r="D38" s="4"/>
      <c r="E38" s="4">
        <v>0</v>
      </c>
      <c r="F38" s="4">
        <v>0</v>
      </c>
    </row>
    <row r="39" spans="1:8" x14ac:dyDescent="0.25">
      <c r="A39" t="s">
        <v>12</v>
      </c>
      <c r="B39" s="4">
        <v>0</v>
      </c>
      <c r="C39" s="4">
        <v>92741200</v>
      </c>
      <c r="D39" s="4">
        <v>119455948</v>
      </c>
      <c r="E39" s="4">
        <v>176454814</v>
      </c>
      <c r="F39" s="4">
        <v>231492430</v>
      </c>
      <c r="G39" s="8">
        <v>254874597</v>
      </c>
      <c r="H39" s="4">
        <v>245547617</v>
      </c>
    </row>
    <row r="40" spans="1:8" x14ac:dyDescent="0.25">
      <c r="B40" s="6">
        <f t="shared" ref="B40:D40" si="7">SUM(B37:B39)</f>
        <v>7692770004</v>
      </c>
      <c r="C40" s="6">
        <f t="shared" si="7"/>
        <v>7313425018</v>
      </c>
      <c r="D40" s="6">
        <f t="shared" si="7"/>
        <v>12420658699</v>
      </c>
      <c r="E40" s="6">
        <f>SUM(E37:E39)</f>
        <v>13998631516</v>
      </c>
      <c r="F40" s="6">
        <f>SUM(F37:F39)</f>
        <v>16435143896</v>
      </c>
      <c r="G40" s="6">
        <f>SUM(G37:G39)</f>
        <v>20384058407</v>
      </c>
      <c r="H40" s="6">
        <f>SUM(H37:H39)</f>
        <v>20777739445</v>
      </c>
    </row>
    <row r="41" spans="1:8" x14ac:dyDescent="0.25">
      <c r="A41" s="20" t="s">
        <v>44</v>
      </c>
      <c r="B41" s="4">
        <v>1545899318</v>
      </c>
      <c r="C41" s="4">
        <v>1459400576</v>
      </c>
      <c r="D41" s="4">
        <v>1905889694</v>
      </c>
      <c r="E41" s="4">
        <v>1674364349</v>
      </c>
      <c r="F41" s="4">
        <v>1925030495</v>
      </c>
      <c r="G41" s="8">
        <v>2397810523</v>
      </c>
      <c r="H41" s="4">
        <v>2483939038</v>
      </c>
    </row>
    <row r="42" spans="1:8" x14ac:dyDescent="0.25">
      <c r="B42" s="4">
        <v>1545899318</v>
      </c>
      <c r="C42" s="4">
        <v>1459400576</v>
      </c>
      <c r="D42" s="4">
        <v>1905889694</v>
      </c>
      <c r="E42" s="4">
        <f>SUM(E41)</f>
        <v>1674364349</v>
      </c>
      <c r="F42" s="4">
        <v>1925030495</v>
      </c>
      <c r="G42" s="8">
        <v>2397810523</v>
      </c>
      <c r="H42" s="4">
        <v>2483939038</v>
      </c>
    </row>
    <row r="43" spans="1:8" x14ac:dyDescent="0.25">
      <c r="A43" s="1"/>
      <c r="B43" s="6">
        <f t="shared" ref="B43:H43" si="8">B32+B40+B42</f>
        <v>10933420597</v>
      </c>
      <c r="C43" s="6">
        <f t="shared" si="8"/>
        <v>12591041420</v>
      </c>
      <c r="D43" s="6">
        <f>D32+D40+D42</f>
        <v>15154918677</v>
      </c>
      <c r="E43" s="6">
        <f>E32+E40+E42</f>
        <v>17515596551</v>
      </c>
      <c r="F43" s="6">
        <f t="shared" si="8"/>
        <v>21827590509</v>
      </c>
      <c r="G43" s="6">
        <f t="shared" si="8"/>
        <v>28825580687</v>
      </c>
      <c r="H43" s="6">
        <f t="shared" si="8"/>
        <v>27365390749</v>
      </c>
    </row>
    <row r="44" spans="1:8" x14ac:dyDescent="0.25">
      <c r="A44" s="20" t="s">
        <v>70</v>
      </c>
      <c r="B44" s="4"/>
      <c r="C44" s="4"/>
      <c r="D44" s="4"/>
      <c r="E44" s="4"/>
      <c r="F44" s="4"/>
    </row>
    <row r="45" spans="1:8" x14ac:dyDescent="0.25">
      <c r="A45" t="s">
        <v>101</v>
      </c>
      <c r="B45" s="4">
        <v>920413910</v>
      </c>
      <c r="C45" s="4">
        <v>1214946360</v>
      </c>
      <c r="D45" s="4">
        <v>1214946360</v>
      </c>
      <c r="E45" s="4">
        <v>1214946360</v>
      </c>
      <c r="F45" s="4">
        <v>1214946360</v>
      </c>
      <c r="G45" s="8">
        <v>1214946360</v>
      </c>
      <c r="H45" s="8">
        <v>1214946360</v>
      </c>
    </row>
    <row r="46" spans="1:8" x14ac:dyDescent="0.25">
      <c r="A46" t="s">
        <v>45</v>
      </c>
      <c r="B46" s="4">
        <v>87408700</v>
      </c>
      <c r="C46" s="4">
        <v>87408700</v>
      </c>
      <c r="D46" s="4">
        <v>87408700</v>
      </c>
      <c r="E46" s="4">
        <v>87408700</v>
      </c>
      <c r="F46" s="4">
        <v>87408700</v>
      </c>
      <c r="G46" s="8">
        <v>87408700</v>
      </c>
      <c r="H46" s="8">
        <v>87408700</v>
      </c>
    </row>
    <row r="47" spans="1:8" x14ac:dyDescent="0.25">
      <c r="A47" t="s">
        <v>46</v>
      </c>
      <c r="B47" s="4">
        <v>361309391</v>
      </c>
      <c r="C47" s="4">
        <v>424085699</v>
      </c>
      <c r="D47" s="4">
        <v>463855186</v>
      </c>
      <c r="E47" s="4">
        <v>516940693</v>
      </c>
      <c r="F47" s="4">
        <v>573534069</v>
      </c>
      <c r="G47" s="8">
        <v>630557008</v>
      </c>
      <c r="H47" s="4">
        <v>687120963</v>
      </c>
    </row>
    <row r="48" spans="1:8" x14ac:dyDescent="0.25">
      <c r="A48" t="s">
        <v>47</v>
      </c>
      <c r="B48" s="4">
        <v>2000000</v>
      </c>
      <c r="C48" s="4">
        <v>2000000</v>
      </c>
      <c r="D48" s="4">
        <v>2000000</v>
      </c>
      <c r="E48" s="4">
        <v>2000000</v>
      </c>
      <c r="F48" s="4">
        <v>2000000</v>
      </c>
      <c r="G48" s="8">
        <v>2000000</v>
      </c>
      <c r="H48" s="8">
        <v>2000000</v>
      </c>
    </row>
    <row r="49" spans="1:8" x14ac:dyDescent="0.25">
      <c r="A49" t="s">
        <v>48</v>
      </c>
      <c r="B49" s="4">
        <v>553008166</v>
      </c>
      <c r="C49" s="4">
        <v>553008166</v>
      </c>
      <c r="D49" s="4">
        <v>472134188</v>
      </c>
      <c r="E49" s="4">
        <v>452953550</v>
      </c>
      <c r="F49" s="4">
        <v>433772912</v>
      </c>
      <c r="G49" s="8">
        <v>414592274</v>
      </c>
      <c r="H49" s="8">
        <v>636314136</v>
      </c>
    </row>
    <row r="50" spans="1:8" x14ac:dyDescent="0.25">
      <c r="A50" t="s">
        <v>49</v>
      </c>
      <c r="B50" s="4">
        <v>202491060</v>
      </c>
      <c r="C50" s="4">
        <v>242989272</v>
      </c>
      <c r="D50" s="4">
        <v>242989272</v>
      </c>
      <c r="E50" s="4">
        <v>0</v>
      </c>
      <c r="F50" s="4">
        <v>0</v>
      </c>
      <c r="G50" s="8">
        <v>0</v>
      </c>
    </row>
    <row r="51" spans="1:8" x14ac:dyDescent="0.25">
      <c r="A51" t="s">
        <v>50</v>
      </c>
      <c r="B51" s="4">
        <v>15484700</v>
      </c>
      <c r="C51" s="4">
        <v>22031252</v>
      </c>
      <c r="D51" s="4">
        <v>17999671</v>
      </c>
      <c r="E51" s="4">
        <v>248195199</v>
      </c>
      <c r="F51" s="4">
        <v>249345237</v>
      </c>
      <c r="G51" s="8">
        <v>252202784</v>
      </c>
      <c r="H51" s="8">
        <v>253235872</v>
      </c>
    </row>
    <row r="52" spans="1:8" x14ac:dyDescent="0.25">
      <c r="B52" s="6">
        <f t="shared" ref="B52:G52" si="9">SUM(B45:B51)</f>
        <v>2142115927</v>
      </c>
      <c r="C52" s="6">
        <f t="shared" si="9"/>
        <v>2546469449</v>
      </c>
      <c r="D52" s="6">
        <f t="shared" si="9"/>
        <v>2501333377</v>
      </c>
      <c r="E52" s="6">
        <f>SUM(E45:E51)</f>
        <v>2522444502</v>
      </c>
      <c r="F52" s="6">
        <f t="shared" si="9"/>
        <v>2561007278</v>
      </c>
      <c r="G52" s="6">
        <f t="shared" si="9"/>
        <v>2601707126</v>
      </c>
      <c r="H52" s="6">
        <f t="shared" ref="H52" si="10">SUM(H45:H51)</f>
        <v>2881026031</v>
      </c>
    </row>
    <row r="53" spans="1:8" x14ac:dyDescent="0.25">
      <c r="A53" s="1"/>
      <c r="B53" s="6">
        <f t="shared" ref="B53:D53" si="11">B43+B52</f>
        <v>13075536524</v>
      </c>
      <c r="C53" s="6">
        <f t="shared" si="11"/>
        <v>15137510869</v>
      </c>
      <c r="D53" s="6">
        <f t="shared" si="11"/>
        <v>17656252054</v>
      </c>
      <c r="E53" s="6">
        <f>E43+E52</f>
        <v>20038041053</v>
      </c>
      <c r="F53" s="6">
        <f>F43+F52</f>
        <v>24388597787</v>
      </c>
      <c r="G53" s="6">
        <f>G43+G52</f>
        <v>31427287813</v>
      </c>
      <c r="H53" s="6">
        <f>H43+H52</f>
        <v>30246416780</v>
      </c>
    </row>
    <row r="54" spans="1:8" x14ac:dyDescent="0.25">
      <c r="B54" s="4"/>
      <c r="C54" s="4"/>
      <c r="D54" s="4"/>
      <c r="E54" s="4"/>
      <c r="F54" s="4"/>
    </row>
    <row r="55" spans="1:8" x14ac:dyDescent="0.25">
      <c r="B55" s="4"/>
      <c r="C55" s="4"/>
      <c r="D55" s="4"/>
      <c r="E55" s="4"/>
      <c r="F55" s="4"/>
    </row>
    <row r="56" spans="1:8" x14ac:dyDescent="0.25">
      <c r="A56" s="21" t="s">
        <v>71</v>
      </c>
      <c r="B56" s="13">
        <f>B52/(B45/10)</f>
        <v>23.273398019375868</v>
      </c>
      <c r="C56" s="13">
        <f t="shared" ref="C56:G56" si="12">C52/(C45/10)</f>
        <v>20.959521612131091</v>
      </c>
      <c r="D56" s="13">
        <f t="shared" si="12"/>
        <v>20.588014906271255</v>
      </c>
      <c r="E56" s="13">
        <f t="shared" si="12"/>
        <v>20.761776692758684</v>
      </c>
      <c r="F56" s="13">
        <f t="shared" si="12"/>
        <v>21.079179808399115</v>
      </c>
      <c r="G56" s="13">
        <f t="shared" si="12"/>
        <v>21.414172770557542</v>
      </c>
      <c r="H56" s="13">
        <f t="shared" ref="H56" si="13">H52/(H45/10)</f>
        <v>23.713195296951216</v>
      </c>
    </row>
    <row r="57" spans="1:8" x14ac:dyDescent="0.25">
      <c r="A57" s="21" t="s">
        <v>72</v>
      </c>
      <c r="B57" s="6">
        <f>B45/10</f>
        <v>92041391</v>
      </c>
      <c r="C57" s="6">
        <f t="shared" ref="C57:G57" si="14">C45/10</f>
        <v>121494636</v>
      </c>
      <c r="D57" s="6">
        <f t="shared" si="14"/>
        <v>121494636</v>
      </c>
      <c r="E57" s="6">
        <f t="shared" si="14"/>
        <v>121494636</v>
      </c>
      <c r="F57" s="6">
        <f t="shared" si="14"/>
        <v>121494636</v>
      </c>
      <c r="G57" s="6">
        <f t="shared" si="14"/>
        <v>121494636</v>
      </c>
      <c r="H57" s="6">
        <f t="shared" ref="H57" si="15">H45/10</f>
        <v>121494636</v>
      </c>
    </row>
    <row r="58" spans="1:8" x14ac:dyDescent="0.25">
      <c r="B58" s="4"/>
      <c r="C58" s="4"/>
      <c r="D58" s="4"/>
      <c r="E58" s="4"/>
      <c r="F58" s="4"/>
      <c r="G58" s="8"/>
    </row>
    <row r="59" spans="1:8" x14ac:dyDescent="0.25">
      <c r="A59" s="1"/>
      <c r="B59" s="6"/>
      <c r="C59" s="6"/>
      <c r="D59" s="6"/>
      <c r="E59" s="6"/>
      <c r="F59" s="6"/>
      <c r="G59" s="6"/>
    </row>
    <row r="60" spans="1:8" x14ac:dyDescent="0.25">
      <c r="B60" s="4"/>
      <c r="C60" s="4"/>
      <c r="D60" s="4"/>
      <c r="E60" s="4"/>
      <c r="F60" s="4"/>
      <c r="G60" s="8"/>
    </row>
    <row r="61" spans="1:8" x14ac:dyDescent="0.25">
      <c r="B61" s="4"/>
      <c r="C61" s="4"/>
      <c r="D61" s="4"/>
      <c r="E61" s="4"/>
      <c r="F61" s="4"/>
      <c r="G61" s="8"/>
    </row>
    <row r="62" spans="1:8" x14ac:dyDescent="0.25">
      <c r="B62" s="4"/>
      <c r="C62" s="4"/>
      <c r="D62" s="4"/>
      <c r="E62" s="4"/>
      <c r="F62" s="4"/>
      <c r="G62" s="8"/>
    </row>
    <row r="63" spans="1:8" x14ac:dyDescent="0.25">
      <c r="B63" s="6"/>
      <c r="C63" s="6"/>
      <c r="D63" s="6"/>
      <c r="E63" s="6"/>
      <c r="F63" s="6"/>
      <c r="G63" s="6"/>
    </row>
    <row r="64" spans="1:8" x14ac:dyDescent="0.25">
      <c r="A64" s="1"/>
      <c r="B64" s="6"/>
      <c r="C64" s="6"/>
      <c r="D64" s="6"/>
      <c r="E64" s="6"/>
      <c r="F64" s="6"/>
      <c r="G64" s="6"/>
    </row>
    <row r="65" spans="1:7" x14ac:dyDescent="0.25">
      <c r="B65" s="4"/>
      <c r="C65" s="4"/>
      <c r="D65" s="4"/>
      <c r="E65" s="4"/>
      <c r="F65" s="4"/>
      <c r="G65" s="8"/>
    </row>
    <row r="66" spans="1:7" x14ac:dyDescent="0.25">
      <c r="B66" s="4"/>
      <c r="C66" s="4"/>
      <c r="D66" s="4"/>
      <c r="E66" s="4"/>
      <c r="F66" s="4"/>
      <c r="G66" s="8"/>
    </row>
    <row r="67" spans="1:7" x14ac:dyDescent="0.25">
      <c r="B67" s="4"/>
      <c r="C67" s="4"/>
      <c r="D67" s="4"/>
      <c r="E67" s="4"/>
      <c r="F67" s="4"/>
      <c r="G67" s="8"/>
    </row>
    <row r="68" spans="1:7" x14ac:dyDescent="0.25">
      <c r="B68" s="4"/>
      <c r="C68" s="4"/>
      <c r="D68" s="4"/>
      <c r="E68" s="4"/>
      <c r="F68" s="4"/>
      <c r="G68" s="8"/>
    </row>
    <row r="69" spans="1:7" x14ac:dyDescent="0.25">
      <c r="B69" s="4"/>
      <c r="C69" s="4"/>
      <c r="D69" s="4"/>
      <c r="E69" s="4"/>
      <c r="F69" s="4"/>
      <c r="G69" s="8"/>
    </row>
    <row r="70" spans="1:7" x14ac:dyDescent="0.25">
      <c r="B70" s="4"/>
      <c r="C70" s="4"/>
      <c r="D70" s="4"/>
      <c r="E70" s="4"/>
      <c r="F70" s="4"/>
      <c r="G70" s="8"/>
    </row>
    <row r="71" spans="1:7" x14ac:dyDescent="0.25">
      <c r="B71" s="4"/>
      <c r="C71" s="4"/>
      <c r="D71" s="4"/>
      <c r="E71" s="4"/>
      <c r="F71" s="4"/>
      <c r="G71" s="8"/>
    </row>
    <row r="72" spans="1:7" x14ac:dyDescent="0.25">
      <c r="B72" s="4"/>
      <c r="C72" s="4"/>
      <c r="D72" s="4"/>
      <c r="E72" s="4"/>
      <c r="F72" s="4"/>
      <c r="G72" s="8"/>
    </row>
    <row r="73" spans="1:7" x14ac:dyDescent="0.25">
      <c r="B73" s="4"/>
      <c r="C73" s="4"/>
      <c r="D73" s="4"/>
      <c r="E73" s="4"/>
      <c r="F73" s="4"/>
      <c r="G73" s="8"/>
    </row>
    <row r="74" spans="1:7" x14ac:dyDescent="0.25">
      <c r="B74" s="4"/>
      <c r="C74" s="4"/>
      <c r="D74" s="4"/>
      <c r="E74" s="4"/>
      <c r="F74" s="4"/>
      <c r="G74" s="8"/>
    </row>
    <row r="75" spans="1:7" x14ac:dyDescent="0.25">
      <c r="B75" s="4"/>
      <c r="C75" s="4"/>
      <c r="D75" s="4"/>
      <c r="E75" s="4"/>
      <c r="F75" s="4"/>
      <c r="G75" s="8"/>
    </row>
    <row r="76" spans="1:7" x14ac:dyDescent="0.25">
      <c r="A76" s="1"/>
      <c r="B76" s="6"/>
      <c r="C76" s="6"/>
      <c r="D76" s="6"/>
      <c r="E76" s="6"/>
      <c r="F76" s="6"/>
      <c r="G76" s="6"/>
    </row>
    <row r="77" spans="1:7" x14ac:dyDescent="0.25">
      <c r="A77" s="1"/>
      <c r="B77" s="6"/>
      <c r="C77" s="6"/>
      <c r="D77" s="6"/>
      <c r="E77" s="6"/>
      <c r="F77" s="6"/>
      <c r="G77" s="6"/>
    </row>
    <row r="78" spans="1:7" x14ac:dyDescent="0.25">
      <c r="B78" s="4"/>
      <c r="C78" s="4"/>
      <c r="D78" s="4"/>
      <c r="E78" s="4"/>
      <c r="F78" s="4"/>
      <c r="G78" s="8"/>
    </row>
    <row r="79" spans="1:7" x14ac:dyDescent="0.25">
      <c r="A79" s="1"/>
      <c r="B79" s="6"/>
      <c r="C79" s="6"/>
      <c r="D79" s="6"/>
      <c r="E79" s="6"/>
      <c r="F79" s="6"/>
      <c r="G79" s="6"/>
    </row>
    <row r="80" spans="1:7" x14ac:dyDescent="0.25">
      <c r="A80" s="1"/>
      <c r="B80" s="4"/>
      <c r="C80" s="4"/>
      <c r="D80" s="4"/>
      <c r="E80" s="4"/>
      <c r="F80" s="4"/>
    </row>
    <row r="81" spans="1:7" x14ac:dyDescent="0.25">
      <c r="B81" s="4"/>
      <c r="C81" s="4"/>
      <c r="D81" s="4"/>
      <c r="E81" s="4"/>
      <c r="F81" s="4"/>
      <c r="G81" s="8"/>
    </row>
    <row r="82" spans="1:7" x14ac:dyDescent="0.25">
      <c r="B82" s="4"/>
      <c r="C82" s="4"/>
      <c r="D82" s="4"/>
      <c r="E82" s="4"/>
      <c r="F82" s="4"/>
      <c r="G82" s="8"/>
    </row>
    <row r="83" spans="1:7" x14ac:dyDescent="0.25">
      <c r="A83" s="1"/>
      <c r="B83" s="6"/>
      <c r="C83" s="6"/>
      <c r="D83" s="6"/>
      <c r="E83" s="6"/>
      <c r="F83" s="6"/>
      <c r="G83" s="6"/>
    </row>
    <row r="84" spans="1:7" x14ac:dyDescent="0.25">
      <c r="A84" s="1"/>
      <c r="B84" s="6"/>
      <c r="C84" s="6"/>
      <c r="D84" s="6"/>
      <c r="E84" s="6"/>
      <c r="F84" s="6"/>
      <c r="G84" s="6"/>
    </row>
    <row r="85" spans="1:7" x14ac:dyDescent="0.25">
      <c r="B85" s="10"/>
      <c r="C85" s="10"/>
      <c r="D85" s="10"/>
      <c r="E85" s="10"/>
      <c r="F85" s="10"/>
    </row>
    <row r="86" spans="1:7" ht="15.75" x14ac:dyDescent="0.25">
      <c r="A86" s="3"/>
      <c r="B86" s="5"/>
      <c r="C86" s="5"/>
      <c r="D86" s="5"/>
      <c r="E86" s="5"/>
      <c r="F86" s="5"/>
      <c r="G86" s="2"/>
    </row>
    <row r="87" spans="1:7" x14ac:dyDescent="0.25">
      <c r="B87" s="4"/>
      <c r="C87" s="4"/>
      <c r="D87" s="4"/>
      <c r="E87" s="4"/>
      <c r="F87" s="4"/>
    </row>
    <row r="88" spans="1:7" x14ac:dyDescent="0.25">
      <c r="A88" s="1"/>
      <c r="B88" s="4"/>
      <c r="C88" s="4"/>
      <c r="D88" s="4"/>
      <c r="E88" s="4"/>
      <c r="F88" s="4"/>
    </row>
    <row r="89" spans="1:7" x14ac:dyDescent="0.25">
      <c r="B89" s="4"/>
      <c r="C89" s="4"/>
      <c r="D89" s="4"/>
      <c r="E89" s="4"/>
      <c r="F89" s="4"/>
      <c r="G89" s="8"/>
    </row>
    <row r="90" spans="1:7" x14ac:dyDescent="0.25">
      <c r="B90" s="4"/>
      <c r="C90" s="4"/>
      <c r="D90" s="4"/>
      <c r="E90" s="4"/>
      <c r="F90" s="4"/>
      <c r="G90" s="8"/>
    </row>
    <row r="91" spans="1:7" x14ac:dyDescent="0.25">
      <c r="B91" s="4"/>
      <c r="C91" s="4"/>
      <c r="D91" s="4"/>
      <c r="E91" s="4"/>
      <c r="F91" s="4"/>
      <c r="G91" s="8"/>
    </row>
    <row r="92" spans="1:7" x14ac:dyDescent="0.25">
      <c r="B92" s="4"/>
      <c r="C92" s="4"/>
      <c r="D92" s="4"/>
      <c r="E92" s="4"/>
      <c r="F92" s="4"/>
      <c r="G92" s="8"/>
    </row>
    <row r="93" spans="1:7" x14ac:dyDescent="0.25">
      <c r="B93" s="4"/>
      <c r="C93" s="4"/>
      <c r="D93" s="4"/>
      <c r="E93" s="4"/>
      <c r="F93" s="4"/>
      <c r="G93" s="8"/>
    </row>
    <row r="94" spans="1:7" x14ac:dyDescent="0.25">
      <c r="B94" s="4"/>
      <c r="C94" s="4"/>
      <c r="D94" s="4"/>
      <c r="E94" s="4"/>
      <c r="F94" s="4"/>
      <c r="G94" s="8"/>
    </row>
    <row r="95" spans="1:7" x14ac:dyDescent="0.25">
      <c r="B95" s="4"/>
      <c r="C95" s="4"/>
      <c r="D95" s="4"/>
      <c r="E95" s="4"/>
      <c r="F95" s="4"/>
      <c r="G95" s="8"/>
    </row>
    <row r="96" spans="1:7" x14ac:dyDescent="0.25">
      <c r="B96" s="4"/>
      <c r="C96" s="4"/>
      <c r="D96" s="4"/>
      <c r="E96" s="4"/>
      <c r="F96" s="4"/>
      <c r="G96" s="8"/>
    </row>
    <row r="97" spans="1:7" x14ac:dyDescent="0.25">
      <c r="B97" s="4"/>
      <c r="C97" s="4"/>
      <c r="D97" s="4"/>
      <c r="E97" s="4"/>
      <c r="F97" s="4"/>
      <c r="G97" s="8"/>
    </row>
    <row r="98" spans="1:7" x14ac:dyDescent="0.25">
      <c r="A98" s="7"/>
      <c r="B98" s="6"/>
      <c r="C98" s="6"/>
      <c r="D98" s="6"/>
      <c r="E98" s="6"/>
      <c r="F98" s="6"/>
      <c r="G98" s="6"/>
    </row>
    <row r="99" spans="1:7" x14ac:dyDescent="0.25">
      <c r="A99" s="1"/>
      <c r="B99" s="4"/>
      <c r="C99" s="4"/>
      <c r="D99" s="4"/>
      <c r="E99" s="4"/>
      <c r="F99" s="4"/>
    </row>
    <row r="100" spans="1:7" x14ac:dyDescent="0.25">
      <c r="B100" s="4"/>
      <c r="C100" s="4"/>
      <c r="D100" s="4"/>
      <c r="E100" s="4"/>
      <c r="F100" s="4"/>
      <c r="G100" s="8"/>
    </row>
    <row r="101" spans="1:7" x14ac:dyDescent="0.25">
      <c r="B101" s="4"/>
      <c r="C101" s="4"/>
      <c r="D101" s="4"/>
      <c r="E101" s="4"/>
      <c r="F101" s="4"/>
      <c r="G101" s="8"/>
    </row>
    <row r="102" spans="1:7" x14ac:dyDescent="0.25">
      <c r="B102" s="4"/>
      <c r="C102" s="4"/>
      <c r="D102" s="4"/>
      <c r="E102" s="4"/>
      <c r="F102" s="4"/>
      <c r="G102" s="8"/>
    </row>
    <row r="103" spans="1:7" x14ac:dyDescent="0.25">
      <c r="B103" s="4"/>
      <c r="C103" s="4"/>
      <c r="D103" s="4"/>
      <c r="E103" s="4"/>
      <c r="F103" s="4"/>
      <c r="G103" s="8"/>
    </row>
    <row r="104" spans="1:7" x14ac:dyDescent="0.25">
      <c r="B104" s="4"/>
      <c r="C104" s="4"/>
      <c r="D104" s="4"/>
      <c r="E104" s="4"/>
      <c r="F104" s="4"/>
      <c r="G104" s="8"/>
    </row>
    <row r="105" spans="1:7" x14ac:dyDescent="0.25">
      <c r="B105" s="4"/>
      <c r="C105" s="4"/>
      <c r="D105" s="4"/>
      <c r="E105" s="4"/>
      <c r="F105" s="4"/>
      <c r="G105" s="8"/>
    </row>
    <row r="106" spans="1:7" x14ac:dyDescent="0.25">
      <c r="A106" s="1"/>
      <c r="B106" s="6"/>
      <c r="C106" s="6"/>
      <c r="D106" s="6"/>
      <c r="E106" s="6"/>
      <c r="F106" s="6"/>
      <c r="G106" s="6"/>
    </row>
    <row r="107" spans="1:7" x14ac:dyDescent="0.25">
      <c r="A107" s="1"/>
      <c r="B107" s="6"/>
      <c r="C107" s="6"/>
      <c r="D107" s="6"/>
      <c r="E107" s="6"/>
      <c r="F107" s="6"/>
      <c r="G107" s="6"/>
    </row>
    <row r="108" spans="1:7" x14ac:dyDescent="0.25">
      <c r="A108" s="1"/>
      <c r="B108" s="4"/>
      <c r="C108" s="4"/>
      <c r="D108" s="4"/>
      <c r="E108" s="4"/>
      <c r="F108" s="4"/>
    </row>
    <row r="109" spans="1:7" x14ac:dyDescent="0.25">
      <c r="B109" s="4"/>
      <c r="C109" s="4"/>
      <c r="D109" s="4"/>
      <c r="E109" s="4"/>
      <c r="F109" s="4"/>
      <c r="G109" s="8"/>
    </row>
    <row r="110" spans="1:7" x14ac:dyDescent="0.25">
      <c r="B110" s="4"/>
      <c r="C110" s="4"/>
      <c r="D110" s="6"/>
      <c r="E110" s="4"/>
      <c r="F110" s="4"/>
      <c r="G110" s="8"/>
    </row>
    <row r="111" spans="1:7" x14ac:dyDescent="0.25">
      <c r="B111" s="4"/>
      <c r="C111" s="4"/>
      <c r="D111" s="4"/>
      <c r="E111" s="4"/>
      <c r="F111" s="4"/>
      <c r="G111" s="8"/>
    </row>
    <row r="112" spans="1:7" x14ac:dyDescent="0.25">
      <c r="B112" s="4"/>
      <c r="C112" s="4"/>
      <c r="D112" s="4"/>
      <c r="E112" s="4"/>
      <c r="F112" s="4"/>
      <c r="G112" s="8"/>
    </row>
    <row r="113" spans="1:7" x14ac:dyDescent="0.25">
      <c r="A113" s="1"/>
      <c r="B113" s="6"/>
      <c r="C113" s="6"/>
      <c r="D113" s="6"/>
      <c r="E113" s="6"/>
      <c r="F113" s="6"/>
      <c r="G113" s="6"/>
    </row>
    <row r="114" spans="1:7" x14ac:dyDescent="0.25">
      <c r="A114" s="1"/>
      <c r="B114" s="4"/>
      <c r="C114" s="4"/>
      <c r="D114" s="4"/>
      <c r="E114" s="4"/>
      <c r="F114" s="4"/>
    </row>
    <row r="115" spans="1:7" x14ac:dyDescent="0.25">
      <c r="B115" s="4"/>
      <c r="C115" s="4"/>
      <c r="D115" s="4"/>
      <c r="E115" s="4"/>
      <c r="F115" s="4"/>
      <c r="G115" s="8"/>
    </row>
    <row r="116" spans="1:7" x14ac:dyDescent="0.25">
      <c r="A116" s="7"/>
      <c r="B116" s="4"/>
      <c r="C116" s="4"/>
      <c r="D116" s="4"/>
      <c r="E116" s="4"/>
      <c r="F116" s="4"/>
      <c r="G116" s="8"/>
    </row>
    <row r="117" spans="1:7" x14ac:dyDescent="0.25">
      <c r="B117" s="4"/>
      <c r="C117" s="4"/>
      <c r="D117" s="4"/>
      <c r="E117" s="4"/>
      <c r="F117" s="4"/>
      <c r="G117" s="9"/>
    </row>
    <row r="118" spans="1:7" x14ac:dyDescent="0.25">
      <c r="B118" s="4"/>
      <c r="C118" s="4"/>
      <c r="D118" s="4"/>
      <c r="E118" s="4"/>
      <c r="F118" s="4"/>
      <c r="G118" s="8"/>
    </row>
    <row r="119" spans="1:7" x14ac:dyDescent="0.25">
      <c r="A119" s="1"/>
      <c r="B119" s="6"/>
      <c r="C119" s="6"/>
      <c r="D119" s="6"/>
      <c r="E119" s="6"/>
      <c r="F119" s="6"/>
      <c r="G119" s="6"/>
    </row>
    <row r="120" spans="1:7" x14ac:dyDescent="0.25">
      <c r="A120" s="1"/>
      <c r="B120" s="6"/>
      <c r="C120" s="6"/>
      <c r="D120" s="6"/>
      <c r="E120" s="6"/>
      <c r="F120" s="6"/>
      <c r="G120" s="6"/>
    </row>
    <row r="121" spans="1:7" x14ac:dyDescent="0.25">
      <c r="A121" s="1"/>
      <c r="B121" s="4"/>
      <c r="C121" s="4"/>
      <c r="D121" s="4"/>
      <c r="E121" s="4"/>
      <c r="F121" s="4"/>
      <c r="G121" s="8"/>
    </row>
    <row r="122" spans="1:7" x14ac:dyDescent="0.25">
      <c r="A122" s="1"/>
      <c r="B122" s="6"/>
      <c r="C122" s="6"/>
      <c r="D122" s="6"/>
      <c r="E122" s="6"/>
      <c r="F122" s="6"/>
      <c r="G122" s="6"/>
    </row>
    <row r="123" spans="1:7" x14ac:dyDescent="0.25">
      <c r="B123" s="6"/>
      <c r="C123" s="6"/>
      <c r="D123" s="4"/>
      <c r="E123" s="4"/>
      <c r="F123" s="4"/>
    </row>
    <row r="124" spans="1:7" x14ac:dyDescent="0.25">
      <c r="A124" s="1"/>
      <c r="B124" s="6"/>
      <c r="C124" s="6"/>
      <c r="D124" s="4"/>
      <c r="E124" s="6"/>
      <c r="F124" s="6"/>
    </row>
    <row r="125" spans="1:7" x14ac:dyDescent="0.25">
      <c r="B125" s="4"/>
      <c r="C125" s="4"/>
      <c r="D125" s="4"/>
      <c r="E125" s="10"/>
      <c r="F12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4" sqref="J4"/>
    </sheetView>
  </sheetViews>
  <sheetFormatPr defaultRowHeight="15" x14ac:dyDescent="0.25"/>
  <cols>
    <col min="1" max="1" width="38.85546875" customWidth="1"/>
    <col min="2" max="7" width="15" bestFit="1" customWidth="1"/>
    <col min="8" max="8" width="16.85546875" bestFit="1" customWidth="1"/>
  </cols>
  <sheetData>
    <row r="1" spans="1:8" x14ac:dyDescent="0.25">
      <c r="A1" s="1" t="s">
        <v>56</v>
      </c>
    </row>
    <row r="2" spans="1:8" x14ac:dyDescent="0.25">
      <c r="A2" s="1" t="s">
        <v>99</v>
      </c>
    </row>
    <row r="3" spans="1:8" x14ac:dyDescent="0.25">
      <c r="A3" t="s">
        <v>55</v>
      </c>
    </row>
    <row r="4" spans="1:8" x14ac:dyDescent="0.25">
      <c r="A4" s="11"/>
      <c r="B4" s="11">
        <v>2012</v>
      </c>
      <c r="C4" s="11">
        <v>2013</v>
      </c>
      <c r="D4" s="11">
        <v>2014</v>
      </c>
      <c r="E4" s="11">
        <v>2015</v>
      </c>
      <c r="F4" s="11">
        <v>2016</v>
      </c>
      <c r="G4" s="11">
        <v>2017</v>
      </c>
      <c r="H4" s="11">
        <v>2018</v>
      </c>
    </row>
    <row r="5" spans="1:8" x14ac:dyDescent="0.25">
      <c r="A5" s="21" t="s">
        <v>73</v>
      </c>
      <c r="B5" s="11"/>
      <c r="C5" s="11"/>
      <c r="D5" s="11"/>
      <c r="E5" s="11"/>
      <c r="F5" s="11"/>
      <c r="G5" s="11"/>
    </row>
    <row r="6" spans="1:8" x14ac:dyDescent="0.25">
      <c r="A6" s="20" t="s">
        <v>74</v>
      </c>
      <c r="B6" s="6">
        <f t="shared" ref="B6:H6" si="0">B7-B8</f>
        <v>281097373</v>
      </c>
      <c r="C6" s="6">
        <f t="shared" si="0"/>
        <v>531022988</v>
      </c>
      <c r="D6" s="6">
        <f t="shared" si="0"/>
        <v>751240084</v>
      </c>
      <c r="E6" s="6">
        <f t="shared" si="0"/>
        <v>803503566</v>
      </c>
      <c r="F6" s="6">
        <f t="shared" si="0"/>
        <v>861716111</v>
      </c>
      <c r="G6" s="6">
        <f t="shared" si="0"/>
        <v>1055673745</v>
      </c>
      <c r="H6" s="6">
        <f t="shared" si="0"/>
        <v>1019183488</v>
      </c>
    </row>
    <row r="7" spans="1:8" x14ac:dyDescent="0.25">
      <c r="A7" t="s">
        <v>13</v>
      </c>
      <c r="B7" s="4">
        <v>1718828697</v>
      </c>
      <c r="C7" s="4">
        <v>2128934534</v>
      </c>
      <c r="D7" s="4">
        <v>2377899374</v>
      </c>
      <c r="E7" s="4">
        <v>2500139114</v>
      </c>
      <c r="F7" s="4">
        <v>2715811524</v>
      </c>
      <c r="G7" s="4">
        <v>3272402627</v>
      </c>
      <c r="H7" s="4">
        <v>3864957363</v>
      </c>
    </row>
    <row r="8" spans="1:8" x14ac:dyDescent="0.25">
      <c r="A8" t="s">
        <v>14</v>
      </c>
      <c r="B8" s="4">
        <v>1437731324</v>
      </c>
      <c r="C8" s="4">
        <v>1597911546</v>
      </c>
      <c r="D8" s="4">
        <v>1626659290</v>
      </c>
      <c r="E8" s="4">
        <v>1696635548</v>
      </c>
      <c r="F8" s="4">
        <v>1854095413</v>
      </c>
      <c r="G8" s="4">
        <v>2216728882</v>
      </c>
      <c r="H8" s="4">
        <v>2845773875</v>
      </c>
    </row>
    <row r="9" spans="1:8" x14ac:dyDescent="0.25">
      <c r="B9" s="4"/>
      <c r="C9" s="4"/>
      <c r="D9" s="4"/>
      <c r="E9" s="4"/>
      <c r="F9" s="4"/>
      <c r="G9" s="4"/>
    </row>
    <row r="10" spans="1:8" x14ac:dyDescent="0.25">
      <c r="A10" t="s">
        <v>102</v>
      </c>
      <c r="B10" s="4">
        <v>94178431</v>
      </c>
      <c r="C10" s="4">
        <v>37861211</v>
      </c>
      <c r="D10" s="4">
        <v>75921551</v>
      </c>
      <c r="E10" s="4">
        <v>44756854</v>
      </c>
      <c r="F10" s="4">
        <v>39727525</v>
      </c>
      <c r="G10" s="4">
        <v>56654544</v>
      </c>
      <c r="H10" s="4">
        <v>34111915</v>
      </c>
    </row>
    <row r="11" spans="1:8" x14ac:dyDescent="0.25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8" x14ac:dyDescent="0.25">
      <c r="A12" t="s">
        <v>103</v>
      </c>
      <c r="B12" s="4">
        <v>276058391</v>
      </c>
      <c r="C12" s="4">
        <v>174647139</v>
      </c>
      <c r="D12" s="4">
        <v>122838536</v>
      </c>
      <c r="E12" s="4">
        <v>138061765</v>
      </c>
      <c r="F12" s="4">
        <v>96095942</v>
      </c>
      <c r="G12" s="4">
        <v>48607246</v>
      </c>
      <c r="H12" s="4">
        <v>99002491</v>
      </c>
    </row>
    <row r="13" spans="1:8" x14ac:dyDescent="0.25">
      <c r="B13" s="6">
        <f t="shared" ref="B13:D13" si="1">SUM(B10:B12)</f>
        <v>370236822</v>
      </c>
      <c r="C13" s="6">
        <f t="shared" si="1"/>
        <v>212508350</v>
      </c>
      <c r="D13" s="6">
        <f t="shared" si="1"/>
        <v>198760087</v>
      </c>
      <c r="E13" s="6">
        <f>SUM(E10:E12)</f>
        <v>182818619</v>
      </c>
      <c r="F13" s="6">
        <f>SUM(F10:F12)</f>
        <v>135823467</v>
      </c>
      <c r="G13" s="6">
        <f>SUM(G10:G12)</f>
        <v>105261790</v>
      </c>
      <c r="H13" s="6">
        <f>SUM(H10:H12)</f>
        <v>133114406</v>
      </c>
    </row>
    <row r="14" spans="1:8" x14ac:dyDescent="0.25">
      <c r="A14" s="1"/>
      <c r="B14" s="6">
        <f t="shared" ref="B14:G14" si="2">B6+B13</f>
        <v>651334195</v>
      </c>
      <c r="C14" s="6">
        <f t="shared" si="2"/>
        <v>743531338</v>
      </c>
      <c r="D14" s="6">
        <f t="shared" si="2"/>
        <v>950000171</v>
      </c>
      <c r="E14" s="6">
        <f t="shared" si="2"/>
        <v>986322185</v>
      </c>
      <c r="F14" s="6">
        <f t="shared" si="2"/>
        <v>997539578</v>
      </c>
      <c r="G14" s="6">
        <f t="shared" si="2"/>
        <v>1160935535</v>
      </c>
      <c r="H14" s="6">
        <f t="shared" ref="H14" si="3">H6+H13</f>
        <v>1152297894</v>
      </c>
    </row>
    <row r="15" spans="1:8" x14ac:dyDescent="0.25">
      <c r="A15" s="21" t="s">
        <v>75</v>
      </c>
      <c r="B15" s="6"/>
      <c r="C15" s="6"/>
      <c r="D15" s="6"/>
      <c r="E15" s="6"/>
      <c r="F15" s="6"/>
      <c r="G15" s="6"/>
    </row>
    <row r="16" spans="1:8" x14ac:dyDescent="0.25">
      <c r="A16" t="s">
        <v>104</v>
      </c>
      <c r="B16" s="4">
        <v>114192760</v>
      </c>
      <c r="C16" s="4">
        <v>140845685</v>
      </c>
      <c r="D16" s="4">
        <v>141543599</v>
      </c>
      <c r="E16" s="4">
        <v>162050824</v>
      </c>
      <c r="F16" s="4">
        <v>184695545</v>
      </c>
      <c r="G16" s="4">
        <v>195093127</v>
      </c>
      <c r="H16" s="4">
        <v>232456688</v>
      </c>
    </row>
    <row r="17" spans="1:8" x14ac:dyDescent="0.25">
      <c r="A17" t="s">
        <v>16</v>
      </c>
      <c r="B17" s="4">
        <v>21464408</v>
      </c>
      <c r="C17" s="4">
        <v>22148915</v>
      </c>
      <c r="D17" s="4">
        <v>24264963</v>
      </c>
      <c r="E17" s="4">
        <v>24262809</v>
      </c>
      <c r="F17" s="4">
        <v>24341087</v>
      </c>
      <c r="G17" s="4">
        <v>25311718</v>
      </c>
      <c r="H17" s="4">
        <v>25311654</v>
      </c>
    </row>
    <row r="18" spans="1:8" x14ac:dyDescent="0.25">
      <c r="A18" t="s">
        <v>17</v>
      </c>
      <c r="B18" s="4">
        <v>200000</v>
      </c>
      <c r="C18" s="4">
        <v>139333</v>
      </c>
      <c r="D18" s="4">
        <v>65833</v>
      </c>
      <c r="E18" s="4">
        <v>638644</v>
      </c>
      <c r="F18" s="4">
        <v>349650</v>
      </c>
      <c r="G18" s="4">
        <v>114540</v>
      </c>
      <c r="H18" s="4">
        <v>791620</v>
      </c>
    </row>
    <row r="19" spans="1:8" x14ac:dyDescent="0.25">
      <c r="A19" t="s">
        <v>18</v>
      </c>
      <c r="B19" s="4">
        <v>1611802</v>
      </c>
      <c r="C19" s="4">
        <v>1947808</v>
      </c>
      <c r="D19" s="4">
        <v>2111657</v>
      </c>
      <c r="E19" s="4">
        <v>2298568</v>
      </c>
      <c r="F19" s="4">
        <v>2543307</v>
      </c>
      <c r="G19" s="4">
        <v>2221188</v>
      </c>
      <c r="H19" s="4">
        <v>3246956</v>
      </c>
    </row>
    <row r="20" spans="1:8" x14ac:dyDescent="0.25">
      <c r="A20" t="s">
        <v>105</v>
      </c>
      <c r="B20" s="4">
        <v>11062492</v>
      </c>
      <c r="C20" s="4">
        <v>11137797</v>
      </c>
      <c r="D20" s="4">
        <v>10803661</v>
      </c>
      <c r="E20" s="4">
        <v>11831078</v>
      </c>
      <c r="F20" s="4">
        <v>10638151</v>
      </c>
      <c r="G20" s="4">
        <v>10479764</v>
      </c>
      <c r="H20" s="4">
        <v>4986352</v>
      </c>
    </row>
    <row r="21" spans="1:8" x14ac:dyDescent="0.25">
      <c r="A21" t="s">
        <v>106</v>
      </c>
      <c r="B21" s="4">
        <v>3600000</v>
      </c>
      <c r="C21" s="4">
        <v>7800000</v>
      </c>
      <c r="D21" s="4">
        <v>7800000</v>
      </c>
      <c r="E21" s="4">
        <v>7800000</v>
      </c>
      <c r="F21" s="4">
        <v>9600000</v>
      </c>
      <c r="G21" s="4">
        <v>9600000</v>
      </c>
      <c r="H21" s="4">
        <v>12000000</v>
      </c>
    </row>
    <row r="22" spans="1:8" x14ac:dyDescent="0.25">
      <c r="A22" t="s">
        <v>19</v>
      </c>
      <c r="B22" s="4">
        <v>1220000</v>
      </c>
      <c r="C22" s="4">
        <v>1275000</v>
      </c>
      <c r="D22" s="4">
        <v>1285000</v>
      </c>
      <c r="E22" s="4">
        <v>1069000</v>
      </c>
      <c r="F22" s="4">
        <v>1488000</v>
      </c>
      <c r="G22" s="4">
        <v>1000000</v>
      </c>
      <c r="H22" s="4">
        <v>984000</v>
      </c>
    </row>
    <row r="23" spans="1:8" x14ac:dyDescent="0.25">
      <c r="A23" t="s">
        <v>107</v>
      </c>
      <c r="B23" s="4">
        <v>239500</v>
      </c>
      <c r="C23" s="4">
        <v>125000</v>
      </c>
      <c r="D23" s="4">
        <v>125000</v>
      </c>
      <c r="E23" s="4">
        <v>125000</v>
      </c>
      <c r="F23" s="4">
        <v>250000</v>
      </c>
      <c r="G23" s="4">
        <v>250000</v>
      </c>
      <c r="H23" s="4">
        <v>250000</v>
      </c>
    </row>
    <row r="24" spans="1:8" x14ac:dyDescent="0.25">
      <c r="A24" t="s">
        <v>20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8" x14ac:dyDescent="0.25">
      <c r="A25" t="s">
        <v>108</v>
      </c>
      <c r="B25" s="4">
        <v>81250096</v>
      </c>
      <c r="C25" s="4">
        <v>84140982</v>
      </c>
      <c r="D25" s="4">
        <v>80701073</v>
      </c>
      <c r="E25" s="4">
        <v>71599680</v>
      </c>
      <c r="F25" s="4">
        <v>50674253</v>
      </c>
      <c r="G25" s="4">
        <v>44536562</v>
      </c>
      <c r="H25" s="4">
        <v>33665925</v>
      </c>
    </row>
    <row r="26" spans="1:8" x14ac:dyDescent="0.25">
      <c r="A26" t="s">
        <v>21</v>
      </c>
      <c r="B26" s="4">
        <v>24405154</v>
      </c>
      <c r="C26" s="4">
        <v>25156914</v>
      </c>
      <c r="D26" s="4">
        <v>26137372</v>
      </c>
      <c r="E26" s="4">
        <v>24011214</v>
      </c>
      <c r="F26" s="4">
        <v>31365639</v>
      </c>
      <c r="G26" s="4">
        <v>30914023</v>
      </c>
      <c r="H26" s="4">
        <v>32090108</v>
      </c>
    </row>
    <row r="27" spans="1:8" x14ac:dyDescent="0.25">
      <c r="A27" s="1"/>
      <c r="B27" s="6">
        <f t="shared" ref="B27:G27" si="4">SUM(B16:B26)</f>
        <v>259246212</v>
      </c>
      <c r="C27" s="6">
        <f t="shared" si="4"/>
        <v>294717434</v>
      </c>
      <c r="D27" s="6">
        <f t="shared" si="4"/>
        <v>294838158</v>
      </c>
      <c r="E27" s="6">
        <f>SUM(E16:E26)</f>
        <v>305686817</v>
      </c>
      <c r="F27" s="6">
        <f t="shared" si="4"/>
        <v>315945632</v>
      </c>
      <c r="G27" s="6">
        <f t="shared" si="4"/>
        <v>319520922</v>
      </c>
      <c r="H27" s="6">
        <f t="shared" ref="H27" si="5">SUM(H16:H26)</f>
        <v>345783303</v>
      </c>
    </row>
    <row r="28" spans="1:8" x14ac:dyDescent="0.25">
      <c r="A28" s="21" t="s">
        <v>76</v>
      </c>
      <c r="B28" s="6">
        <f t="shared" ref="B28:G28" si="6">B14-B27</f>
        <v>392087983</v>
      </c>
      <c r="C28" s="6">
        <f t="shared" si="6"/>
        <v>448813904</v>
      </c>
      <c r="D28" s="6">
        <f t="shared" si="6"/>
        <v>655162013</v>
      </c>
      <c r="E28" s="6">
        <f>E14-E27</f>
        <v>680635368</v>
      </c>
      <c r="F28" s="6">
        <f t="shared" si="6"/>
        <v>681593946</v>
      </c>
      <c r="G28" s="6">
        <f t="shared" si="6"/>
        <v>841414613</v>
      </c>
      <c r="H28" s="6">
        <f t="shared" ref="H28" si="7">H14-H27</f>
        <v>806514591</v>
      </c>
    </row>
    <row r="29" spans="1:8" x14ac:dyDescent="0.25">
      <c r="A29" s="18" t="s">
        <v>77</v>
      </c>
      <c r="B29" s="6"/>
      <c r="C29" s="6"/>
      <c r="D29" s="6"/>
      <c r="E29" s="6"/>
      <c r="F29" s="6"/>
      <c r="G29" s="6"/>
    </row>
    <row r="30" spans="1:8" x14ac:dyDescent="0.25">
      <c r="A30" t="s">
        <v>22</v>
      </c>
      <c r="B30" s="4">
        <v>53563535</v>
      </c>
      <c r="C30" s="4">
        <v>14115809</v>
      </c>
      <c r="D30" s="4">
        <v>217947750</v>
      </c>
      <c r="E30" s="4">
        <v>160447231</v>
      </c>
      <c r="F30" s="4">
        <v>125391176</v>
      </c>
      <c r="G30" s="4">
        <v>252820863</v>
      </c>
      <c r="H30" s="4">
        <v>332179432</v>
      </c>
    </row>
    <row r="31" spans="1:8" x14ac:dyDescent="0.25">
      <c r="A31" s="21" t="s">
        <v>78</v>
      </c>
      <c r="B31" s="6">
        <f t="shared" ref="B31:H31" si="8">B28-B30</f>
        <v>338524448</v>
      </c>
      <c r="C31" s="6">
        <f t="shared" si="8"/>
        <v>434698095</v>
      </c>
      <c r="D31" s="6">
        <f t="shared" si="8"/>
        <v>437214263</v>
      </c>
      <c r="E31" s="6">
        <f>E28-E30</f>
        <v>520188137</v>
      </c>
      <c r="F31" s="6">
        <f t="shared" si="8"/>
        <v>556202770</v>
      </c>
      <c r="G31" s="6">
        <f t="shared" si="8"/>
        <v>588593750</v>
      </c>
      <c r="H31" s="6">
        <f t="shared" si="8"/>
        <v>474335159</v>
      </c>
    </row>
    <row r="32" spans="1:8" x14ac:dyDescent="0.25">
      <c r="A32" s="21" t="s">
        <v>79</v>
      </c>
      <c r="B32" s="4"/>
      <c r="C32" s="4"/>
      <c r="D32" s="4"/>
      <c r="E32" s="4"/>
      <c r="F32" s="4"/>
      <c r="G32" s="4"/>
    </row>
    <row r="33" spans="1:9" x14ac:dyDescent="0.25">
      <c r="A33" t="s">
        <v>23</v>
      </c>
      <c r="B33" s="4">
        <v>112100000</v>
      </c>
      <c r="C33" s="4">
        <v>130500000</v>
      </c>
      <c r="D33" s="4">
        <v>255000000</v>
      </c>
      <c r="E33" s="4">
        <v>266654061</v>
      </c>
      <c r="F33" s="4">
        <v>288600000</v>
      </c>
      <c r="G33" s="4">
        <v>325300000</v>
      </c>
      <c r="H33" s="4">
        <v>192000000</v>
      </c>
    </row>
    <row r="34" spans="1:9" x14ac:dyDescent="0.25">
      <c r="A34" t="s">
        <v>24</v>
      </c>
      <c r="B34" s="4">
        <v>-44707607</v>
      </c>
      <c r="C34" s="4">
        <v>-9683445</v>
      </c>
      <c r="D34" s="4">
        <v>-16633174</v>
      </c>
      <c r="E34" s="4">
        <v>-11893459</v>
      </c>
      <c r="F34" s="4">
        <v>-15364112</v>
      </c>
      <c r="G34" s="4">
        <v>-21820943</v>
      </c>
      <c r="H34" s="4">
        <v>-484617</v>
      </c>
    </row>
    <row r="35" spans="1:9" x14ac:dyDescent="0.25">
      <c r="A35" s="1"/>
      <c r="B35" s="6">
        <f t="shared" ref="B35:G35" si="9">SUM(B33:B34)</f>
        <v>67392393</v>
      </c>
      <c r="C35" s="6">
        <f t="shared" si="9"/>
        <v>120816555</v>
      </c>
      <c r="D35" s="6">
        <f t="shared" si="9"/>
        <v>238366826</v>
      </c>
      <c r="E35" s="6">
        <f>SUM(E33:E34)</f>
        <v>254760602</v>
      </c>
      <c r="F35" s="6">
        <f t="shared" si="9"/>
        <v>273235888</v>
      </c>
      <c r="G35" s="6">
        <f t="shared" si="9"/>
        <v>303479057</v>
      </c>
      <c r="H35" s="6">
        <f t="shared" ref="H35" si="10">SUM(H33:H34)</f>
        <v>191515383</v>
      </c>
    </row>
    <row r="36" spans="1:9" x14ac:dyDescent="0.25">
      <c r="A36" s="1" t="s">
        <v>80</v>
      </c>
      <c r="B36" s="6">
        <f t="shared" ref="B36:D36" si="11">B31-B35</f>
        <v>271132055</v>
      </c>
      <c r="C36" s="6">
        <f t="shared" si="11"/>
        <v>313881540</v>
      </c>
      <c r="D36" s="6">
        <f t="shared" si="11"/>
        <v>198847437</v>
      </c>
      <c r="E36" s="6">
        <f>E31-E35</f>
        <v>265427535</v>
      </c>
      <c r="F36" s="6">
        <f>F31-F35</f>
        <v>282966882</v>
      </c>
      <c r="G36" s="6">
        <f>G31-G35</f>
        <v>285114693</v>
      </c>
      <c r="H36" s="6">
        <f>H31-H35</f>
        <v>282819776</v>
      </c>
    </row>
    <row r="37" spans="1:9" x14ac:dyDescent="0.25">
      <c r="A37" s="22" t="s">
        <v>81</v>
      </c>
      <c r="B37" s="12">
        <f>B36/('1'!B45/10)</f>
        <v>2.9457622495079416</v>
      </c>
      <c r="C37" s="12">
        <f>C36/('1'!C45/10)</f>
        <v>2.5835012172883087</v>
      </c>
      <c r="D37" s="12">
        <f>D36/('1'!D45/10)</f>
        <v>1.6366766759974489</v>
      </c>
      <c r="E37" s="12">
        <f>E36/('1'!E45/10)</f>
        <v>2.184685215238638</v>
      </c>
      <c r="F37" s="12">
        <f>F36/('1'!F45/10)</f>
        <v>2.3290483540359759</v>
      </c>
      <c r="G37" s="12">
        <f>G36/('1'!G45/10)</f>
        <v>2.3467265912875361</v>
      </c>
      <c r="H37" s="12">
        <f>H36/('1'!H45/10)</f>
        <v>2.3278375516100973</v>
      </c>
    </row>
    <row r="38" spans="1:9" x14ac:dyDescent="0.25">
      <c r="A38" s="22" t="s">
        <v>82</v>
      </c>
      <c r="B38" s="6">
        <f>'1'!B45/10</f>
        <v>92041391</v>
      </c>
      <c r="C38" s="6">
        <f>'1'!C45/10</f>
        <v>121494636</v>
      </c>
      <c r="D38" s="6">
        <f>'1'!D45/10</f>
        <v>121494636</v>
      </c>
      <c r="E38" s="6">
        <f>'1'!E45/10</f>
        <v>121494636</v>
      </c>
      <c r="F38" s="6">
        <f>'1'!F45/10</f>
        <v>121494636</v>
      </c>
      <c r="G38" s="6">
        <f>'1'!G45/10</f>
        <v>121494636</v>
      </c>
      <c r="H38" s="6">
        <f>'1'!H45/10</f>
        <v>121494636</v>
      </c>
      <c r="I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4" sqref="J4"/>
    </sheetView>
  </sheetViews>
  <sheetFormatPr defaultRowHeight="15" x14ac:dyDescent="0.25"/>
  <cols>
    <col min="1" max="1" width="48.42578125" bestFit="1" customWidth="1"/>
    <col min="2" max="6" width="15" bestFit="1" customWidth="1"/>
    <col min="7" max="8" width="17.7109375" bestFit="1" customWidth="1"/>
  </cols>
  <sheetData>
    <row r="1" spans="1:8" x14ac:dyDescent="0.25">
      <c r="A1" s="1" t="s">
        <v>56</v>
      </c>
    </row>
    <row r="2" spans="1:8" x14ac:dyDescent="0.25">
      <c r="A2" s="1" t="s">
        <v>100</v>
      </c>
    </row>
    <row r="3" spans="1:8" x14ac:dyDescent="0.25">
      <c r="A3" t="s">
        <v>55</v>
      </c>
    </row>
    <row r="4" spans="1:8" x14ac:dyDescent="0.25">
      <c r="A4" s="11"/>
      <c r="B4" s="11">
        <v>2012</v>
      </c>
      <c r="C4" s="11">
        <v>2013</v>
      </c>
      <c r="D4" s="11">
        <v>2014</v>
      </c>
      <c r="E4" s="11">
        <v>2015</v>
      </c>
      <c r="F4" s="11">
        <v>2016</v>
      </c>
      <c r="G4" s="11">
        <v>2017</v>
      </c>
      <c r="H4" s="11">
        <v>2018</v>
      </c>
    </row>
    <row r="5" spans="1:8" x14ac:dyDescent="0.25">
      <c r="A5" s="21" t="s">
        <v>83</v>
      </c>
      <c r="B5" s="11"/>
      <c r="C5" s="11"/>
      <c r="D5" s="11"/>
      <c r="E5" s="11"/>
      <c r="F5" s="11"/>
      <c r="G5" s="11"/>
    </row>
    <row r="6" spans="1:8" x14ac:dyDescent="0.25">
      <c r="A6" s="18" t="s">
        <v>84</v>
      </c>
      <c r="B6" s="4"/>
      <c r="C6" s="4"/>
      <c r="D6" s="4"/>
      <c r="E6" s="4"/>
      <c r="F6" s="4"/>
    </row>
    <row r="7" spans="1:8" x14ac:dyDescent="0.25">
      <c r="A7" t="s">
        <v>25</v>
      </c>
      <c r="B7" s="4">
        <v>1706163327</v>
      </c>
      <c r="C7" s="4">
        <v>2191989921</v>
      </c>
      <c r="D7" s="4">
        <v>2456871473</v>
      </c>
      <c r="E7" s="4">
        <v>2420722431</v>
      </c>
      <c r="F7" s="4">
        <v>2790591623</v>
      </c>
      <c r="G7" s="8">
        <v>3318101952</v>
      </c>
      <c r="H7" s="4">
        <v>3901202088</v>
      </c>
    </row>
    <row r="8" spans="1:8" x14ac:dyDescent="0.25">
      <c r="A8" t="s">
        <v>26</v>
      </c>
      <c r="B8" s="4">
        <v>-1568225481</v>
      </c>
      <c r="C8" s="4">
        <v>-1709457915</v>
      </c>
      <c r="D8" s="4">
        <v>-1644767729</v>
      </c>
      <c r="E8" s="4">
        <v>-1652161576</v>
      </c>
      <c r="F8" s="4">
        <v>-1830567051</v>
      </c>
      <c r="G8" s="4">
        <v>-1949322107</v>
      </c>
      <c r="H8" s="4">
        <v>-2767380115</v>
      </c>
    </row>
    <row r="9" spans="1:8" x14ac:dyDescent="0.25">
      <c r="A9" t="s">
        <v>27</v>
      </c>
      <c r="B9" s="4">
        <v>20019948</v>
      </c>
      <c r="C9" s="4">
        <v>7906187</v>
      </c>
      <c r="D9" s="4">
        <v>28020100</v>
      </c>
      <c r="E9" s="4">
        <v>28705664</v>
      </c>
      <c r="F9" s="4">
        <v>28501505</v>
      </c>
      <c r="G9" s="8">
        <v>32822203</v>
      </c>
      <c r="H9" s="4">
        <v>18912154</v>
      </c>
    </row>
    <row r="10" spans="1:8" x14ac:dyDescent="0.25">
      <c r="A10" t="s">
        <v>28</v>
      </c>
      <c r="B10" s="4">
        <v>0</v>
      </c>
      <c r="C10" s="4">
        <v>0</v>
      </c>
      <c r="D10" s="4"/>
      <c r="E10" s="4">
        <v>0</v>
      </c>
      <c r="F10" s="4">
        <v>0</v>
      </c>
      <c r="G10" s="8">
        <v>0</v>
      </c>
    </row>
    <row r="11" spans="1:8" x14ac:dyDescent="0.25">
      <c r="A11" t="s">
        <v>29</v>
      </c>
      <c r="B11" s="4">
        <v>-117792760</v>
      </c>
      <c r="C11" s="4">
        <v>-148645685</v>
      </c>
      <c r="D11" s="4">
        <v>-149343599</v>
      </c>
      <c r="E11" s="4">
        <v>-169850824</v>
      </c>
      <c r="F11" s="4">
        <v>-194295545</v>
      </c>
      <c r="G11" s="4">
        <v>-204693127</v>
      </c>
      <c r="H11" s="4">
        <v>-244456688</v>
      </c>
    </row>
    <row r="12" spans="1:8" x14ac:dyDescent="0.25">
      <c r="A12" t="s">
        <v>30</v>
      </c>
      <c r="B12" s="4">
        <v>-11062492</v>
      </c>
      <c r="C12" s="4">
        <v>-11137797</v>
      </c>
      <c r="D12" s="4">
        <v>-10803661</v>
      </c>
      <c r="E12" s="4">
        <v>-11831078</v>
      </c>
      <c r="F12" s="4">
        <v>-10638151</v>
      </c>
      <c r="G12" s="4">
        <v>-10479764</v>
      </c>
      <c r="H12" s="4">
        <v>-4986352</v>
      </c>
    </row>
    <row r="13" spans="1:8" x14ac:dyDescent="0.25">
      <c r="A13" t="s">
        <v>31</v>
      </c>
      <c r="B13" s="4">
        <v>-93152941</v>
      </c>
      <c r="C13" s="4">
        <v>-136725044</v>
      </c>
      <c r="D13" s="4">
        <v>-199681861</v>
      </c>
      <c r="E13" s="4">
        <v>-236645769</v>
      </c>
      <c r="F13" s="4">
        <v>-294611304</v>
      </c>
      <c r="G13" s="4">
        <v>-290626241</v>
      </c>
      <c r="H13" s="4">
        <v>-199359279</v>
      </c>
    </row>
    <row r="14" spans="1:8" x14ac:dyDescent="0.25">
      <c r="A14" t="s">
        <v>109</v>
      </c>
      <c r="B14" s="4">
        <v>286694490</v>
      </c>
      <c r="C14" s="4">
        <v>188826468</v>
      </c>
      <c r="D14" s="4">
        <v>156560613</v>
      </c>
      <c r="E14" s="4">
        <v>166724429</v>
      </c>
      <c r="F14" s="4">
        <v>123269447</v>
      </c>
      <c r="G14" s="4">
        <v>80717449</v>
      </c>
      <c r="H14" s="4">
        <v>91671202</v>
      </c>
    </row>
    <row r="15" spans="1:8" x14ac:dyDescent="0.25">
      <c r="A15" t="s">
        <v>110</v>
      </c>
      <c r="B15" s="4">
        <v>-49621826</v>
      </c>
      <c r="C15" s="4">
        <v>-51083549</v>
      </c>
      <c r="D15" s="4">
        <v>-54342648</v>
      </c>
      <c r="E15" s="4">
        <v>-52836960</v>
      </c>
      <c r="F15" s="4">
        <v>-60692343</v>
      </c>
      <c r="G15" s="4">
        <v>-60308975</v>
      </c>
      <c r="H15" s="4">
        <v>-63001860</v>
      </c>
    </row>
    <row r="16" spans="1:8" x14ac:dyDescent="0.25">
      <c r="A16" s="7"/>
      <c r="B16" s="6">
        <f t="shared" ref="B16:D16" si="0">SUM(B7:B15)</f>
        <v>173022265</v>
      </c>
      <c r="C16" s="6">
        <f t="shared" si="0"/>
        <v>331672586</v>
      </c>
      <c r="D16" s="6">
        <f t="shared" si="0"/>
        <v>582512688</v>
      </c>
      <c r="E16" s="6">
        <f>SUM(E7:E15)</f>
        <v>492826317</v>
      </c>
      <c r="F16" s="6">
        <f>SUM(F7:F15)</f>
        <v>551558181</v>
      </c>
      <c r="G16" s="6">
        <f>SUM(G7:G15)</f>
        <v>916211390</v>
      </c>
      <c r="H16" s="6">
        <f>SUM(H7:H15)</f>
        <v>732601150</v>
      </c>
    </row>
    <row r="17" spans="1:8" x14ac:dyDescent="0.25">
      <c r="A17" s="20" t="s">
        <v>85</v>
      </c>
      <c r="B17" s="4"/>
      <c r="C17" s="4"/>
      <c r="D17" s="4"/>
      <c r="E17" s="4"/>
      <c r="F17" s="4"/>
    </row>
    <row r="18" spans="1:8" x14ac:dyDescent="0.25">
      <c r="A18" t="s">
        <v>32</v>
      </c>
      <c r="B18" s="4"/>
      <c r="C18" s="4"/>
      <c r="D18" s="4"/>
      <c r="E18" s="4">
        <v>0</v>
      </c>
      <c r="F18" s="4">
        <v>0</v>
      </c>
      <c r="G18" s="8">
        <v>0</v>
      </c>
    </row>
    <row r="19" spans="1:8" x14ac:dyDescent="0.25">
      <c r="A19" t="s">
        <v>33</v>
      </c>
      <c r="B19" s="4">
        <v>-739792331</v>
      </c>
      <c r="C19" s="4">
        <v>-2133774786</v>
      </c>
      <c r="D19" s="4">
        <v>-2388100568</v>
      </c>
      <c r="E19" s="4">
        <v>-2563480862</v>
      </c>
      <c r="F19" s="4">
        <v>-4500301836</v>
      </c>
      <c r="G19" s="4">
        <v>-7297934328</v>
      </c>
      <c r="H19" s="4">
        <v>1556214793</v>
      </c>
    </row>
    <row r="20" spans="1:8" x14ac:dyDescent="0.25">
      <c r="A20" t="s">
        <v>34</v>
      </c>
      <c r="B20" s="4">
        <v>-61021858</v>
      </c>
      <c r="C20" s="4">
        <v>-20409086</v>
      </c>
      <c r="D20" s="4">
        <v>249944111</v>
      </c>
      <c r="E20" s="4">
        <v>-18835696</v>
      </c>
      <c r="F20" s="4">
        <v>57659710</v>
      </c>
      <c r="G20" s="8">
        <v>32347057</v>
      </c>
      <c r="H20" s="4">
        <v>3284356</v>
      </c>
    </row>
    <row r="21" spans="1:8" x14ac:dyDescent="0.25">
      <c r="A21" t="s">
        <v>35</v>
      </c>
      <c r="B21" s="4">
        <v>-238216000</v>
      </c>
      <c r="C21" s="4">
        <v>0</v>
      </c>
      <c r="D21" s="4">
        <v>900000000</v>
      </c>
      <c r="E21" s="4">
        <v>1694905401</v>
      </c>
      <c r="F21" s="4">
        <v>3083691405</v>
      </c>
      <c r="G21" s="8">
        <v>5146033421</v>
      </c>
      <c r="H21" s="4">
        <v>-2367312542</v>
      </c>
    </row>
    <row r="22" spans="1:8" x14ac:dyDescent="0.25">
      <c r="A22" t="s">
        <v>36</v>
      </c>
      <c r="B22" s="4">
        <v>956148199</v>
      </c>
      <c r="C22" s="4">
        <v>1171269014</v>
      </c>
      <c r="D22" s="4">
        <v>1004969192</v>
      </c>
      <c r="E22" s="4">
        <v>897297818</v>
      </c>
      <c r="F22" s="4">
        <v>977636407</v>
      </c>
      <c r="G22" s="8">
        <v>1379176729</v>
      </c>
      <c r="H22" s="4">
        <v>820994089</v>
      </c>
    </row>
    <row r="23" spans="1:8" x14ac:dyDescent="0.25">
      <c r="A23" t="s">
        <v>37</v>
      </c>
      <c r="B23" s="4">
        <v>214365696</v>
      </c>
      <c r="C23" s="4">
        <v>725523676</v>
      </c>
      <c r="D23" s="4">
        <v>140364686</v>
      </c>
      <c r="E23" s="4">
        <v>8474655</v>
      </c>
      <c r="F23" s="4">
        <v>250666146</v>
      </c>
      <c r="G23" s="8">
        <v>472780028</v>
      </c>
      <c r="H23" s="4">
        <v>86128515</v>
      </c>
    </row>
    <row r="24" spans="1:8" x14ac:dyDescent="0.25">
      <c r="A24" s="1"/>
      <c r="B24" s="6">
        <f t="shared" ref="B24:D24" si="1">SUM(B19:B23)</f>
        <v>131483706</v>
      </c>
      <c r="C24" s="6">
        <f t="shared" si="1"/>
        <v>-257391182</v>
      </c>
      <c r="D24" s="6">
        <f t="shared" si="1"/>
        <v>-92822579</v>
      </c>
      <c r="E24" s="6">
        <f>SUM(E19:E23)</f>
        <v>18361316</v>
      </c>
      <c r="F24" s="6">
        <f>SUM(F19:F23)</f>
        <v>-130648168</v>
      </c>
      <c r="G24" s="6">
        <f>SUM(G19:G23)</f>
        <v>-267597093</v>
      </c>
      <c r="H24" s="6">
        <f>SUM(H19:H23)</f>
        <v>99309211</v>
      </c>
    </row>
    <row r="25" spans="1:8" x14ac:dyDescent="0.25">
      <c r="A25" s="1"/>
      <c r="B25" s="6">
        <f t="shared" ref="B25:D25" si="2">B16+B24</f>
        <v>304505971</v>
      </c>
      <c r="C25" s="6">
        <f t="shared" si="2"/>
        <v>74281404</v>
      </c>
      <c r="D25" s="6">
        <f t="shared" si="2"/>
        <v>489690109</v>
      </c>
      <c r="E25" s="6">
        <f>E16+E24</f>
        <v>511187633</v>
      </c>
      <c r="F25" s="6">
        <f>F16+F24</f>
        <v>420910013</v>
      </c>
      <c r="G25" s="6">
        <f>G16+G24</f>
        <v>648614297</v>
      </c>
      <c r="H25" s="6">
        <f>H16+H24</f>
        <v>831910361</v>
      </c>
    </row>
    <row r="26" spans="1:8" x14ac:dyDescent="0.25">
      <c r="A26" s="21" t="s">
        <v>86</v>
      </c>
      <c r="B26" s="4"/>
      <c r="C26" s="4"/>
      <c r="D26" s="4"/>
      <c r="E26" s="4"/>
      <c r="F26" s="4"/>
    </row>
    <row r="27" spans="1:8" x14ac:dyDescent="0.25">
      <c r="A27" t="s">
        <v>38</v>
      </c>
      <c r="B27" s="4">
        <v>23117570</v>
      </c>
      <c r="C27" s="4">
        <v>-135315830</v>
      </c>
      <c r="D27" s="4">
        <v>1190860</v>
      </c>
      <c r="E27" s="4">
        <v>-18395771</v>
      </c>
      <c r="F27" s="4">
        <v>48901351</v>
      </c>
      <c r="G27" s="8">
        <v>64331561</v>
      </c>
      <c r="H27" s="4">
        <v>382606840</v>
      </c>
    </row>
    <row r="28" spans="1:8" x14ac:dyDescent="0.25">
      <c r="A28" t="s">
        <v>111</v>
      </c>
      <c r="B28" s="4">
        <v>43750000</v>
      </c>
      <c r="C28" s="4">
        <v>2471108</v>
      </c>
      <c r="D28" s="23">
        <v>2900000</v>
      </c>
      <c r="E28" s="4">
        <v>6000</v>
      </c>
      <c r="F28" s="4">
        <v>1328000</v>
      </c>
      <c r="G28" s="8">
        <v>712000</v>
      </c>
      <c r="H28" s="4">
        <v>19410000</v>
      </c>
    </row>
    <row r="29" spans="1:8" x14ac:dyDescent="0.25">
      <c r="A29" t="s">
        <v>112</v>
      </c>
      <c r="B29" s="4">
        <v>0</v>
      </c>
      <c r="C29" s="4">
        <v>-6456408</v>
      </c>
      <c r="D29" s="4">
        <v>-9530876</v>
      </c>
      <c r="E29" s="4">
        <v>-3535164</v>
      </c>
      <c r="F29" s="4">
        <v>-2805946</v>
      </c>
      <c r="G29" s="4">
        <v>-5364931</v>
      </c>
      <c r="H29" s="4">
        <v>-20435898</v>
      </c>
    </row>
    <row r="30" spans="1:8" x14ac:dyDescent="0.25">
      <c r="A30" t="s">
        <v>113</v>
      </c>
      <c r="B30" s="4">
        <v>-48706440</v>
      </c>
      <c r="C30" s="4">
        <v>0</v>
      </c>
      <c r="D30" s="4"/>
      <c r="E30" s="4">
        <v>0</v>
      </c>
      <c r="F30" s="4">
        <v>0</v>
      </c>
      <c r="G30" s="8">
        <v>0</v>
      </c>
    </row>
    <row r="31" spans="1:8" x14ac:dyDescent="0.25">
      <c r="A31" s="1"/>
      <c r="B31" s="6">
        <f t="shared" ref="B31:D31" si="3">SUM(B27:B30)</f>
        <v>18161130</v>
      </c>
      <c r="C31" s="6">
        <f t="shared" si="3"/>
        <v>-139301130</v>
      </c>
      <c r="D31" s="6">
        <f t="shared" si="3"/>
        <v>-5440016</v>
      </c>
      <c r="E31" s="6">
        <f>SUM(E27:E30)</f>
        <v>-21924935</v>
      </c>
      <c r="F31" s="6">
        <f>SUM(F27:F30)</f>
        <v>47423405</v>
      </c>
      <c r="G31" s="6">
        <f>SUM(G27:G30)</f>
        <v>59678630</v>
      </c>
      <c r="H31" s="6">
        <f>SUM(H27:H30)</f>
        <v>381580942</v>
      </c>
    </row>
    <row r="32" spans="1:8" x14ac:dyDescent="0.25">
      <c r="A32" s="21" t="s">
        <v>87</v>
      </c>
      <c r="B32" s="4"/>
      <c r="C32" s="4"/>
      <c r="D32" s="4"/>
      <c r="E32" s="4"/>
      <c r="F32" s="4"/>
    </row>
    <row r="33" spans="1:8" x14ac:dyDescent="0.25">
      <c r="A33" t="s">
        <v>39</v>
      </c>
      <c r="B33" s="4">
        <v>-131258077</v>
      </c>
      <c r="C33" s="4">
        <v>-177149449</v>
      </c>
      <c r="D33" s="4">
        <v>212418947</v>
      </c>
      <c r="E33" s="4">
        <v>-397563965</v>
      </c>
      <c r="F33" s="4">
        <v>-221014541</v>
      </c>
      <c r="G33" s="4">
        <v>-589195213</v>
      </c>
      <c r="H33" s="4">
        <v>-436500113</v>
      </c>
    </row>
    <row r="34" spans="1:8" ht="30" x14ac:dyDescent="0.25">
      <c r="A34" s="7" t="s">
        <v>40</v>
      </c>
      <c r="B34" s="4">
        <v>0</v>
      </c>
      <c r="C34" s="4">
        <v>0</v>
      </c>
      <c r="D34" s="4"/>
      <c r="E34" s="4">
        <v>0</v>
      </c>
      <c r="F34" s="4">
        <v>0</v>
      </c>
      <c r="G34" s="8">
        <v>0</v>
      </c>
    </row>
    <row r="35" spans="1:8" x14ac:dyDescent="0.25">
      <c r="A35" t="s">
        <v>41</v>
      </c>
      <c r="B35" s="4">
        <v>0</v>
      </c>
      <c r="C35" s="4">
        <v>92041390</v>
      </c>
      <c r="D35" s="4"/>
      <c r="E35" s="4">
        <v>0</v>
      </c>
      <c r="F35" s="4">
        <v>0</v>
      </c>
      <c r="G35" s="9"/>
    </row>
    <row r="36" spans="1:8" x14ac:dyDescent="0.25">
      <c r="A36" t="s">
        <v>42</v>
      </c>
      <c r="B36" s="4">
        <v>0</v>
      </c>
      <c r="C36" s="4">
        <v>0</v>
      </c>
      <c r="D36" s="4">
        <v>-242989272</v>
      </c>
      <c r="E36" s="4">
        <v>-242989272</v>
      </c>
      <c r="F36" s="4">
        <v>-242989272</v>
      </c>
      <c r="G36" s="4">
        <v>-242989272</v>
      </c>
      <c r="H36" s="4">
        <v>-242989272</v>
      </c>
    </row>
    <row r="37" spans="1:8" x14ac:dyDescent="0.25">
      <c r="A37" s="1"/>
      <c r="B37" s="6">
        <f t="shared" ref="B37:G37" si="4">SUM(B33:B36)</f>
        <v>-131258077</v>
      </c>
      <c r="C37" s="6">
        <f t="shared" si="4"/>
        <v>-85108059</v>
      </c>
      <c r="D37" s="6">
        <f t="shared" si="4"/>
        <v>-30570325</v>
      </c>
      <c r="E37" s="6">
        <f>SUM(E33:E36)</f>
        <v>-640553237</v>
      </c>
      <c r="F37" s="6">
        <f t="shared" si="4"/>
        <v>-464003813</v>
      </c>
      <c r="G37" s="6">
        <f t="shared" si="4"/>
        <v>-832184485</v>
      </c>
      <c r="H37" s="6">
        <f t="shared" ref="H37" si="5">SUM(H33:H36)</f>
        <v>-679489385</v>
      </c>
    </row>
    <row r="38" spans="1:8" x14ac:dyDescent="0.25">
      <c r="A38" s="21" t="s">
        <v>88</v>
      </c>
      <c r="B38" s="6">
        <f t="shared" ref="B38:G38" si="6">B25+B31+B37</f>
        <v>191409024</v>
      </c>
      <c r="C38" s="6">
        <f t="shared" si="6"/>
        <v>-150127785</v>
      </c>
      <c r="D38" s="6">
        <f t="shared" si="6"/>
        <v>453679768</v>
      </c>
      <c r="E38" s="6">
        <f>E25+E31+E37</f>
        <v>-151290539</v>
      </c>
      <c r="F38" s="6">
        <f t="shared" si="6"/>
        <v>4329605</v>
      </c>
      <c r="G38" s="6">
        <f t="shared" si="6"/>
        <v>-123891558</v>
      </c>
      <c r="H38" s="6">
        <f t="shared" ref="H38" si="7">H25+H31+H37</f>
        <v>534001918</v>
      </c>
    </row>
    <row r="39" spans="1:8" x14ac:dyDescent="0.25">
      <c r="A39" s="22" t="s">
        <v>89</v>
      </c>
      <c r="B39" s="4">
        <v>876612241</v>
      </c>
      <c r="C39" s="4">
        <v>1068021265</v>
      </c>
      <c r="D39" s="4">
        <v>917893480</v>
      </c>
      <c r="E39" s="4">
        <v>1371573248</v>
      </c>
      <c r="F39" s="4">
        <v>1220282709</v>
      </c>
      <c r="G39" s="8">
        <v>1224612314</v>
      </c>
      <c r="H39" s="4">
        <v>1100720756</v>
      </c>
    </row>
    <row r="40" spans="1:8" x14ac:dyDescent="0.25">
      <c r="A40" s="21" t="s">
        <v>90</v>
      </c>
      <c r="B40" s="6">
        <f t="shared" ref="B40:H40" si="8">SUM(B38:B39)</f>
        <v>1068021265</v>
      </c>
      <c r="C40" s="6">
        <f t="shared" si="8"/>
        <v>917893480</v>
      </c>
      <c r="D40" s="6">
        <f t="shared" si="8"/>
        <v>1371573248</v>
      </c>
      <c r="E40" s="6">
        <f>SUM(E38:E39)</f>
        <v>1220282709</v>
      </c>
      <c r="F40" s="6">
        <f t="shared" si="8"/>
        <v>1224612314</v>
      </c>
      <c r="G40" s="6">
        <f t="shared" si="8"/>
        <v>1100720756</v>
      </c>
      <c r="H40" s="6">
        <f t="shared" si="8"/>
        <v>1634722674</v>
      </c>
    </row>
    <row r="41" spans="1:8" x14ac:dyDescent="0.25">
      <c r="A41" s="22" t="s">
        <v>91</v>
      </c>
      <c r="B41" s="12">
        <f>B25/('1'!B45/10)</f>
        <v>3.308359072930569</v>
      </c>
      <c r="C41" s="12">
        <f>C25/('1'!C45/10)</f>
        <v>0.61139657227336353</v>
      </c>
      <c r="D41" s="12">
        <f>D25/('1'!D45/10)</f>
        <v>4.0305492087732997</v>
      </c>
      <c r="E41" s="12">
        <f>E25/('1'!E45/10)</f>
        <v>4.2074913743517035</v>
      </c>
      <c r="F41" s="12">
        <f>F25/('1'!F45/10)</f>
        <v>3.4644328906833386</v>
      </c>
      <c r="G41" s="12">
        <f>G25/('1'!G45/10)</f>
        <v>5.3386249661260763</v>
      </c>
      <c r="H41" s="12">
        <f>H25/('1'!H45/10)</f>
        <v>6.8473011516327356</v>
      </c>
    </row>
    <row r="42" spans="1:8" x14ac:dyDescent="0.25">
      <c r="A42" s="21" t="s">
        <v>92</v>
      </c>
      <c r="B42" s="6">
        <f>'1'!B45/10</f>
        <v>92041391</v>
      </c>
      <c r="C42" s="6">
        <f>'1'!C45/10</f>
        <v>121494636</v>
      </c>
      <c r="D42" s="6">
        <f>'1'!D45/10</f>
        <v>121494636</v>
      </c>
      <c r="E42" s="6">
        <f>'1'!E45/10</f>
        <v>121494636</v>
      </c>
      <c r="F42" s="6">
        <f>'1'!F45/10</f>
        <v>121494636</v>
      </c>
      <c r="G42" s="6">
        <f>'1'!G45/10</f>
        <v>121494636</v>
      </c>
      <c r="H42" s="6">
        <f>'1'!H45/10</f>
        <v>121494636</v>
      </c>
    </row>
    <row r="44" spans="1:8" x14ac:dyDescent="0.25">
      <c r="A4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4" sqref="J4"/>
    </sheetView>
  </sheetViews>
  <sheetFormatPr defaultRowHeight="15" x14ac:dyDescent="0.25"/>
  <cols>
    <col min="1" max="1" width="34.5703125" bestFit="1" customWidth="1"/>
  </cols>
  <sheetData>
    <row r="1" spans="1:8" x14ac:dyDescent="0.25">
      <c r="A1" s="1" t="s">
        <v>56</v>
      </c>
    </row>
    <row r="2" spans="1:8" x14ac:dyDescent="0.25">
      <c r="A2" s="1" t="s">
        <v>51</v>
      </c>
    </row>
    <row r="3" spans="1:8" x14ac:dyDescent="0.25">
      <c r="A3" t="s">
        <v>55</v>
      </c>
    </row>
    <row r="4" spans="1:8" x14ac:dyDescent="0.25">
      <c r="A4" s="11"/>
      <c r="B4" s="11">
        <v>2012</v>
      </c>
      <c r="C4" s="11">
        <v>2013</v>
      </c>
      <c r="D4" s="11">
        <v>2014</v>
      </c>
      <c r="E4" s="11">
        <v>2015</v>
      </c>
      <c r="F4" s="11">
        <v>2016</v>
      </c>
      <c r="G4" s="11">
        <v>2017</v>
      </c>
      <c r="H4" s="11">
        <v>2018</v>
      </c>
    </row>
    <row r="5" spans="1:8" x14ac:dyDescent="0.25">
      <c r="A5" t="s">
        <v>93</v>
      </c>
      <c r="B5" s="15">
        <f>'2'!B6/'2'!B7</f>
        <v>0.16354007440684473</v>
      </c>
      <c r="C5" s="15">
        <f>'2'!C6/'2'!C7</f>
        <v>0.24943133737526191</v>
      </c>
      <c r="D5" s="15">
        <f>'2'!D6/'2'!D7</f>
        <v>0.31592593539242003</v>
      </c>
      <c r="E5" s="15">
        <f>'2'!E6/'2'!E7</f>
        <v>0.32138354281992965</v>
      </c>
      <c r="F5" s="15">
        <f>'2'!F6/'2'!F7</f>
        <v>0.31729599178179202</v>
      </c>
      <c r="G5" s="15">
        <f>'2'!G6/'2'!G7</f>
        <v>0.3225989785883398</v>
      </c>
      <c r="H5" s="15">
        <f>'2'!H6/'2'!H7</f>
        <v>0.26369850745491913</v>
      </c>
    </row>
    <row r="6" spans="1:8" x14ac:dyDescent="0.25">
      <c r="A6" t="s">
        <v>52</v>
      </c>
      <c r="B6" s="15">
        <f>'2'!B28/'2'!B14</f>
        <v>0.60197665961634339</v>
      </c>
      <c r="C6" s="15">
        <f>'2'!C28/'2'!C14</f>
        <v>0.60362473114751214</v>
      </c>
      <c r="D6" s="15">
        <f>'2'!D28/'2'!D14</f>
        <v>0.68964410007458832</v>
      </c>
      <c r="E6" s="15">
        <f>'2'!E28/'2'!E14</f>
        <v>0.69007407351381844</v>
      </c>
      <c r="F6" s="15">
        <f>'2'!F28/'2'!F14</f>
        <v>0.68327509106611106</v>
      </c>
      <c r="G6" s="15">
        <f>'2'!G28/'2'!G14</f>
        <v>0.72477289878115414</v>
      </c>
      <c r="H6" s="15">
        <f>'2'!H28/'2'!H14</f>
        <v>0.69991848045502025</v>
      </c>
    </row>
    <row r="7" spans="1:8" x14ac:dyDescent="0.25">
      <c r="A7" t="s">
        <v>53</v>
      </c>
      <c r="B7" s="15">
        <f>'2'!B36/'2'!B14</f>
        <v>0.41627179577144724</v>
      </c>
      <c r="C7" s="15">
        <f>'2'!C36/'2'!C14</f>
        <v>0.42214971173145094</v>
      </c>
      <c r="D7" s="15">
        <f>'2'!D36/'2'!D14</f>
        <v>0.20931305390259766</v>
      </c>
      <c r="E7" s="15">
        <f>'2'!E36/'2'!E14</f>
        <v>0.26910834921552534</v>
      </c>
      <c r="F7" s="15">
        <f>'2'!F36/'2'!F14</f>
        <v>0.28366481715675845</v>
      </c>
      <c r="G7" s="15">
        <f>'2'!G36/'2'!G14</f>
        <v>0.24559046080022007</v>
      </c>
      <c r="H7" s="15">
        <f>'2'!H36/'2'!H14</f>
        <v>0.24543980985528036</v>
      </c>
    </row>
    <row r="8" spans="1:8" x14ac:dyDescent="0.25">
      <c r="A8" t="s">
        <v>94</v>
      </c>
      <c r="B8" s="15">
        <f>'2'!B36/'1'!B27</f>
        <v>2.0735826365697513E-2</v>
      </c>
      <c r="C8" s="15">
        <f>'2'!C36/'1'!C27</f>
        <v>2.0735346961355171E-2</v>
      </c>
      <c r="D8" s="15">
        <f>'2'!D36/'1'!D27</f>
        <v>1.1262154413736486E-2</v>
      </c>
      <c r="E8" s="15">
        <f>'2'!E36/'1'!E27</f>
        <v>1.3246181814776822E-2</v>
      </c>
      <c r="F8" s="15">
        <f>'2'!F36/'1'!F27</f>
        <v>1.1602425218182553E-2</v>
      </c>
      <c r="G8" s="15">
        <f>'2'!G36/'1'!G27</f>
        <v>9.0722016706150949E-3</v>
      </c>
      <c r="H8" s="15">
        <f>'2'!H36/'1'!H27</f>
        <v>9.3505216851673626E-3</v>
      </c>
    </row>
    <row r="9" spans="1:8" x14ac:dyDescent="0.25">
      <c r="A9" t="s">
        <v>95</v>
      </c>
      <c r="B9" s="15">
        <f>'2'!B36/'1'!B52</f>
        <v>0.12657207370644791</v>
      </c>
      <c r="C9" s="15">
        <f>'2'!C36/'1'!C52</f>
        <v>0.12326145916388727</v>
      </c>
      <c r="D9" s="15">
        <f>'2'!D36/'1'!D52</f>
        <v>7.9496575237999551E-2</v>
      </c>
      <c r="E9" s="15">
        <f>'2'!E36/'1'!E52</f>
        <v>0.10522631312187339</v>
      </c>
      <c r="F9" s="15">
        <f>'2'!F36/'1'!F52</f>
        <v>0.11049046382288337</v>
      </c>
      <c r="G9" s="15">
        <f>'2'!G36/'1'!G52</f>
        <v>0.10958754355965891</v>
      </c>
      <c r="H9" s="15">
        <f>'2'!H36/'1'!H52</f>
        <v>9.8166338296441447E-2</v>
      </c>
    </row>
    <row r="10" spans="1:8" x14ac:dyDescent="0.25">
      <c r="A10" t="s">
        <v>54</v>
      </c>
      <c r="B10" s="16">
        <v>0.15770000000000001</v>
      </c>
      <c r="C10" s="16">
        <v>0.15240000000000001</v>
      </c>
      <c r="D10" s="16">
        <v>0.13600000000000001</v>
      </c>
      <c r="E10" s="16">
        <v>0.12540000000000001</v>
      </c>
      <c r="F10" s="16">
        <v>0.1104</v>
      </c>
      <c r="G10" s="16">
        <v>0.1075</v>
      </c>
      <c r="H10" s="16">
        <v>0.10349999999999999</v>
      </c>
    </row>
    <row r="11" spans="1:8" x14ac:dyDescent="0.25">
      <c r="A11" t="s">
        <v>96</v>
      </c>
      <c r="B11" s="16">
        <v>4.1700000000000001E-2</v>
      </c>
      <c r="C11" s="16">
        <v>4.6399999999999997E-2</v>
      </c>
      <c r="D11" s="16">
        <v>4.7300000000000002E-2</v>
      </c>
      <c r="E11" s="16">
        <v>2.7900000000000001E-2</v>
      </c>
      <c r="F11" s="16">
        <v>3.7600000000000001E-2</v>
      </c>
      <c r="G11" s="16">
        <v>4.9399999999999999E-2</v>
      </c>
      <c r="H11" s="16">
        <v>5.7700000000000001E-2</v>
      </c>
    </row>
    <row r="12" spans="1:8" x14ac:dyDescent="0.25">
      <c r="A12" t="s">
        <v>97</v>
      </c>
      <c r="B12" s="16">
        <v>1.6198999999999999</v>
      </c>
      <c r="C12" s="16">
        <v>1.6521999999999999</v>
      </c>
      <c r="D12" s="16">
        <v>1.1651</v>
      </c>
      <c r="E12" s="16">
        <v>1.2169000000000001</v>
      </c>
      <c r="F12" s="16">
        <v>1.3103</v>
      </c>
      <c r="G12" s="16">
        <v>1.4145000000000001</v>
      </c>
      <c r="H12" s="15">
        <v>1.3127928093527019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2018-06-03T09:10:53Z</dcterms:created>
  <dcterms:modified xsi:type="dcterms:W3CDTF">2020-04-13T06:47:56Z</dcterms:modified>
</cp:coreProperties>
</file>