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j58mg5NHVhmSheCsvVtt7+/0CLUA=="/>
    </ext>
  </extLst>
</workbook>
</file>

<file path=xl/calcChain.xml><?xml version="1.0" encoding="utf-8"?>
<calcChain xmlns="http://schemas.openxmlformats.org/spreadsheetml/2006/main">
  <c r="F10" i="4" l="1"/>
  <c r="B10" i="4"/>
  <c r="C9" i="4"/>
  <c r="I26" i="3"/>
  <c r="H26" i="3"/>
  <c r="G26" i="3"/>
  <c r="F26" i="3"/>
  <c r="E26" i="3"/>
  <c r="D26" i="3"/>
  <c r="C26" i="3"/>
  <c r="B26" i="3"/>
  <c r="I19" i="3"/>
  <c r="H19" i="3"/>
  <c r="G19" i="3"/>
  <c r="F19" i="3"/>
  <c r="E19" i="3"/>
  <c r="D19" i="3"/>
  <c r="C19" i="3"/>
  <c r="B19" i="3"/>
  <c r="I15" i="3"/>
  <c r="H15" i="3"/>
  <c r="G15" i="3"/>
  <c r="F15" i="3"/>
  <c r="E15" i="3"/>
  <c r="D15" i="3"/>
  <c r="C15" i="3"/>
  <c r="B15" i="3"/>
  <c r="I10" i="3"/>
  <c r="I25" i="3" s="1"/>
  <c r="H10" i="3"/>
  <c r="H25" i="3" s="1"/>
  <c r="G10" i="3"/>
  <c r="G25" i="3" s="1"/>
  <c r="F10" i="3"/>
  <c r="F25" i="3" s="1"/>
  <c r="E10" i="3"/>
  <c r="E21" i="3" s="1"/>
  <c r="E23" i="3" s="1"/>
  <c r="D10" i="3"/>
  <c r="D25" i="3" s="1"/>
  <c r="C10" i="3"/>
  <c r="C25" i="3" s="1"/>
  <c r="B10" i="3"/>
  <c r="B25" i="3" s="1"/>
  <c r="I32" i="2"/>
  <c r="H32" i="2"/>
  <c r="G32" i="2"/>
  <c r="F32" i="2"/>
  <c r="E32" i="2"/>
  <c r="D32" i="2"/>
  <c r="C32" i="2"/>
  <c r="B32" i="2"/>
  <c r="I25" i="2"/>
  <c r="H25" i="2"/>
  <c r="G25" i="2"/>
  <c r="F25" i="2"/>
  <c r="E25" i="2"/>
  <c r="D25" i="2"/>
  <c r="C25" i="2"/>
  <c r="B25" i="2"/>
  <c r="I10" i="2"/>
  <c r="H10" i="2"/>
  <c r="G10" i="2"/>
  <c r="F10" i="2"/>
  <c r="E10" i="2"/>
  <c r="D10" i="2"/>
  <c r="C10" i="2"/>
  <c r="B10" i="2"/>
  <c r="I8" i="2"/>
  <c r="I16" i="2" s="1"/>
  <c r="I23" i="2" s="1"/>
  <c r="I29" i="2" s="1"/>
  <c r="I31" i="2" s="1"/>
  <c r="H8" i="2"/>
  <c r="H16" i="2" s="1"/>
  <c r="H23" i="2" s="1"/>
  <c r="H29" i="2" s="1"/>
  <c r="H31" i="2" s="1"/>
  <c r="G8" i="2"/>
  <c r="G16" i="2" s="1"/>
  <c r="G23" i="2" s="1"/>
  <c r="G29" i="2" s="1"/>
  <c r="G31" i="2" s="1"/>
  <c r="F8" i="2"/>
  <c r="F16" i="2" s="1"/>
  <c r="E8" i="2"/>
  <c r="E16" i="2" s="1"/>
  <c r="D8" i="2"/>
  <c r="D16" i="2" s="1"/>
  <c r="C8" i="2"/>
  <c r="C16" i="2" s="1"/>
  <c r="B8" i="2"/>
  <c r="B16" i="2" s="1"/>
  <c r="I51" i="1"/>
  <c r="H51" i="1"/>
  <c r="G51" i="1"/>
  <c r="F51" i="1"/>
  <c r="E51" i="1"/>
  <c r="D51" i="1"/>
  <c r="C51" i="1"/>
  <c r="B51" i="1"/>
  <c r="I40" i="1"/>
  <c r="I50" i="1" s="1"/>
  <c r="H40" i="1"/>
  <c r="H50" i="1" s="1"/>
  <c r="G40" i="1"/>
  <c r="G50" i="1" s="1"/>
  <c r="F40" i="1"/>
  <c r="F9" i="4" s="1"/>
  <c r="E40" i="1"/>
  <c r="E50" i="1" s="1"/>
  <c r="D40" i="1"/>
  <c r="D50" i="1" s="1"/>
  <c r="C40" i="1"/>
  <c r="C50" i="1" s="1"/>
  <c r="B40" i="1"/>
  <c r="B9" i="4" s="1"/>
  <c r="I32" i="1"/>
  <c r="H32" i="1"/>
  <c r="G32" i="1"/>
  <c r="F32" i="1"/>
  <c r="E32" i="1"/>
  <c r="D32" i="1"/>
  <c r="C32" i="1"/>
  <c r="B32" i="1"/>
  <c r="I24" i="1"/>
  <c r="I38" i="1" s="1"/>
  <c r="H24" i="1"/>
  <c r="H38" i="1" s="1"/>
  <c r="G24" i="1"/>
  <c r="G38" i="1" s="1"/>
  <c r="F24" i="1"/>
  <c r="F38" i="1" s="1"/>
  <c r="E24" i="1"/>
  <c r="E38" i="1" s="1"/>
  <c r="D24" i="1"/>
  <c r="D38" i="1" s="1"/>
  <c r="C24" i="1"/>
  <c r="C38" i="1" s="1"/>
  <c r="B24" i="1"/>
  <c r="B38" i="1" s="1"/>
  <c r="I10" i="1"/>
  <c r="H10" i="1"/>
  <c r="G10" i="1"/>
  <c r="F10" i="1"/>
  <c r="E10" i="1"/>
  <c r="E10" i="4" s="1"/>
  <c r="D10" i="1"/>
  <c r="D10" i="4" s="1"/>
  <c r="C10" i="1"/>
  <c r="C10" i="4" s="1"/>
  <c r="B10" i="1"/>
  <c r="I7" i="1"/>
  <c r="I20" i="1" s="1"/>
  <c r="H7" i="1"/>
  <c r="H20" i="1" s="1"/>
  <c r="G7" i="1"/>
  <c r="G20" i="1" s="1"/>
  <c r="F7" i="1"/>
  <c r="F20" i="1" s="1"/>
  <c r="E7" i="1"/>
  <c r="E20" i="1" s="1"/>
  <c r="D7" i="1"/>
  <c r="D20" i="1" s="1"/>
  <c r="C7" i="1"/>
  <c r="C20" i="1" s="1"/>
  <c r="B7" i="1"/>
  <c r="B20" i="1" s="1"/>
  <c r="B12" i="4" l="1"/>
  <c r="B23" i="2"/>
  <c r="B29" i="2" s="1"/>
  <c r="F12" i="4"/>
  <c r="F23" i="2"/>
  <c r="F29" i="2" s="1"/>
  <c r="E23" i="2"/>
  <c r="E29" i="2" s="1"/>
  <c r="E12" i="4"/>
  <c r="C12" i="4"/>
  <c r="C23" i="2"/>
  <c r="C29" i="2" s="1"/>
  <c r="D23" i="2"/>
  <c r="D29" i="2" s="1"/>
  <c r="D12" i="4"/>
  <c r="I48" i="1"/>
  <c r="I21" i="3"/>
  <c r="I23" i="3" s="1"/>
  <c r="E25" i="3"/>
  <c r="B48" i="1"/>
  <c r="F48" i="1"/>
  <c r="B50" i="1"/>
  <c r="F50" i="1"/>
  <c r="B21" i="3"/>
  <c r="B23" i="3" s="1"/>
  <c r="F21" i="3"/>
  <c r="F23" i="3" s="1"/>
  <c r="D9" i="4"/>
  <c r="E48" i="1"/>
  <c r="C48" i="1"/>
  <c r="G48" i="1"/>
  <c r="C21" i="3"/>
  <c r="C23" i="3" s="1"/>
  <c r="G21" i="3"/>
  <c r="G23" i="3" s="1"/>
  <c r="E9" i="4"/>
  <c r="D48" i="1"/>
  <c r="H48" i="1"/>
  <c r="D21" i="3"/>
  <c r="D23" i="3" s="1"/>
  <c r="H21" i="3"/>
  <c r="H23" i="3" s="1"/>
  <c r="F13" i="4" l="1"/>
  <c r="F8" i="4"/>
  <c r="F11" i="4"/>
  <c r="F7" i="4"/>
  <c r="F31" i="2"/>
  <c r="B13" i="4"/>
  <c r="B8" i="4"/>
  <c r="B11" i="4"/>
  <c r="B7" i="4"/>
  <c r="B31" i="2"/>
  <c r="C8" i="4"/>
  <c r="C11" i="4"/>
  <c r="C7" i="4"/>
  <c r="C31" i="2"/>
  <c r="C13" i="4"/>
  <c r="D11" i="4"/>
  <c r="D7" i="4"/>
  <c r="D31" i="2"/>
  <c r="D13" i="4"/>
  <c r="D8" i="4"/>
  <c r="E13" i="4"/>
  <c r="E11" i="4"/>
  <c r="E8" i="4"/>
  <c r="E7" i="4"/>
  <c r="E31" i="2"/>
</calcChain>
</file>

<file path=xl/sharedStrings.xml><?xml version="1.0" encoding="utf-8"?>
<sst xmlns="http://schemas.openxmlformats.org/spreadsheetml/2006/main" count="118" uniqueCount="84">
  <si>
    <t>ATLAS BANGLADESH LIMITED</t>
  </si>
  <si>
    <t>Income Statement</t>
  </si>
  <si>
    <t>As at quarter end</t>
  </si>
  <si>
    <t>Quarter 3</t>
  </si>
  <si>
    <t>Balance Sheet</t>
  </si>
  <si>
    <t>Quarter 2</t>
  </si>
  <si>
    <t>Quarter 1</t>
  </si>
  <si>
    <t>ASSETS</t>
  </si>
  <si>
    <t>Net Cash Flows - Operating Activities</t>
  </si>
  <si>
    <t>Net Revenues</t>
  </si>
  <si>
    <t>Collection from Turnover and Other Income</t>
  </si>
  <si>
    <t>NON CURRENT ASSETS</t>
  </si>
  <si>
    <t>Cost of goods sold</t>
  </si>
  <si>
    <t>Payment Costs and Expenses</t>
  </si>
  <si>
    <t>Income tax paid and deducted at source</t>
  </si>
  <si>
    <t>Gross Profit</t>
  </si>
  <si>
    <t>Property, Plant and Equipment</t>
  </si>
  <si>
    <t>Net Cash Flows - Investment Activities</t>
  </si>
  <si>
    <t xml:space="preserve">Acquisition of Fixed Assets </t>
  </si>
  <si>
    <t>Operating Incomes/Expenses</t>
  </si>
  <si>
    <t>CURRENT ASSETS</t>
  </si>
  <si>
    <t>Disposal of Fixed Assets</t>
  </si>
  <si>
    <t>Managing Directors Remuneration</t>
  </si>
  <si>
    <t>Auditors Fees</t>
  </si>
  <si>
    <t>Inventories</t>
  </si>
  <si>
    <t>Administrative Expenses</t>
  </si>
  <si>
    <t>Selling Expenses</t>
  </si>
  <si>
    <t>Accounts Receivable</t>
  </si>
  <si>
    <t>Net Cash Flows - Financing Activities</t>
  </si>
  <si>
    <t>Operating Profit</t>
  </si>
  <si>
    <t>Dividend Paid</t>
  </si>
  <si>
    <t>BSEC Current Acoount</t>
  </si>
  <si>
    <t>Inter Project Current Account</t>
  </si>
  <si>
    <t>Non-Operating Income/(Expenses)</t>
  </si>
  <si>
    <t>Advances, Deposits &amp; Pre-Payments</t>
  </si>
  <si>
    <t>Net Change in Cash Flows</t>
  </si>
  <si>
    <t>Advance Income Tax</t>
  </si>
  <si>
    <t>Financial charges</t>
  </si>
  <si>
    <t>Cash and Cash Equivalents at Beginning Period</t>
  </si>
  <si>
    <t>Cash and Cash Equivalents</t>
  </si>
  <si>
    <t>Add: Other Income</t>
  </si>
  <si>
    <t>Cash and Cash Equivalents at End of Period</t>
  </si>
  <si>
    <t>Deferred Tax - assets</t>
  </si>
  <si>
    <t>Profit Before contribution to WPPF</t>
  </si>
  <si>
    <t>Contribution to WPPF</t>
  </si>
  <si>
    <t>Profit Before Taxation</t>
  </si>
  <si>
    <t>Net Operating Cash Flow Per Share</t>
  </si>
  <si>
    <t>Provision for Taxation</t>
  </si>
  <si>
    <t>Liabilities and Capital</t>
  </si>
  <si>
    <t>Current</t>
  </si>
  <si>
    <t>Deferred</t>
  </si>
  <si>
    <t>Shares to Calculate NOCFPS</t>
  </si>
  <si>
    <t>Liabilities</t>
  </si>
  <si>
    <t>Net Profit</t>
  </si>
  <si>
    <t>Current Liabilities</t>
  </si>
  <si>
    <t>Account Payable</t>
  </si>
  <si>
    <t>Workers Profit Participation Fund and Welfare Fund</t>
  </si>
  <si>
    <t>Inter.Project Current Account</t>
  </si>
  <si>
    <t>Earnings per share (par value Taka 10)</t>
  </si>
  <si>
    <t>BSEC Current Account</t>
  </si>
  <si>
    <t>Unpaid Dividend</t>
  </si>
  <si>
    <t>Non Current Liabilities</t>
  </si>
  <si>
    <t>Shares to Calculate EPS</t>
  </si>
  <si>
    <t>Long Term Loan</t>
  </si>
  <si>
    <t>Obligatory Employee Retairement Benefit (Gratuity</t>
  </si>
  <si>
    <t>Deferred Liability</t>
  </si>
  <si>
    <t>Short term loan</t>
  </si>
  <si>
    <t>Shareholders’ Equity</t>
  </si>
  <si>
    <t>Share Capital</t>
  </si>
  <si>
    <t>Capital Reserve</t>
  </si>
  <si>
    <t>General Reserve</t>
  </si>
  <si>
    <t>Share Premium</t>
  </si>
  <si>
    <t>Retained Earnings</t>
  </si>
  <si>
    <t>Revaluation Reserve</t>
  </si>
  <si>
    <t>Ratio</t>
  </si>
  <si>
    <t>Return on Asset (ROA)</t>
  </si>
  <si>
    <t>Net assets value per share</t>
  </si>
  <si>
    <t>Return on Equity (ROE)</t>
  </si>
  <si>
    <t>Shares to calculate NAVPS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</si>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</sst>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9" x14ac:knownFonts="1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u/>
      <sz val="11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3" fillId="0" borderId="0" xfId="0" applyNumberFormat="1" applyFont="1"/>
    <xf numFmtId="3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3" fontId="3" fillId="0" borderId="1" xfId="0" applyNumberFormat="1" applyFont="1" applyBorder="1"/>
    <xf numFmtId="3" fontId="1" fillId="0" borderId="0" xfId="0" applyNumberFormat="1" applyFont="1"/>
    <xf numFmtId="3" fontId="1" fillId="0" borderId="2" xfId="0" applyNumberFormat="1" applyFont="1" applyBorder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0" borderId="3" xfId="0" applyFont="1" applyBorder="1"/>
    <xf numFmtId="2" fontId="3" fillId="0" borderId="0" xfId="0" applyNumberFormat="1" applyFont="1"/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3" fontId="1" fillId="0" borderId="3" xfId="0" applyNumberFormat="1" applyFont="1" applyBorder="1"/>
    <xf numFmtId="164" fontId="3" fillId="0" borderId="0" xfId="0" applyNumberFormat="1" applyFont="1"/>
    <xf numFmtId="1" fontId="1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40.75" customWidth="1"/>
    <col min="2" max="2" width="11.625" customWidth="1"/>
    <col min="3" max="4" width="11.125" customWidth="1"/>
    <col min="5" max="6" width="12.125" customWidth="1"/>
    <col min="7" max="7" width="13.375" customWidth="1"/>
    <col min="8" max="8" width="12.75" customWidth="1"/>
    <col min="9" max="9" width="13.875" customWidth="1"/>
    <col min="10" max="26" width="7.625" customWidth="1"/>
  </cols>
  <sheetData>
    <row r="1" spans="1:19" x14ac:dyDescent="0.25">
      <c r="A1" s="1" t="s">
        <v>0</v>
      </c>
    </row>
    <row r="2" spans="1:19" x14ac:dyDescent="0.25">
      <c r="A2" s="1" t="s">
        <v>4</v>
      </c>
    </row>
    <row r="3" spans="1:19" x14ac:dyDescent="0.25">
      <c r="A3" s="1" t="s">
        <v>2</v>
      </c>
    </row>
    <row r="4" spans="1:19" x14ac:dyDescent="0.25">
      <c r="B4" s="3" t="s">
        <v>3</v>
      </c>
      <c r="C4" s="3" t="s">
        <v>5</v>
      </c>
      <c r="D4" s="3" t="s">
        <v>3</v>
      </c>
      <c r="E4" s="3" t="s">
        <v>6</v>
      </c>
      <c r="F4" s="3" t="s">
        <v>5</v>
      </c>
      <c r="G4" s="3" t="s">
        <v>3</v>
      </c>
      <c r="H4" s="5" t="s">
        <v>6</v>
      </c>
      <c r="I4" s="5" t="s">
        <v>5</v>
      </c>
    </row>
    <row r="5" spans="1:19" ht="15.75" x14ac:dyDescent="0.25">
      <c r="B5" s="6">
        <v>42825</v>
      </c>
      <c r="C5" s="6">
        <v>43100</v>
      </c>
      <c r="D5" s="6">
        <v>43190</v>
      </c>
      <c r="E5" s="6">
        <v>43373</v>
      </c>
      <c r="F5" s="6">
        <v>43465</v>
      </c>
      <c r="G5" s="6">
        <v>43555</v>
      </c>
      <c r="H5" s="7">
        <v>43738</v>
      </c>
      <c r="I5" s="8">
        <v>43830</v>
      </c>
    </row>
    <row r="6" spans="1:19" x14ac:dyDescent="0.25">
      <c r="A6" s="9" t="s">
        <v>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5">
      <c r="A7" s="14" t="s">
        <v>11</v>
      </c>
      <c r="B7" s="16">
        <f t="shared" ref="B7:I7" si="0">SUM(B8)</f>
        <v>3806084358</v>
      </c>
      <c r="C7" s="16">
        <f t="shared" si="0"/>
        <v>3803992655</v>
      </c>
      <c r="D7" s="16">
        <f t="shared" si="0"/>
        <v>3803371371</v>
      </c>
      <c r="E7" s="16">
        <f t="shared" si="0"/>
        <v>3802232313</v>
      </c>
      <c r="F7" s="16">
        <f t="shared" si="0"/>
        <v>3801692035</v>
      </c>
      <c r="G7" s="16">
        <f t="shared" si="0"/>
        <v>3801439143</v>
      </c>
      <c r="H7" s="16">
        <f t="shared" si="0"/>
        <v>3801705259</v>
      </c>
      <c r="I7" s="16">
        <f t="shared" si="0"/>
        <v>3801484148</v>
      </c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4" t="s">
        <v>16</v>
      </c>
      <c r="B8" s="11">
        <v>3806084358</v>
      </c>
      <c r="C8" s="11">
        <v>3803992655</v>
      </c>
      <c r="D8" s="11">
        <v>3803371371</v>
      </c>
      <c r="E8" s="11">
        <v>3802232313</v>
      </c>
      <c r="F8" s="11">
        <v>3801692035</v>
      </c>
      <c r="G8" s="11">
        <v>3801439143</v>
      </c>
      <c r="H8" s="12">
        <v>3801705259</v>
      </c>
      <c r="I8" s="12">
        <v>3801484148</v>
      </c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B9" s="11"/>
      <c r="C9" s="11"/>
      <c r="E9" s="11"/>
      <c r="F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14" t="s">
        <v>20</v>
      </c>
      <c r="B10" s="16">
        <f t="shared" ref="B10:I10" si="1">SUM(B11:B18)</f>
        <v>1398076594</v>
      </c>
      <c r="C10" s="16">
        <f t="shared" si="1"/>
        <v>1332182371</v>
      </c>
      <c r="D10" s="16">
        <f t="shared" si="1"/>
        <v>1322273268</v>
      </c>
      <c r="E10" s="16">
        <f t="shared" si="1"/>
        <v>1350824580</v>
      </c>
      <c r="F10" s="16">
        <f t="shared" si="1"/>
        <v>1320745193</v>
      </c>
      <c r="G10" s="16">
        <f t="shared" si="1"/>
        <v>1360919133</v>
      </c>
      <c r="H10" s="16">
        <f t="shared" si="1"/>
        <v>1324290310</v>
      </c>
      <c r="I10" s="16">
        <f t="shared" si="1"/>
        <v>1386043671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A11" s="13" t="s">
        <v>24</v>
      </c>
      <c r="B11" s="11">
        <v>241982962</v>
      </c>
      <c r="C11" s="11">
        <v>179791837</v>
      </c>
      <c r="D11" s="11">
        <v>195101360</v>
      </c>
      <c r="E11" s="11">
        <v>132608951</v>
      </c>
      <c r="F11" s="11">
        <v>127898599</v>
      </c>
      <c r="G11" s="11">
        <v>177355697</v>
      </c>
      <c r="H11" s="12">
        <v>186884261</v>
      </c>
      <c r="I11" s="12">
        <v>251588978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A12" s="13" t="s">
        <v>27</v>
      </c>
      <c r="B12" s="11">
        <v>65193574</v>
      </c>
      <c r="C12" s="11">
        <v>25851399</v>
      </c>
      <c r="D12" s="11">
        <v>36811014</v>
      </c>
      <c r="E12" s="11">
        <v>53892881</v>
      </c>
      <c r="F12" s="11">
        <v>63401836</v>
      </c>
      <c r="G12" s="11">
        <v>112135730</v>
      </c>
      <c r="H12" s="12">
        <v>77835088</v>
      </c>
      <c r="I12" s="12">
        <v>78837571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13" t="s">
        <v>31</v>
      </c>
      <c r="B13" s="11"/>
      <c r="C13" s="11"/>
      <c r="D13" s="11"/>
      <c r="E13" s="11"/>
      <c r="F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13" t="s">
        <v>32</v>
      </c>
      <c r="B14" s="11"/>
      <c r="C14" s="11"/>
      <c r="D14" s="11"/>
      <c r="E14" s="11"/>
      <c r="F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3" t="s">
        <v>34</v>
      </c>
      <c r="B15" s="11">
        <v>647303900</v>
      </c>
      <c r="C15" s="11">
        <v>636576483</v>
      </c>
      <c r="D15" s="11">
        <v>644126605</v>
      </c>
      <c r="E15" s="11">
        <v>644221284</v>
      </c>
      <c r="F15" s="11">
        <v>651378631</v>
      </c>
      <c r="G15" s="11">
        <v>637767032</v>
      </c>
      <c r="H15" s="12">
        <v>687898962</v>
      </c>
      <c r="I15" s="12">
        <v>704608650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13" t="s">
        <v>36</v>
      </c>
      <c r="B16" s="11"/>
      <c r="C16" s="11"/>
      <c r="D16" s="11"/>
      <c r="E16" s="11"/>
      <c r="F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13" t="s">
        <v>39</v>
      </c>
      <c r="B17" s="11">
        <v>443596158</v>
      </c>
      <c r="C17" s="11">
        <v>489962652</v>
      </c>
      <c r="D17" s="11">
        <v>446234289</v>
      </c>
      <c r="E17" s="11">
        <v>520101464</v>
      </c>
      <c r="F17" s="11">
        <v>478066127</v>
      </c>
      <c r="G17" s="11">
        <v>433660674</v>
      </c>
      <c r="H17" s="12">
        <v>371671999</v>
      </c>
      <c r="I17" s="12">
        <v>351008472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3" t="s">
        <v>42</v>
      </c>
      <c r="B18" s="11"/>
      <c r="C18" s="11"/>
      <c r="E18" s="11"/>
      <c r="F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B19" s="11"/>
      <c r="C19" s="11"/>
      <c r="E19" s="11"/>
      <c r="F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"/>
      <c r="B20" s="16">
        <f t="shared" ref="B20:I20" si="2">B7+B10</f>
        <v>5204160952</v>
      </c>
      <c r="C20" s="16">
        <f t="shared" si="2"/>
        <v>5136175026</v>
      </c>
      <c r="D20" s="16">
        <f t="shared" si="2"/>
        <v>5125644639</v>
      </c>
      <c r="E20" s="16">
        <f t="shared" si="2"/>
        <v>5153056893</v>
      </c>
      <c r="F20" s="16">
        <f t="shared" si="2"/>
        <v>5122437228</v>
      </c>
      <c r="G20" s="16">
        <f t="shared" si="2"/>
        <v>5162358276</v>
      </c>
      <c r="H20" s="16">
        <f t="shared" si="2"/>
        <v>5125995569</v>
      </c>
      <c r="I20" s="16">
        <f t="shared" si="2"/>
        <v>5187527819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15.75" customHeight="1" x14ac:dyDescent="0.25">
      <c r="F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15.75" customHeight="1" x14ac:dyDescent="0.25">
      <c r="A22" s="22" t="s">
        <v>48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5.75" customHeight="1" x14ac:dyDescent="0.25">
      <c r="A23" s="23" t="s">
        <v>52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5.75" customHeight="1" x14ac:dyDescent="0.25">
      <c r="A24" s="14" t="s">
        <v>54</v>
      </c>
      <c r="B24" s="16">
        <f t="shared" ref="B24:I24" si="3">SUM(B25:B30)</f>
        <v>430671794</v>
      </c>
      <c r="C24" s="16">
        <f t="shared" si="3"/>
        <v>418126709</v>
      </c>
      <c r="D24" s="16">
        <f t="shared" si="3"/>
        <v>418148708</v>
      </c>
      <c r="E24" s="16">
        <f t="shared" si="3"/>
        <v>440241854</v>
      </c>
      <c r="F24" s="16">
        <f t="shared" si="3"/>
        <v>428980456</v>
      </c>
      <c r="G24" s="16">
        <f t="shared" si="3"/>
        <v>494693169</v>
      </c>
      <c r="H24" s="16">
        <f t="shared" si="3"/>
        <v>476862241</v>
      </c>
      <c r="I24" s="16">
        <f t="shared" si="3"/>
        <v>550134222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5.75" customHeight="1" x14ac:dyDescent="0.25">
      <c r="A25" s="13" t="s">
        <v>55</v>
      </c>
      <c r="B25" s="11">
        <v>50922914</v>
      </c>
      <c r="C25" s="11">
        <v>43370828</v>
      </c>
      <c r="D25" s="11">
        <v>48885974</v>
      </c>
      <c r="E25" s="11">
        <v>69758648</v>
      </c>
      <c r="F25" s="11">
        <v>58130407</v>
      </c>
      <c r="G25" s="11">
        <v>123273426</v>
      </c>
      <c r="H25" s="12">
        <v>104158801</v>
      </c>
      <c r="I25" s="12">
        <v>177021023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ht="15.75" customHeight="1" x14ac:dyDescent="0.25">
      <c r="A26" s="13" t="s">
        <v>56</v>
      </c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15.75" customHeight="1" x14ac:dyDescent="0.25">
      <c r="A27" s="13" t="s">
        <v>57</v>
      </c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15.75" customHeight="1" x14ac:dyDescent="0.25">
      <c r="A28" s="13" t="s">
        <v>47</v>
      </c>
      <c r="B28" s="11">
        <v>311131481</v>
      </c>
      <c r="C28" s="11">
        <v>311845135</v>
      </c>
      <c r="D28" s="11">
        <v>312029103</v>
      </c>
      <c r="E28" s="11">
        <v>313354329</v>
      </c>
      <c r="F28" s="11">
        <v>313724929</v>
      </c>
      <c r="G28" s="11">
        <v>314352868</v>
      </c>
      <c r="H28" s="12">
        <v>315716591</v>
      </c>
      <c r="I28" s="12">
        <v>316154198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.75" customHeight="1" x14ac:dyDescent="0.25">
      <c r="A29" s="13" t="s">
        <v>59</v>
      </c>
      <c r="B29" s="11">
        <v>0</v>
      </c>
      <c r="C29" s="11">
        <v>0</v>
      </c>
      <c r="D29" s="11"/>
      <c r="E29" s="11"/>
      <c r="F29" s="11">
        <v>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15.75" customHeight="1" x14ac:dyDescent="0.25">
      <c r="A30" s="13" t="s">
        <v>60</v>
      </c>
      <c r="B30" s="11">
        <v>68617399</v>
      </c>
      <c r="C30" s="11">
        <v>62910746</v>
      </c>
      <c r="D30" s="11">
        <v>57233631</v>
      </c>
      <c r="E30" s="11">
        <v>57128877</v>
      </c>
      <c r="F30" s="11">
        <v>57125120</v>
      </c>
      <c r="G30" s="11">
        <v>57066875</v>
      </c>
      <c r="H30" s="12">
        <v>56986849</v>
      </c>
      <c r="I30" s="12">
        <v>56959001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5.75" customHeight="1" x14ac:dyDescent="0.25">
      <c r="B31" s="11"/>
      <c r="C31" s="11"/>
      <c r="E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.75" customHeight="1" x14ac:dyDescent="0.25">
      <c r="A32" s="14" t="s">
        <v>61</v>
      </c>
      <c r="B32" s="16">
        <f t="shared" ref="B32:I32" si="4">SUM(B33:B36)</f>
        <v>236498248</v>
      </c>
      <c r="C32" s="16">
        <f t="shared" si="4"/>
        <v>245597005</v>
      </c>
      <c r="D32" s="16">
        <f t="shared" si="4"/>
        <v>246583744</v>
      </c>
      <c r="E32" s="16">
        <f t="shared" si="4"/>
        <v>253602518</v>
      </c>
      <c r="F32" s="16">
        <f t="shared" si="4"/>
        <v>251341666</v>
      </c>
      <c r="G32" s="16">
        <f t="shared" si="4"/>
        <v>250257962</v>
      </c>
      <c r="H32" s="16">
        <f t="shared" si="4"/>
        <v>251098167</v>
      </c>
      <c r="I32" s="16">
        <f t="shared" si="4"/>
        <v>252903562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.75" customHeight="1" x14ac:dyDescent="0.25">
      <c r="A33" s="13" t="s">
        <v>63</v>
      </c>
      <c r="B33" s="11">
        <v>2184296</v>
      </c>
      <c r="C33" s="11">
        <v>2184296</v>
      </c>
      <c r="D33" s="11">
        <v>2184296</v>
      </c>
      <c r="E33" s="11">
        <v>2184296</v>
      </c>
      <c r="F33" s="11">
        <v>2184296</v>
      </c>
      <c r="G33" s="11">
        <v>2184296</v>
      </c>
      <c r="H33" s="12">
        <v>2184296</v>
      </c>
      <c r="I33" s="12">
        <v>2184296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.75" customHeight="1" x14ac:dyDescent="0.25">
      <c r="A34" s="13" t="s">
        <v>64</v>
      </c>
      <c r="B34" s="11">
        <v>80327062</v>
      </c>
      <c r="C34" s="11">
        <v>89712717</v>
      </c>
      <c r="D34" s="11">
        <v>90699456</v>
      </c>
      <c r="E34" s="11">
        <v>98010726</v>
      </c>
      <c r="F34" s="11">
        <v>95800634</v>
      </c>
      <c r="G34" s="11">
        <v>94768529</v>
      </c>
      <c r="H34" s="12">
        <v>95701240</v>
      </c>
      <c r="I34" s="12">
        <v>97508995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15.75" customHeight="1" x14ac:dyDescent="0.25">
      <c r="A35" s="13" t="s">
        <v>65</v>
      </c>
      <c r="B35" s="11">
        <v>153986890</v>
      </c>
      <c r="C35" s="11">
        <v>153699992</v>
      </c>
      <c r="D35" s="11">
        <v>153699992</v>
      </c>
      <c r="E35" s="11">
        <v>153407496</v>
      </c>
      <c r="F35" s="11">
        <v>153356736</v>
      </c>
      <c r="G35" s="11">
        <v>153305137</v>
      </c>
      <c r="H35" s="12">
        <v>153212631</v>
      </c>
      <c r="I35" s="12">
        <v>153210271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15.75" customHeight="1" x14ac:dyDescent="0.25">
      <c r="A36" s="13" t="s">
        <v>66</v>
      </c>
      <c r="B36" s="11"/>
      <c r="C36" s="11"/>
      <c r="D36" s="11"/>
      <c r="E36" s="11"/>
      <c r="F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.75" customHeight="1" x14ac:dyDescent="0.25">
      <c r="A37" s="1"/>
      <c r="C37" s="11"/>
      <c r="E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ht="15.75" customHeight="1" x14ac:dyDescent="0.25">
      <c r="A38" s="1"/>
      <c r="B38" s="16">
        <f t="shared" ref="B38:I38" si="5">B24+B32</f>
        <v>667170042</v>
      </c>
      <c r="C38" s="16">
        <f t="shared" si="5"/>
        <v>663723714</v>
      </c>
      <c r="D38" s="16">
        <f t="shared" si="5"/>
        <v>664732452</v>
      </c>
      <c r="E38" s="16">
        <f t="shared" si="5"/>
        <v>693844372</v>
      </c>
      <c r="F38" s="16">
        <f t="shared" si="5"/>
        <v>680322122</v>
      </c>
      <c r="G38" s="16">
        <f t="shared" si="5"/>
        <v>744951131</v>
      </c>
      <c r="H38" s="16">
        <f t="shared" si="5"/>
        <v>727960408</v>
      </c>
      <c r="I38" s="16">
        <f t="shared" si="5"/>
        <v>803037784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15.75" customHeight="1" x14ac:dyDescent="0.25">
      <c r="A39" s="1"/>
      <c r="B39" s="1"/>
      <c r="C39" s="1"/>
      <c r="E39" s="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ht="15.75" customHeight="1" x14ac:dyDescent="0.25">
      <c r="A40" s="14" t="s">
        <v>67</v>
      </c>
      <c r="B40" s="16">
        <f t="shared" ref="B40:I40" si="6">SUM(B41:B46)</f>
        <v>4536990910</v>
      </c>
      <c r="C40" s="16">
        <f t="shared" si="6"/>
        <v>4472451312</v>
      </c>
      <c r="D40" s="16">
        <f t="shared" si="6"/>
        <v>4460912187</v>
      </c>
      <c r="E40" s="16">
        <f t="shared" si="6"/>
        <v>4459212521</v>
      </c>
      <c r="F40" s="16">
        <f t="shared" si="6"/>
        <v>4442115106</v>
      </c>
      <c r="G40" s="16">
        <f t="shared" si="6"/>
        <v>4417407146</v>
      </c>
      <c r="H40" s="16">
        <f t="shared" si="6"/>
        <v>4398035161</v>
      </c>
      <c r="I40" s="16">
        <f t="shared" si="6"/>
        <v>4384488036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15.75" customHeight="1" x14ac:dyDescent="0.25">
      <c r="A41" s="13" t="s">
        <v>68</v>
      </c>
      <c r="B41" s="11">
        <v>273777750</v>
      </c>
      <c r="C41" s="11">
        <v>301155530</v>
      </c>
      <c r="D41" s="11">
        <v>301155530</v>
      </c>
      <c r="E41" s="11">
        <v>301155530</v>
      </c>
      <c r="F41" s="11">
        <v>331271080</v>
      </c>
      <c r="G41" s="11">
        <v>331271080</v>
      </c>
      <c r="H41" s="12">
        <v>331271080</v>
      </c>
      <c r="I41" s="12">
        <v>331271080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15.75" customHeight="1" x14ac:dyDescent="0.25">
      <c r="A42" s="13" t="s">
        <v>69</v>
      </c>
      <c r="B42" s="11">
        <v>5215219</v>
      </c>
      <c r="C42" s="13">
        <v>5215219</v>
      </c>
      <c r="D42" s="11">
        <v>5215219</v>
      </c>
      <c r="E42" s="11">
        <v>5215219</v>
      </c>
      <c r="F42" s="11">
        <v>5215219</v>
      </c>
      <c r="G42" s="11">
        <v>5215219</v>
      </c>
      <c r="H42" s="12">
        <v>5215219</v>
      </c>
      <c r="I42" s="12">
        <v>5215219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.75" customHeight="1" x14ac:dyDescent="0.25">
      <c r="A43" s="13" t="s">
        <v>70</v>
      </c>
      <c r="B43" s="11">
        <v>18000000</v>
      </c>
      <c r="C43" s="11">
        <v>18000000</v>
      </c>
      <c r="D43" s="11">
        <v>18000000</v>
      </c>
      <c r="E43" s="11">
        <v>18000000</v>
      </c>
      <c r="F43" s="11">
        <v>18000000</v>
      </c>
      <c r="G43" s="11">
        <v>18000000</v>
      </c>
      <c r="H43" s="12">
        <v>18000000</v>
      </c>
      <c r="I43" s="12">
        <v>18000000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5.75" customHeight="1" x14ac:dyDescent="0.25">
      <c r="A44" s="13" t="s">
        <v>71</v>
      </c>
      <c r="B44" s="11">
        <v>158182500</v>
      </c>
      <c r="C44" s="11">
        <v>158182500</v>
      </c>
      <c r="D44" s="11">
        <v>158182500</v>
      </c>
      <c r="E44" s="11">
        <v>158182500</v>
      </c>
      <c r="F44" s="11">
        <v>158182500</v>
      </c>
      <c r="G44" s="11">
        <v>158182500</v>
      </c>
      <c r="H44" s="12">
        <v>158182500</v>
      </c>
      <c r="I44" s="12">
        <v>158182500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5.75" customHeight="1" x14ac:dyDescent="0.25">
      <c r="A45" s="13" t="s">
        <v>72</v>
      </c>
      <c r="B45" s="11">
        <v>445106591</v>
      </c>
      <c r="C45" s="11">
        <v>354059777</v>
      </c>
      <c r="D45" s="11">
        <v>342520652</v>
      </c>
      <c r="E45" s="11">
        <v>341678227</v>
      </c>
      <c r="F45" s="11">
        <v>294610720</v>
      </c>
      <c r="G45" s="11">
        <v>270048219</v>
      </c>
      <c r="H45" s="12">
        <v>250943865</v>
      </c>
      <c r="I45" s="12">
        <v>237559637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5.75" customHeight="1" x14ac:dyDescent="0.25">
      <c r="A46" s="13" t="s">
        <v>73</v>
      </c>
      <c r="B46" s="11">
        <v>3636708850</v>
      </c>
      <c r="C46" s="11">
        <v>3635838286</v>
      </c>
      <c r="D46" s="11">
        <v>3635838286</v>
      </c>
      <c r="E46" s="11">
        <v>3634981045</v>
      </c>
      <c r="F46" s="11">
        <v>3634835587</v>
      </c>
      <c r="G46" s="11">
        <v>3634690128</v>
      </c>
      <c r="H46" s="12">
        <v>3634422497</v>
      </c>
      <c r="I46" s="12">
        <v>3634259600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.75" customHeight="1" x14ac:dyDescent="0.25">
      <c r="B47" s="11"/>
      <c r="E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ht="15.75" customHeight="1" x14ac:dyDescent="0.25">
      <c r="A48" s="1"/>
      <c r="B48" s="16">
        <f t="shared" ref="B48:H48" si="7">B40+B38</f>
        <v>5204160952</v>
      </c>
      <c r="C48" s="16">
        <f t="shared" si="7"/>
        <v>5136175026</v>
      </c>
      <c r="D48" s="16">
        <f t="shared" si="7"/>
        <v>5125644639</v>
      </c>
      <c r="E48" s="16">
        <f t="shared" si="7"/>
        <v>5153056893</v>
      </c>
      <c r="F48" s="16">
        <f t="shared" si="7"/>
        <v>5122437228</v>
      </c>
      <c r="G48" s="16">
        <f t="shared" si="7"/>
        <v>5162358277</v>
      </c>
      <c r="H48" s="16">
        <f t="shared" si="7"/>
        <v>5125995569</v>
      </c>
      <c r="I48" s="16">
        <f>I40+I38-1</f>
        <v>5187525819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ht="15.75" customHeight="1" x14ac:dyDescent="0.25"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5.75" customHeight="1" x14ac:dyDescent="0.25">
      <c r="A50" s="10" t="s">
        <v>76</v>
      </c>
      <c r="B50" s="26">
        <f t="shared" ref="B50:I50" si="8">B40/(B41/10)</f>
        <v>165.71802894866366</v>
      </c>
      <c r="C50" s="26">
        <f t="shared" si="8"/>
        <v>148.50968574277883</v>
      </c>
      <c r="D50" s="26">
        <f t="shared" si="8"/>
        <v>148.12652409205305</v>
      </c>
      <c r="E50" s="26">
        <f t="shared" si="8"/>
        <v>148.07008594529213</v>
      </c>
      <c r="F50" s="26">
        <f t="shared" si="8"/>
        <v>134.09305472726444</v>
      </c>
      <c r="G50" s="26">
        <f t="shared" si="8"/>
        <v>133.34720151242902</v>
      </c>
      <c r="H50" s="26">
        <f t="shared" si="8"/>
        <v>132.76242408483108</v>
      </c>
      <c r="I50" s="26">
        <f t="shared" si="8"/>
        <v>132.35348029776702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5.75" customHeight="1" x14ac:dyDescent="0.25">
      <c r="A51" s="10" t="s">
        <v>78</v>
      </c>
      <c r="B51" s="11">
        <f t="shared" ref="B51:I51" si="9">B41/10</f>
        <v>27377775</v>
      </c>
      <c r="C51" s="11">
        <f t="shared" si="9"/>
        <v>30115553</v>
      </c>
      <c r="D51" s="11">
        <f t="shared" si="9"/>
        <v>30115553</v>
      </c>
      <c r="E51" s="11">
        <f t="shared" si="9"/>
        <v>30115553</v>
      </c>
      <c r="F51" s="11">
        <f t="shared" si="9"/>
        <v>33127108</v>
      </c>
      <c r="G51" s="11">
        <f t="shared" si="9"/>
        <v>33127108</v>
      </c>
      <c r="H51" s="11">
        <f t="shared" si="9"/>
        <v>33127108</v>
      </c>
      <c r="I51" s="11">
        <f t="shared" si="9"/>
        <v>33127108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ht="15.75" customHeight="1" x14ac:dyDescent="0.25"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ht="15.75" customHeight="1" x14ac:dyDescent="0.25"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.75" customHeight="1" x14ac:dyDescent="0.25"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5.75" customHeight="1" x14ac:dyDescent="0.25"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5.75" customHeight="1" x14ac:dyDescent="0.25"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5.75" customHeight="1" x14ac:dyDescent="0.25"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5.75" customHeight="1" x14ac:dyDescent="0.25"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5.75" customHeight="1" x14ac:dyDescent="0.25"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5.75" customHeight="1" x14ac:dyDescent="0.25"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ht="15.75" customHeight="1" x14ac:dyDescent="0.25"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5.75" customHeight="1" x14ac:dyDescent="0.25"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ht="15.75" customHeight="1" x14ac:dyDescent="0.25"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5.75" customHeight="1" x14ac:dyDescent="0.25"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26.5" customWidth="1"/>
    <col min="2" max="6" width="11.875" customWidth="1"/>
    <col min="7" max="7" width="15.375" customWidth="1"/>
    <col min="8" max="8" width="12.875" customWidth="1"/>
    <col min="9" max="9" width="14.25" customWidth="1"/>
    <col min="10" max="26" width="7.625" customWidth="1"/>
  </cols>
  <sheetData>
    <row r="1" spans="1:14" x14ac:dyDescent="0.25">
      <c r="A1" s="1" t="s">
        <v>0</v>
      </c>
    </row>
    <row r="2" spans="1:14" ht="15.75" x14ac:dyDescent="0.25">
      <c r="A2" s="1" t="s">
        <v>1</v>
      </c>
      <c r="B2" s="2"/>
      <c r="C2" s="2"/>
      <c r="E2" s="2"/>
    </row>
    <row r="3" spans="1:14" ht="15.75" x14ac:dyDescent="0.25">
      <c r="A3" s="1" t="s">
        <v>2</v>
      </c>
      <c r="B3" s="2"/>
      <c r="C3" s="2"/>
      <c r="E3" s="2"/>
    </row>
    <row r="4" spans="1:14" x14ac:dyDescent="0.25">
      <c r="B4" s="3" t="s">
        <v>3</v>
      </c>
      <c r="C4" s="3" t="s">
        <v>5</v>
      </c>
      <c r="D4" s="3" t="s">
        <v>3</v>
      </c>
      <c r="E4" s="3" t="s">
        <v>6</v>
      </c>
      <c r="F4" s="3" t="s">
        <v>5</v>
      </c>
      <c r="G4" s="3" t="s">
        <v>3</v>
      </c>
      <c r="H4" s="5" t="s">
        <v>6</v>
      </c>
      <c r="I4" s="5" t="s">
        <v>5</v>
      </c>
    </row>
    <row r="5" spans="1:14" ht="15.75" x14ac:dyDescent="0.25">
      <c r="A5" s="2"/>
      <c r="B5" s="6">
        <v>42825</v>
      </c>
      <c r="C5" s="6">
        <v>43100</v>
      </c>
      <c r="D5" s="6">
        <v>43190</v>
      </c>
      <c r="E5" s="6">
        <v>43464</v>
      </c>
      <c r="F5" s="6">
        <v>43465</v>
      </c>
      <c r="G5" s="6">
        <v>43555</v>
      </c>
      <c r="H5" s="7">
        <v>43738</v>
      </c>
      <c r="I5" s="8">
        <v>43830</v>
      </c>
    </row>
    <row r="6" spans="1:14" x14ac:dyDescent="0.25">
      <c r="A6" s="10" t="s">
        <v>9</v>
      </c>
      <c r="B6" s="11">
        <v>82094928</v>
      </c>
      <c r="C6" s="11">
        <v>45741563</v>
      </c>
      <c r="D6" s="11">
        <v>69889278</v>
      </c>
      <c r="E6" s="11">
        <v>46041691</v>
      </c>
      <c r="F6" s="11">
        <v>99050676</v>
      </c>
      <c r="G6" s="11">
        <v>197412187</v>
      </c>
      <c r="H6" s="12">
        <v>38010883</v>
      </c>
      <c r="I6" s="12">
        <v>104627911</v>
      </c>
      <c r="J6" s="11"/>
      <c r="K6" s="11"/>
      <c r="L6" s="11"/>
      <c r="M6" s="11"/>
      <c r="N6" s="11"/>
    </row>
    <row r="7" spans="1:14" x14ac:dyDescent="0.25">
      <c r="A7" s="13" t="s">
        <v>12</v>
      </c>
      <c r="B7" s="15">
        <v>90061970</v>
      </c>
      <c r="C7" s="15">
        <v>55385417</v>
      </c>
      <c r="D7" s="11">
        <v>84123291</v>
      </c>
      <c r="E7" s="15">
        <v>43417577</v>
      </c>
      <c r="F7" s="15">
        <v>108038565</v>
      </c>
      <c r="G7" s="11">
        <v>209658611</v>
      </c>
      <c r="H7" s="12">
        <v>43651547</v>
      </c>
      <c r="I7" s="12">
        <v>114514726</v>
      </c>
      <c r="J7" s="11"/>
      <c r="K7" s="11"/>
      <c r="L7" s="11"/>
      <c r="M7" s="11"/>
      <c r="N7" s="11"/>
    </row>
    <row r="8" spans="1:14" x14ac:dyDescent="0.25">
      <c r="A8" s="10" t="s">
        <v>15</v>
      </c>
      <c r="B8" s="16">
        <f t="shared" ref="B8:I8" si="0">B6-B7</f>
        <v>-7967042</v>
      </c>
      <c r="C8" s="16">
        <f t="shared" si="0"/>
        <v>-9643854</v>
      </c>
      <c r="D8" s="16">
        <f t="shared" si="0"/>
        <v>-14234013</v>
      </c>
      <c r="E8" s="16">
        <f t="shared" si="0"/>
        <v>2624114</v>
      </c>
      <c r="F8" s="16">
        <f t="shared" si="0"/>
        <v>-8987889</v>
      </c>
      <c r="G8" s="17">
        <f t="shared" si="0"/>
        <v>-12246424</v>
      </c>
      <c r="H8" s="17">
        <f t="shared" si="0"/>
        <v>-5640664</v>
      </c>
      <c r="I8" s="17">
        <f t="shared" si="0"/>
        <v>-9886815</v>
      </c>
      <c r="J8" s="11"/>
      <c r="K8" s="11"/>
      <c r="L8" s="11"/>
      <c r="M8" s="11"/>
      <c r="N8" s="11"/>
    </row>
    <row r="9" spans="1:14" x14ac:dyDescent="0.25">
      <c r="A9" s="1"/>
      <c r="B9" s="16"/>
      <c r="C9" s="16"/>
      <c r="D9" s="16"/>
      <c r="E9" s="16"/>
      <c r="F9" s="16"/>
      <c r="H9" s="11"/>
      <c r="I9" s="11"/>
      <c r="J9" s="11"/>
      <c r="K9" s="11"/>
      <c r="L9" s="11"/>
      <c r="M9" s="11"/>
      <c r="N9" s="11"/>
    </row>
    <row r="10" spans="1:14" x14ac:dyDescent="0.25">
      <c r="A10" s="10" t="s">
        <v>19</v>
      </c>
      <c r="B10" s="16">
        <f t="shared" ref="B10:I10" si="1">SUM(B11:B14)</f>
        <v>56842449</v>
      </c>
      <c r="C10" s="16">
        <f t="shared" si="1"/>
        <v>33129595</v>
      </c>
      <c r="D10" s="16">
        <f t="shared" si="1"/>
        <v>46319640</v>
      </c>
      <c r="E10" s="16">
        <f t="shared" si="1"/>
        <v>14264179</v>
      </c>
      <c r="F10" s="16">
        <f t="shared" si="1"/>
        <v>28129591</v>
      </c>
      <c r="G10" s="16">
        <f t="shared" si="1"/>
        <v>45097400</v>
      </c>
      <c r="H10" s="16">
        <f t="shared" si="1"/>
        <v>14068604</v>
      </c>
      <c r="I10" s="16">
        <f t="shared" si="1"/>
        <v>29212883</v>
      </c>
      <c r="J10" s="11"/>
      <c r="K10" s="11"/>
      <c r="L10" s="11"/>
      <c r="M10" s="11"/>
      <c r="N10" s="11"/>
    </row>
    <row r="11" spans="1:14" x14ac:dyDescent="0.25">
      <c r="A11" s="13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4" t="s">
        <v>23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3" t="s">
        <v>25</v>
      </c>
      <c r="B13" s="11">
        <v>56842449</v>
      </c>
      <c r="C13" s="11">
        <v>33129595</v>
      </c>
      <c r="D13" s="11">
        <v>46319640</v>
      </c>
      <c r="E13" s="11">
        <v>14264179</v>
      </c>
      <c r="F13" s="11">
        <v>28129591</v>
      </c>
      <c r="G13" s="11">
        <v>45097400</v>
      </c>
      <c r="H13" s="12">
        <v>14068604</v>
      </c>
      <c r="I13" s="12">
        <v>29212883</v>
      </c>
      <c r="J13" s="11"/>
      <c r="K13" s="11"/>
      <c r="L13" s="11"/>
      <c r="M13" s="11"/>
      <c r="N13" s="11"/>
    </row>
    <row r="14" spans="1:14" x14ac:dyDescent="0.25">
      <c r="A14" s="13" t="s">
        <v>26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5.75" customHeight="1" x14ac:dyDescent="0.25">
      <c r="H15" s="11"/>
      <c r="I15" s="11"/>
      <c r="J15" s="11"/>
      <c r="K15" s="11"/>
      <c r="L15" s="11"/>
      <c r="M15" s="11"/>
      <c r="N15" s="11"/>
    </row>
    <row r="16" spans="1:14" x14ac:dyDescent="0.25">
      <c r="A16" s="10" t="s">
        <v>29</v>
      </c>
      <c r="B16" s="16">
        <f t="shared" ref="B16:I16" si="2">B8-B10</f>
        <v>-64809491</v>
      </c>
      <c r="C16" s="16">
        <f t="shared" si="2"/>
        <v>-42773449</v>
      </c>
      <c r="D16" s="16">
        <f t="shared" si="2"/>
        <v>-60553653</v>
      </c>
      <c r="E16" s="16">
        <f t="shared" si="2"/>
        <v>-11640065</v>
      </c>
      <c r="F16" s="16">
        <f t="shared" si="2"/>
        <v>-37117480</v>
      </c>
      <c r="G16" s="16">
        <f t="shared" si="2"/>
        <v>-57343824</v>
      </c>
      <c r="H16" s="16">
        <f t="shared" si="2"/>
        <v>-19709268</v>
      </c>
      <c r="I16" s="16">
        <f t="shared" si="2"/>
        <v>-39099698</v>
      </c>
      <c r="J16" s="11"/>
      <c r="K16" s="11"/>
      <c r="L16" s="11"/>
      <c r="M16" s="11"/>
      <c r="N16" s="11"/>
    </row>
    <row r="17" spans="1:14" x14ac:dyDescent="0.25">
      <c r="A17" s="20" t="s">
        <v>33</v>
      </c>
      <c r="B17" s="16"/>
      <c r="C17" s="16"/>
      <c r="D17" s="16"/>
      <c r="E17" s="16"/>
      <c r="F17" s="16"/>
      <c r="H17" s="11"/>
      <c r="I17" s="11"/>
      <c r="J17" s="11"/>
      <c r="K17" s="11"/>
      <c r="L17" s="11"/>
      <c r="M17" s="11"/>
      <c r="N17" s="11"/>
    </row>
    <row r="18" spans="1:14" x14ac:dyDescent="0.25">
      <c r="A18" s="13" t="s">
        <v>37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13" t="s">
        <v>40</v>
      </c>
      <c r="B19" s="11"/>
      <c r="C19" s="11">
        <v>9399641</v>
      </c>
      <c r="D19" s="11"/>
      <c r="E19" s="11"/>
      <c r="F19" s="11">
        <v>14702217</v>
      </c>
      <c r="G19" s="13">
        <v>20997171</v>
      </c>
      <c r="H19" s="12">
        <v>7309026</v>
      </c>
      <c r="I19" s="12">
        <v>13626399</v>
      </c>
      <c r="J19" s="11"/>
      <c r="K19" s="11"/>
      <c r="L19" s="11"/>
      <c r="M19" s="11"/>
      <c r="N19" s="11"/>
    </row>
    <row r="20" spans="1:14" x14ac:dyDescent="0.25">
      <c r="B20" s="11"/>
      <c r="C20" s="11"/>
      <c r="D20" s="11"/>
      <c r="E20" s="11"/>
      <c r="F20" s="11"/>
      <c r="H20" s="11"/>
      <c r="I20" s="11"/>
      <c r="J20" s="11"/>
      <c r="K20" s="11"/>
      <c r="L20" s="11"/>
      <c r="M20" s="11"/>
      <c r="N20" s="11"/>
    </row>
    <row r="21" spans="1:14" ht="15.75" customHeight="1" x14ac:dyDescent="0.25">
      <c r="A21" s="10" t="s">
        <v>43</v>
      </c>
      <c r="B21" s="11"/>
      <c r="C21" s="11"/>
      <c r="D21" s="11"/>
      <c r="E21" s="11"/>
      <c r="F21" s="11"/>
      <c r="H21" s="11"/>
      <c r="I21" s="11"/>
      <c r="J21" s="11"/>
      <c r="K21" s="11"/>
      <c r="L21" s="11"/>
      <c r="M21" s="11"/>
      <c r="N21" s="11"/>
    </row>
    <row r="22" spans="1:14" ht="15.75" customHeight="1" x14ac:dyDescent="0.25">
      <c r="A22" s="13" t="s">
        <v>44</v>
      </c>
      <c r="B22" s="15">
        <v>18578719</v>
      </c>
      <c r="C22" s="15"/>
      <c r="D22" s="11">
        <v>15913305</v>
      </c>
      <c r="E22" s="15">
        <v>5944497</v>
      </c>
      <c r="F22" s="15"/>
      <c r="G22" s="11"/>
      <c r="H22" s="11"/>
      <c r="I22" s="11"/>
      <c r="J22" s="11"/>
      <c r="K22" s="11"/>
      <c r="L22" s="11"/>
      <c r="M22" s="11"/>
      <c r="N22" s="11"/>
    </row>
    <row r="23" spans="1:14" ht="15.75" customHeight="1" x14ac:dyDescent="0.25">
      <c r="A23" s="10" t="s">
        <v>45</v>
      </c>
      <c r="B23" s="16">
        <f>B16-B18+B19+B22</f>
        <v>-46230772</v>
      </c>
      <c r="C23" s="16">
        <f>C16-C18+C19-C22</f>
        <v>-33373808</v>
      </c>
      <c r="D23" s="16">
        <f>D16-D18+D19+D22</f>
        <v>-44640348</v>
      </c>
      <c r="E23" s="16">
        <f>E16-E18-E19+E22</f>
        <v>-5695568</v>
      </c>
      <c r="F23" s="16">
        <f t="shared" ref="F23:I23" si="3">F16-F18+F19-F22</f>
        <v>-22415263</v>
      </c>
      <c r="G23" s="17">
        <f t="shared" si="3"/>
        <v>-36346653</v>
      </c>
      <c r="H23" s="17">
        <f t="shared" si="3"/>
        <v>-12400242</v>
      </c>
      <c r="I23" s="17">
        <f t="shared" si="3"/>
        <v>-25473299</v>
      </c>
      <c r="J23" s="11"/>
      <c r="K23" s="11"/>
      <c r="L23" s="11"/>
      <c r="M23" s="11"/>
      <c r="N23" s="11"/>
    </row>
    <row r="24" spans="1:14" ht="15.75" customHeight="1" x14ac:dyDescent="0.25">
      <c r="B24" s="16"/>
      <c r="C24" s="16"/>
      <c r="D24" s="16"/>
      <c r="E24" s="16"/>
      <c r="F24" s="16"/>
      <c r="H24" s="11"/>
      <c r="I24" s="11"/>
      <c r="J24" s="11"/>
      <c r="K24" s="11"/>
      <c r="L24" s="11"/>
      <c r="M24" s="11"/>
      <c r="N24" s="11"/>
    </row>
    <row r="25" spans="1:14" ht="15.75" customHeight="1" x14ac:dyDescent="0.25">
      <c r="A25" s="14" t="s">
        <v>47</v>
      </c>
      <c r="B25" s="16">
        <f t="shared" ref="B25:I25" si="4">SUM(B26:B27)</f>
        <v>604042</v>
      </c>
      <c r="C25" s="16">
        <f t="shared" si="4"/>
        <v>330847</v>
      </c>
      <c r="D25" s="16">
        <f t="shared" si="4"/>
        <v>-514815</v>
      </c>
      <c r="E25" s="16">
        <f t="shared" si="4"/>
        <v>309644</v>
      </c>
      <c r="F25" s="16">
        <f t="shared" si="4"/>
        <v>677971</v>
      </c>
      <c r="G25" s="16">
        <f t="shared" si="4"/>
        <v>1302797</v>
      </c>
      <c r="H25" s="16">
        <f t="shared" si="4"/>
        <v>270716</v>
      </c>
      <c r="I25" s="16">
        <f t="shared" si="4"/>
        <v>705963</v>
      </c>
      <c r="J25" s="11"/>
      <c r="K25" s="11"/>
      <c r="L25" s="11"/>
      <c r="M25" s="11"/>
      <c r="N25" s="11"/>
    </row>
    <row r="26" spans="1:14" ht="15.75" customHeight="1" x14ac:dyDescent="0.25">
      <c r="A26" s="13" t="s">
        <v>49</v>
      </c>
      <c r="B26" s="11">
        <v>604042</v>
      </c>
      <c r="C26" s="11">
        <v>330847</v>
      </c>
      <c r="D26" s="11">
        <v>-514815</v>
      </c>
      <c r="E26" s="11">
        <v>311917</v>
      </c>
      <c r="F26" s="11">
        <v>682517</v>
      </c>
      <c r="G26" s="11">
        <v>1310456</v>
      </c>
      <c r="H26" s="12">
        <v>271919</v>
      </c>
      <c r="I26" s="12">
        <v>709526</v>
      </c>
      <c r="J26" s="11"/>
      <c r="K26" s="11"/>
      <c r="L26" s="11"/>
      <c r="M26" s="11"/>
      <c r="N26" s="11"/>
    </row>
    <row r="27" spans="1:14" ht="15.75" customHeight="1" x14ac:dyDescent="0.25">
      <c r="A27" s="4" t="s">
        <v>50</v>
      </c>
      <c r="B27" s="11"/>
      <c r="C27" s="11"/>
      <c r="D27" s="11"/>
      <c r="E27" s="11">
        <v>-2273</v>
      </c>
      <c r="F27" s="11">
        <v>-4546</v>
      </c>
      <c r="G27" s="13">
        <v>-7659</v>
      </c>
      <c r="H27" s="12">
        <v>-1203</v>
      </c>
      <c r="I27" s="12">
        <v>-3563</v>
      </c>
      <c r="J27" s="11"/>
      <c r="K27" s="11"/>
      <c r="L27" s="11"/>
      <c r="M27" s="11"/>
      <c r="N27" s="11"/>
    </row>
    <row r="28" spans="1:14" ht="15.75" customHeight="1" x14ac:dyDescent="0.25">
      <c r="A28" s="4"/>
      <c r="B28" s="11"/>
      <c r="C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ht="15.75" customHeight="1" x14ac:dyDescent="0.25">
      <c r="A29" s="10" t="s">
        <v>53</v>
      </c>
      <c r="B29" s="24">
        <f t="shared" ref="B29:C29" si="5">SUM(B23-B25)</f>
        <v>-46834814</v>
      </c>
      <c r="C29" s="24">
        <f t="shared" si="5"/>
        <v>-33704655</v>
      </c>
      <c r="D29" s="24">
        <f>SUM(D23,D25)</f>
        <v>-45155163</v>
      </c>
      <c r="E29" s="24">
        <f t="shared" ref="E29:G29" si="6">SUM(E23-E25)</f>
        <v>-6005212</v>
      </c>
      <c r="F29" s="24">
        <f t="shared" si="6"/>
        <v>-23093234</v>
      </c>
      <c r="G29" s="24">
        <f t="shared" si="6"/>
        <v>-37649450</v>
      </c>
      <c r="H29" s="24">
        <f>SUM(H23-H25)-1</f>
        <v>-12670959</v>
      </c>
      <c r="I29" s="24">
        <f>SUM(I23-I25)</f>
        <v>-26179262</v>
      </c>
      <c r="J29" s="11"/>
      <c r="K29" s="11"/>
      <c r="L29" s="11"/>
      <c r="M29" s="11"/>
      <c r="N29" s="11"/>
    </row>
    <row r="30" spans="1:14" ht="15.75" customHeight="1" x14ac:dyDescent="0.25">
      <c r="A30" s="1"/>
      <c r="B30" s="16"/>
      <c r="C30" s="16"/>
      <c r="D30" s="16"/>
      <c r="E30" s="16"/>
      <c r="F30" s="16"/>
      <c r="H30" s="11"/>
      <c r="I30" s="11"/>
      <c r="J30" s="11"/>
      <c r="K30" s="11"/>
      <c r="L30" s="11"/>
      <c r="M30" s="11"/>
      <c r="N30" s="11"/>
    </row>
    <row r="31" spans="1:14" ht="15.75" customHeight="1" x14ac:dyDescent="0.25">
      <c r="A31" s="10" t="s">
        <v>58</v>
      </c>
      <c r="B31" s="21">
        <f>B29/('1'!B41/10)</f>
        <v>-1.7106873732434429</v>
      </c>
      <c r="C31" s="21">
        <f>C29/('1'!C41/10)</f>
        <v>-1.1191776886846474</v>
      </c>
      <c r="D31" s="21">
        <f>D29/('1'!D41/10)</f>
        <v>-1.4993967734877722</v>
      </c>
      <c r="E31" s="21">
        <f>E29/('1'!E41/10)</f>
        <v>-0.199405669223474</v>
      </c>
      <c r="F31" s="21">
        <f>F29/('1'!F41/10)</f>
        <v>-0.69710987146840586</v>
      </c>
      <c r="G31" s="21">
        <f>G29/('1'!G41/10)</f>
        <v>-1.1365148445798527</v>
      </c>
      <c r="H31" s="21">
        <f>H29/('1'!H41/10)</f>
        <v>-0.38249517585416754</v>
      </c>
      <c r="I31" s="21">
        <f>I29/('1'!I41/10)</f>
        <v>-0.79026705259028351</v>
      </c>
      <c r="J31" s="11"/>
      <c r="K31" s="11"/>
      <c r="L31" s="11"/>
      <c r="M31" s="11"/>
      <c r="N31" s="11"/>
    </row>
    <row r="32" spans="1:14" ht="15.75" customHeight="1" x14ac:dyDescent="0.25">
      <c r="A32" s="20" t="s">
        <v>62</v>
      </c>
      <c r="B32" s="11">
        <f>'1'!B41/10</f>
        <v>27377775</v>
      </c>
      <c r="C32" s="11">
        <f>'1'!C41/10</f>
        <v>30115553</v>
      </c>
      <c r="D32" s="11">
        <f>'1'!D41/10</f>
        <v>30115553</v>
      </c>
      <c r="E32" s="11">
        <f>'1'!E41/10</f>
        <v>30115553</v>
      </c>
      <c r="F32" s="11">
        <f>'1'!F41/10</f>
        <v>33127108</v>
      </c>
      <c r="G32" s="11">
        <f>'1'!G41/10</f>
        <v>33127108</v>
      </c>
      <c r="H32" s="11">
        <f>'1'!H41/10</f>
        <v>33127108</v>
      </c>
      <c r="I32" s="11">
        <f>'1'!I41/10</f>
        <v>33127108</v>
      </c>
      <c r="J32" s="11"/>
      <c r="K32" s="11"/>
      <c r="L32" s="11"/>
      <c r="M32" s="11"/>
      <c r="N32" s="11"/>
    </row>
    <row r="33" spans="3:14" ht="15.75" customHeight="1" x14ac:dyDescent="0.25">
      <c r="C33" s="11"/>
      <c r="H33" s="11"/>
      <c r="I33" s="11"/>
      <c r="J33" s="11"/>
      <c r="K33" s="11"/>
      <c r="L33" s="11"/>
      <c r="M33" s="11"/>
      <c r="N33" s="11"/>
    </row>
    <row r="34" spans="3:14" ht="15.75" customHeight="1" x14ac:dyDescent="0.25">
      <c r="H34" s="11"/>
      <c r="I34" s="11"/>
      <c r="J34" s="11"/>
      <c r="K34" s="11"/>
      <c r="L34" s="11"/>
      <c r="M34" s="11"/>
      <c r="N34" s="11"/>
    </row>
    <row r="35" spans="3:14" ht="15.75" customHeight="1" x14ac:dyDescent="0.25">
      <c r="H35" s="11"/>
      <c r="I35" s="11"/>
      <c r="J35" s="11"/>
      <c r="K35" s="11"/>
      <c r="L35" s="11"/>
      <c r="M35" s="11"/>
      <c r="N35" s="11"/>
    </row>
    <row r="36" spans="3:14" ht="15.75" customHeight="1" x14ac:dyDescent="0.25">
      <c r="H36" s="11"/>
      <c r="I36" s="11"/>
      <c r="J36" s="11"/>
      <c r="K36" s="11"/>
      <c r="L36" s="11"/>
      <c r="M36" s="11"/>
      <c r="N36" s="11"/>
    </row>
    <row r="37" spans="3:14" ht="15.75" customHeight="1" x14ac:dyDescent="0.25">
      <c r="H37" s="11"/>
      <c r="I37" s="11"/>
      <c r="J37" s="11"/>
      <c r="K37" s="11"/>
      <c r="L37" s="11"/>
      <c r="M37" s="11"/>
      <c r="N37" s="11"/>
    </row>
    <row r="38" spans="3:14" ht="15.75" customHeight="1" x14ac:dyDescent="0.25">
      <c r="H38" s="11"/>
      <c r="I38" s="11"/>
      <c r="J38" s="11"/>
      <c r="K38" s="11"/>
      <c r="L38" s="11"/>
      <c r="M38" s="11"/>
      <c r="N38" s="11"/>
    </row>
    <row r="39" spans="3:14" ht="15.75" customHeight="1" x14ac:dyDescent="0.25">
      <c r="H39" s="11"/>
      <c r="I39" s="11"/>
      <c r="J39" s="11"/>
      <c r="K39" s="11"/>
      <c r="L39" s="11"/>
      <c r="M39" s="11"/>
      <c r="N39" s="11"/>
    </row>
    <row r="40" spans="3:14" ht="15.75" customHeight="1" x14ac:dyDescent="0.2"/>
    <row r="41" spans="3:14" ht="15.75" customHeight="1" x14ac:dyDescent="0.2"/>
    <row r="42" spans="3:14" ht="15.75" customHeight="1" x14ac:dyDescent="0.2"/>
    <row r="43" spans="3:14" ht="15.75" customHeight="1" x14ac:dyDescent="0.2"/>
    <row r="44" spans="3:14" ht="15.75" customHeight="1" x14ac:dyDescent="0.2"/>
    <row r="45" spans="3:14" ht="15.75" customHeight="1" x14ac:dyDescent="0.2"/>
    <row r="46" spans="3:14" ht="15.75" customHeight="1" x14ac:dyDescent="0.2"/>
    <row r="47" spans="3:14" ht="15.75" customHeight="1" x14ac:dyDescent="0.2"/>
    <row r="48" spans="3:14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5">
      <c r="A58" s="4"/>
    </row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4" sqref="K14"/>
    </sheetView>
  </sheetViews>
  <sheetFormatPr defaultColWidth="12.625" defaultRowHeight="15" customHeight="1" x14ac:dyDescent="0.2"/>
  <cols>
    <col min="1" max="1" width="35.375" customWidth="1"/>
    <col min="2" max="3" width="11.875" customWidth="1"/>
    <col min="4" max="4" width="10.375" customWidth="1"/>
    <col min="5" max="6" width="11.875" customWidth="1"/>
    <col min="7" max="7" width="14" customWidth="1"/>
    <col min="8" max="8" width="18.375" customWidth="1"/>
    <col min="9" max="10" width="12.875" customWidth="1"/>
    <col min="11" max="26" width="7.625" customWidth="1"/>
  </cols>
  <sheetData>
    <row r="1" spans="1:12" x14ac:dyDescent="0.25">
      <c r="A1" s="1" t="s">
        <v>0</v>
      </c>
      <c r="C1" s="4"/>
    </row>
    <row r="2" spans="1:12" ht="15.75" x14ac:dyDescent="0.25">
      <c r="A2" s="1" t="s">
        <v>1</v>
      </c>
      <c r="B2" s="2"/>
      <c r="C2" s="2"/>
      <c r="E2" s="2"/>
    </row>
    <row r="3" spans="1:12" ht="15.75" x14ac:dyDescent="0.25">
      <c r="A3" s="1" t="s">
        <v>2</v>
      </c>
      <c r="B3" s="2"/>
      <c r="C3" s="2"/>
      <c r="E3" s="2"/>
    </row>
    <row r="4" spans="1:12" x14ac:dyDescent="0.25">
      <c r="B4" s="3" t="s">
        <v>3</v>
      </c>
      <c r="C4" s="3" t="s">
        <v>5</v>
      </c>
      <c r="D4" s="3" t="s">
        <v>3</v>
      </c>
      <c r="E4" s="3" t="s">
        <v>6</v>
      </c>
      <c r="F4" s="3" t="s">
        <v>5</v>
      </c>
      <c r="G4" s="3" t="s">
        <v>3</v>
      </c>
      <c r="H4" s="5" t="s">
        <v>6</v>
      </c>
      <c r="I4" s="5" t="s">
        <v>5</v>
      </c>
    </row>
    <row r="5" spans="1:12" ht="15.75" x14ac:dyDescent="0.25">
      <c r="A5" s="2"/>
      <c r="B5" s="6">
        <v>42825</v>
      </c>
      <c r="C5" s="6">
        <v>43100</v>
      </c>
      <c r="D5" s="6">
        <v>43190</v>
      </c>
      <c r="E5" s="6">
        <v>43464</v>
      </c>
      <c r="F5" s="6">
        <v>43465</v>
      </c>
      <c r="G5" s="6">
        <v>43555</v>
      </c>
      <c r="H5" s="7">
        <v>43738</v>
      </c>
      <c r="I5" s="8">
        <v>43830</v>
      </c>
    </row>
    <row r="6" spans="1:12" x14ac:dyDescent="0.25">
      <c r="A6" s="10" t="s">
        <v>8</v>
      </c>
      <c r="C6" s="4"/>
      <c r="H6" s="11"/>
      <c r="I6" s="11"/>
      <c r="J6" s="11"/>
      <c r="K6" s="11"/>
      <c r="L6" s="11"/>
    </row>
    <row r="7" spans="1:12" x14ac:dyDescent="0.25">
      <c r="A7" s="13" t="s">
        <v>10</v>
      </c>
      <c r="B7" s="11">
        <v>100673647</v>
      </c>
      <c r="C7" s="11">
        <v>100851825</v>
      </c>
      <c r="D7" s="11">
        <v>85802583</v>
      </c>
      <c r="E7" s="11">
        <v>140995760</v>
      </c>
      <c r="F7" s="11">
        <v>211271018</v>
      </c>
      <c r="G7" s="11">
        <v>301585705</v>
      </c>
      <c r="H7" s="12">
        <v>122122657</v>
      </c>
      <c r="I7" s="12">
        <v>201711924</v>
      </c>
      <c r="J7" s="11"/>
      <c r="K7" s="11"/>
      <c r="L7" s="11"/>
    </row>
    <row r="8" spans="1:12" x14ac:dyDescent="0.25">
      <c r="A8" s="13" t="s">
        <v>13</v>
      </c>
      <c r="B8" s="11">
        <v>-219222428</v>
      </c>
      <c r="C8" s="11">
        <v>-57927701</v>
      </c>
      <c r="D8" s="11">
        <v>-78402151</v>
      </c>
      <c r="E8" s="11">
        <v>-111480176</v>
      </c>
      <c r="F8" s="11">
        <v>-218849534</v>
      </c>
      <c r="G8" s="11">
        <v>-352051279</v>
      </c>
      <c r="H8" s="12">
        <v>-181861723</v>
      </c>
      <c r="I8" s="12">
        <v>-246257481</v>
      </c>
      <c r="J8" s="11"/>
      <c r="K8" s="11"/>
      <c r="L8" s="11"/>
    </row>
    <row r="9" spans="1:12" x14ac:dyDescent="0.25">
      <c r="A9" s="13" t="s">
        <v>14</v>
      </c>
      <c r="B9" s="15">
        <v>-5005768</v>
      </c>
      <c r="C9" s="15">
        <v>-1033046</v>
      </c>
      <c r="D9" s="11">
        <v>-3525605</v>
      </c>
      <c r="E9" s="15"/>
      <c r="F9" s="15">
        <v>-4937478</v>
      </c>
      <c r="G9" s="11">
        <v>-6087258</v>
      </c>
      <c r="H9" s="12">
        <v>-719903</v>
      </c>
      <c r="I9" s="12">
        <v>-36250972</v>
      </c>
      <c r="J9" s="11"/>
      <c r="K9" s="11"/>
      <c r="L9" s="11"/>
    </row>
    <row r="10" spans="1:12" x14ac:dyDescent="0.25">
      <c r="A10" s="1"/>
      <c r="B10" s="16">
        <f t="shared" ref="B10:I10" si="0">SUM(B7:B9)</f>
        <v>-123554549</v>
      </c>
      <c r="C10" s="16">
        <f t="shared" si="0"/>
        <v>41891078</v>
      </c>
      <c r="D10" s="17">
        <f t="shared" si="0"/>
        <v>3874827</v>
      </c>
      <c r="E10" s="16">
        <f t="shared" si="0"/>
        <v>29515584</v>
      </c>
      <c r="F10" s="16">
        <f t="shared" si="0"/>
        <v>-12515994</v>
      </c>
      <c r="G10" s="17">
        <f t="shared" si="0"/>
        <v>-56552832</v>
      </c>
      <c r="H10" s="17">
        <f t="shared" si="0"/>
        <v>-60458969</v>
      </c>
      <c r="I10" s="17">
        <f t="shared" si="0"/>
        <v>-80796529</v>
      </c>
      <c r="J10" s="11"/>
      <c r="K10" s="11"/>
      <c r="L10" s="11"/>
    </row>
    <row r="11" spans="1:12" x14ac:dyDescent="0.25">
      <c r="C11" s="4"/>
      <c r="H11" s="11"/>
      <c r="I11" s="11"/>
      <c r="J11" s="11"/>
      <c r="K11" s="11"/>
      <c r="L11" s="11"/>
    </row>
    <row r="12" spans="1:12" x14ac:dyDescent="0.25">
      <c r="A12" s="10" t="s">
        <v>17</v>
      </c>
      <c r="C12" s="4"/>
      <c r="H12" s="11"/>
      <c r="I12" s="11"/>
      <c r="J12" s="11"/>
      <c r="K12" s="11"/>
      <c r="L12" s="11"/>
    </row>
    <row r="13" spans="1:12" x14ac:dyDescent="0.25">
      <c r="A13" s="18" t="s">
        <v>18</v>
      </c>
      <c r="B13" s="11">
        <v>-12000</v>
      </c>
      <c r="C13" s="11"/>
      <c r="D13" s="11">
        <v>-34998</v>
      </c>
      <c r="E13" s="11"/>
      <c r="F13" s="11"/>
      <c r="G13" s="11">
        <v>-310370</v>
      </c>
      <c r="H13" s="12">
        <v>-293400</v>
      </c>
      <c r="I13" s="12">
        <v>-591520</v>
      </c>
      <c r="J13" s="11"/>
      <c r="K13" s="11"/>
      <c r="L13" s="11"/>
    </row>
    <row r="14" spans="1:12" x14ac:dyDescent="0.25">
      <c r="A14" s="13" t="s">
        <v>21</v>
      </c>
      <c r="B14" s="19"/>
      <c r="C14" s="19">
        <v>0</v>
      </c>
      <c r="E14" s="15">
        <v>0</v>
      </c>
      <c r="F14" s="19">
        <v>0</v>
      </c>
      <c r="G14" s="4">
        <v>0</v>
      </c>
      <c r="H14" s="11"/>
      <c r="I14" s="11"/>
      <c r="J14" s="11"/>
      <c r="K14" s="11"/>
      <c r="L14" s="11"/>
    </row>
    <row r="15" spans="1:12" x14ac:dyDescent="0.25">
      <c r="A15" s="1"/>
      <c r="B15" s="16">
        <f t="shared" ref="B15:I15" si="1">SUM(B13:B14)</f>
        <v>-12000</v>
      </c>
      <c r="C15" s="16">
        <f t="shared" si="1"/>
        <v>0</v>
      </c>
      <c r="D15" s="17">
        <f t="shared" si="1"/>
        <v>-34998</v>
      </c>
      <c r="E15" s="16">
        <f t="shared" si="1"/>
        <v>0</v>
      </c>
      <c r="F15" s="16">
        <f t="shared" si="1"/>
        <v>0</v>
      </c>
      <c r="G15" s="17">
        <f t="shared" si="1"/>
        <v>-310370</v>
      </c>
      <c r="H15" s="17">
        <f t="shared" si="1"/>
        <v>-293400</v>
      </c>
      <c r="I15" s="17">
        <f t="shared" si="1"/>
        <v>-591520</v>
      </c>
      <c r="J15" s="11"/>
      <c r="K15" s="11"/>
      <c r="L15" s="11"/>
    </row>
    <row r="16" spans="1:12" x14ac:dyDescent="0.25">
      <c r="C16" s="4"/>
      <c r="H16" s="11"/>
      <c r="I16" s="11"/>
      <c r="J16" s="11"/>
      <c r="K16" s="11"/>
      <c r="L16" s="11"/>
    </row>
    <row r="17" spans="1:12" x14ac:dyDescent="0.25">
      <c r="A17" s="10" t="s">
        <v>28</v>
      </c>
      <c r="C17" s="4"/>
      <c r="H17" s="11"/>
      <c r="I17" s="11"/>
      <c r="J17" s="11"/>
      <c r="K17" s="11"/>
      <c r="L17" s="11"/>
    </row>
    <row r="18" spans="1:12" x14ac:dyDescent="0.25">
      <c r="A18" s="13" t="s">
        <v>30</v>
      </c>
      <c r="B18" s="11">
        <v>-13566801</v>
      </c>
      <c r="C18" s="11">
        <v>-42518</v>
      </c>
      <c r="D18" s="11">
        <v>-5719632</v>
      </c>
      <c r="E18" s="11">
        <v>-533885</v>
      </c>
      <c r="F18" s="11">
        <v>-537644</v>
      </c>
      <c r="G18" s="11">
        <v>-595889</v>
      </c>
      <c r="H18" s="12">
        <v>-32301</v>
      </c>
      <c r="I18" s="12">
        <v>-60148</v>
      </c>
      <c r="J18" s="11"/>
      <c r="K18" s="11"/>
      <c r="L18" s="11"/>
    </row>
    <row r="19" spans="1:12" x14ac:dyDescent="0.25">
      <c r="A19" s="1"/>
      <c r="B19" s="17">
        <f t="shared" ref="B19:I19" si="2">SUM(B18)</f>
        <v>-13566801</v>
      </c>
      <c r="C19" s="17">
        <f t="shared" si="2"/>
        <v>-42518</v>
      </c>
      <c r="D19" s="17">
        <f t="shared" si="2"/>
        <v>-5719632</v>
      </c>
      <c r="E19" s="17">
        <f t="shared" si="2"/>
        <v>-533885</v>
      </c>
      <c r="F19" s="17">
        <f t="shared" si="2"/>
        <v>-537644</v>
      </c>
      <c r="G19" s="17">
        <f t="shared" si="2"/>
        <v>-595889</v>
      </c>
      <c r="H19" s="17">
        <f t="shared" si="2"/>
        <v>-32301</v>
      </c>
      <c r="I19" s="17">
        <f t="shared" si="2"/>
        <v>-60148</v>
      </c>
      <c r="J19" s="11"/>
      <c r="K19" s="11"/>
      <c r="L19" s="11"/>
    </row>
    <row r="20" spans="1:12" x14ac:dyDescent="0.25">
      <c r="C20" s="4"/>
      <c r="H20" s="11"/>
      <c r="I20" s="11"/>
      <c r="J20" s="11"/>
      <c r="K20" s="11"/>
      <c r="L20" s="11"/>
    </row>
    <row r="21" spans="1:12" ht="15.75" customHeight="1" x14ac:dyDescent="0.25">
      <c r="A21" s="1" t="s">
        <v>35</v>
      </c>
      <c r="B21" s="16">
        <f t="shared" ref="B21:I21" si="3">SUM(B10,B15,B19)</f>
        <v>-137133350</v>
      </c>
      <c r="C21" s="16">
        <f t="shared" si="3"/>
        <v>41848560</v>
      </c>
      <c r="D21" s="16">
        <f t="shared" si="3"/>
        <v>-1879803</v>
      </c>
      <c r="E21" s="16">
        <f t="shared" si="3"/>
        <v>28981699</v>
      </c>
      <c r="F21" s="16">
        <f t="shared" si="3"/>
        <v>-13053638</v>
      </c>
      <c r="G21" s="16">
        <f t="shared" si="3"/>
        <v>-57459091</v>
      </c>
      <c r="H21" s="16">
        <f t="shared" si="3"/>
        <v>-60784670</v>
      </c>
      <c r="I21" s="16">
        <f t="shared" si="3"/>
        <v>-81448197</v>
      </c>
      <c r="J21" s="11"/>
      <c r="K21" s="11"/>
      <c r="L21" s="11"/>
    </row>
    <row r="22" spans="1:12" ht="15.75" customHeight="1" x14ac:dyDescent="0.25">
      <c r="A22" s="20" t="s">
        <v>38</v>
      </c>
      <c r="B22" s="11">
        <v>580729508</v>
      </c>
      <c r="C22" s="11">
        <v>448114092</v>
      </c>
      <c r="D22" s="11">
        <v>448114092</v>
      </c>
      <c r="E22" s="11">
        <v>491119765</v>
      </c>
      <c r="F22" s="11">
        <v>491119765</v>
      </c>
      <c r="G22" s="11">
        <v>491119765</v>
      </c>
      <c r="H22" s="12">
        <v>432456669</v>
      </c>
      <c r="I22" s="12">
        <v>432456669</v>
      </c>
      <c r="J22" s="11"/>
      <c r="K22" s="11"/>
      <c r="L22" s="11"/>
    </row>
    <row r="23" spans="1:12" ht="15.75" customHeight="1" x14ac:dyDescent="0.25">
      <c r="A23" s="10" t="s">
        <v>41</v>
      </c>
      <c r="B23" s="16">
        <f t="shared" ref="B23:I23" si="4">SUM(B21:B22)</f>
        <v>443596158</v>
      </c>
      <c r="C23" s="16">
        <f t="shared" si="4"/>
        <v>489962652</v>
      </c>
      <c r="D23" s="16">
        <f t="shared" si="4"/>
        <v>446234289</v>
      </c>
      <c r="E23" s="16">
        <f t="shared" si="4"/>
        <v>520101464</v>
      </c>
      <c r="F23" s="16">
        <f t="shared" si="4"/>
        <v>478066127</v>
      </c>
      <c r="G23" s="16">
        <f t="shared" si="4"/>
        <v>433660674</v>
      </c>
      <c r="H23" s="16">
        <f t="shared" si="4"/>
        <v>371671999</v>
      </c>
      <c r="I23" s="16">
        <f t="shared" si="4"/>
        <v>351008472</v>
      </c>
      <c r="J23" s="11"/>
      <c r="K23" s="11"/>
      <c r="L23" s="11"/>
    </row>
    <row r="24" spans="1:12" ht="15.75" customHeight="1" x14ac:dyDescent="0.25">
      <c r="B24" s="1"/>
      <c r="C24" s="1"/>
      <c r="E24" s="1"/>
      <c r="F24" s="1"/>
      <c r="H24" s="11"/>
      <c r="I24" s="11"/>
      <c r="J24" s="11"/>
      <c r="K24" s="11"/>
      <c r="L24" s="11"/>
    </row>
    <row r="25" spans="1:12" ht="15.75" customHeight="1" x14ac:dyDescent="0.25">
      <c r="A25" s="10" t="s">
        <v>46</v>
      </c>
      <c r="B25" s="21">
        <f>B10/('1'!B41/10)</f>
        <v>-4.5129507054536022</v>
      </c>
      <c r="C25" s="21">
        <f>C10/('1'!C41/10)</f>
        <v>1.3910114152643984</v>
      </c>
      <c r="D25" s="21">
        <f>D10/('1'!D41/10)</f>
        <v>0.12866531124299793</v>
      </c>
      <c r="E25" s="21">
        <f>E10/('1'!E41/10)</f>
        <v>0.98007776911816957</v>
      </c>
      <c r="F25" s="21">
        <f>F10/('1'!F41/10)</f>
        <v>-0.37781728486531335</v>
      </c>
      <c r="G25" s="21">
        <f>G10/('1'!G41/10)</f>
        <v>-1.7071466667117456</v>
      </c>
      <c r="H25" s="21">
        <f>H10/('1'!H41/10)</f>
        <v>-1.8250602799375062</v>
      </c>
      <c r="I25" s="21">
        <f>I10/('1'!I41/10)</f>
        <v>-2.4389852866117985</v>
      </c>
      <c r="J25" s="11"/>
      <c r="K25" s="11"/>
      <c r="L25" s="11"/>
    </row>
    <row r="26" spans="1:12" ht="15.75" customHeight="1" x14ac:dyDescent="0.25">
      <c r="A26" s="10" t="s">
        <v>51</v>
      </c>
      <c r="B26" s="11">
        <f>'1'!B41/10</f>
        <v>27377775</v>
      </c>
      <c r="C26" s="11">
        <f>'1'!C41/10</f>
        <v>30115553</v>
      </c>
      <c r="D26" s="11">
        <f>'1'!D41/10</f>
        <v>30115553</v>
      </c>
      <c r="E26" s="11">
        <f>'1'!E41/10</f>
        <v>30115553</v>
      </c>
      <c r="F26" s="11">
        <f>'1'!F41/10</f>
        <v>33127108</v>
      </c>
      <c r="G26" s="11">
        <f>'1'!G41/10</f>
        <v>33127108</v>
      </c>
      <c r="H26" s="11">
        <f>'1'!H41/10</f>
        <v>33127108</v>
      </c>
      <c r="I26" s="11">
        <f>'1'!I41/10</f>
        <v>33127108</v>
      </c>
      <c r="J26" s="11"/>
      <c r="K26" s="11"/>
      <c r="L26" s="11"/>
    </row>
    <row r="27" spans="1:12" ht="15.75" customHeight="1" x14ac:dyDescent="0.25">
      <c r="C27" s="4"/>
      <c r="H27" s="11"/>
      <c r="I27" s="11"/>
      <c r="J27" s="11"/>
      <c r="K27" s="11"/>
      <c r="L27" s="11"/>
    </row>
    <row r="28" spans="1:12" ht="15.75" customHeight="1" x14ac:dyDescent="0.25">
      <c r="C28" s="4"/>
      <c r="H28" s="11"/>
      <c r="I28" s="11"/>
      <c r="J28" s="11"/>
      <c r="K28" s="11"/>
      <c r="L28" s="11"/>
    </row>
    <row r="29" spans="1:12" ht="15.75" customHeight="1" x14ac:dyDescent="0.25">
      <c r="C29" s="4"/>
      <c r="H29" s="11"/>
      <c r="I29" s="11"/>
      <c r="J29" s="11"/>
      <c r="K29" s="11"/>
      <c r="L29" s="11"/>
    </row>
    <row r="30" spans="1:12" ht="15.75" customHeight="1" x14ac:dyDescent="0.25">
      <c r="C30" s="4"/>
      <c r="H30" s="11"/>
      <c r="I30" s="11"/>
      <c r="J30" s="11"/>
      <c r="K30" s="11"/>
      <c r="L30" s="11"/>
    </row>
    <row r="31" spans="1:12" ht="15.75" customHeight="1" x14ac:dyDescent="0.25">
      <c r="C31" s="4"/>
      <c r="H31" s="11"/>
      <c r="I31" s="11"/>
      <c r="J31" s="11"/>
      <c r="K31" s="11"/>
      <c r="L31" s="11"/>
    </row>
    <row r="32" spans="1:12" ht="15.75" customHeight="1" x14ac:dyDescent="0.25">
      <c r="C32" s="4"/>
      <c r="H32" s="11"/>
      <c r="I32" s="11"/>
      <c r="J32" s="11"/>
      <c r="K32" s="11"/>
      <c r="L32" s="11"/>
    </row>
    <row r="33" spans="3:12" ht="15.75" customHeight="1" x14ac:dyDescent="0.25">
      <c r="C33" s="4"/>
      <c r="H33" s="11"/>
      <c r="I33" s="11"/>
      <c r="J33" s="11"/>
      <c r="K33" s="11"/>
      <c r="L33" s="11"/>
    </row>
    <row r="34" spans="3:12" ht="15.75" customHeight="1" x14ac:dyDescent="0.25">
      <c r="C34" s="4"/>
      <c r="H34" s="11"/>
      <c r="I34" s="11"/>
      <c r="J34" s="11"/>
      <c r="K34" s="11"/>
      <c r="L34" s="11"/>
    </row>
    <row r="35" spans="3:12" ht="15.75" customHeight="1" x14ac:dyDescent="0.25">
      <c r="C35" s="4"/>
      <c r="H35" s="11"/>
      <c r="I35" s="11"/>
      <c r="J35" s="11"/>
      <c r="K35" s="11"/>
      <c r="L35" s="11"/>
    </row>
    <row r="36" spans="3:12" ht="15.75" customHeight="1" x14ac:dyDescent="0.25">
      <c r="C36" s="4"/>
      <c r="H36" s="11"/>
      <c r="I36" s="11"/>
      <c r="J36" s="11"/>
      <c r="K36" s="11"/>
      <c r="L36" s="11"/>
    </row>
    <row r="37" spans="3:12" ht="15.75" customHeight="1" x14ac:dyDescent="0.25">
      <c r="C37" s="4"/>
      <c r="H37" s="11"/>
      <c r="I37" s="11"/>
      <c r="J37" s="11"/>
      <c r="K37" s="11"/>
      <c r="L37" s="11"/>
    </row>
    <row r="38" spans="3:12" ht="15.75" customHeight="1" x14ac:dyDescent="0.25">
      <c r="C38" s="4"/>
      <c r="H38" s="11"/>
      <c r="I38" s="11"/>
      <c r="J38" s="11"/>
      <c r="K38" s="11"/>
      <c r="L38" s="11"/>
    </row>
    <row r="39" spans="3:12" ht="15.75" customHeight="1" x14ac:dyDescent="0.25">
      <c r="C39" s="4"/>
      <c r="H39" s="11"/>
      <c r="I39" s="11"/>
      <c r="J39" s="11"/>
      <c r="K39" s="11"/>
      <c r="L39" s="11"/>
    </row>
    <row r="40" spans="3:12" ht="15.75" customHeight="1" x14ac:dyDescent="0.25">
      <c r="C40" s="4"/>
      <c r="H40" s="11"/>
      <c r="I40" s="11"/>
      <c r="J40" s="11"/>
      <c r="K40" s="11"/>
      <c r="L40" s="11"/>
    </row>
    <row r="41" spans="3:12" ht="15.75" customHeight="1" x14ac:dyDescent="0.25">
      <c r="C41" s="4"/>
      <c r="H41" s="11"/>
      <c r="I41" s="11"/>
      <c r="J41" s="11"/>
      <c r="K41" s="11"/>
      <c r="L41" s="11"/>
    </row>
    <row r="42" spans="3:12" ht="15.75" customHeight="1" x14ac:dyDescent="0.25">
      <c r="C42" s="4"/>
      <c r="H42" s="11"/>
      <c r="I42" s="11"/>
      <c r="J42" s="11"/>
      <c r="K42" s="11"/>
      <c r="L42" s="11"/>
    </row>
    <row r="43" spans="3:12" ht="15.75" customHeight="1" x14ac:dyDescent="0.25">
      <c r="C43" s="4"/>
      <c r="H43" s="11"/>
      <c r="I43" s="11"/>
      <c r="J43" s="11"/>
      <c r="K43" s="11"/>
      <c r="L43" s="11"/>
    </row>
    <row r="44" spans="3:12" ht="15.75" customHeight="1" x14ac:dyDescent="0.25">
      <c r="C44" s="4"/>
      <c r="H44" s="11"/>
      <c r="I44" s="11"/>
      <c r="J44" s="11"/>
      <c r="K44" s="11"/>
      <c r="L44" s="11"/>
    </row>
    <row r="45" spans="3:12" ht="15.75" customHeight="1" x14ac:dyDescent="0.25">
      <c r="C45" s="4"/>
      <c r="H45" s="11"/>
      <c r="I45" s="11"/>
      <c r="J45" s="11"/>
      <c r="K45" s="11"/>
      <c r="L45" s="11"/>
    </row>
    <row r="46" spans="3:12" ht="15.75" customHeight="1" x14ac:dyDescent="0.25">
      <c r="C46" s="4"/>
      <c r="H46" s="11"/>
      <c r="I46" s="11"/>
      <c r="J46" s="11"/>
      <c r="K46" s="11"/>
      <c r="L46" s="11"/>
    </row>
    <row r="47" spans="3:12" ht="15.75" customHeight="1" x14ac:dyDescent="0.25">
      <c r="C47" s="4"/>
      <c r="H47" s="11"/>
      <c r="I47" s="11"/>
      <c r="J47" s="11"/>
      <c r="K47" s="11"/>
      <c r="L47" s="11"/>
    </row>
    <row r="48" spans="3:12" ht="15.75" customHeight="1" x14ac:dyDescent="0.25">
      <c r="C48" s="4"/>
    </row>
    <row r="49" spans="3:3" ht="15.75" customHeight="1" x14ac:dyDescent="0.25">
      <c r="C49" s="4"/>
    </row>
    <row r="50" spans="3:3" ht="15.75" customHeight="1" x14ac:dyDescent="0.25">
      <c r="C50" s="4"/>
    </row>
    <row r="51" spans="3:3" ht="15.75" customHeight="1" x14ac:dyDescent="0.25">
      <c r="C51" s="4"/>
    </row>
    <row r="52" spans="3:3" ht="15.75" customHeight="1" x14ac:dyDescent="0.25">
      <c r="C52" s="4"/>
    </row>
    <row r="53" spans="3:3" ht="15.75" customHeight="1" x14ac:dyDescent="0.25">
      <c r="C53" s="4"/>
    </row>
    <row r="54" spans="3:3" ht="15.75" customHeight="1" x14ac:dyDescent="0.25">
      <c r="C54" s="4"/>
    </row>
    <row r="55" spans="3:3" ht="15.75" customHeight="1" x14ac:dyDescent="0.25">
      <c r="C55" s="4"/>
    </row>
    <row r="56" spans="3:3" ht="15.75" customHeight="1" x14ac:dyDescent="0.25">
      <c r="C56" s="4"/>
    </row>
    <row r="57" spans="3:3" ht="15.75" customHeight="1" x14ac:dyDescent="0.25">
      <c r="C57" s="4"/>
    </row>
    <row r="58" spans="3:3" ht="15.75" customHeight="1" x14ac:dyDescent="0.25">
      <c r="C58" s="4"/>
    </row>
    <row r="59" spans="3:3" ht="15.75" customHeight="1" x14ac:dyDescent="0.25">
      <c r="C59" s="4"/>
    </row>
    <row r="60" spans="3:3" ht="15.75" customHeight="1" x14ac:dyDescent="0.25">
      <c r="C60" s="4"/>
    </row>
    <row r="61" spans="3:3" ht="15.75" customHeight="1" x14ac:dyDescent="0.25">
      <c r="C61" s="4"/>
    </row>
    <row r="62" spans="3:3" ht="15.75" customHeight="1" x14ac:dyDescent="0.25">
      <c r="C62" s="4"/>
    </row>
    <row r="63" spans="3:3" ht="15.75" customHeight="1" x14ac:dyDescent="0.25">
      <c r="C63" s="4"/>
    </row>
    <row r="64" spans="3:3" ht="15.75" customHeight="1" x14ac:dyDescent="0.25">
      <c r="C64" s="4"/>
    </row>
    <row r="65" spans="3:3" ht="15.75" customHeight="1" x14ac:dyDescent="0.25">
      <c r="C65" s="4"/>
    </row>
    <row r="66" spans="3:3" ht="15.75" customHeight="1" x14ac:dyDescent="0.25">
      <c r="C66" s="4"/>
    </row>
    <row r="67" spans="3:3" ht="15.75" customHeight="1" x14ac:dyDescent="0.25">
      <c r="C67" s="4"/>
    </row>
    <row r="68" spans="3:3" ht="15.75" customHeight="1" x14ac:dyDescent="0.25">
      <c r="C68" s="4"/>
    </row>
    <row r="69" spans="3:3" ht="15.75" customHeight="1" x14ac:dyDescent="0.25">
      <c r="C69" s="4"/>
    </row>
    <row r="70" spans="3:3" ht="15.75" customHeight="1" x14ac:dyDescent="0.25">
      <c r="C70" s="4"/>
    </row>
    <row r="71" spans="3:3" ht="15.75" customHeight="1" x14ac:dyDescent="0.25">
      <c r="C71" s="4"/>
    </row>
    <row r="72" spans="3:3" ht="15.75" customHeight="1" x14ac:dyDescent="0.25">
      <c r="C72" s="4"/>
    </row>
    <row r="73" spans="3:3" ht="15.75" customHeight="1" x14ac:dyDescent="0.25">
      <c r="C73" s="4"/>
    </row>
    <row r="74" spans="3:3" ht="15.75" customHeight="1" x14ac:dyDescent="0.25">
      <c r="C74" s="4"/>
    </row>
    <row r="75" spans="3:3" ht="15.75" customHeight="1" x14ac:dyDescent="0.25">
      <c r="C75" s="4"/>
    </row>
    <row r="76" spans="3:3" ht="15.75" customHeight="1" x14ac:dyDescent="0.25">
      <c r="C76" s="4"/>
    </row>
    <row r="77" spans="3:3" ht="15.75" customHeight="1" x14ac:dyDescent="0.25">
      <c r="C77" s="4"/>
    </row>
    <row r="78" spans="3:3" ht="15.75" customHeight="1" x14ac:dyDescent="0.25">
      <c r="C78" s="4"/>
    </row>
    <row r="79" spans="3:3" ht="15.75" customHeight="1" x14ac:dyDescent="0.25">
      <c r="C79" s="4"/>
    </row>
    <row r="80" spans="3:3" ht="15.75" customHeight="1" x14ac:dyDescent="0.25">
      <c r="C80" s="4"/>
    </row>
    <row r="81" spans="3:3" ht="15.75" customHeight="1" x14ac:dyDescent="0.25">
      <c r="C81" s="4"/>
    </row>
    <row r="82" spans="3:3" ht="15.75" customHeight="1" x14ac:dyDescent="0.25">
      <c r="C82" s="4"/>
    </row>
    <row r="83" spans="3:3" ht="15.75" customHeight="1" x14ac:dyDescent="0.25">
      <c r="C83" s="4"/>
    </row>
    <row r="84" spans="3:3" ht="15.75" customHeight="1" x14ac:dyDescent="0.25">
      <c r="C84" s="4"/>
    </row>
    <row r="85" spans="3:3" ht="15.75" customHeight="1" x14ac:dyDescent="0.25">
      <c r="C85" s="4"/>
    </row>
    <row r="86" spans="3:3" ht="15.75" customHeight="1" x14ac:dyDescent="0.25">
      <c r="C86" s="4"/>
    </row>
    <row r="87" spans="3:3" ht="15.75" customHeight="1" x14ac:dyDescent="0.25">
      <c r="C87" s="4"/>
    </row>
    <row r="88" spans="3:3" ht="15.75" customHeight="1" x14ac:dyDescent="0.25">
      <c r="C88" s="4"/>
    </row>
    <row r="89" spans="3:3" ht="15.75" customHeight="1" x14ac:dyDescent="0.25">
      <c r="C89" s="4"/>
    </row>
    <row r="90" spans="3:3" ht="15.75" customHeight="1" x14ac:dyDescent="0.25">
      <c r="C90" s="4"/>
    </row>
    <row r="91" spans="3:3" ht="15.75" customHeight="1" x14ac:dyDescent="0.25">
      <c r="C91" s="4"/>
    </row>
    <row r="92" spans="3:3" ht="15.75" customHeight="1" x14ac:dyDescent="0.25">
      <c r="C92" s="4"/>
    </row>
    <row r="93" spans="3:3" ht="15.75" customHeight="1" x14ac:dyDescent="0.25">
      <c r="C93" s="4"/>
    </row>
    <row r="94" spans="3:3" ht="15.75" customHeight="1" x14ac:dyDescent="0.25">
      <c r="C94" s="4"/>
    </row>
    <row r="95" spans="3:3" ht="15.75" customHeight="1" x14ac:dyDescent="0.25">
      <c r="C95" s="4"/>
    </row>
    <row r="96" spans="3:3" ht="15.75" customHeight="1" x14ac:dyDescent="0.25">
      <c r="C96" s="4"/>
    </row>
    <row r="97" spans="3:3" ht="15.75" customHeight="1" x14ac:dyDescent="0.25">
      <c r="C97" s="4"/>
    </row>
    <row r="98" spans="3:3" ht="15.75" customHeight="1" x14ac:dyDescent="0.25">
      <c r="C98" s="4"/>
    </row>
    <row r="99" spans="3:3" ht="15.75" customHeight="1" x14ac:dyDescent="0.25">
      <c r="C99" s="4"/>
    </row>
    <row r="100" spans="3:3" ht="15.75" customHeight="1" x14ac:dyDescent="0.25">
      <c r="C100" s="4"/>
    </row>
    <row r="101" spans="3:3" ht="15.75" customHeight="1" x14ac:dyDescent="0.25">
      <c r="C101" s="4"/>
    </row>
    <row r="102" spans="3:3" ht="15.75" customHeight="1" x14ac:dyDescent="0.25">
      <c r="C102" s="4"/>
    </row>
    <row r="103" spans="3:3" ht="15.75" customHeight="1" x14ac:dyDescent="0.25">
      <c r="C103" s="4"/>
    </row>
    <row r="104" spans="3:3" ht="15.75" customHeight="1" x14ac:dyDescent="0.25">
      <c r="C104" s="4"/>
    </row>
    <row r="105" spans="3:3" ht="15.75" customHeight="1" x14ac:dyDescent="0.25">
      <c r="C105" s="4"/>
    </row>
    <row r="106" spans="3:3" ht="15.75" customHeight="1" x14ac:dyDescent="0.25">
      <c r="C106" s="4"/>
    </row>
    <row r="107" spans="3:3" ht="15.75" customHeight="1" x14ac:dyDescent="0.25">
      <c r="C107" s="4"/>
    </row>
    <row r="108" spans="3:3" ht="15.75" customHeight="1" x14ac:dyDescent="0.25">
      <c r="C108" s="4"/>
    </row>
    <row r="109" spans="3:3" ht="15.75" customHeight="1" x14ac:dyDescent="0.25">
      <c r="C109" s="4"/>
    </row>
    <row r="110" spans="3:3" ht="15.75" customHeight="1" x14ac:dyDescent="0.25">
      <c r="C110" s="4"/>
    </row>
    <row r="111" spans="3:3" ht="15.75" customHeight="1" x14ac:dyDescent="0.25">
      <c r="C111" s="4"/>
    </row>
    <row r="112" spans="3:3" ht="15.75" customHeight="1" x14ac:dyDescent="0.25">
      <c r="C112" s="4"/>
    </row>
    <row r="113" spans="3:3" ht="15.75" customHeight="1" x14ac:dyDescent="0.25">
      <c r="C113" s="4"/>
    </row>
    <row r="114" spans="3:3" ht="15.75" customHeight="1" x14ac:dyDescent="0.25">
      <c r="C114" s="4"/>
    </row>
    <row r="115" spans="3:3" ht="15.75" customHeight="1" x14ac:dyDescent="0.25">
      <c r="C115" s="4"/>
    </row>
    <row r="116" spans="3:3" ht="15.75" customHeight="1" x14ac:dyDescent="0.25">
      <c r="C116" s="4"/>
    </row>
    <row r="117" spans="3:3" ht="15.75" customHeight="1" x14ac:dyDescent="0.25">
      <c r="C117" s="4"/>
    </row>
    <row r="118" spans="3:3" ht="15.75" customHeight="1" x14ac:dyDescent="0.25">
      <c r="C118" s="4"/>
    </row>
    <row r="119" spans="3:3" ht="15.75" customHeight="1" x14ac:dyDescent="0.25">
      <c r="C119" s="4"/>
    </row>
    <row r="120" spans="3:3" ht="15.75" customHeight="1" x14ac:dyDescent="0.25">
      <c r="C120" s="4"/>
    </row>
    <row r="121" spans="3:3" ht="15.75" customHeight="1" x14ac:dyDescent="0.25">
      <c r="C121" s="4"/>
    </row>
    <row r="122" spans="3:3" ht="15.75" customHeight="1" x14ac:dyDescent="0.25">
      <c r="C122" s="4"/>
    </row>
    <row r="123" spans="3:3" ht="15.75" customHeight="1" x14ac:dyDescent="0.25">
      <c r="C123" s="4"/>
    </row>
    <row r="124" spans="3:3" ht="15.75" customHeight="1" x14ac:dyDescent="0.25">
      <c r="C124" s="4"/>
    </row>
    <row r="125" spans="3:3" ht="15.75" customHeight="1" x14ac:dyDescent="0.25">
      <c r="C125" s="4"/>
    </row>
    <row r="126" spans="3:3" ht="15.75" customHeight="1" x14ac:dyDescent="0.25">
      <c r="C126" s="4"/>
    </row>
    <row r="127" spans="3:3" ht="15.75" customHeight="1" x14ac:dyDescent="0.25">
      <c r="C127" s="4"/>
    </row>
    <row r="128" spans="3:3" ht="15.75" customHeight="1" x14ac:dyDescent="0.25">
      <c r="C128" s="4"/>
    </row>
    <row r="129" spans="3:3" ht="15.75" customHeight="1" x14ac:dyDescent="0.25">
      <c r="C129" s="4"/>
    </row>
    <row r="130" spans="3:3" ht="15.75" customHeight="1" x14ac:dyDescent="0.25">
      <c r="C130" s="4"/>
    </row>
    <row r="131" spans="3:3" ht="15.75" customHeight="1" x14ac:dyDescent="0.25">
      <c r="C131" s="4"/>
    </row>
    <row r="132" spans="3:3" ht="15.75" customHeight="1" x14ac:dyDescent="0.25">
      <c r="C132" s="4"/>
    </row>
    <row r="133" spans="3:3" ht="15.75" customHeight="1" x14ac:dyDescent="0.25">
      <c r="C133" s="4"/>
    </row>
    <row r="134" spans="3:3" ht="15.75" customHeight="1" x14ac:dyDescent="0.25">
      <c r="C134" s="4"/>
    </row>
    <row r="135" spans="3:3" ht="15.75" customHeight="1" x14ac:dyDescent="0.25">
      <c r="C135" s="4"/>
    </row>
    <row r="136" spans="3:3" ht="15.75" customHeight="1" x14ac:dyDescent="0.25">
      <c r="C136" s="4"/>
    </row>
    <row r="137" spans="3:3" ht="15.75" customHeight="1" x14ac:dyDescent="0.25">
      <c r="C137" s="4"/>
    </row>
    <row r="138" spans="3:3" ht="15.75" customHeight="1" x14ac:dyDescent="0.25">
      <c r="C138" s="4"/>
    </row>
    <row r="139" spans="3:3" ht="15.75" customHeight="1" x14ac:dyDescent="0.25">
      <c r="C139" s="4"/>
    </row>
    <row r="140" spans="3:3" ht="15.75" customHeight="1" x14ac:dyDescent="0.25">
      <c r="C140" s="4"/>
    </row>
    <row r="141" spans="3:3" ht="15.75" customHeight="1" x14ac:dyDescent="0.25">
      <c r="C141" s="4"/>
    </row>
    <row r="142" spans="3:3" ht="15.75" customHeight="1" x14ac:dyDescent="0.25">
      <c r="C142" s="4"/>
    </row>
    <row r="143" spans="3:3" ht="15.75" customHeight="1" x14ac:dyDescent="0.25">
      <c r="C143" s="4"/>
    </row>
    <row r="144" spans="3:3" ht="15.75" customHeight="1" x14ac:dyDescent="0.25">
      <c r="C144" s="4"/>
    </row>
    <row r="145" spans="3:3" ht="15.75" customHeight="1" x14ac:dyDescent="0.25">
      <c r="C145" s="4"/>
    </row>
    <row r="146" spans="3:3" ht="15.75" customHeight="1" x14ac:dyDescent="0.25">
      <c r="C146" s="4"/>
    </row>
    <row r="147" spans="3:3" ht="15.75" customHeight="1" x14ac:dyDescent="0.25">
      <c r="C147" s="4"/>
    </row>
    <row r="148" spans="3:3" ht="15.75" customHeight="1" x14ac:dyDescent="0.25">
      <c r="C148" s="4"/>
    </row>
    <row r="149" spans="3:3" ht="15.75" customHeight="1" x14ac:dyDescent="0.25">
      <c r="C149" s="4"/>
    </row>
    <row r="150" spans="3:3" ht="15.75" customHeight="1" x14ac:dyDescent="0.25">
      <c r="C150" s="4"/>
    </row>
    <row r="151" spans="3:3" ht="15.75" customHeight="1" x14ac:dyDescent="0.25">
      <c r="C151" s="4"/>
    </row>
    <row r="152" spans="3:3" ht="15.75" customHeight="1" x14ac:dyDescent="0.25">
      <c r="C152" s="4"/>
    </row>
    <row r="153" spans="3:3" ht="15.75" customHeight="1" x14ac:dyDescent="0.25">
      <c r="C153" s="4"/>
    </row>
    <row r="154" spans="3:3" ht="15.75" customHeight="1" x14ac:dyDescent="0.25">
      <c r="C154" s="4"/>
    </row>
    <row r="155" spans="3:3" ht="15.75" customHeight="1" x14ac:dyDescent="0.25">
      <c r="C155" s="4"/>
    </row>
    <row r="156" spans="3:3" ht="15.75" customHeight="1" x14ac:dyDescent="0.25">
      <c r="C156" s="4"/>
    </row>
    <row r="157" spans="3:3" ht="15.75" customHeight="1" x14ac:dyDescent="0.25">
      <c r="C157" s="4"/>
    </row>
    <row r="158" spans="3:3" ht="15.75" customHeight="1" x14ac:dyDescent="0.25">
      <c r="C158" s="4"/>
    </row>
    <row r="159" spans="3:3" ht="15.75" customHeight="1" x14ac:dyDescent="0.25">
      <c r="C159" s="4"/>
    </row>
    <row r="160" spans="3:3" ht="15.75" customHeight="1" x14ac:dyDescent="0.25">
      <c r="C160" s="4"/>
    </row>
    <row r="161" spans="3:3" ht="15.75" customHeight="1" x14ac:dyDescent="0.25">
      <c r="C161" s="4"/>
    </row>
    <row r="162" spans="3:3" ht="15.75" customHeight="1" x14ac:dyDescent="0.25">
      <c r="C162" s="4"/>
    </row>
    <row r="163" spans="3:3" ht="15.75" customHeight="1" x14ac:dyDescent="0.25">
      <c r="C163" s="4"/>
    </row>
    <row r="164" spans="3:3" ht="15.75" customHeight="1" x14ac:dyDescent="0.25">
      <c r="C164" s="4"/>
    </row>
    <row r="165" spans="3:3" ht="15.75" customHeight="1" x14ac:dyDescent="0.25">
      <c r="C165" s="4"/>
    </row>
    <row r="166" spans="3:3" ht="15.75" customHeight="1" x14ac:dyDescent="0.25">
      <c r="C166" s="4"/>
    </row>
    <row r="167" spans="3:3" ht="15.75" customHeight="1" x14ac:dyDescent="0.25">
      <c r="C167" s="4"/>
    </row>
    <row r="168" spans="3:3" ht="15.75" customHeight="1" x14ac:dyDescent="0.25">
      <c r="C168" s="4"/>
    </row>
    <row r="169" spans="3:3" ht="15.75" customHeight="1" x14ac:dyDescent="0.25">
      <c r="C169" s="4"/>
    </row>
    <row r="170" spans="3:3" ht="15.75" customHeight="1" x14ac:dyDescent="0.25">
      <c r="C170" s="4"/>
    </row>
    <row r="171" spans="3:3" ht="15.75" customHeight="1" x14ac:dyDescent="0.25">
      <c r="C171" s="4"/>
    </row>
    <row r="172" spans="3:3" ht="15.75" customHeight="1" x14ac:dyDescent="0.25">
      <c r="C172" s="4"/>
    </row>
    <row r="173" spans="3:3" ht="15.75" customHeight="1" x14ac:dyDescent="0.25">
      <c r="C173" s="4"/>
    </row>
    <row r="174" spans="3:3" ht="15.75" customHeight="1" x14ac:dyDescent="0.25">
      <c r="C174" s="4"/>
    </row>
    <row r="175" spans="3:3" ht="15.75" customHeight="1" x14ac:dyDescent="0.25">
      <c r="C175" s="4"/>
    </row>
    <row r="176" spans="3:3" ht="15.75" customHeight="1" x14ac:dyDescent="0.25">
      <c r="C176" s="4"/>
    </row>
    <row r="177" spans="3:3" ht="15.75" customHeight="1" x14ac:dyDescent="0.25">
      <c r="C177" s="4"/>
    </row>
    <row r="178" spans="3:3" ht="15.75" customHeight="1" x14ac:dyDescent="0.25">
      <c r="C178" s="4"/>
    </row>
    <row r="179" spans="3:3" ht="15.75" customHeight="1" x14ac:dyDescent="0.25">
      <c r="C179" s="4"/>
    </row>
    <row r="180" spans="3:3" ht="15.75" customHeight="1" x14ac:dyDescent="0.25">
      <c r="C180" s="4"/>
    </row>
    <row r="181" spans="3:3" ht="15.75" customHeight="1" x14ac:dyDescent="0.25">
      <c r="C181" s="4"/>
    </row>
    <row r="182" spans="3:3" ht="15.75" customHeight="1" x14ac:dyDescent="0.25">
      <c r="C182" s="4"/>
    </row>
    <row r="183" spans="3:3" ht="15.75" customHeight="1" x14ac:dyDescent="0.25">
      <c r="C183" s="4"/>
    </row>
    <row r="184" spans="3:3" ht="15.75" customHeight="1" x14ac:dyDescent="0.25">
      <c r="C184" s="4"/>
    </row>
    <row r="185" spans="3:3" ht="15.75" customHeight="1" x14ac:dyDescent="0.25">
      <c r="C185" s="4"/>
    </row>
    <row r="186" spans="3:3" ht="15.75" customHeight="1" x14ac:dyDescent="0.25">
      <c r="C186" s="4"/>
    </row>
    <row r="187" spans="3:3" ht="15.75" customHeight="1" x14ac:dyDescent="0.25">
      <c r="C187" s="4"/>
    </row>
    <row r="188" spans="3:3" ht="15.75" customHeight="1" x14ac:dyDescent="0.25">
      <c r="C188" s="4"/>
    </row>
    <row r="189" spans="3:3" ht="15.75" customHeight="1" x14ac:dyDescent="0.25">
      <c r="C189" s="4"/>
    </row>
    <row r="190" spans="3:3" ht="15.75" customHeight="1" x14ac:dyDescent="0.25">
      <c r="C190" s="4"/>
    </row>
    <row r="191" spans="3:3" ht="15.75" customHeight="1" x14ac:dyDescent="0.25">
      <c r="C191" s="4"/>
    </row>
    <row r="192" spans="3:3" ht="15.75" customHeight="1" x14ac:dyDescent="0.25">
      <c r="C192" s="4"/>
    </row>
    <row r="193" spans="3:3" ht="15.75" customHeight="1" x14ac:dyDescent="0.25">
      <c r="C193" s="4"/>
    </row>
    <row r="194" spans="3:3" ht="15.75" customHeight="1" x14ac:dyDescent="0.25">
      <c r="C194" s="4"/>
    </row>
    <row r="195" spans="3:3" ht="15.75" customHeight="1" x14ac:dyDescent="0.25">
      <c r="C195" s="4"/>
    </row>
    <row r="196" spans="3:3" ht="15.75" customHeight="1" x14ac:dyDescent="0.25">
      <c r="C196" s="4"/>
    </row>
    <row r="197" spans="3:3" ht="15.75" customHeight="1" x14ac:dyDescent="0.25">
      <c r="C197" s="4"/>
    </row>
    <row r="198" spans="3:3" ht="15.75" customHeight="1" x14ac:dyDescent="0.25">
      <c r="C198" s="4"/>
    </row>
    <row r="199" spans="3:3" ht="15.75" customHeight="1" x14ac:dyDescent="0.25">
      <c r="C199" s="4"/>
    </row>
    <row r="200" spans="3:3" ht="15.75" customHeight="1" x14ac:dyDescent="0.25">
      <c r="C200" s="4"/>
    </row>
    <row r="201" spans="3:3" ht="15.75" customHeight="1" x14ac:dyDescent="0.25">
      <c r="C201" s="4"/>
    </row>
    <row r="202" spans="3:3" ht="15.75" customHeight="1" x14ac:dyDescent="0.25">
      <c r="C202" s="4"/>
    </row>
    <row r="203" spans="3:3" ht="15.75" customHeight="1" x14ac:dyDescent="0.25">
      <c r="C203" s="4"/>
    </row>
    <row r="204" spans="3:3" ht="15.75" customHeight="1" x14ac:dyDescent="0.25">
      <c r="C204" s="4"/>
    </row>
    <row r="205" spans="3:3" ht="15.75" customHeight="1" x14ac:dyDescent="0.25">
      <c r="C205" s="4"/>
    </row>
    <row r="206" spans="3:3" ht="15.75" customHeight="1" x14ac:dyDescent="0.25">
      <c r="C206" s="4"/>
    </row>
    <row r="207" spans="3:3" ht="15.75" customHeight="1" x14ac:dyDescent="0.25">
      <c r="C207" s="4"/>
    </row>
    <row r="208" spans="3:3" ht="15.75" customHeight="1" x14ac:dyDescent="0.25">
      <c r="C208" s="4"/>
    </row>
    <row r="209" spans="3:3" ht="15.75" customHeight="1" x14ac:dyDescent="0.25">
      <c r="C209" s="4"/>
    </row>
    <row r="210" spans="3:3" ht="15.75" customHeight="1" x14ac:dyDescent="0.25">
      <c r="C210" s="4"/>
    </row>
    <row r="211" spans="3:3" ht="15.75" customHeight="1" x14ac:dyDescent="0.25">
      <c r="C211" s="4"/>
    </row>
    <row r="212" spans="3:3" ht="15.75" customHeight="1" x14ac:dyDescent="0.25">
      <c r="C212" s="4"/>
    </row>
    <row r="213" spans="3:3" ht="15.75" customHeight="1" x14ac:dyDescent="0.25">
      <c r="C213" s="4"/>
    </row>
    <row r="214" spans="3:3" ht="15.75" customHeight="1" x14ac:dyDescent="0.25">
      <c r="C214" s="4"/>
    </row>
    <row r="215" spans="3:3" ht="15.75" customHeight="1" x14ac:dyDescent="0.25">
      <c r="C215" s="4"/>
    </row>
    <row r="216" spans="3:3" ht="15.75" customHeight="1" x14ac:dyDescent="0.25">
      <c r="C216" s="4"/>
    </row>
    <row r="217" spans="3:3" ht="15.75" customHeight="1" x14ac:dyDescent="0.25">
      <c r="C217" s="4"/>
    </row>
    <row r="218" spans="3:3" ht="15.75" customHeight="1" x14ac:dyDescent="0.25">
      <c r="C218" s="4"/>
    </row>
    <row r="219" spans="3:3" ht="15.75" customHeight="1" x14ac:dyDescent="0.25">
      <c r="C219" s="4"/>
    </row>
    <row r="220" spans="3:3" ht="15.75" customHeight="1" x14ac:dyDescent="0.25">
      <c r="C220" s="4"/>
    </row>
    <row r="221" spans="3:3" ht="15.75" customHeight="1" x14ac:dyDescent="0.25">
      <c r="C221" s="4"/>
    </row>
    <row r="222" spans="3:3" ht="15.75" customHeight="1" x14ac:dyDescent="0.25">
      <c r="C222" s="4"/>
    </row>
    <row r="223" spans="3:3" ht="15.75" customHeight="1" x14ac:dyDescent="0.25">
      <c r="C223" s="4"/>
    </row>
    <row r="224" spans="3:3" ht="15.75" customHeight="1" x14ac:dyDescent="0.25">
      <c r="C224" s="4"/>
    </row>
    <row r="225" spans="3:3" ht="15.75" customHeight="1" x14ac:dyDescent="0.25">
      <c r="C225" s="4"/>
    </row>
    <row r="226" spans="3:3" ht="15.75" customHeight="1" x14ac:dyDescent="0.25">
      <c r="C226" s="4"/>
    </row>
    <row r="227" spans="3:3" ht="15.75" customHeight="1" x14ac:dyDescent="0.25">
      <c r="C227" s="4"/>
    </row>
    <row r="228" spans="3:3" ht="15.75" customHeight="1" x14ac:dyDescent="0.25">
      <c r="C228" s="4"/>
    </row>
    <row r="229" spans="3:3" ht="15.75" customHeight="1" x14ac:dyDescent="0.25">
      <c r="C229" s="4"/>
    </row>
    <row r="230" spans="3:3" ht="15.75" customHeight="1" x14ac:dyDescent="0.25">
      <c r="C230" s="4"/>
    </row>
    <row r="231" spans="3:3" ht="15.75" customHeight="1" x14ac:dyDescent="0.25">
      <c r="C231" s="4"/>
    </row>
    <row r="232" spans="3:3" ht="15.75" customHeight="1" x14ac:dyDescent="0.25">
      <c r="C232" s="4"/>
    </row>
    <row r="233" spans="3:3" ht="15.75" customHeight="1" x14ac:dyDescent="0.25">
      <c r="C233" s="4"/>
    </row>
    <row r="234" spans="3:3" ht="15.75" customHeight="1" x14ac:dyDescent="0.25">
      <c r="C234" s="4"/>
    </row>
    <row r="235" spans="3:3" ht="15.75" customHeight="1" x14ac:dyDescent="0.25">
      <c r="C235" s="4"/>
    </row>
    <row r="236" spans="3:3" ht="15.75" customHeight="1" x14ac:dyDescent="0.25">
      <c r="C236" s="4"/>
    </row>
    <row r="237" spans="3:3" ht="15.75" customHeight="1" x14ac:dyDescent="0.25">
      <c r="C237" s="4"/>
    </row>
    <row r="238" spans="3:3" ht="15.75" customHeight="1" x14ac:dyDescent="0.25">
      <c r="C238" s="4"/>
    </row>
    <row r="239" spans="3:3" ht="15.75" customHeight="1" x14ac:dyDescent="0.25">
      <c r="C239" s="4"/>
    </row>
    <row r="240" spans="3:3" ht="15.75" customHeight="1" x14ac:dyDescent="0.25">
      <c r="C240" s="4"/>
    </row>
    <row r="241" spans="3:3" ht="15.75" customHeight="1" x14ac:dyDescent="0.25">
      <c r="C241" s="4"/>
    </row>
    <row r="242" spans="3:3" ht="15.75" customHeight="1" x14ac:dyDescent="0.25">
      <c r="C242" s="4"/>
    </row>
    <row r="243" spans="3:3" ht="15.75" customHeight="1" x14ac:dyDescent="0.25">
      <c r="C243" s="4"/>
    </row>
    <row r="244" spans="3:3" ht="15.75" customHeight="1" x14ac:dyDescent="0.25">
      <c r="C244" s="4"/>
    </row>
    <row r="245" spans="3:3" ht="15.75" customHeight="1" x14ac:dyDescent="0.25">
      <c r="C245" s="4"/>
    </row>
    <row r="246" spans="3:3" ht="15.75" customHeight="1" x14ac:dyDescent="0.25">
      <c r="C246" s="4"/>
    </row>
    <row r="247" spans="3:3" ht="15.75" customHeight="1" x14ac:dyDescent="0.25">
      <c r="C247" s="4"/>
    </row>
    <row r="248" spans="3:3" ht="15.75" customHeight="1" x14ac:dyDescent="0.25">
      <c r="C248" s="4"/>
    </row>
    <row r="249" spans="3:3" ht="15.75" customHeight="1" x14ac:dyDescent="0.25">
      <c r="C249" s="4"/>
    </row>
    <row r="250" spans="3:3" ht="15.75" customHeight="1" x14ac:dyDescent="0.25">
      <c r="C250" s="4"/>
    </row>
    <row r="251" spans="3:3" ht="15.75" customHeight="1" x14ac:dyDescent="0.25">
      <c r="C251" s="4"/>
    </row>
    <row r="252" spans="3:3" ht="15.75" customHeight="1" x14ac:dyDescent="0.25">
      <c r="C252" s="4"/>
    </row>
    <row r="253" spans="3:3" ht="15.75" customHeight="1" x14ac:dyDescent="0.25">
      <c r="C253" s="4"/>
    </row>
    <row r="254" spans="3:3" ht="15.75" customHeight="1" x14ac:dyDescent="0.25">
      <c r="C254" s="4"/>
    </row>
    <row r="255" spans="3:3" ht="15.75" customHeight="1" x14ac:dyDescent="0.25">
      <c r="C255" s="4"/>
    </row>
    <row r="256" spans="3:3" ht="15.75" customHeight="1" x14ac:dyDescent="0.25">
      <c r="C256" s="4"/>
    </row>
    <row r="257" spans="3:3" ht="15.75" customHeight="1" x14ac:dyDescent="0.25">
      <c r="C257" s="4"/>
    </row>
    <row r="258" spans="3:3" ht="15.75" customHeight="1" x14ac:dyDescent="0.25">
      <c r="C258" s="4"/>
    </row>
    <row r="259" spans="3:3" ht="15.75" customHeight="1" x14ac:dyDescent="0.25">
      <c r="C259" s="4"/>
    </row>
    <row r="260" spans="3:3" ht="15.75" customHeight="1" x14ac:dyDescent="0.25">
      <c r="C260" s="4"/>
    </row>
    <row r="261" spans="3:3" ht="15.75" customHeight="1" x14ac:dyDescent="0.25">
      <c r="C261" s="4"/>
    </row>
    <row r="262" spans="3:3" ht="15.75" customHeight="1" x14ac:dyDescent="0.25">
      <c r="C262" s="4"/>
    </row>
    <row r="263" spans="3:3" ht="15.75" customHeight="1" x14ac:dyDescent="0.25">
      <c r="C263" s="4"/>
    </row>
    <row r="264" spans="3:3" ht="15.75" customHeight="1" x14ac:dyDescent="0.25">
      <c r="C264" s="4"/>
    </row>
    <row r="265" spans="3:3" ht="15.75" customHeight="1" x14ac:dyDescent="0.25">
      <c r="C265" s="4"/>
    </row>
    <row r="266" spans="3:3" ht="15.75" customHeight="1" x14ac:dyDescent="0.25">
      <c r="C266" s="4"/>
    </row>
    <row r="267" spans="3:3" ht="15.75" customHeight="1" x14ac:dyDescent="0.25">
      <c r="C267" s="4"/>
    </row>
    <row r="268" spans="3:3" ht="15.75" customHeight="1" x14ac:dyDescent="0.25">
      <c r="C268" s="4"/>
    </row>
    <row r="269" spans="3:3" ht="15.75" customHeight="1" x14ac:dyDescent="0.25">
      <c r="C269" s="4"/>
    </row>
    <row r="270" spans="3:3" ht="15.75" customHeight="1" x14ac:dyDescent="0.25">
      <c r="C270" s="4"/>
    </row>
    <row r="271" spans="3:3" ht="15.75" customHeight="1" x14ac:dyDescent="0.25">
      <c r="C271" s="4"/>
    </row>
    <row r="272" spans="3:3" ht="15.75" customHeight="1" x14ac:dyDescent="0.25">
      <c r="C272" s="4"/>
    </row>
    <row r="273" spans="3:3" ht="15.75" customHeight="1" x14ac:dyDescent="0.25">
      <c r="C273" s="4"/>
    </row>
    <row r="274" spans="3:3" ht="15.75" customHeight="1" x14ac:dyDescent="0.25">
      <c r="C274" s="4"/>
    </row>
    <row r="275" spans="3:3" ht="15.75" customHeight="1" x14ac:dyDescent="0.25">
      <c r="C275" s="4"/>
    </row>
    <row r="276" spans="3:3" ht="15.75" customHeight="1" x14ac:dyDescent="0.25">
      <c r="C276" s="4"/>
    </row>
    <row r="277" spans="3:3" ht="15.75" customHeight="1" x14ac:dyDescent="0.25">
      <c r="C277" s="4"/>
    </row>
    <row r="278" spans="3:3" ht="15.75" customHeight="1" x14ac:dyDescent="0.25">
      <c r="C278" s="4"/>
    </row>
    <row r="279" spans="3:3" ht="15.75" customHeight="1" x14ac:dyDescent="0.25">
      <c r="C279" s="4"/>
    </row>
    <row r="280" spans="3:3" ht="15.75" customHeight="1" x14ac:dyDescent="0.25">
      <c r="C280" s="4"/>
    </row>
    <row r="281" spans="3:3" ht="15.75" customHeight="1" x14ac:dyDescent="0.25">
      <c r="C281" s="4"/>
    </row>
    <row r="282" spans="3:3" ht="15.75" customHeight="1" x14ac:dyDescent="0.25">
      <c r="C282" s="4"/>
    </row>
    <row r="283" spans="3:3" ht="15.75" customHeight="1" x14ac:dyDescent="0.25">
      <c r="C283" s="4"/>
    </row>
    <row r="284" spans="3:3" ht="15.75" customHeight="1" x14ac:dyDescent="0.25">
      <c r="C284" s="4"/>
    </row>
    <row r="285" spans="3:3" ht="15.75" customHeight="1" x14ac:dyDescent="0.25">
      <c r="C285" s="4"/>
    </row>
    <row r="286" spans="3:3" ht="15.75" customHeight="1" x14ac:dyDescent="0.25">
      <c r="C286" s="4"/>
    </row>
    <row r="287" spans="3:3" ht="15.75" customHeight="1" x14ac:dyDescent="0.25">
      <c r="C287" s="4"/>
    </row>
    <row r="288" spans="3:3" ht="15.75" customHeight="1" x14ac:dyDescent="0.25">
      <c r="C288" s="4"/>
    </row>
    <row r="289" spans="3:3" ht="15.75" customHeight="1" x14ac:dyDescent="0.25">
      <c r="C289" s="4"/>
    </row>
    <row r="290" spans="3:3" ht="15.75" customHeight="1" x14ac:dyDescent="0.25">
      <c r="C290" s="4"/>
    </row>
    <row r="291" spans="3:3" ht="15.75" customHeight="1" x14ac:dyDescent="0.25">
      <c r="C291" s="4"/>
    </row>
    <row r="292" spans="3:3" ht="15.75" customHeight="1" x14ac:dyDescent="0.25">
      <c r="C292" s="4"/>
    </row>
    <row r="293" spans="3:3" ht="15.75" customHeight="1" x14ac:dyDescent="0.25">
      <c r="C293" s="4"/>
    </row>
    <row r="294" spans="3:3" ht="15.75" customHeight="1" x14ac:dyDescent="0.25">
      <c r="C294" s="4"/>
    </row>
    <row r="295" spans="3:3" ht="15.75" customHeight="1" x14ac:dyDescent="0.25">
      <c r="C295" s="4"/>
    </row>
    <row r="296" spans="3:3" ht="15.75" customHeight="1" x14ac:dyDescent="0.25">
      <c r="C296" s="4"/>
    </row>
    <row r="297" spans="3:3" ht="15.75" customHeight="1" x14ac:dyDescent="0.25">
      <c r="C297" s="4"/>
    </row>
    <row r="298" spans="3:3" ht="15.75" customHeight="1" x14ac:dyDescent="0.25">
      <c r="C298" s="4"/>
    </row>
    <row r="299" spans="3:3" ht="15.75" customHeight="1" x14ac:dyDescent="0.25">
      <c r="C299" s="4"/>
    </row>
    <row r="300" spans="3:3" ht="15.75" customHeight="1" x14ac:dyDescent="0.25">
      <c r="C300" s="4"/>
    </row>
    <row r="301" spans="3:3" ht="15.75" customHeight="1" x14ac:dyDescent="0.25">
      <c r="C301" s="4"/>
    </row>
    <row r="302" spans="3:3" ht="15.75" customHeight="1" x14ac:dyDescent="0.25">
      <c r="C302" s="4"/>
    </row>
    <row r="303" spans="3:3" ht="15.75" customHeight="1" x14ac:dyDescent="0.25">
      <c r="C303" s="4"/>
    </row>
    <row r="304" spans="3:3" ht="15.75" customHeight="1" x14ac:dyDescent="0.25">
      <c r="C304" s="4"/>
    </row>
    <row r="305" spans="3:3" ht="15.75" customHeight="1" x14ac:dyDescent="0.25">
      <c r="C305" s="4"/>
    </row>
    <row r="306" spans="3:3" ht="15.75" customHeight="1" x14ac:dyDescent="0.25">
      <c r="C306" s="4"/>
    </row>
    <row r="307" spans="3:3" ht="15.75" customHeight="1" x14ac:dyDescent="0.25">
      <c r="C307" s="4"/>
    </row>
    <row r="308" spans="3:3" ht="15.75" customHeight="1" x14ac:dyDescent="0.25">
      <c r="C308" s="4"/>
    </row>
    <row r="309" spans="3:3" ht="15.75" customHeight="1" x14ac:dyDescent="0.25">
      <c r="C309" s="4"/>
    </row>
    <row r="310" spans="3:3" ht="15.75" customHeight="1" x14ac:dyDescent="0.25">
      <c r="C310" s="4"/>
    </row>
    <row r="311" spans="3:3" ht="15.75" customHeight="1" x14ac:dyDescent="0.25">
      <c r="C311" s="4"/>
    </row>
    <row r="312" spans="3:3" ht="15.75" customHeight="1" x14ac:dyDescent="0.25">
      <c r="C312" s="4"/>
    </row>
    <row r="313" spans="3:3" ht="15.75" customHeight="1" x14ac:dyDescent="0.25">
      <c r="C313" s="4"/>
    </row>
    <row r="314" spans="3:3" ht="15.75" customHeight="1" x14ac:dyDescent="0.25">
      <c r="C314" s="4"/>
    </row>
    <row r="315" spans="3:3" ht="15.75" customHeight="1" x14ac:dyDescent="0.25">
      <c r="C315" s="4"/>
    </row>
    <row r="316" spans="3:3" ht="15.75" customHeight="1" x14ac:dyDescent="0.25">
      <c r="C316" s="4"/>
    </row>
    <row r="317" spans="3:3" ht="15.75" customHeight="1" x14ac:dyDescent="0.25">
      <c r="C317" s="4"/>
    </row>
    <row r="318" spans="3:3" ht="15.75" customHeight="1" x14ac:dyDescent="0.25">
      <c r="C318" s="4"/>
    </row>
    <row r="319" spans="3:3" ht="15.75" customHeight="1" x14ac:dyDescent="0.25">
      <c r="C319" s="4"/>
    </row>
    <row r="320" spans="3:3" ht="15.75" customHeight="1" x14ac:dyDescent="0.25">
      <c r="C320" s="4"/>
    </row>
    <row r="321" spans="3:3" ht="15.75" customHeight="1" x14ac:dyDescent="0.25">
      <c r="C321" s="4"/>
    </row>
    <row r="322" spans="3:3" ht="15.75" customHeight="1" x14ac:dyDescent="0.25">
      <c r="C322" s="4"/>
    </row>
    <row r="323" spans="3:3" ht="15.75" customHeight="1" x14ac:dyDescent="0.25">
      <c r="C323" s="4"/>
    </row>
    <row r="324" spans="3:3" ht="15.75" customHeight="1" x14ac:dyDescent="0.25">
      <c r="C324" s="4"/>
    </row>
    <row r="325" spans="3:3" ht="15.75" customHeight="1" x14ac:dyDescent="0.25">
      <c r="C325" s="4"/>
    </row>
    <row r="326" spans="3:3" ht="15.75" customHeight="1" x14ac:dyDescent="0.25">
      <c r="C326" s="4"/>
    </row>
    <row r="327" spans="3:3" ht="15.75" customHeight="1" x14ac:dyDescent="0.25">
      <c r="C327" s="4"/>
    </row>
    <row r="328" spans="3:3" ht="15.75" customHeight="1" x14ac:dyDescent="0.25">
      <c r="C328" s="4"/>
    </row>
    <row r="329" spans="3:3" ht="15.75" customHeight="1" x14ac:dyDescent="0.25">
      <c r="C329" s="4"/>
    </row>
    <row r="330" spans="3:3" ht="15.75" customHeight="1" x14ac:dyDescent="0.25">
      <c r="C330" s="4"/>
    </row>
    <row r="331" spans="3:3" ht="15.75" customHeight="1" x14ac:dyDescent="0.25">
      <c r="C331" s="4"/>
    </row>
    <row r="332" spans="3:3" ht="15.75" customHeight="1" x14ac:dyDescent="0.25">
      <c r="C332" s="4"/>
    </row>
    <row r="333" spans="3:3" ht="15.75" customHeight="1" x14ac:dyDescent="0.25">
      <c r="C333" s="4"/>
    </row>
    <row r="334" spans="3:3" ht="15.75" customHeight="1" x14ac:dyDescent="0.25">
      <c r="C334" s="4"/>
    </row>
    <row r="335" spans="3:3" ht="15.75" customHeight="1" x14ac:dyDescent="0.25">
      <c r="C335" s="4"/>
    </row>
    <row r="336" spans="3:3" ht="15.75" customHeight="1" x14ac:dyDescent="0.25">
      <c r="C336" s="4"/>
    </row>
    <row r="337" spans="3:3" ht="15.75" customHeight="1" x14ac:dyDescent="0.25">
      <c r="C337" s="4"/>
    </row>
    <row r="338" spans="3:3" ht="15.75" customHeight="1" x14ac:dyDescent="0.25">
      <c r="C338" s="4"/>
    </row>
    <row r="339" spans="3:3" ht="15.75" customHeight="1" x14ac:dyDescent="0.25">
      <c r="C339" s="4"/>
    </row>
    <row r="340" spans="3:3" ht="15.75" customHeight="1" x14ac:dyDescent="0.25">
      <c r="C340" s="4"/>
    </row>
    <row r="341" spans="3:3" ht="15.75" customHeight="1" x14ac:dyDescent="0.25">
      <c r="C341" s="4"/>
    </row>
    <row r="342" spans="3:3" ht="15.75" customHeight="1" x14ac:dyDescent="0.25">
      <c r="C342" s="4"/>
    </row>
    <row r="343" spans="3:3" ht="15.75" customHeight="1" x14ac:dyDescent="0.25">
      <c r="C343" s="4"/>
    </row>
    <row r="344" spans="3:3" ht="15.75" customHeight="1" x14ac:dyDescent="0.25">
      <c r="C344" s="4"/>
    </row>
    <row r="345" spans="3:3" ht="15.75" customHeight="1" x14ac:dyDescent="0.25">
      <c r="C345" s="4"/>
    </row>
    <row r="346" spans="3:3" ht="15.75" customHeight="1" x14ac:dyDescent="0.25">
      <c r="C346" s="4"/>
    </row>
    <row r="347" spans="3:3" ht="15.75" customHeight="1" x14ac:dyDescent="0.25">
      <c r="C347" s="4"/>
    </row>
    <row r="348" spans="3:3" ht="15.75" customHeight="1" x14ac:dyDescent="0.25">
      <c r="C348" s="4"/>
    </row>
    <row r="349" spans="3:3" ht="15.75" customHeight="1" x14ac:dyDescent="0.25">
      <c r="C349" s="4"/>
    </row>
    <row r="350" spans="3:3" ht="15.75" customHeight="1" x14ac:dyDescent="0.25">
      <c r="C350" s="4"/>
    </row>
    <row r="351" spans="3:3" ht="15.75" customHeight="1" x14ac:dyDescent="0.25">
      <c r="C351" s="4"/>
    </row>
    <row r="352" spans="3:3" ht="15.75" customHeight="1" x14ac:dyDescent="0.25">
      <c r="C352" s="4"/>
    </row>
    <row r="353" spans="3:3" ht="15.75" customHeight="1" x14ac:dyDescent="0.25">
      <c r="C353" s="4"/>
    </row>
    <row r="354" spans="3:3" ht="15.75" customHeight="1" x14ac:dyDescent="0.25">
      <c r="C354" s="4"/>
    </row>
    <row r="355" spans="3:3" ht="15.75" customHeight="1" x14ac:dyDescent="0.25">
      <c r="C355" s="4"/>
    </row>
    <row r="356" spans="3:3" ht="15.75" customHeight="1" x14ac:dyDescent="0.25">
      <c r="C356" s="4"/>
    </row>
    <row r="357" spans="3:3" ht="15.75" customHeight="1" x14ac:dyDescent="0.25">
      <c r="C357" s="4"/>
    </row>
    <row r="358" spans="3:3" ht="15.75" customHeight="1" x14ac:dyDescent="0.25">
      <c r="C358" s="4"/>
    </row>
    <row r="359" spans="3:3" ht="15.75" customHeight="1" x14ac:dyDescent="0.25">
      <c r="C359" s="4"/>
    </row>
    <row r="360" spans="3:3" ht="15.75" customHeight="1" x14ac:dyDescent="0.25">
      <c r="C360" s="4"/>
    </row>
    <row r="361" spans="3:3" ht="15.75" customHeight="1" x14ac:dyDescent="0.25">
      <c r="C361" s="4"/>
    </row>
    <row r="362" spans="3:3" ht="15.75" customHeight="1" x14ac:dyDescent="0.25">
      <c r="C362" s="4"/>
    </row>
    <row r="363" spans="3:3" ht="15.75" customHeight="1" x14ac:dyDescent="0.25">
      <c r="C363" s="4"/>
    </row>
    <row r="364" spans="3:3" ht="15.75" customHeight="1" x14ac:dyDescent="0.25">
      <c r="C364" s="4"/>
    </row>
    <row r="365" spans="3:3" ht="15.75" customHeight="1" x14ac:dyDescent="0.25">
      <c r="C365" s="4"/>
    </row>
    <row r="366" spans="3:3" ht="15.75" customHeight="1" x14ac:dyDescent="0.25">
      <c r="C366" s="4"/>
    </row>
    <row r="367" spans="3:3" ht="15.75" customHeight="1" x14ac:dyDescent="0.25">
      <c r="C367" s="4"/>
    </row>
    <row r="368" spans="3:3" ht="15.75" customHeight="1" x14ac:dyDescent="0.25">
      <c r="C368" s="4"/>
    </row>
    <row r="369" spans="3:3" ht="15.75" customHeight="1" x14ac:dyDescent="0.25">
      <c r="C369" s="4"/>
    </row>
    <row r="370" spans="3:3" ht="15.75" customHeight="1" x14ac:dyDescent="0.25">
      <c r="C370" s="4"/>
    </row>
    <row r="371" spans="3:3" ht="15.75" customHeight="1" x14ac:dyDescent="0.25">
      <c r="C371" s="4"/>
    </row>
    <row r="372" spans="3:3" ht="15.75" customHeight="1" x14ac:dyDescent="0.25">
      <c r="C372" s="4"/>
    </row>
    <row r="373" spans="3:3" ht="15.75" customHeight="1" x14ac:dyDescent="0.25">
      <c r="C373" s="4"/>
    </row>
    <row r="374" spans="3:3" ht="15.75" customHeight="1" x14ac:dyDescent="0.25">
      <c r="C374" s="4"/>
    </row>
    <row r="375" spans="3:3" ht="15.75" customHeight="1" x14ac:dyDescent="0.25">
      <c r="C375" s="4"/>
    </row>
    <row r="376" spans="3:3" ht="15.75" customHeight="1" x14ac:dyDescent="0.25">
      <c r="C376" s="4"/>
    </row>
    <row r="377" spans="3:3" ht="15.75" customHeight="1" x14ac:dyDescent="0.25">
      <c r="C377" s="4"/>
    </row>
    <row r="378" spans="3:3" ht="15.75" customHeight="1" x14ac:dyDescent="0.25">
      <c r="C378" s="4"/>
    </row>
    <row r="379" spans="3:3" ht="15.75" customHeight="1" x14ac:dyDescent="0.25">
      <c r="C379" s="4"/>
    </row>
    <row r="380" spans="3:3" ht="15.75" customHeight="1" x14ac:dyDescent="0.25">
      <c r="C380" s="4"/>
    </row>
    <row r="381" spans="3:3" ht="15.75" customHeight="1" x14ac:dyDescent="0.25">
      <c r="C381" s="4"/>
    </row>
    <row r="382" spans="3:3" ht="15.75" customHeight="1" x14ac:dyDescent="0.25">
      <c r="C382" s="4"/>
    </row>
    <row r="383" spans="3:3" ht="15.75" customHeight="1" x14ac:dyDescent="0.25">
      <c r="C383" s="4"/>
    </row>
    <row r="384" spans="3:3" ht="15.75" customHeight="1" x14ac:dyDescent="0.25">
      <c r="C384" s="4"/>
    </row>
    <row r="385" spans="3:3" ht="15.75" customHeight="1" x14ac:dyDescent="0.25">
      <c r="C385" s="4"/>
    </row>
    <row r="386" spans="3:3" ht="15.75" customHeight="1" x14ac:dyDescent="0.25">
      <c r="C386" s="4"/>
    </row>
    <row r="387" spans="3:3" ht="15.75" customHeight="1" x14ac:dyDescent="0.25">
      <c r="C387" s="4"/>
    </row>
    <row r="388" spans="3:3" ht="15.75" customHeight="1" x14ac:dyDescent="0.25">
      <c r="C388" s="4"/>
    </row>
    <row r="389" spans="3:3" ht="15.75" customHeight="1" x14ac:dyDescent="0.25">
      <c r="C389" s="4"/>
    </row>
    <row r="390" spans="3:3" ht="15.75" customHeight="1" x14ac:dyDescent="0.25">
      <c r="C390" s="4"/>
    </row>
    <row r="391" spans="3:3" ht="15.75" customHeight="1" x14ac:dyDescent="0.25">
      <c r="C391" s="4"/>
    </row>
    <row r="392" spans="3:3" ht="15.75" customHeight="1" x14ac:dyDescent="0.25">
      <c r="C392" s="4"/>
    </row>
    <row r="393" spans="3:3" ht="15.75" customHeight="1" x14ac:dyDescent="0.25">
      <c r="C393" s="4"/>
    </row>
    <row r="394" spans="3:3" ht="15.75" customHeight="1" x14ac:dyDescent="0.25">
      <c r="C394" s="4"/>
    </row>
    <row r="395" spans="3:3" ht="15.75" customHeight="1" x14ac:dyDescent="0.25">
      <c r="C395" s="4"/>
    </row>
    <row r="396" spans="3:3" ht="15.75" customHeight="1" x14ac:dyDescent="0.25">
      <c r="C396" s="4"/>
    </row>
    <row r="397" spans="3:3" ht="15.75" customHeight="1" x14ac:dyDescent="0.25">
      <c r="C397" s="4"/>
    </row>
    <row r="398" spans="3:3" ht="15.75" customHeight="1" x14ac:dyDescent="0.25">
      <c r="C398" s="4"/>
    </row>
    <row r="399" spans="3:3" ht="15.75" customHeight="1" x14ac:dyDescent="0.25">
      <c r="C399" s="4"/>
    </row>
    <row r="400" spans="3:3" ht="15.75" customHeight="1" x14ac:dyDescent="0.25">
      <c r="C400" s="4"/>
    </row>
    <row r="401" spans="3:3" ht="15.75" customHeight="1" x14ac:dyDescent="0.25">
      <c r="C401" s="4"/>
    </row>
    <row r="402" spans="3:3" ht="15.75" customHeight="1" x14ac:dyDescent="0.25">
      <c r="C402" s="4"/>
    </row>
    <row r="403" spans="3:3" ht="15.75" customHeight="1" x14ac:dyDescent="0.25">
      <c r="C403" s="4"/>
    </row>
    <row r="404" spans="3:3" ht="15.75" customHeight="1" x14ac:dyDescent="0.25">
      <c r="C404" s="4"/>
    </row>
    <row r="405" spans="3:3" ht="15.75" customHeight="1" x14ac:dyDescent="0.25">
      <c r="C405" s="4"/>
    </row>
    <row r="406" spans="3:3" ht="15.75" customHeight="1" x14ac:dyDescent="0.25">
      <c r="C406" s="4"/>
    </row>
    <row r="407" spans="3:3" ht="15.75" customHeight="1" x14ac:dyDescent="0.25">
      <c r="C407" s="4"/>
    </row>
    <row r="408" spans="3:3" ht="15.75" customHeight="1" x14ac:dyDescent="0.25">
      <c r="C408" s="4"/>
    </row>
    <row r="409" spans="3:3" ht="15.75" customHeight="1" x14ac:dyDescent="0.25">
      <c r="C409" s="4"/>
    </row>
    <row r="410" spans="3:3" ht="15.75" customHeight="1" x14ac:dyDescent="0.25">
      <c r="C410" s="4"/>
    </row>
    <row r="411" spans="3:3" ht="15.75" customHeight="1" x14ac:dyDescent="0.25">
      <c r="C411" s="4"/>
    </row>
    <row r="412" spans="3:3" ht="15.75" customHeight="1" x14ac:dyDescent="0.25">
      <c r="C412" s="4"/>
    </row>
    <row r="413" spans="3:3" ht="15.75" customHeight="1" x14ac:dyDescent="0.25">
      <c r="C413" s="4"/>
    </row>
    <row r="414" spans="3:3" ht="15.75" customHeight="1" x14ac:dyDescent="0.25">
      <c r="C414" s="4"/>
    </row>
    <row r="415" spans="3:3" ht="15.75" customHeight="1" x14ac:dyDescent="0.25">
      <c r="C415" s="4"/>
    </row>
    <row r="416" spans="3:3" ht="15.75" customHeight="1" x14ac:dyDescent="0.25">
      <c r="C416" s="4"/>
    </row>
    <row r="417" spans="3:3" ht="15.75" customHeight="1" x14ac:dyDescent="0.25">
      <c r="C417" s="4"/>
    </row>
    <row r="418" spans="3:3" ht="15.75" customHeight="1" x14ac:dyDescent="0.25">
      <c r="C418" s="4"/>
    </row>
    <row r="419" spans="3:3" ht="15.75" customHeight="1" x14ac:dyDescent="0.25">
      <c r="C419" s="4"/>
    </row>
    <row r="420" spans="3:3" ht="15.75" customHeight="1" x14ac:dyDescent="0.25">
      <c r="C420" s="4"/>
    </row>
    <row r="421" spans="3:3" ht="15.75" customHeight="1" x14ac:dyDescent="0.25">
      <c r="C421" s="4"/>
    </row>
    <row r="422" spans="3:3" ht="15.75" customHeight="1" x14ac:dyDescent="0.25">
      <c r="C422" s="4"/>
    </row>
    <row r="423" spans="3:3" ht="15.75" customHeight="1" x14ac:dyDescent="0.25">
      <c r="C423" s="4"/>
    </row>
    <row r="424" spans="3:3" ht="15.75" customHeight="1" x14ac:dyDescent="0.25">
      <c r="C424" s="4"/>
    </row>
    <row r="425" spans="3:3" ht="15.75" customHeight="1" x14ac:dyDescent="0.25">
      <c r="C425" s="4"/>
    </row>
    <row r="426" spans="3:3" ht="15.75" customHeight="1" x14ac:dyDescent="0.25">
      <c r="C426" s="4"/>
    </row>
    <row r="427" spans="3:3" ht="15.75" customHeight="1" x14ac:dyDescent="0.25">
      <c r="C427" s="4"/>
    </row>
    <row r="428" spans="3:3" ht="15.75" customHeight="1" x14ac:dyDescent="0.25">
      <c r="C428" s="4"/>
    </row>
    <row r="429" spans="3:3" ht="15.75" customHeight="1" x14ac:dyDescent="0.25">
      <c r="C429" s="4"/>
    </row>
    <row r="430" spans="3:3" ht="15.75" customHeight="1" x14ac:dyDescent="0.25">
      <c r="C430" s="4"/>
    </row>
    <row r="431" spans="3:3" ht="15.75" customHeight="1" x14ac:dyDescent="0.25">
      <c r="C431" s="4"/>
    </row>
    <row r="432" spans="3:3" ht="15.75" customHeight="1" x14ac:dyDescent="0.25">
      <c r="C432" s="4"/>
    </row>
    <row r="433" spans="3:3" ht="15.75" customHeight="1" x14ac:dyDescent="0.25">
      <c r="C433" s="4"/>
    </row>
    <row r="434" spans="3:3" ht="15.75" customHeight="1" x14ac:dyDescent="0.25">
      <c r="C434" s="4"/>
    </row>
    <row r="435" spans="3:3" ht="15.75" customHeight="1" x14ac:dyDescent="0.25">
      <c r="C435" s="4"/>
    </row>
    <row r="436" spans="3:3" ht="15.75" customHeight="1" x14ac:dyDescent="0.25">
      <c r="C436" s="4"/>
    </row>
    <row r="437" spans="3:3" ht="15.75" customHeight="1" x14ac:dyDescent="0.25">
      <c r="C437" s="4"/>
    </row>
    <row r="438" spans="3:3" ht="15.75" customHeight="1" x14ac:dyDescent="0.25">
      <c r="C438" s="4"/>
    </row>
    <row r="439" spans="3:3" ht="15.75" customHeight="1" x14ac:dyDescent="0.25">
      <c r="C439" s="4"/>
    </row>
    <row r="440" spans="3:3" ht="15.75" customHeight="1" x14ac:dyDescent="0.25">
      <c r="C440" s="4"/>
    </row>
    <row r="441" spans="3:3" ht="15.75" customHeight="1" x14ac:dyDescent="0.25">
      <c r="C441" s="4"/>
    </row>
    <row r="442" spans="3:3" ht="15.75" customHeight="1" x14ac:dyDescent="0.25">
      <c r="C442" s="4"/>
    </row>
    <row r="443" spans="3:3" ht="15.75" customHeight="1" x14ac:dyDescent="0.25">
      <c r="C443" s="4"/>
    </row>
    <row r="444" spans="3:3" ht="15.75" customHeight="1" x14ac:dyDescent="0.25">
      <c r="C444" s="4"/>
    </row>
    <row r="445" spans="3:3" ht="15.75" customHeight="1" x14ac:dyDescent="0.25">
      <c r="C445" s="4"/>
    </row>
    <row r="446" spans="3:3" ht="15.75" customHeight="1" x14ac:dyDescent="0.25">
      <c r="C446" s="4"/>
    </row>
    <row r="447" spans="3:3" ht="15.75" customHeight="1" x14ac:dyDescent="0.25">
      <c r="C447" s="4"/>
    </row>
    <row r="448" spans="3:3" ht="15.75" customHeight="1" x14ac:dyDescent="0.25">
      <c r="C448" s="4"/>
    </row>
    <row r="449" spans="3:3" ht="15.75" customHeight="1" x14ac:dyDescent="0.25">
      <c r="C449" s="4"/>
    </row>
    <row r="450" spans="3:3" ht="15.75" customHeight="1" x14ac:dyDescent="0.25">
      <c r="C450" s="4"/>
    </row>
    <row r="451" spans="3:3" ht="15.75" customHeight="1" x14ac:dyDescent="0.25">
      <c r="C451" s="4"/>
    </row>
    <row r="452" spans="3:3" ht="15.75" customHeight="1" x14ac:dyDescent="0.25">
      <c r="C452" s="4"/>
    </row>
    <row r="453" spans="3:3" ht="15.75" customHeight="1" x14ac:dyDescent="0.25">
      <c r="C453" s="4"/>
    </row>
    <row r="454" spans="3:3" ht="15.75" customHeight="1" x14ac:dyDescent="0.25">
      <c r="C454" s="4"/>
    </row>
    <row r="455" spans="3:3" ht="15.75" customHeight="1" x14ac:dyDescent="0.25">
      <c r="C455" s="4"/>
    </row>
    <row r="456" spans="3:3" ht="15.75" customHeight="1" x14ac:dyDescent="0.25">
      <c r="C456" s="4"/>
    </row>
    <row r="457" spans="3:3" ht="15.75" customHeight="1" x14ac:dyDescent="0.25">
      <c r="C457" s="4"/>
    </row>
    <row r="458" spans="3:3" ht="15.75" customHeight="1" x14ac:dyDescent="0.25">
      <c r="C458" s="4"/>
    </row>
    <row r="459" spans="3:3" ht="15.75" customHeight="1" x14ac:dyDescent="0.25">
      <c r="C459" s="4"/>
    </row>
    <row r="460" spans="3:3" ht="15.75" customHeight="1" x14ac:dyDescent="0.25">
      <c r="C460" s="4"/>
    </row>
    <row r="461" spans="3:3" ht="15.75" customHeight="1" x14ac:dyDescent="0.25">
      <c r="C461" s="4"/>
    </row>
    <row r="462" spans="3:3" ht="15.75" customHeight="1" x14ac:dyDescent="0.25">
      <c r="C462" s="4"/>
    </row>
    <row r="463" spans="3:3" ht="15.75" customHeight="1" x14ac:dyDescent="0.25">
      <c r="C463" s="4"/>
    </row>
    <row r="464" spans="3:3" ht="15.75" customHeight="1" x14ac:dyDescent="0.25">
      <c r="C464" s="4"/>
    </row>
    <row r="465" spans="3:3" ht="15.75" customHeight="1" x14ac:dyDescent="0.25">
      <c r="C465" s="4"/>
    </row>
    <row r="466" spans="3:3" ht="15.75" customHeight="1" x14ac:dyDescent="0.25">
      <c r="C466" s="4"/>
    </row>
    <row r="467" spans="3:3" ht="15.75" customHeight="1" x14ac:dyDescent="0.25">
      <c r="C467" s="4"/>
    </row>
    <row r="468" spans="3:3" ht="15.75" customHeight="1" x14ac:dyDescent="0.25">
      <c r="C468" s="4"/>
    </row>
    <row r="469" spans="3:3" ht="15.75" customHeight="1" x14ac:dyDescent="0.25">
      <c r="C469" s="4"/>
    </row>
    <row r="470" spans="3:3" ht="15.75" customHeight="1" x14ac:dyDescent="0.25">
      <c r="C470" s="4"/>
    </row>
    <row r="471" spans="3:3" ht="15.75" customHeight="1" x14ac:dyDescent="0.25">
      <c r="C471" s="4"/>
    </row>
    <row r="472" spans="3:3" ht="15.75" customHeight="1" x14ac:dyDescent="0.25">
      <c r="C472" s="4"/>
    </row>
    <row r="473" spans="3:3" ht="15.75" customHeight="1" x14ac:dyDescent="0.25">
      <c r="C473" s="4"/>
    </row>
    <row r="474" spans="3:3" ht="15.75" customHeight="1" x14ac:dyDescent="0.25">
      <c r="C474" s="4"/>
    </row>
    <row r="475" spans="3:3" ht="15.75" customHeight="1" x14ac:dyDescent="0.25">
      <c r="C475" s="4"/>
    </row>
    <row r="476" spans="3:3" ht="15.75" customHeight="1" x14ac:dyDescent="0.25">
      <c r="C476" s="4"/>
    </row>
    <row r="477" spans="3:3" ht="15.75" customHeight="1" x14ac:dyDescent="0.25">
      <c r="C477" s="4"/>
    </row>
    <row r="478" spans="3:3" ht="15.75" customHeight="1" x14ac:dyDescent="0.25">
      <c r="C478" s="4"/>
    </row>
    <row r="479" spans="3:3" ht="15.75" customHeight="1" x14ac:dyDescent="0.25">
      <c r="C479" s="4"/>
    </row>
    <row r="480" spans="3:3" ht="15.75" customHeight="1" x14ac:dyDescent="0.25">
      <c r="C480" s="4"/>
    </row>
    <row r="481" spans="3:3" ht="15.75" customHeight="1" x14ac:dyDescent="0.25">
      <c r="C481" s="4"/>
    </row>
    <row r="482" spans="3:3" ht="15.75" customHeight="1" x14ac:dyDescent="0.25">
      <c r="C482" s="4"/>
    </row>
    <row r="483" spans="3:3" ht="15.75" customHeight="1" x14ac:dyDescent="0.25">
      <c r="C483" s="4"/>
    </row>
    <row r="484" spans="3:3" ht="15.75" customHeight="1" x14ac:dyDescent="0.25">
      <c r="C484" s="4"/>
    </row>
    <row r="485" spans="3:3" ht="15.75" customHeight="1" x14ac:dyDescent="0.25">
      <c r="C485" s="4"/>
    </row>
    <row r="486" spans="3:3" ht="15.75" customHeight="1" x14ac:dyDescent="0.25">
      <c r="C486" s="4"/>
    </row>
    <row r="487" spans="3:3" ht="15.75" customHeight="1" x14ac:dyDescent="0.25">
      <c r="C487" s="4"/>
    </row>
    <row r="488" spans="3:3" ht="15.75" customHeight="1" x14ac:dyDescent="0.25">
      <c r="C488" s="4"/>
    </row>
    <row r="489" spans="3:3" ht="15.75" customHeight="1" x14ac:dyDescent="0.25">
      <c r="C489" s="4"/>
    </row>
    <row r="490" spans="3:3" ht="15.75" customHeight="1" x14ac:dyDescent="0.25">
      <c r="C490" s="4"/>
    </row>
    <row r="491" spans="3:3" ht="15.75" customHeight="1" x14ac:dyDescent="0.25">
      <c r="C491" s="4"/>
    </row>
    <row r="492" spans="3:3" ht="15.75" customHeight="1" x14ac:dyDescent="0.25">
      <c r="C492" s="4"/>
    </row>
    <row r="493" spans="3:3" ht="15.75" customHeight="1" x14ac:dyDescent="0.25">
      <c r="C493" s="4"/>
    </row>
    <row r="494" spans="3:3" ht="15.75" customHeight="1" x14ac:dyDescent="0.25">
      <c r="C494" s="4"/>
    </row>
    <row r="495" spans="3:3" ht="15.75" customHeight="1" x14ac:dyDescent="0.25">
      <c r="C495" s="4"/>
    </row>
    <row r="496" spans="3:3" ht="15.75" customHeight="1" x14ac:dyDescent="0.25">
      <c r="C496" s="4"/>
    </row>
    <row r="497" spans="3:3" ht="15.75" customHeight="1" x14ac:dyDescent="0.25">
      <c r="C497" s="4"/>
    </row>
    <row r="498" spans="3:3" ht="15.75" customHeight="1" x14ac:dyDescent="0.25">
      <c r="C498" s="4"/>
    </row>
    <row r="499" spans="3:3" ht="15.75" customHeight="1" x14ac:dyDescent="0.25">
      <c r="C499" s="4"/>
    </row>
    <row r="500" spans="3:3" ht="15.75" customHeight="1" x14ac:dyDescent="0.25">
      <c r="C500" s="4"/>
    </row>
    <row r="501" spans="3:3" ht="15.75" customHeight="1" x14ac:dyDescent="0.25">
      <c r="C501" s="4"/>
    </row>
    <row r="502" spans="3:3" ht="15.75" customHeight="1" x14ac:dyDescent="0.25">
      <c r="C502" s="4"/>
    </row>
    <row r="503" spans="3:3" ht="15.75" customHeight="1" x14ac:dyDescent="0.25">
      <c r="C503" s="4"/>
    </row>
    <row r="504" spans="3:3" ht="15.75" customHeight="1" x14ac:dyDescent="0.25">
      <c r="C504" s="4"/>
    </row>
    <row r="505" spans="3:3" ht="15.75" customHeight="1" x14ac:dyDescent="0.25">
      <c r="C505" s="4"/>
    </row>
    <row r="506" spans="3:3" ht="15.75" customHeight="1" x14ac:dyDescent="0.25">
      <c r="C506" s="4"/>
    </row>
    <row r="507" spans="3:3" ht="15.75" customHeight="1" x14ac:dyDescent="0.25">
      <c r="C507" s="4"/>
    </row>
    <row r="508" spans="3:3" ht="15.75" customHeight="1" x14ac:dyDescent="0.25">
      <c r="C508" s="4"/>
    </row>
    <row r="509" spans="3:3" ht="15.75" customHeight="1" x14ac:dyDescent="0.25">
      <c r="C509" s="4"/>
    </row>
    <row r="510" spans="3:3" ht="15.75" customHeight="1" x14ac:dyDescent="0.25">
      <c r="C510" s="4"/>
    </row>
    <row r="511" spans="3:3" ht="15.75" customHeight="1" x14ac:dyDescent="0.25">
      <c r="C511" s="4"/>
    </row>
    <row r="512" spans="3:3" ht="15.75" customHeight="1" x14ac:dyDescent="0.25">
      <c r="C512" s="4"/>
    </row>
    <row r="513" spans="3:3" ht="15.75" customHeight="1" x14ac:dyDescent="0.25">
      <c r="C513" s="4"/>
    </row>
    <row r="514" spans="3:3" ht="15.75" customHeight="1" x14ac:dyDescent="0.25">
      <c r="C514" s="4"/>
    </row>
    <row r="515" spans="3:3" ht="15.75" customHeight="1" x14ac:dyDescent="0.25">
      <c r="C515" s="4"/>
    </row>
    <row r="516" spans="3:3" ht="15.75" customHeight="1" x14ac:dyDescent="0.25">
      <c r="C516" s="4"/>
    </row>
    <row r="517" spans="3:3" ht="15.75" customHeight="1" x14ac:dyDescent="0.25">
      <c r="C517" s="4"/>
    </row>
    <row r="518" spans="3:3" ht="15.75" customHeight="1" x14ac:dyDescent="0.25">
      <c r="C518" s="4"/>
    </row>
    <row r="519" spans="3:3" ht="15.75" customHeight="1" x14ac:dyDescent="0.25">
      <c r="C519" s="4"/>
    </row>
    <row r="520" spans="3:3" ht="15.75" customHeight="1" x14ac:dyDescent="0.25">
      <c r="C520" s="4"/>
    </row>
    <row r="521" spans="3:3" ht="15.75" customHeight="1" x14ac:dyDescent="0.25">
      <c r="C521" s="4"/>
    </row>
    <row r="522" spans="3:3" ht="15.75" customHeight="1" x14ac:dyDescent="0.25">
      <c r="C522" s="4"/>
    </row>
    <row r="523" spans="3:3" ht="15.75" customHeight="1" x14ac:dyDescent="0.25">
      <c r="C523" s="4"/>
    </row>
    <row r="524" spans="3:3" ht="15.75" customHeight="1" x14ac:dyDescent="0.25">
      <c r="C524" s="4"/>
    </row>
    <row r="525" spans="3:3" ht="15.75" customHeight="1" x14ac:dyDescent="0.25">
      <c r="C525" s="4"/>
    </row>
    <row r="526" spans="3:3" ht="15.75" customHeight="1" x14ac:dyDescent="0.25">
      <c r="C526" s="4"/>
    </row>
    <row r="527" spans="3:3" ht="15.75" customHeight="1" x14ac:dyDescent="0.25">
      <c r="C527" s="4"/>
    </row>
    <row r="528" spans="3:3" ht="15.75" customHeight="1" x14ac:dyDescent="0.25">
      <c r="C528" s="4"/>
    </row>
    <row r="529" spans="3:3" ht="15.75" customHeight="1" x14ac:dyDescent="0.25">
      <c r="C529" s="4"/>
    </row>
    <row r="530" spans="3:3" ht="15.75" customHeight="1" x14ac:dyDescent="0.25">
      <c r="C530" s="4"/>
    </row>
    <row r="531" spans="3:3" ht="15.75" customHeight="1" x14ac:dyDescent="0.25">
      <c r="C531" s="4"/>
    </row>
    <row r="532" spans="3:3" ht="15.75" customHeight="1" x14ac:dyDescent="0.25">
      <c r="C532" s="4"/>
    </row>
    <row r="533" spans="3:3" ht="15.75" customHeight="1" x14ac:dyDescent="0.25">
      <c r="C533" s="4"/>
    </row>
    <row r="534" spans="3:3" ht="15.75" customHeight="1" x14ac:dyDescent="0.25">
      <c r="C534" s="4"/>
    </row>
    <row r="535" spans="3:3" ht="15.75" customHeight="1" x14ac:dyDescent="0.25">
      <c r="C535" s="4"/>
    </row>
    <row r="536" spans="3:3" ht="15.75" customHeight="1" x14ac:dyDescent="0.25">
      <c r="C536" s="4"/>
    </row>
    <row r="537" spans="3:3" ht="15.75" customHeight="1" x14ac:dyDescent="0.25">
      <c r="C537" s="4"/>
    </row>
    <row r="538" spans="3:3" ht="15.75" customHeight="1" x14ac:dyDescent="0.25">
      <c r="C538" s="4"/>
    </row>
    <row r="539" spans="3:3" ht="15.75" customHeight="1" x14ac:dyDescent="0.25">
      <c r="C539" s="4"/>
    </row>
    <row r="540" spans="3:3" ht="15.75" customHeight="1" x14ac:dyDescent="0.25">
      <c r="C540" s="4"/>
    </row>
    <row r="541" spans="3:3" ht="15.75" customHeight="1" x14ac:dyDescent="0.25">
      <c r="C541" s="4"/>
    </row>
    <row r="542" spans="3:3" ht="15.75" customHeight="1" x14ac:dyDescent="0.25">
      <c r="C542" s="4"/>
    </row>
    <row r="543" spans="3:3" ht="15.75" customHeight="1" x14ac:dyDescent="0.25">
      <c r="C543" s="4"/>
    </row>
    <row r="544" spans="3:3" ht="15.75" customHeight="1" x14ac:dyDescent="0.25">
      <c r="C544" s="4"/>
    </row>
    <row r="545" spans="3:3" ht="15.75" customHeight="1" x14ac:dyDescent="0.25">
      <c r="C545" s="4"/>
    </row>
    <row r="546" spans="3:3" ht="15.75" customHeight="1" x14ac:dyDescent="0.25">
      <c r="C546" s="4"/>
    </row>
    <row r="547" spans="3:3" ht="15.75" customHeight="1" x14ac:dyDescent="0.25">
      <c r="C547" s="4"/>
    </row>
    <row r="548" spans="3:3" ht="15.75" customHeight="1" x14ac:dyDescent="0.25">
      <c r="C548" s="4"/>
    </row>
    <row r="549" spans="3:3" ht="15.75" customHeight="1" x14ac:dyDescent="0.25">
      <c r="C549" s="4"/>
    </row>
    <row r="550" spans="3:3" ht="15.75" customHeight="1" x14ac:dyDescent="0.25">
      <c r="C550" s="4"/>
    </row>
    <row r="551" spans="3:3" ht="15.75" customHeight="1" x14ac:dyDescent="0.25">
      <c r="C551" s="4"/>
    </row>
    <row r="552" spans="3:3" ht="15.75" customHeight="1" x14ac:dyDescent="0.25">
      <c r="C552" s="4"/>
    </row>
    <row r="553" spans="3:3" ht="15.75" customHeight="1" x14ac:dyDescent="0.25">
      <c r="C553" s="4"/>
    </row>
    <row r="554" spans="3:3" ht="15.75" customHeight="1" x14ac:dyDescent="0.25">
      <c r="C554" s="4"/>
    </row>
    <row r="555" spans="3:3" ht="15.75" customHeight="1" x14ac:dyDescent="0.25">
      <c r="C555" s="4"/>
    </row>
    <row r="556" spans="3:3" ht="15.75" customHeight="1" x14ac:dyDescent="0.25">
      <c r="C556" s="4"/>
    </row>
    <row r="557" spans="3:3" ht="15.75" customHeight="1" x14ac:dyDescent="0.25">
      <c r="C557" s="4"/>
    </row>
    <row r="558" spans="3:3" ht="15.75" customHeight="1" x14ac:dyDescent="0.25">
      <c r="C558" s="4"/>
    </row>
    <row r="559" spans="3:3" ht="15.75" customHeight="1" x14ac:dyDescent="0.25">
      <c r="C559" s="4"/>
    </row>
    <row r="560" spans="3:3" ht="15.75" customHeight="1" x14ac:dyDescent="0.25">
      <c r="C560" s="4"/>
    </row>
    <row r="561" spans="3:3" ht="15.75" customHeight="1" x14ac:dyDescent="0.25">
      <c r="C561" s="4"/>
    </row>
    <row r="562" spans="3:3" ht="15.75" customHeight="1" x14ac:dyDescent="0.25">
      <c r="C562" s="4"/>
    </row>
    <row r="563" spans="3:3" ht="15.75" customHeight="1" x14ac:dyDescent="0.25">
      <c r="C563" s="4"/>
    </row>
    <row r="564" spans="3:3" ht="15.75" customHeight="1" x14ac:dyDescent="0.25">
      <c r="C564" s="4"/>
    </row>
    <row r="565" spans="3:3" ht="15.75" customHeight="1" x14ac:dyDescent="0.25">
      <c r="C565" s="4"/>
    </row>
    <row r="566" spans="3:3" ht="15.75" customHeight="1" x14ac:dyDescent="0.25">
      <c r="C566" s="4"/>
    </row>
    <row r="567" spans="3:3" ht="15.75" customHeight="1" x14ac:dyDescent="0.25">
      <c r="C567" s="4"/>
    </row>
    <row r="568" spans="3:3" ht="15.75" customHeight="1" x14ac:dyDescent="0.25">
      <c r="C568" s="4"/>
    </row>
    <row r="569" spans="3:3" ht="15.75" customHeight="1" x14ac:dyDescent="0.25">
      <c r="C569" s="4"/>
    </row>
    <row r="570" spans="3:3" ht="15.75" customHeight="1" x14ac:dyDescent="0.25">
      <c r="C570" s="4"/>
    </row>
    <row r="571" spans="3:3" ht="15.75" customHeight="1" x14ac:dyDescent="0.25">
      <c r="C571" s="4"/>
    </row>
    <row r="572" spans="3:3" ht="15.75" customHeight="1" x14ac:dyDescent="0.25">
      <c r="C572" s="4"/>
    </row>
    <row r="573" spans="3:3" ht="15.75" customHeight="1" x14ac:dyDescent="0.25">
      <c r="C573" s="4"/>
    </row>
    <row r="574" spans="3:3" ht="15.75" customHeight="1" x14ac:dyDescent="0.25">
      <c r="C574" s="4"/>
    </row>
    <row r="575" spans="3:3" ht="15.75" customHeight="1" x14ac:dyDescent="0.25">
      <c r="C575" s="4"/>
    </row>
    <row r="576" spans="3:3" ht="15.75" customHeight="1" x14ac:dyDescent="0.25">
      <c r="C576" s="4"/>
    </row>
    <row r="577" spans="3:3" ht="15.75" customHeight="1" x14ac:dyDescent="0.25">
      <c r="C577" s="4"/>
    </row>
    <row r="578" spans="3:3" ht="15.75" customHeight="1" x14ac:dyDescent="0.25">
      <c r="C578" s="4"/>
    </row>
    <row r="579" spans="3:3" ht="15.75" customHeight="1" x14ac:dyDescent="0.25">
      <c r="C579" s="4"/>
    </row>
    <row r="580" spans="3:3" ht="15.75" customHeight="1" x14ac:dyDescent="0.25">
      <c r="C580" s="4"/>
    </row>
    <row r="581" spans="3:3" ht="15.75" customHeight="1" x14ac:dyDescent="0.25">
      <c r="C581" s="4"/>
    </row>
    <row r="582" spans="3:3" ht="15.75" customHeight="1" x14ac:dyDescent="0.25">
      <c r="C582" s="4"/>
    </row>
    <row r="583" spans="3:3" ht="15.75" customHeight="1" x14ac:dyDescent="0.25">
      <c r="C583" s="4"/>
    </row>
    <row r="584" spans="3:3" ht="15.75" customHeight="1" x14ac:dyDescent="0.25">
      <c r="C584" s="4"/>
    </row>
    <row r="585" spans="3:3" ht="15.75" customHeight="1" x14ac:dyDescent="0.25">
      <c r="C585" s="4"/>
    </row>
    <row r="586" spans="3:3" ht="15.75" customHeight="1" x14ac:dyDescent="0.25">
      <c r="C586" s="4"/>
    </row>
    <row r="587" spans="3:3" ht="15.75" customHeight="1" x14ac:dyDescent="0.25">
      <c r="C587" s="4"/>
    </row>
    <row r="588" spans="3:3" ht="15.75" customHeight="1" x14ac:dyDescent="0.25">
      <c r="C588" s="4"/>
    </row>
    <row r="589" spans="3:3" ht="15.75" customHeight="1" x14ac:dyDescent="0.25">
      <c r="C589" s="4"/>
    </row>
    <row r="590" spans="3:3" ht="15.75" customHeight="1" x14ac:dyDescent="0.25">
      <c r="C590" s="4"/>
    </row>
    <row r="591" spans="3:3" ht="15.75" customHeight="1" x14ac:dyDescent="0.25">
      <c r="C591" s="4"/>
    </row>
    <row r="592" spans="3:3" ht="15.75" customHeight="1" x14ac:dyDescent="0.25">
      <c r="C592" s="4"/>
    </row>
    <row r="593" spans="3:3" ht="15.75" customHeight="1" x14ac:dyDescent="0.25">
      <c r="C593" s="4"/>
    </row>
    <row r="594" spans="3:3" ht="15.75" customHeight="1" x14ac:dyDescent="0.25">
      <c r="C594" s="4"/>
    </row>
    <row r="595" spans="3:3" ht="15.75" customHeight="1" x14ac:dyDescent="0.25">
      <c r="C595" s="4"/>
    </row>
    <row r="596" spans="3:3" ht="15.75" customHeight="1" x14ac:dyDescent="0.25">
      <c r="C596" s="4"/>
    </row>
    <row r="597" spans="3:3" ht="15.75" customHeight="1" x14ac:dyDescent="0.25">
      <c r="C597" s="4"/>
    </row>
    <row r="598" spans="3:3" ht="15.75" customHeight="1" x14ac:dyDescent="0.25">
      <c r="C598" s="4"/>
    </row>
    <row r="599" spans="3:3" ht="15.75" customHeight="1" x14ac:dyDescent="0.25">
      <c r="C599" s="4"/>
    </row>
    <row r="600" spans="3:3" ht="15.75" customHeight="1" x14ac:dyDescent="0.25">
      <c r="C600" s="4"/>
    </row>
    <row r="601" spans="3:3" ht="15.75" customHeight="1" x14ac:dyDescent="0.25">
      <c r="C601" s="4"/>
    </row>
    <row r="602" spans="3:3" ht="15.75" customHeight="1" x14ac:dyDescent="0.25">
      <c r="C602" s="4"/>
    </row>
    <row r="603" spans="3:3" ht="15.75" customHeight="1" x14ac:dyDescent="0.25">
      <c r="C603" s="4"/>
    </row>
    <row r="604" spans="3:3" ht="15.75" customHeight="1" x14ac:dyDescent="0.25">
      <c r="C604" s="4"/>
    </row>
    <row r="605" spans="3:3" ht="15.75" customHeight="1" x14ac:dyDescent="0.25">
      <c r="C605" s="4"/>
    </row>
    <row r="606" spans="3:3" ht="15.75" customHeight="1" x14ac:dyDescent="0.25">
      <c r="C606" s="4"/>
    </row>
    <row r="607" spans="3:3" ht="15.75" customHeight="1" x14ac:dyDescent="0.25">
      <c r="C607" s="4"/>
    </row>
    <row r="608" spans="3:3" ht="15.75" customHeight="1" x14ac:dyDescent="0.25">
      <c r="C608" s="4"/>
    </row>
    <row r="609" spans="3:3" ht="15.75" customHeight="1" x14ac:dyDescent="0.25">
      <c r="C609" s="4"/>
    </row>
    <row r="610" spans="3:3" ht="15.75" customHeight="1" x14ac:dyDescent="0.25">
      <c r="C610" s="4"/>
    </row>
    <row r="611" spans="3:3" ht="15.75" customHeight="1" x14ac:dyDescent="0.25">
      <c r="C611" s="4"/>
    </row>
    <row r="612" spans="3:3" ht="15.75" customHeight="1" x14ac:dyDescent="0.25">
      <c r="C612" s="4"/>
    </row>
    <row r="613" spans="3:3" ht="15.75" customHeight="1" x14ac:dyDescent="0.25">
      <c r="C613" s="4"/>
    </row>
    <row r="614" spans="3:3" ht="15.75" customHeight="1" x14ac:dyDescent="0.25">
      <c r="C614" s="4"/>
    </row>
    <row r="615" spans="3:3" ht="15.75" customHeight="1" x14ac:dyDescent="0.25">
      <c r="C615" s="4"/>
    </row>
    <row r="616" spans="3:3" ht="15.75" customHeight="1" x14ac:dyDescent="0.25">
      <c r="C616" s="4"/>
    </row>
    <row r="617" spans="3:3" ht="15.75" customHeight="1" x14ac:dyDescent="0.25">
      <c r="C617" s="4"/>
    </row>
    <row r="618" spans="3:3" ht="15.75" customHeight="1" x14ac:dyDescent="0.25">
      <c r="C618" s="4"/>
    </row>
    <row r="619" spans="3:3" ht="15.75" customHeight="1" x14ac:dyDescent="0.25">
      <c r="C619" s="4"/>
    </row>
    <row r="620" spans="3:3" ht="15.75" customHeight="1" x14ac:dyDescent="0.25">
      <c r="C620" s="4"/>
    </row>
    <row r="621" spans="3:3" ht="15.75" customHeight="1" x14ac:dyDescent="0.25">
      <c r="C621" s="4"/>
    </row>
    <row r="622" spans="3:3" ht="15.75" customHeight="1" x14ac:dyDescent="0.25">
      <c r="C622" s="4"/>
    </row>
    <row r="623" spans="3:3" ht="15.75" customHeight="1" x14ac:dyDescent="0.25">
      <c r="C623" s="4"/>
    </row>
    <row r="624" spans="3:3" ht="15.75" customHeight="1" x14ac:dyDescent="0.25">
      <c r="C624" s="4"/>
    </row>
    <row r="625" spans="3:3" ht="15.75" customHeight="1" x14ac:dyDescent="0.25">
      <c r="C625" s="4"/>
    </row>
    <row r="626" spans="3:3" ht="15.75" customHeight="1" x14ac:dyDescent="0.25">
      <c r="C626" s="4"/>
    </row>
    <row r="627" spans="3:3" ht="15.75" customHeight="1" x14ac:dyDescent="0.25">
      <c r="C627" s="4"/>
    </row>
    <row r="628" spans="3:3" ht="15.75" customHeight="1" x14ac:dyDescent="0.25">
      <c r="C628" s="4"/>
    </row>
    <row r="629" spans="3:3" ht="15.75" customHeight="1" x14ac:dyDescent="0.25">
      <c r="C629" s="4"/>
    </row>
    <row r="630" spans="3:3" ht="15.75" customHeight="1" x14ac:dyDescent="0.25">
      <c r="C630" s="4"/>
    </row>
    <row r="631" spans="3:3" ht="15.75" customHeight="1" x14ac:dyDescent="0.25">
      <c r="C631" s="4"/>
    </row>
    <row r="632" spans="3:3" ht="15.75" customHeight="1" x14ac:dyDescent="0.25">
      <c r="C632" s="4"/>
    </row>
    <row r="633" spans="3:3" ht="15.75" customHeight="1" x14ac:dyDescent="0.25">
      <c r="C633" s="4"/>
    </row>
    <row r="634" spans="3:3" ht="15.75" customHeight="1" x14ac:dyDescent="0.25">
      <c r="C634" s="4"/>
    </row>
    <row r="635" spans="3:3" ht="15.75" customHeight="1" x14ac:dyDescent="0.25">
      <c r="C635" s="4"/>
    </row>
    <row r="636" spans="3:3" ht="15.75" customHeight="1" x14ac:dyDescent="0.25">
      <c r="C636" s="4"/>
    </row>
    <row r="637" spans="3:3" ht="15.75" customHeight="1" x14ac:dyDescent="0.25">
      <c r="C637" s="4"/>
    </row>
    <row r="638" spans="3:3" ht="15.75" customHeight="1" x14ac:dyDescent="0.25">
      <c r="C638" s="4"/>
    </row>
    <row r="639" spans="3:3" ht="15.75" customHeight="1" x14ac:dyDescent="0.25">
      <c r="C639" s="4"/>
    </row>
    <row r="640" spans="3:3" ht="15.75" customHeight="1" x14ac:dyDescent="0.25">
      <c r="C640" s="4"/>
    </row>
    <row r="641" spans="3:3" ht="15.75" customHeight="1" x14ac:dyDescent="0.25">
      <c r="C641" s="4"/>
    </row>
    <row r="642" spans="3:3" ht="15.75" customHeight="1" x14ac:dyDescent="0.25">
      <c r="C642" s="4"/>
    </row>
    <row r="643" spans="3:3" ht="15.75" customHeight="1" x14ac:dyDescent="0.25">
      <c r="C643" s="4"/>
    </row>
    <row r="644" spans="3:3" ht="15.75" customHeight="1" x14ac:dyDescent="0.25">
      <c r="C644" s="4"/>
    </row>
    <row r="645" spans="3:3" ht="15.75" customHeight="1" x14ac:dyDescent="0.25">
      <c r="C645" s="4"/>
    </row>
    <row r="646" spans="3:3" ht="15.75" customHeight="1" x14ac:dyDescent="0.25">
      <c r="C646" s="4"/>
    </row>
    <row r="647" spans="3:3" ht="15.75" customHeight="1" x14ac:dyDescent="0.25">
      <c r="C647" s="4"/>
    </row>
    <row r="648" spans="3:3" ht="15.75" customHeight="1" x14ac:dyDescent="0.25">
      <c r="C648" s="4"/>
    </row>
    <row r="649" spans="3:3" ht="15.75" customHeight="1" x14ac:dyDescent="0.25">
      <c r="C649" s="4"/>
    </row>
    <row r="650" spans="3:3" ht="15.75" customHeight="1" x14ac:dyDescent="0.25">
      <c r="C650" s="4"/>
    </row>
    <row r="651" spans="3:3" ht="15.75" customHeight="1" x14ac:dyDescent="0.25">
      <c r="C651" s="4"/>
    </row>
    <row r="652" spans="3:3" ht="15.75" customHeight="1" x14ac:dyDescent="0.25">
      <c r="C652" s="4"/>
    </row>
    <row r="653" spans="3:3" ht="15.75" customHeight="1" x14ac:dyDescent="0.25">
      <c r="C653" s="4"/>
    </row>
    <row r="654" spans="3:3" ht="15.75" customHeight="1" x14ac:dyDescent="0.25">
      <c r="C654" s="4"/>
    </row>
    <row r="655" spans="3:3" ht="15.75" customHeight="1" x14ac:dyDescent="0.25">
      <c r="C655" s="4"/>
    </row>
    <row r="656" spans="3:3" ht="15.75" customHeight="1" x14ac:dyDescent="0.25">
      <c r="C656" s="4"/>
    </row>
    <row r="657" spans="3:3" ht="15.75" customHeight="1" x14ac:dyDescent="0.25">
      <c r="C657" s="4"/>
    </row>
    <row r="658" spans="3:3" ht="15.75" customHeight="1" x14ac:dyDescent="0.25">
      <c r="C658" s="4"/>
    </row>
    <row r="659" spans="3:3" ht="15.75" customHeight="1" x14ac:dyDescent="0.25">
      <c r="C659" s="4"/>
    </row>
    <row r="660" spans="3:3" ht="15.75" customHeight="1" x14ac:dyDescent="0.25">
      <c r="C660" s="4"/>
    </row>
    <row r="661" spans="3:3" ht="15.75" customHeight="1" x14ac:dyDescent="0.25">
      <c r="C661" s="4"/>
    </row>
    <row r="662" spans="3:3" ht="15.75" customHeight="1" x14ac:dyDescent="0.25">
      <c r="C662" s="4"/>
    </row>
    <row r="663" spans="3:3" ht="15.75" customHeight="1" x14ac:dyDescent="0.25">
      <c r="C663" s="4"/>
    </row>
    <row r="664" spans="3:3" ht="15.75" customHeight="1" x14ac:dyDescent="0.25">
      <c r="C664" s="4"/>
    </row>
    <row r="665" spans="3:3" ht="15.75" customHeight="1" x14ac:dyDescent="0.25">
      <c r="C665" s="4"/>
    </row>
    <row r="666" spans="3:3" ht="15.75" customHeight="1" x14ac:dyDescent="0.25">
      <c r="C666" s="4"/>
    </row>
    <row r="667" spans="3:3" ht="15.75" customHeight="1" x14ac:dyDescent="0.25">
      <c r="C667" s="4"/>
    </row>
    <row r="668" spans="3:3" ht="15.75" customHeight="1" x14ac:dyDescent="0.25">
      <c r="C668" s="4"/>
    </row>
    <row r="669" spans="3:3" ht="15.75" customHeight="1" x14ac:dyDescent="0.25">
      <c r="C669" s="4"/>
    </row>
    <row r="670" spans="3:3" ht="15.75" customHeight="1" x14ac:dyDescent="0.25">
      <c r="C670" s="4"/>
    </row>
    <row r="671" spans="3:3" ht="15.75" customHeight="1" x14ac:dyDescent="0.25">
      <c r="C671" s="4"/>
    </row>
    <row r="672" spans="3:3" ht="15.75" customHeight="1" x14ac:dyDescent="0.25">
      <c r="C672" s="4"/>
    </row>
    <row r="673" spans="3:3" ht="15.75" customHeight="1" x14ac:dyDescent="0.25">
      <c r="C673" s="4"/>
    </row>
    <row r="674" spans="3:3" ht="15.75" customHeight="1" x14ac:dyDescent="0.25">
      <c r="C674" s="4"/>
    </row>
    <row r="675" spans="3:3" ht="15.75" customHeight="1" x14ac:dyDescent="0.25">
      <c r="C675" s="4"/>
    </row>
    <row r="676" spans="3:3" ht="15.75" customHeight="1" x14ac:dyDescent="0.25">
      <c r="C676" s="4"/>
    </row>
    <row r="677" spans="3:3" ht="15.75" customHeight="1" x14ac:dyDescent="0.25">
      <c r="C677" s="4"/>
    </row>
    <row r="678" spans="3:3" ht="15.75" customHeight="1" x14ac:dyDescent="0.25">
      <c r="C678" s="4"/>
    </row>
    <row r="679" spans="3:3" ht="15.75" customHeight="1" x14ac:dyDescent="0.25">
      <c r="C679" s="4"/>
    </row>
    <row r="680" spans="3:3" ht="15.75" customHeight="1" x14ac:dyDescent="0.25">
      <c r="C680" s="4"/>
    </row>
    <row r="681" spans="3:3" ht="15.75" customHeight="1" x14ac:dyDescent="0.25">
      <c r="C681" s="4"/>
    </row>
    <row r="682" spans="3:3" ht="15.75" customHeight="1" x14ac:dyDescent="0.25">
      <c r="C682" s="4"/>
    </row>
    <row r="683" spans="3:3" ht="15.75" customHeight="1" x14ac:dyDescent="0.25">
      <c r="C683" s="4"/>
    </row>
    <row r="684" spans="3:3" ht="15.75" customHeight="1" x14ac:dyDescent="0.25">
      <c r="C684" s="4"/>
    </row>
    <row r="685" spans="3:3" ht="15.75" customHeight="1" x14ac:dyDescent="0.25">
      <c r="C685" s="4"/>
    </row>
    <row r="686" spans="3:3" ht="15.75" customHeight="1" x14ac:dyDescent="0.25">
      <c r="C686" s="4"/>
    </row>
    <row r="687" spans="3:3" ht="15.75" customHeight="1" x14ac:dyDescent="0.25">
      <c r="C687" s="4"/>
    </row>
    <row r="688" spans="3:3" ht="15.75" customHeight="1" x14ac:dyDescent="0.25">
      <c r="C688" s="4"/>
    </row>
    <row r="689" spans="3:3" ht="15.75" customHeight="1" x14ac:dyDescent="0.25">
      <c r="C689" s="4"/>
    </row>
    <row r="690" spans="3:3" ht="15.75" customHeight="1" x14ac:dyDescent="0.25">
      <c r="C690" s="4"/>
    </row>
    <row r="691" spans="3:3" ht="15.75" customHeight="1" x14ac:dyDescent="0.25">
      <c r="C691" s="4"/>
    </row>
    <row r="692" spans="3:3" ht="15.75" customHeight="1" x14ac:dyDescent="0.25">
      <c r="C692" s="4"/>
    </row>
    <row r="693" spans="3:3" ht="15.75" customHeight="1" x14ac:dyDescent="0.25">
      <c r="C693" s="4"/>
    </row>
    <row r="694" spans="3:3" ht="15.75" customHeight="1" x14ac:dyDescent="0.25">
      <c r="C694" s="4"/>
    </row>
    <row r="695" spans="3:3" ht="15.75" customHeight="1" x14ac:dyDescent="0.25">
      <c r="C695" s="4"/>
    </row>
    <row r="696" spans="3:3" ht="15.75" customHeight="1" x14ac:dyDescent="0.25">
      <c r="C696" s="4"/>
    </row>
    <row r="697" spans="3:3" ht="15.75" customHeight="1" x14ac:dyDescent="0.25">
      <c r="C697" s="4"/>
    </row>
    <row r="698" spans="3:3" ht="15.75" customHeight="1" x14ac:dyDescent="0.25">
      <c r="C698" s="4"/>
    </row>
    <row r="699" spans="3:3" ht="15.75" customHeight="1" x14ac:dyDescent="0.25">
      <c r="C699" s="4"/>
    </row>
    <row r="700" spans="3:3" ht="15.75" customHeight="1" x14ac:dyDescent="0.25">
      <c r="C700" s="4"/>
    </row>
    <row r="701" spans="3:3" ht="15.75" customHeight="1" x14ac:dyDescent="0.25">
      <c r="C701" s="4"/>
    </row>
    <row r="702" spans="3:3" ht="15.75" customHeight="1" x14ac:dyDescent="0.25">
      <c r="C702" s="4"/>
    </row>
    <row r="703" spans="3:3" ht="15.75" customHeight="1" x14ac:dyDescent="0.25">
      <c r="C703" s="4"/>
    </row>
    <row r="704" spans="3:3" ht="15.75" customHeight="1" x14ac:dyDescent="0.25">
      <c r="C704" s="4"/>
    </row>
    <row r="705" spans="3:3" ht="15.75" customHeight="1" x14ac:dyDescent="0.25">
      <c r="C705" s="4"/>
    </row>
    <row r="706" spans="3:3" ht="15.75" customHeight="1" x14ac:dyDescent="0.25">
      <c r="C706" s="4"/>
    </row>
    <row r="707" spans="3:3" ht="15.75" customHeight="1" x14ac:dyDescent="0.25">
      <c r="C707" s="4"/>
    </row>
    <row r="708" spans="3:3" ht="15.75" customHeight="1" x14ac:dyDescent="0.25">
      <c r="C708" s="4"/>
    </row>
    <row r="709" spans="3:3" ht="15.75" customHeight="1" x14ac:dyDescent="0.25">
      <c r="C709" s="4"/>
    </row>
    <row r="710" spans="3:3" ht="15.75" customHeight="1" x14ac:dyDescent="0.25">
      <c r="C710" s="4"/>
    </row>
    <row r="711" spans="3:3" ht="15.75" customHeight="1" x14ac:dyDescent="0.25">
      <c r="C711" s="4"/>
    </row>
    <row r="712" spans="3:3" ht="15.75" customHeight="1" x14ac:dyDescent="0.25">
      <c r="C712" s="4"/>
    </row>
    <row r="713" spans="3:3" ht="15.75" customHeight="1" x14ac:dyDescent="0.25">
      <c r="C713" s="4"/>
    </row>
    <row r="714" spans="3:3" ht="15.75" customHeight="1" x14ac:dyDescent="0.25">
      <c r="C714" s="4"/>
    </row>
    <row r="715" spans="3:3" ht="15.75" customHeight="1" x14ac:dyDescent="0.25">
      <c r="C715" s="4"/>
    </row>
    <row r="716" spans="3:3" ht="15.75" customHeight="1" x14ac:dyDescent="0.25">
      <c r="C716" s="4"/>
    </row>
    <row r="717" spans="3:3" ht="15.75" customHeight="1" x14ac:dyDescent="0.25">
      <c r="C717" s="4"/>
    </row>
    <row r="718" spans="3:3" ht="15.75" customHeight="1" x14ac:dyDescent="0.25">
      <c r="C718" s="4"/>
    </row>
    <row r="719" spans="3:3" ht="15.75" customHeight="1" x14ac:dyDescent="0.25">
      <c r="C719" s="4"/>
    </row>
    <row r="720" spans="3:3" ht="15.75" customHeight="1" x14ac:dyDescent="0.25">
      <c r="C720" s="4"/>
    </row>
    <row r="721" spans="3:3" ht="15.75" customHeight="1" x14ac:dyDescent="0.25">
      <c r="C721" s="4"/>
    </row>
    <row r="722" spans="3:3" ht="15.75" customHeight="1" x14ac:dyDescent="0.25">
      <c r="C722" s="4"/>
    </row>
    <row r="723" spans="3:3" ht="15.75" customHeight="1" x14ac:dyDescent="0.25">
      <c r="C723" s="4"/>
    </row>
    <row r="724" spans="3:3" ht="15.75" customHeight="1" x14ac:dyDescent="0.25">
      <c r="C724" s="4"/>
    </row>
    <row r="725" spans="3:3" ht="15.75" customHeight="1" x14ac:dyDescent="0.25">
      <c r="C725" s="4"/>
    </row>
    <row r="726" spans="3:3" ht="15.75" customHeight="1" x14ac:dyDescent="0.25">
      <c r="C726" s="4"/>
    </row>
    <row r="727" spans="3:3" ht="15.75" customHeight="1" x14ac:dyDescent="0.25">
      <c r="C727" s="4"/>
    </row>
    <row r="728" spans="3:3" ht="15.75" customHeight="1" x14ac:dyDescent="0.25">
      <c r="C728" s="4"/>
    </row>
    <row r="729" spans="3:3" ht="15.75" customHeight="1" x14ac:dyDescent="0.25">
      <c r="C729" s="4"/>
    </row>
    <row r="730" spans="3:3" ht="15.75" customHeight="1" x14ac:dyDescent="0.25">
      <c r="C730" s="4"/>
    </row>
    <row r="731" spans="3:3" ht="15.75" customHeight="1" x14ac:dyDescent="0.25">
      <c r="C731" s="4"/>
    </row>
    <row r="732" spans="3:3" ht="15.75" customHeight="1" x14ac:dyDescent="0.25">
      <c r="C732" s="4"/>
    </row>
    <row r="733" spans="3:3" ht="15.75" customHeight="1" x14ac:dyDescent="0.25">
      <c r="C733" s="4"/>
    </row>
    <row r="734" spans="3:3" ht="15.75" customHeight="1" x14ac:dyDescent="0.25">
      <c r="C734" s="4"/>
    </row>
    <row r="735" spans="3:3" ht="15.75" customHeight="1" x14ac:dyDescent="0.25">
      <c r="C735" s="4"/>
    </row>
    <row r="736" spans="3:3" ht="15.75" customHeight="1" x14ac:dyDescent="0.25">
      <c r="C736" s="4"/>
    </row>
    <row r="737" spans="3:3" ht="15.75" customHeight="1" x14ac:dyDescent="0.25">
      <c r="C737" s="4"/>
    </row>
    <row r="738" spans="3:3" ht="15.75" customHeight="1" x14ac:dyDescent="0.25">
      <c r="C738" s="4"/>
    </row>
    <row r="739" spans="3:3" ht="15.75" customHeight="1" x14ac:dyDescent="0.25">
      <c r="C739" s="4"/>
    </row>
    <row r="740" spans="3:3" ht="15.75" customHeight="1" x14ac:dyDescent="0.25">
      <c r="C740" s="4"/>
    </row>
    <row r="741" spans="3:3" ht="15.75" customHeight="1" x14ac:dyDescent="0.25">
      <c r="C741" s="4"/>
    </row>
    <row r="742" spans="3:3" ht="15.75" customHeight="1" x14ac:dyDescent="0.25">
      <c r="C742" s="4"/>
    </row>
    <row r="743" spans="3:3" ht="15.75" customHeight="1" x14ac:dyDescent="0.25">
      <c r="C743" s="4"/>
    </row>
    <row r="744" spans="3:3" ht="15.75" customHeight="1" x14ac:dyDescent="0.25">
      <c r="C744" s="4"/>
    </row>
    <row r="745" spans="3:3" ht="15.75" customHeight="1" x14ac:dyDescent="0.25">
      <c r="C745" s="4"/>
    </row>
    <row r="746" spans="3:3" ht="15.75" customHeight="1" x14ac:dyDescent="0.25">
      <c r="C746" s="4"/>
    </row>
    <row r="747" spans="3:3" ht="15.75" customHeight="1" x14ac:dyDescent="0.25">
      <c r="C747" s="4"/>
    </row>
    <row r="748" spans="3:3" ht="15.75" customHeight="1" x14ac:dyDescent="0.25">
      <c r="C748" s="4"/>
    </row>
    <row r="749" spans="3:3" ht="15.75" customHeight="1" x14ac:dyDescent="0.25">
      <c r="C749" s="4"/>
    </row>
    <row r="750" spans="3:3" ht="15.75" customHeight="1" x14ac:dyDescent="0.25">
      <c r="C750" s="4"/>
    </row>
    <row r="751" spans="3:3" ht="15.75" customHeight="1" x14ac:dyDescent="0.25">
      <c r="C751" s="4"/>
    </row>
    <row r="752" spans="3:3" ht="15.75" customHeight="1" x14ac:dyDescent="0.25">
      <c r="C752" s="4"/>
    </row>
    <row r="753" spans="3:3" ht="15.75" customHeight="1" x14ac:dyDescent="0.25">
      <c r="C753" s="4"/>
    </row>
    <row r="754" spans="3:3" ht="15.75" customHeight="1" x14ac:dyDescent="0.25">
      <c r="C754" s="4"/>
    </row>
    <row r="755" spans="3:3" ht="15.75" customHeight="1" x14ac:dyDescent="0.25">
      <c r="C755" s="4"/>
    </row>
    <row r="756" spans="3:3" ht="15.75" customHeight="1" x14ac:dyDescent="0.25">
      <c r="C756" s="4"/>
    </row>
    <row r="757" spans="3:3" ht="15.75" customHeight="1" x14ac:dyDescent="0.25">
      <c r="C757" s="4"/>
    </row>
    <row r="758" spans="3:3" ht="15.75" customHeight="1" x14ac:dyDescent="0.25">
      <c r="C758" s="4"/>
    </row>
    <row r="759" spans="3:3" ht="15.75" customHeight="1" x14ac:dyDescent="0.25">
      <c r="C759" s="4"/>
    </row>
    <row r="760" spans="3:3" ht="15.75" customHeight="1" x14ac:dyDescent="0.25">
      <c r="C760" s="4"/>
    </row>
    <row r="761" spans="3:3" ht="15.75" customHeight="1" x14ac:dyDescent="0.25">
      <c r="C761" s="4"/>
    </row>
    <row r="762" spans="3:3" ht="15.75" customHeight="1" x14ac:dyDescent="0.25">
      <c r="C762" s="4"/>
    </row>
    <row r="763" spans="3:3" ht="15.75" customHeight="1" x14ac:dyDescent="0.25">
      <c r="C763" s="4"/>
    </row>
    <row r="764" spans="3:3" ht="15.75" customHeight="1" x14ac:dyDescent="0.25">
      <c r="C764" s="4"/>
    </row>
    <row r="765" spans="3:3" ht="15.75" customHeight="1" x14ac:dyDescent="0.25">
      <c r="C765" s="4"/>
    </row>
    <row r="766" spans="3:3" ht="15.75" customHeight="1" x14ac:dyDescent="0.25">
      <c r="C766" s="4"/>
    </row>
    <row r="767" spans="3:3" ht="15.75" customHeight="1" x14ac:dyDescent="0.25">
      <c r="C767" s="4"/>
    </row>
    <row r="768" spans="3:3" ht="15.75" customHeight="1" x14ac:dyDescent="0.25">
      <c r="C768" s="4"/>
    </row>
    <row r="769" spans="3:3" ht="15.75" customHeight="1" x14ac:dyDescent="0.25">
      <c r="C769" s="4"/>
    </row>
    <row r="770" spans="3:3" ht="15.75" customHeight="1" x14ac:dyDescent="0.25">
      <c r="C770" s="4"/>
    </row>
    <row r="771" spans="3:3" ht="15.75" customHeight="1" x14ac:dyDescent="0.25">
      <c r="C771" s="4"/>
    </row>
    <row r="772" spans="3:3" ht="15.75" customHeight="1" x14ac:dyDescent="0.25">
      <c r="C772" s="4"/>
    </row>
    <row r="773" spans="3:3" ht="15.75" customHeight="1" x14ac:dyDescent="0.25">
      <c r="C773" s="4"/>
    </row>
    <row r="774" spans="3:3" ht="15.75" customHeight="1" x14ac:dyDescent="0.25">
      <c r="C774" s="4"/>
    </row>
    <row r="775" spans="3:3" ht="15.75" customHeight="1" x14ac:dyDescent="0.25">
      <c r="C775" s="4"/>
    </row>
    <row r="776" spans="3:3" ht="15.75" customHeight="1" x14ac:dyDescent="0.25">
      <c r="C776" s="4"/>
    </row>
    <row r="777" spans="3:3" ht="15.75" customHeight="1" x14ac:dyDescent="0.25">
      <c r="C777" s="4"/>
    </row>
    <row r="778" spans="3:3" ht="15.75" customHeight="1" x14ac:dyDescent="0.25">
      <c r="C778" s="4"/>
    </row>
    <row r="779" spans="3:3" ht="15.75" customHeight="1" x14ac:dyDescent="0.25">
      <c r="C779" s="4"/>
    </row>
    <row r="780" spans="3:3" ht="15.75" customHeight="1" x14ac:dyDescent="0.25">
      <c r="C780" s="4"/>
    </row>
    <row r="781" spans="3:3" ht="15.75" customHeight="1" x14ac:dyDescent="0.25">
      <c r="C781" s="4"/>
    </row>
    <row r="782" spans="3:3" ht="15.75" customHeight="1" x14ac:dyDescent="0.25">
      <c r="C782" s="4"/>
    </row>
    <row r="783" spans="3:3" ht="15.75" customHeight="1" x14ac:dyDescent="0.25">
      <c r="C783" s="4"/>
    </row>
    <row r="784" spans="3:3" ht="15.75" customHeight="1" x14ac:dyDescent="0.25">
      <c r="C784" s="4"/>
    </row>
    <row r="785" spans="3:3" ht="15.75" customHeight="1" x14ac:dyDescent="0.25">
      <c r="C785" s="4"/>
    </row>
    <row r="786" spans="3:3" ht="15.75" customHeight="1" x14ac:dyDescent="0.25">
      <c r="C786" s="4"/>
    </row>
    <row r="787" spans="3:3" ht="15.75" customHeight="1" x14ac:dyDescent="0.25">
      <c r="C787" s="4"/>
    </row>
    <row r="788" spans="3:3" ht="15.75" customHeight="1" x14ac:dyDescent="0.25">
      <c r="C788" s="4"/>
    </row>
    <row r="789" spans="3:3" ht="15.75" customHeight="1" x14ac:dyDescent="0.25">
      <c r="C789" s="4"/>
    </row>
    <row r="790" spans="3:3" ht="15.75" customHeight="1" x14ac:dyDescent="0.25">
      <c r="C790" s="4"/>
    </row>
    <row r="791" spans="3:3" ht="15.75" customHeight="1" x14ac:dyDescent="0.25">
      <c r="C791" s="4"/>
    </row>
    <row r="792" spans="3:3" ht="15.75" customHeight="1" x14ac:dyDescent="0.25">
      <c r="C792" s="4"/>
    </row>
    <row r="793" spans="3:3" ht="15.75" customHeight="1" x14ac:dyDescent="0.25">
      <c r="C793" s="4"/>
    </row>
    <row r="794" spans="3:3" ht="15.75" customHeight="1" x14ac:dyDescent="0.25">
      <c r="C794" s="4"/>
    </row>
    <row r="795" spans="3:3" ht="15.75" customHeight="1" x14ac:dyDescent="0.25">
      <c r="C795" s="4"/>
    </row>
    <row r="796" spans="3:3" ht="15.75" customHeight="1" x14ac:dyDescent="0.25">
      <c r="C796" s="4"/>
    </row>
    <row r="797" spans="3:3" ht="15.75" customHeight="1" x14ac:dyDescent="0.25">
      <c r="C797" s="4"/>
    </row>
    <row r="798" spans="3:3" ht="15.75" customHeight="1" x14ac:dyDescent="0.25">
      <c r="C798" s="4"/>
    </row>
    <row r="799" spans="3:3" ht="15.75" customHeight="1" x14ac:dyDescent="0.25">
      <c r="C799" s="4"/>
    </row>
    <row r="800" spans="3:3" ht="15.75" customHeight="1" x14ac:dyDescent="0.25">
      <c r="C800" s="4"/>
    </row>
    <row r="801" spans="3:3" ht="15.75" customHeight="1" x14ac:dyDescent="0.25">
      <c r="C801" s="4"/>
    </row>
    <row r="802" spans="3:3" ht="15.75" customHeight="1" x14ac:dyDescent="0.25">
      <c r="C802" s="4"/>
    </row>
    <row r="803" spans="3:3" ht="15.75" customHeight="1" x14ac:dyDescent="0.25">
      <c r="C803" s="4"/>
    </row>
    <row r="804" spans="3:3" ht="15.75" customHeight="1" x14ac:dyDescent="0.25">
      <c r="C804" s="4"/>
    </row>
    <row r="805" spans="3:3" ht="15.75" customHeight="1" x14ac:dyDescent="0.25">
      <c r="C805" s="4"/>
    </row>
    <row r="806" spans="3:3" ht="15.75" customHeight="1" x14ac:dyDescent="0.25">
      <c r="C806" s="4"/>
    </row>
    <row r="807" spans="3:3" ht="15.75" customHeight="1" x14ac:dyDescent="0.25">
      <c r="C807" s="4"/>
    </row>
    <row r="808" spans="3:3" ht="15.75" customHeight="1" x14ac:dyDescent="0.25">
      <c r="C808" s="4"/>
    </row>
    <row r="809" spans="3:3" ht="15.75" customHeight="1" x14ac:dyDescent="0.25">
      <c r="C809" s="4"/>
    </row>
    <row r="810" spans="3:3" ht="15.75" customHeight="1" x14ac:dyDescent="0.25">
      <c r="C810" s="4"/>
    </row>
    <row r="811" spans="3:3" ht="15.75" customHeight="1" x14ac:dyDescent="0.25">
      <c r="C811" s="4"/>
    </row>
    <row r="812" spans="3:3" ht="15.75" customHeight="1" x14ac:dyDescent="0.25">
      <c r="C812" s="4"/>
    </row>
    <row r="813" spans="3:3" ht="15.75" customHeight="1" x14ac:dyDescent="0.25">
      <c r="C813" s="4"/>
    </row>
    <row r="814" spans="3:3" ht="15.75" customHeight="1" x14ac:dyDescent="0.25">
      <c r="C814" s="4"/>
    </row>
    <row r="815" spans="3:3" ht="15.75" customHeight="1" x14ac:dyDescent="0.25">
      <c r="C815" s="4"/>
    </row>
    <row r="816" spans="3:3" ht="15.75" customHeight="1" x14ac:dyDescent="0.25">
      <c r="C816" s="4"/>
    </row>
    <row r="817" spans="3:3" ht="15.75" customHeight="1" x14ac:dyDescent="0.25">
      <c r="C817" s="4"/>
    </row>
    <row r="818" spans="3:3" ht="15.75" customHeight="1" x14ac:dyDescent="0.25">
      <c r="C818" s="4"/>
    </row>
    <row r="819" spans="3:3" ht="15.75" customHeight="1" x14ac:dyDescent="0.25">
      <c r="C819" s="4"/>
    </row>
    <row r="820" spans="3:3" ht="15.75" customHeight="1" x14ac:dyDescent="0.25">
      <c r="C820" s="4"/>
    </row>
    <row r="821" spans="3:3" ht="15.75" customHeight="1" x14ac:dyDescent="0.25">
      <c r="C821" s="4"/>
    </row>
    <row r="822" spans="3:3" ht="15.75" customHeight="1" x14ac:dyDescent="0.25">
      <c r="C822" s="4"/>
    </row>
    <row r="823" spans="3:3" ht="15.75" customHeight="1" x14ac:dyDescent="0.25">
      <c r="C823" s="4"/>
    </row>
    <row r="824" spans="3:3" ht="15.75" customHeight="1" x14ac:dyDescent="0.25">
      <c r="C824" s="4"/>
    </row>
    <row r="825" spans="3:3" ht="15.75" customHeight="1" x14ac:dyDescent="0.25">
      <c r="C825" s="4"/>
    </row>
    <row r="826" spans="3:3" ht="15.75" customHeight="1" x14ac:dyDescent="0.25">
      <c r="C826" s="4"/>
    </row>
    <row r="827" spans="3:3" ht="15.75" customHeight="1" x14ac:dyDescent="0.25">
      <c r="C827" s="4"/>
    </row>
    <row r="828" spans="3:3" ht="15.75" customHeight="1" x14ac:dyDescent="0.25">
      <c r="C828" s="4"/>
    </row>
    <row r="829" spans="3:3" ht="15.75" customHeight="1" x14ac:dyDescent="0.25">
      <c r="C829" s="4"/>
    </row>
    <row r="830" spans="3:3" ht="15.75" customHeight="1" x14ac:dyDescent="0.25">
      <c r="C830" s="4"/>
    </row>
    <row r="831" spans="3:3" ht="15.75" customHeight="1" x14ac:dyDescent="0.25">
      <c r="C831" s="4"/>
    </row>
    <row r="832" spans="3:3" ht="15.75" customHeight="1" x14ac:dyDescent="0.25">
      <c r="C832" s="4"/>
    </row>
    <row r="833" spans="3:3" ht="15.75" customHeight="1" x14ac:dyDescent="0.25">
      <c r="C833" s="4"/>
    </row>
    <row r="834" spans="3:3" ht="15.75" customHeight="1" x14ac:dyDescent="0.25">
      <c r="C834" s="4"/>
    </row>
    <row r="835" spans="3:3" ht="15.75" customHeight="1" x14ac:dyDescent="0.25">
      <c r="C835" s="4"/>
    </row>
    <row r="836" spans="3:3" ht="15.75" customHeight="1" x14ac:dyDescent="0.25">
      <c r="C836" s="4"/>
    </row>
    <row r="837" spans="3:3" ht="15.75" customHeight="1" x14ac:dyDescent="0.25">
      <c r="C837" s="4"/>
    </row>
    <row r="838" spans="3:3" ht="15.75" customHeight="1" x14ac:dyDescent="0.25">
      <c r="C838" s="4"/>
    </row>
    <row r="839" spans="3:3" ht="15.75" customHeight="1" x14ac:dyDescent="0.25">
      <c r="C839" s="4"/>
    </row>
    <row r="840" spans="3:3" ht="15.75" customHeight="1" x14ac:dyDescent="0.25">
      <c r="C840" s="4"/>
    </row>
    <row r="841" spans="3:3" ht="15.75" customHeight="1" x14ac:dyDescent="0.25">
      <c r="C841" s="4"/>
    </row>
    <row r="842" spans="3:3" ht="15.75" customHeight="1" x14ac:dyDescent="0.25">
      <c r="C842" s="4"/>
    </row>
    <row r="843" spans="3:3" ht="15.75" customHeight="1" x14ac:dyDescent="0.25">
      <c r="C843" s="4"/>
    </row>
    <row r="844" spans="3:3" ht="15.75" customHeight="1" x14ac:dyDescent="0.25">
      <c r="C844" s="4"/>
    </row>
    <row r="845" spans="3:3" ht="15.75" customHeight="1" x14ac:dyDescent="0.25">
      <c r="C845" s="4"/>
    </row>
    <row r="846" spans="3:3" ht="15.75" customHeight="1" x14ac:dyDescent="0.25">
      <c r="C846" s="4"/>
    </row>
    <row r="847" spans="3:3" ht="15.75" customHeight="1" x14ac:dyDescent="0.25">
      <c r="C847" s="4"/>
    </row>
    <row r="848" spans="3:3" ht="15.75" customHeight="1" x14ac:dyDescent="0.25">
      <c r="C848" s="4"/>
    </row>
    <row r="849" spans="3:3" ht="15.75" customHeight="1" x14ac:dyDescent="0.25">
      <c r="C849" s="4"/>
    </row>
    <row r="850" spans="3:3" ht="15.75" customHeight="1" x14ac:dyDescent="0.25">
      <c r="C850" s="4"/>
    </row>
    <row r="851" spans="3:3" ht="15.75" customHeight="1" x14ac:dyDescent="0.25">
      <c r="C851" s="4"/>
    </row>
    <row r="852" spans="3:3" ht="15.75" customHeight="1" x14ac:dyDescent="0.25">
      <c r="C852" s="4"/>
    </row>
    <row r="853" spans="3:3" ht="15.75" customHeight="1" x14ac:dyDescent="0.25">
      <c r="C853" s="4"/>
    </row>
    <row r="854" spans="3:3" ht="15.75" customHeight="1" x14ac:dyDescent="0.25">
      <c r="C854" s="4"/>
    </row>
    <row r="855" spans="3:3" ht="15.75" customHeight="1" x14ac:dyDescent="0.25">
      <c r="C855" s="4"/>
    </row>
    <row r="856" spans="3:3" ht="15.75" customHeight="1" x14ac:dyDescent="0.25">
      <c r="C856" s="4"/>
    </row>
    <row r="857" spans="3:3" ht="15.75" customHeight="1" x14ac:dyDescent="0.25">
      <c r="C857" s="4"/>
    </row>
    <row r="858" spans="3:3" ht="15.75" customHeight="1" x14ac:dyDescent="0.25">
      <c r="C858" s="4"/>
    </row>
    <row r="859" spans="3:3" ht="15.75" customHeight="1" x14ac:dyDescent="0.25">
      <c r="C859" s="4"/>
    </row>
    <row r="860" spans="3:3" ht="15.75" customHeight="1" x14ac:dyDescent="0.25">
      <c r="C860" s="4"/>
    </row>
    <row r="861" spans="3:3" ht="15.75" customHeight="1" x14ac:dyDescent="0.25">
      <c r="C861" s="4"/>
    </row>
    <row r="862" spans="3:3" ht="15.75" customHeight="1" x14ac:dyDescent="0.25">
      <c r="C862" s="4"/>
    </row>
    <row r="863" spans="3:3" ht="15.75" customHeight="1" x14ac:dyDescent="0.25">
      <c r="C863" s="4"/>
    </row>
    <row r="864" spans="3:3" ht="15.75" customHeight="1" x14ac:dyDescent="0.25">
      <c r="C864" s="4"/>
    </row>
    <row r="865" spans="3:3" ht="15.75" customHeight="1" x14ac:dyDescent="0.25">
      <c r="C865" s="4"/>
    </row>
    <row r="866" spans="3:3" ht="15.75" customHeight="1" x14ac:dyDescent="0.25">
      <c r="C866" s="4"/>
    </row>
    <row r="867" spans="3:3" ht="15.75" customHeight="1" x14ac:dyDescent="0.25">
      <c r="C867" s="4"/>
    </row>
    <row r="868" spans="3:3" ht="15.75" customHeight="1" x14ac:dyDescent="0.25">
      <c r="C868" s="4"/>
    </row>
    <row r="869" spans="3:3" ht="15.75" customHeight="1" x14ac:dyDescent="0.25">
      <c r="C869" s="4"/>
    </row>
    <row r="870" spans="3:3" ht="15.75" customHeight="1" x14ac:dyDescent="0.25">
      <c r="C870" s="4"/>
    </row>
    <row r="871" spans="3:3" ht="15.75" customHeight="1" x14ac:dyDescent="0.25">
      <c r="C871" s="4"/>
    </row>
    <row r="872" spans="3:3" ht="15.75" customHeight="1" x14ac:dyDescent="0.25">
      <c r="C872" s="4"/>
    </row>
    <row r="873" spans="3:3" ht="15.75" customHeight="1" x14ac:dyDescent="0.25">
      <c r="C873" s="4"/>
    </row>
    <row r="874" spans="3:3" ht="15.75" customHeight="1" x14ac:dyDescent="0.25">
      <c r="C874" s="4"/>
    </row>
    <row r="875" spans="3:3" ht="15.75" customHeight="1" x14ac:dyDescent="0.25">
      <c r="C875" s="4"/>
    </row>
    <row r="876" spans="3:3" ht="15.75" customHeight="1" x14ac:dyDescent="0.25">
      <c r="C876" s="4"/>
    </row>
    <row r="877" spans="3:3" ht="15.75" customHeight="1" x14ac:dyDescent="0.25">
      <c r="C877" s="4"/>
    </row>
    <row r="878" spans="3:3" ht="15.75" customHeight="1" x14ac:dyDescent="0.25">
      <c r="C878" s="4"/>
    </row>
    <row r="879" spans="3:3" ht="15.75" customHeight="1" x14ac:dyDescent="0.25">
      <c r="C879" s="4"/>
    </row>
    <row r="880" spans="3:3" ht="15.75" customHeight="1" x14ac:dyDescent="0.25">
      <c r="C880" s="4"/>
    </row>
    <row r="881" spans="3:3" ht="15.75" customHeight="1" x14ac:dyDescent="0.25">
      <c r="C881" s="4"/>
    </row>
    <row r="882" spans="3:3" ht="15.75" customHeight="1" x14ac:dyDescent="0.25">
      <c r="C882" s="4"/>
    </row>
    <row r="883" spans="3:3" ht="15.75" customHeight="1" x14ac:dyDescent="0.25">
      <c r="C883" s="4"/>
    </row>
    <row r="884" spans="3:3" ht="15.75" customHeight="1" x14ac:dyDescent="0.25">
      <c r="C884" s="4"/>
    </row>
    <row r="885" spans="3:3" ht="15.75" customHeight="1" x14ac:dyDescent="0.25">
      <c r="C885" s="4"/>
    </row>
    <row r="886" spans="3:3" ht="15.75" customHeight="1" x14ac:dyDescent="0.25">
      <c r="C886" s="4"/>
    </row>
    <row r="887" spans="3:3" ht="15.75" customHeight="1" x14ac:dyDescent="0.25">
      <c r="C887" s="4"/>
    </row>
    <row r="888" spans="3:3" ht="15.75" customHeight="1" x14ac:dyDescent="0.25">
      <c r="C888" s="4"/>
    </row>
    <row r="889" spans="3:3" ht="15.75" customHeight="1" x14ac:dyDescent="0.25">
      <c r="C889" s="4"/>
    </row>
    <row r="890" spans="3:3" ht="15.75" customHeight="1" x14ac:dyDescent="0.25">
      <c r="C890" s="4"/>
    </row>
    <row r="891" spans="3:3" ht="15.75" customHeight="1" x14ac:dyDescent="0.25">
      <c r="C891" s="4"/>
    </row>
    <row r="892" spans="3:3" ht="15.75" customHeight="1" x14ac:dyDescent="0.25">
      <c r="C892" s="4"/>
    </row>
    <row r="893" spans="3:3" ht="15.75" customHeight="1" x14ac:dyDescent="0.25">
      <c r="C893" s="4"/>
    </row>
    <row r="894" spans="3:3" ht="15.75" customHeight="1" x14ac:dyDescent="0.25">
      <c r="C894" s="4"/>
    </row>
    <row r="895" spans="3:3" ht="15.75" customHeight="1" x14ac:dyDescent="0.25">
      <c r="C895" s="4"/>
    </row>
    <row r="896" spans="3:3" ht="15.75" customHeight="1" x14ac:dyDescent="0.25">
      <c r="C896" s="4"/>
    </row>
    <row r="897" spans="3:3" ht="15.75" customHeight="1" x14ac:dyDescent="0.25">
      <c r="C897" s="4"/>
    </row>
    <row r="898" spans="3:3" ht="15.75" customHeight="1" x14ac:dyDescent="0.25">
      <c r="C898" s="4"/>
    </row>
    <row r="899" spans="3:3" ht="15.75" customHeight="1" x14ac:dyDescent="0.25">
      <c r="C899" s="4"/>
    </row>
    <row r="900" spans="3:3" ht="15.75" customHeight="1" x14ac:dyDescent="0.25">
      <c r="C900" s="4"/>
    </row>
    <row r="901" spans="3:3" ht="15.75" customHeight="1" x14ac:dyDescent="0.25">
      <c r="C901" s="4"/>
    </row>
    <row r="902" spans="3:3" ht="15.75" customHeight="1" x14ac:dyDescent="0.25">
      <c r="C902" s="4"/>
    </row>
    <row r="903" spans="3:3" ht="15.75" customHeight="1" x14ac:dyDescent="0.25">
      <c r="C903" s="4"/>
    </row>
    <row r="904" spans="3:3" ht="15.75" customHeight="1" x14ac:dyDescent="0.25">
      <c r="C904" s="4"/>
    </row>
    <row r="905" spans="3:3" ht="15.75" customHeight="1" x14ac:dyDescent="0.25">
      <c r="C905" s="4"/>
    </row>
    <row r="906" spans="3:3" ht="15.75" customHeight="1" x14ac:dyDescent="0.25">
      <c r="C906" s="4"/>
    </row>
    <row r="907" spans="3:3" ht="15.75" customHeight="1" x14ac:dyDescent="0.25">
      <c r="C907" s="4"/>
    </row>
    <row r="908" spans="3:3" ht="15.75" customHeight="1" x14ac:dyDescent="0.25">
      <c r="C908" s="4"/>
    </row>
    <row r="909" spans="3:3" ht="15.75" customHeight="1" x14ac:dyDescent="0.25">
      <c r="C909" s="4"/>
    </row>
    <row r="910" spans="3:3" ht="15.75" customHeight="1" x14ac:dyDescent="0.25">
      <c r="C910" s="4"/>
    </row>
    <row r="911" spans="3:3" ht="15.75" customHeight="1" x14ac:dyDescent="0.25">
      <c r="C911" s="4"/>
    </row>
    <row r="912" spans="3:3" ht="15.75" customHeight="1" x14ac:dyDescent="0.25">
      <c r="C912" s="4"/>
    </row>
    <row r="913" spans="3:3" ht="15.75" customHeight="1" x14ac:dyDescent="0.25">
      <c r="C913" s="4"/>
    </row>
    <row r="914" spans="3:3" ht="15.75" customHeight="1" x14ac:dyDescent="0.25">
      <c r="C914" s="4"/>
    </row>
    <row r="915" spans="3:3" ht="15.75" customHeight="1" x14ac:dyDescent="0.25">
      <c r="C915" s="4"/>
    </row>
    <row r="916" spans="3:3" ht="15.75" customHeight="1" x14ac:dyDescent="0.25">
      <c r="C916" s="4"/>
    </row>
    <row r="917" spans="3:3" ht="15.75" customHeight="1" x14ac:dyDescent="0.25">
      <c r="C917" s="4"/>
    </row>
    <row r="918" spans="3:3" ht="15.75" customHeight="1" x14ac:dyDescent="0.25">
      <c r="C918" s="4"/>
    </row>
    <row r="919" spans="3:3" ht="15.75" customHeight="1" x14ac:dyDescent="0.25">
      <c r="C919" s="4"/>
    </row>
    <row r="920" spans="3:3" ht="15.75" customHeight="1" x14ac:dyDescent="0.25">
      <c r="C920" s="4"/>
    </row>
    <row r="921" spans="3:3" ht="15.75" customHeight="1" x14ac:dyDescent="0.25">
      <c r="C921" s="4"/>
    </row>
    <row r="922" spans="3:3" ht="15.75" customHeight="1" x14ac:dyDescent="0.25">
      <c r="C922" s="4"/>
    </row>
    <row r="923" spans="3:3" ht="15.75" customHeight="1" x14ac:dyDescent="0.25">
      <c r="C923" s="4"/>
    </row>
    <row r="924" spans="3:3" ht="15.75" customHeight="1" x14ac:dyDescent="0.25">
      <c r="C924" s="4"/>
    </row>
    <row r="925" spans="3:3" ht="15.75" customHeight="1" x14ac:dyDescent="0.25">
      <c r="C925" s="4"/>
    </row>
    <row r="926" spans="3:3" ht="15.75" customHeight="1" x14ac:dyDescent="0.25">
      <c r="C926" s="4"/>
    </row>
    <row r="927" spans="3:3" ht="15.75" customHeight="1" x14ac:dyDescent="0.25">
      <c r="C927" s="4"/>
    </row>
    <row r="928" spans="3:3" ht="15.75" customHeight="1" x14ac:dyDescent="0.25">
      <c r="C928" s="4"/>
    </row>
    <row r="929" spans="3:3" ht="15.75" customHeight="1" x14ac:dyDescent="0.25">
      <c r="C929" s="4"/>
    </row>
    <row r="930" spans="3:3" ht="15.75" customHeight="1" x14ac:dyDescent="0.25">
      <c r="C930" s="4"/>
    </row>
    <row r="931" spans="3:3" ht="15.75" customHeight="1" x14ac:dyDescent="0.25">
      <c r="C931" s="4"/>
    </row>
    <row r="932" spans="3:3" ht="15.75" customHeight="1" x14ac:dyDescent="0.25">
      <c r="C932" s="4"/>
    </row>
    <row r="933" spans="3:3" ht="15.75" customHeight="1" x14ac:dyDescent="0.25">
      <c r="C933" s="4"/>
    </row>
    <row r="934" spans="3:3" ht="15.75" customHeight="1" x14ac:dyDescent="0.25">
      <c r="C934" s="4"/>
    </row>
    <row r="935" spans="3:3" ht="15.75" customHeight="1" x14ac:dyDescent="0.25">
      <c r="C935" s="4"/>
    </row>
    <row r="936" spans="3:3" ht="15.75" customHeight="1" x14ac:dyDescent="0.25">
      <c r="C936" s="4"/>
    </row>
    <row r="937" spans="3:3" ht="15.75" customHeight="1" x14ac:dyDescent="0.25">
      <c r="C937" s="4"/>
    </row>
    <row r="938" spans="3:3" ht="15.75" customHeight="1" x14ac:dyDescent="0.25">
      <c r="C938" s="4"/>
    </row>
    <row r="939" spans="3:3" ht="15.75" customHeight="1" x14ac:dyDescent="0.25">
      <c r="C939" s="4"/>
    </row>
    <row r="940" spans="3:3" ht="15.75" customHeight="1" x14ac:dyDescent="0.25">
      <c r="C940" s="4"/>
    </row>
    <row r="941" spans="3:3" ht="15.75" customHeight="1" x14ac:dyDescent="0.25">
      <c r="C941" s="4"/>
    </row>
    <row r="942" spans="3:3" ht="15.75" customHeight="1" x14ac:dyDescent="0.25">
      <c r="C942" s="4"/>
    </row>
    <row r="943" spans="3:3" ht="15.75" customHeight="1" x14ac:dyDescent="0.25">
      <c r="C943" s="4"/>
    </row>
    <row r="944" spans="3:3" ht="15.75" customHeight="1" x14ac:dyDescent="0.25">
      <c r="C944" s="4"/>
    </row>
    <row r="945" spans="3:3" ht="15.75" customHeight="1" x14ac:dyDescent="0.25">
      <c r="C945" s="4"/>
    </row>
    <row r="946" spans="3:3" ht="15.75" customHeight="1" x14ac:dyDescent="0.25">
      <c r="C946" s="4"/>
    </row>
    <row r="947" spans="3:3" ht="15.75" customHeight="1" x14ac:dyDescent="0.25">
      <c r="C947" s="4"/>
    </row>
    <row r="948" spans="3:3" ht="15.75" customHeight="1" x14ac:dyDescent="0.25">
      <c r="C948" s="4"/>
    </row>
    <row r="949" spans="3:3" ht="15.75" customHeight="1" x14ac:dyDescent="0.25">
      <c r="C949" s="4"/>
    </row>
    <row r="950" spans="3:3" ht="15.75" customHeight="1" x14ac:dyDescent="0.25">
      <c r="C950" s="4"/>
    </row>
    <row r="951" spans="3:3" ht="15.75" customHeight="1" x14ac:dyDescent="0.25">
      <c r="C951" s="4"/>
    </row>
    <row r="952" spans="3:3" ht="15.75" customHeight="1" x14ac:dyDescent="0.25">
      <c r="C952" s="4"/>
    </row>
    <row r="953" spans="3:3" ht="15.75" customHeight="1" x14ac:dyDescent="0.25">
      <c r="C953" s="4"/>
    </row>
    <row r="954" spans="3:3" ht="15.75" customHeight="1" x14ac:dyDescent="0.25">
      <c r="C954" s="4"/>
    </row>
    <row r="955" spans="3:3" ht="15.75" customHeight="1" x14ac:dyDescent="0.25">
      <c r="C955" s="4"/>
    </row>
    <row r="956" spans="3:3" ht="15.75" customHeight="1" x14ac:dyDescent="0.25">
      <c r="C956" s="4"/>
    </row>
    <row r="957" spans="3:3" ht="15.75" customHeight="1" x14ac:dyDescent="0.25">
      <c r="C957" s="4"/>
    </row>
    <row r="958" spans="3:3" ht="15.75" customHeight="1" x14ac:dyDescent="0.25">
      <c r="C958" s="4"/>
    </row>
    <row r="959" spans="3:3" ht="15.75" customHeight="1" x14ac:dyDescent="0.25">
      <c r="C959" s="4"/>
    </row>
    <row r="960" spans="3:3" ht="15.75" customHeight="1" x14ac:dyDescent="0.25">
      <c r="C960" s="4"/>
    </row>
    <row r="961" spans="3:3" ht="15.75" customHeight="1" x14ac:dyDescent="0.25">
      <c r="C961" s="4"/>
    </row>
    <row r="962" spans="3:3" ht="15.75" customHeight="1" x14ac:dyDescent="0.25">
      <c r="C962" s="4"/>
    </row>
    <row r="963" spans="3:3" ht="15.75" customHeight="1" x14ac:dyDescent="0.25">
      <c r="C963" s="4"/>
    </row>
    <row r="964" spans="3:3" ht="15.75" customHeight="1" x14ac:dyDescent="0.25">
      <c r="C964" s="4"/>
    </row>
    <row r="965" spans="3:3" ht="15.75" customHeight="1" x14ac:dyDescent="0.25">
      <c r="C965" s="4"/>
    </row>
    <row r="966" spans="3:3" ht="15.75" customHeight="1" x14ac:dyDescent="0.25">
      <c r="C966" s="4"/>
    </row>
    <row r="967" spans="3:3" ht="15.75" customHeight="1" x14ac:dyDescent="0.25">
      <c r="C967" s="4"/>
    </row>
    <row r="968" spans="3:3" ht="15.75" customHeight="1" x14ac:dyDescent="0.25">
      <c r="C968" s="4"/>
    </row>
    <row r="969" spans="3:3" ht="15.75" customHeight="1" x14ac:dyDescent="0.25">
      <c r="C969" s="4"/>
    </row>
    <row r="970" spans="3:3" ht="15.75" customHeight="1" x14ac:dyDescent="0.25">
      <c r="C970" s="4"/>
    </row>
    <row r="971" spans="3:3" ht="15.75" customHeight="1" x14ac:dyDescent="0.25">
      <c r="C971" s="4"/>
    </row>
    <row r="972" spans="3:3" ht="15.75" customHeight="1" x14ac:dyDescent="0.25">
      <c r="C972" s="4"/>
    </row>
    <row r="973" spans="3:3" ht="15.75" customHeight="1" x14ac:dyDescent="0.25">
      <c r="C973" s="4"/>
    </row>
    <row r="974" spans="3:3" ht="15.75" customHeight="1" x14ac:dyDescent="0.25">
      <c r="C974" s="4"/>
    </row>
    <row r="975" spans="3:3" ht="15.75" customHeight="1" x14ac:dyDescent="0.25">
      <c r="C975" s="4"/>
    </row>
    <row r="976" spans="3:3" ht="15.75" customHeight="1" x14ac:dyDescent="0.25">
      <c r="C976" s="4"/>
    </row>
    <row r="977" spans="3:3" ht="15.75" customHeight="1" x14ac:dyDescent="0.25">
      <c r="C977" s="4"/>
    </row>
    <row r="978" spans="3:3" ht="15.75" customHeight="1" x14ac:dyDescent="0.25">
      <c r="C978" s="4"/>
    </row>
    <row r="979" spans="3:3" ht="15.75" customHeight="1" x14ac:dyDescent="0.25">
      <c r="C979" s="4"/>
    </row>
    <row r="980" spans="3:3" ht="15.75" customHeight="1" x14ac:dyDescent="0.25">
      <c r="C980" s="4"/>
    </row>
    <row r="981" spans="3:3" ht="15.75" customHeight="1" x14ac:dyDescent="0.25">
      <c r="C981" s="4"/>
    </row>
    <row r="982" spans="3:3" ht="15.75" customHeight="1" x14ac:dyDescent="0.25">
      <c r="C982" s="4"/>
    </row>
    <row r="983" spans="3:3" ht="15.75" customHeight="1" x14ac:dyDescent="0.25">
      <c r="C983" s="4"/>
    </row>
    <row r="984" spans="3:3" ht="15.75" customHeight="1" x14ac:dyDescent="0.25">
      <c r="C984" s="4"/>
    </row>
    <row r="985" spans="3:3" ht="15.75" customHeight="1" x14ac:dyDescent="0.25">
      <c r="C985" s="4"/>
    </row>
    <row r="986" spans="3:3" ht="15.75" customHeight="1" x14ac:dyDescent="0.25">
      <c r="C986" s="4"/>
    </row>
    <row r="987" spans="3:3" ht="15.75" customHeight="1" x14ac:dyDescent="0.25">
      <c r="C987" s="4"/>
    </row>
    <row r="988" spans="3:3" ht="15.75" customHeight="1" x14ac:dyDescent="0.25">
      <c r="C988" s="4"/>
    </row>
    <row r="989" spans="3:3" ht="15.75" customHeight="1" x14ac:dyDescent="0.25">
      <c r="C989" s="4"/>
    </row>
    <row r="990" spans="3:3" ht="15.75" customHeight="1" x14ac:dyDescent="0.25">
      <c r="C990" s="4"/>
    </row>
    <row r="991" spans="3:3" ht="15.75" customHeight="1" x14ac:dyDescent="0.25">
      <c r="C991" s="4"/>
    </row>
    <row r="992" spans="3:3" ht="15.75" customHeight="1" x14ac:dyDescent="0.25">
      <c r="C992" s="4"/>
    </row>
    <row r="993" spans="3:3" ht="15.75" customHeight="1" x14ac:dyDescent="0.25">
      <c r="C993" s="4"/>
    </row>
    <row r="994" spans="3:3" ht="15.75" customHeight="1" x14ac:dyDescent="0.25">
      <c r="C994" s="4"/>
    </row>
    <row r="995" spans="3:3" ht="15.75" customHeight="1" x14ac:dyDescent="0.25">
      <c r="C995" s="4"/>
    </row>
    <row r="996" spans="3:3" ht="15.75" customHeight="1" x14ac:dyDescent="0.25">
      <c r="C996" s="4"/>
    </row>
    <row r="997" spans="3:3" ht="15.75" customHeight="1" x14ac:dyDescent="0.25">
      <c r="C997" s="4"/>
    </row>
    <row r="998" spans="3:3" ht="15.75" customHeight="1" x14ac:dyDescent="0.25">
      <c r="C998" s="4"/>
    </row>
    <row r="999" spans="3:3" ht="15.75" customHeight="1" x14ac:dyDescent="0.25">
      <c r="C999" s="4"/>
    </row>
    <row r="1000" spans="3:3" ht="15.75" customHeight="1" x14ac:dyDescent="0.25">
      <c r="C1000" s="4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2" workbookViewId="0"/>
  </sheetViews>
  <sheetFormatPr defaultColWidth="12.625" defaultRowHeight="15" customHeight="1" x14ac:dyDescent="0.2"/>
  <cols>
    <col min="1" max="1" width="14.5" customWidth="1"/>
    <col min="2" max="2" width="11" customWidth="1"/>
    <col min="3" max="3" width="11.625" customWidth="1"/>
    <col min="4" max="4" width="13.375" customWidth="1"/>
    <col min="5" max="6" width="11.5" customWidth="1"/>
    <col min="7" max="26" width="7.625" customWidth="1"/>
  </cols>
  <sheetData>
    <row r="1" spans="1:6" ht="15" hidden="1" customHeight="1" x14ac:dyDescent="0.2"/>
    <row r="2" spans="1:6" ht="15" customHeight="1" x14ac:dyDescent="0.25">
      <c r="A2" s="1" t="s">
        <v>0</v>
      </c>
    </row>
    <row r="3" spans="1:6" ht="15" customHeight="1" x14ac:dyDescent="0.25">
      <c r="A3" s="1" t="s">
        <v>74</v>
      </c>
    </row>
    <row r="4" spans="1:6" ht="15" customHeight="1" x14ac:dyDescent="0.25">
      <c r="A4" s="1" t="s">
        <v>2</v>
      </c>
    </row>
    <row r="5" spans="1:6" ht="15.75" x14ac:dyDescent="0.25">
      <c r="A5" s="2"/>
      <c r="B5" s="3" t="s">
        <v>3</v>
      </c>
      <c r="C5" s="3" t="s">
        <v>5</v>
      </c>
      <c r="D5" s="3" t="s">
        <v>3</v>
      </c>
      <c r="E5" s="3" t="s">
        <v>6</v>
      </c>
      <c r="F5" s="3" t="s">
        <v>5</v>
      </c>
    </row>
    <row r="6" spans="1:6" ht="15.75" x14ac:dyDescent="0.25">
      <c r="B6" s="6">
        <v>42825</v>
      </c>
      <c r="C6" s="6">
        <v>43100</v>
      </c>
      <c r="D6" s="6">
        <v>43190</v>
      </c>
      <c r="E6" s="6">
        <v>43464</v>
      </c>
      <c r="F6" s="6">
        <v>43465</v>
      </c>
    </row>
    <row r="7" spans="1:6" x14ac:dyDescent="0.25">
      <c r="A7" s="13" t="s">
        <v>75</v>
      </c>
      <c r="B7" s="25">
        <f>'2'!B29/'1'!B20</f>
        <v>-8.9994937573944587E-3</v>
      </c>
      <c r="C7" s="25">
        <f>'2'!C29/'1'!C20</f>
        <v>-6.5622091983591991E-3</v>
      </c>
      <c r="D7" s="25">
        <f>'2'!D29/'1'!D20</f>
        <v>-8.8096554053754411E-3</v>
      </c>
      <c r="E7" s="25">
        <f>'2'!E29/'1'!E20</f>
        <v>-1.1653688528371542E-3</v>
      </c>
      <c r="F7" s="25">
        <f>'2'!F29/'1'!F20</f>
        <v>-4.5082512429374371E-3</v>
      </c>
    </row>
    <row r="8" spans="1:6" x14ac:dyDescent="0.25">
      <c r="A8" s="13" t="s">
        <v>77</v>
      </c>
      <c r="B8" s="25">
        <f>'2'!B29/'1'!B40</f>
        <v>-1.032288028101868E-2</v>
      </c>
      <c r="C8" s="25">
        <f>'2'!C29/'1'!C40</f>
        <v>-7.5360585613458327E-3</v>
      </c>
      <c r="D8" s="25">
        <f>'2'!D29/'1'!D40</f>
        <v>-1.0122405711457687E-2</v>
      </c>
      <c r="E8" s="25">
        <f>'2'!E29/'1'!E40</f>
        <v>-1.3466978691236053E-3</v>
      </c>
      <c r="F8" s="25">
        <f>'2'!F29/'1'!F40</f>
        <v>-5.1987022958517636E-3</v>
      </c>
    </row>
    <row r="9" spans="1:6" x14ac:dyDescent="0.25">
      <c r="A9" s="13" t="s">
        <v>79</v>
      </c>
      <c r="B9" s="25">
        <f>'1'!B33/'1'!B40</f>
        <v>4.8144156409605853E-4</v>
      </c>
      <c r="C9" s="25">
        <f>'1'!C33/'1'!C40</f>
        <v>4.8838899467487369E-4</v>
      </c>
      <c r="D9" s="25">
        <f>'1'!D33/'1'!D40</f>
        <v>4.8965231962321075E-4</v>
      </c>
      <c r="E9" s="25">
        <f>'1'!E33/'1'!E40</f>
        <v>4.8983895468390033E-4</v>
      </c>
      <c r="F9" s="25">
        <f>'1'!F33/'1'!F40</f>
        <v>4.9172431327807202E-4</v>
      </c>
    </row>
    <row r="10" spans="1:6" x14ac:dyDescent="0.25">
      <c r="A10" s="13" t="s">
        <v>80</v>
      </c>
      <c r="B10" s="27">
        <f>'1'!B10/'1'!B24</f>
        <v>3.2462692321104272</v>
      </c>
      <c r="C10" s="27">
        <f>'1'!C10/'1'!C24</f>
        <v>3.1860733656218074</v>
      </c>
      <c r="D10" s="27">
        <f>'1'!D10/'1'!D24</f>
        <v>3.1622081874279044</v>
      </c>
      <c r="E10" s="27">
        <f>'1'!E10/'1'!E24</f>
        <v>3.0683692786738082</v>
      </c>
      <c r="F10" s="27">
        <f>'1'!F10/'1'!F24</f>
        <v>3.0788003847895578</v>
      </c>
    </row>
    <row r="11" spans="1:6" x14ac:dyDescent="0.25">
      <c r="A11" s="13" t="s">
        <v>81</v>
      </c>
      <c r="B11" s="25">
        <f>'2'!B29/'2'!B6</f>
        <v>-0.57049582892624007</v>
      </c>
      <c r="C11" s="25">
        <f>'2'!C29/'2'!C6</f>
        <v>-0.73684965684272752</v>
      </c>
      <c r="D11" s="25">
        <f>'2'!D29/'2'!D6</f>
        <v>-0.64609571442417824</v>
      </c>
      <c r="E11" s="25">
        <f>'2'!E29/'2'!E6</f>
        <v>-0.13042987495832853</v>
      </c>
      <c r="F11" s="25">
        <f>'2'!F29/'2'!F6</f>
        <v>-0.23314564758750358</v>
      </c>
    </row>
    <row r="12" spans="1:6" x14ac:dyDescent="0.25">
      <c r="A12" s="13" t="s">
        <v>82</v>
      </c>
      <c r="B12" s="25">
        <f>'2'!B16/'2'!B6</f>
        <v>-0.78944573774399318</v>
      </c>
      <c r="C12" s="25">
        <f>'2'!C16/'2'!C6</f>
        <v>-0.93511122477384523</v>
      </c>
      <c r="D12" s="25">
        <f>'2'!D16/'2'!D6</f>
        <v>-0.86642264354197507</v>
      </c>
      <c r="E12" s="25">
        <f>'2'!E16/'2'!E6</f>
        <v>-0.25281575778787102</v>
      </c>
      <c r="F12" s="25">
        <f>'2'!F16/'2'!F6</f>
        <v>-0.37473222292798891</v>
      </c>
    </row>
    <row r="13" spans="1:6" x14ac:dyDescent="0.25">
      <c r="A13" s="13" t="s">
        <v>83</v>
      </c>
      <c r="B13" s="25">
        <f>'2'!B29/('1'!B40+'1'!B33)</f>
        <v>-1.0317912808937738E-2</v>
      </c>
      <c r="C13" s="25">
        <f>'2'!C29/('1'!C40+'1'!C33)</f>
        <v>-7.5323798299331817E-3</v>
      </c>
      <c r="D13" s="25">
        <f>'2'!D29/('1'!D40+'1'!D33)</f>
        <v>-1.0117451677774988E-2</v>
      </c>
      <c r="E13" s="25">
        <f>'2'!E29/('1'!E40+'1'!E33)</f>
        <v>-1.3460385270185663E-3</v>
      </c>
      <c r="F13" s="25">
        <f>'2'!F29/('1'!F40+'1'!F33)</f>
        <v>-5.1961472239263869E-3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2020-04-11T14:46:25Z</dcterms:modified>
</cp:coreProperties>
</file>