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Engineering\Quarterly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uri="GoogleSheetsCustomDataVersion1">
      <go:sheetsCustomData xmlns:go="http://customooxmlschemas.google.com/" r:id="rId8" roundtripDataSignature="AMtx7mgd6Ilhx+RHcigp1826TPSP2O+8nQ=="/>
    </ext>
  </extLst>
</workbook>
</file>

<file path=xl/calcChain.xml><?xml version="1.0" encoding="utf-8"?>
<calcChain xmlns="http://schemas.openxmlformats.org/spreadsheetml/2006/main">
  <c r="F9" i="4" l="1"/>
  <c r="C9" i="4"/>
  <c r="B9" i="4"/>
  <c r="D8" i="4"/>
  <c r="C8" i="4"/>
  <c r="I42" i="3"/>
  <c r="H42" i="3"/>
  <c r="G42" i="3"/>
  <c r="F42" i="3"/>
  <c r="E42" i="3"/>
  <c r="D42" i="3"/>
  <c r="C42" i="3"/>
  <c r="B42" i="3"/>
  <c r="I35" i="3"/>
  <c r="H35" i="3"/>
  <c r="G35" i="3"/>
  <c r="F35" i="3"/>
  <c r="E35" i="3"/>
  <c r="D35" i="3"/>
  <c r="C35" i="3"/>
  <c r="B35" i="3"/>
  <c r="I21" i="3"/>
  <c r="H21" i="3"/>
  <c r="G21" i="3"/>
  <c r="F21" i="3"/>
  <c r="E21" i="3"/>
  <c r="D21" i="3"/>
  <c r="C21" i="3"/>
  <c r="B21" i="3"/>
  <c r="I11" i="3"/>
  <c r="I41" i="3" s="1"/>
  <c r="H11" i="3"/>
  <c r="H41" i="3" s="1"/>
  <c r="G11" i="3"/>
  <c r="G41" i="3" s="1"/>
  <c r="F11" i="3"/>
  <c r="F41" i="3" s="1"/>
  <c r="E11" i="3"/>
  <c r="E41" i="3" s="1"/>
  <c r="D11" i="3"/>
  <c r="D41" i="3" s="1"/>
  <c r="C11" i="3"/>
  <c r="C41" i="3" s="1"/>
  <c r="B11" i="3"/>
  <c r="B41" i="3" s="1"/>
  <c r="I32" i="2"/>
  <c r="H32" i="2"/>
  <c r="G32" i="2"/>
  <c r="F32" i="2"/>
  <c r="E32" i="2"/>
  <c r="D32" i="2"/>
  <c r="C32" i="2"/>
  <c r="B32" i="2"/>
  <c r="I25" i="2"/>
  <c r="H25" i="2"/>
  <c r="G25" i="2"/>
  <c r="F25" i="2"/>
  <c r="E25" i="2"/>
  <c r="D25" i="2"/>
  <c r="C25" i="2"/>
  <c r="B25" i="2"/>
  <c r="I10" i="2"/>
  <c r="H10" i="2"/>
  <c r="G10" i="2"/>
  <c r="F10" i="2"/>
  <c r="E10" i="2"/>
  <c r="D10" i="2"/>
  <c r="C10" i="2"/>
  <c r="B10" i="2"/>
  <c r="I8" i="2"/>
  <c r="I14" i="2" s="1"/>
  <c r="H8" i="2"/>
  <c r="H14" i="2" s="1"/>
  <c r="G8" i="2"/>
  <c r="G14" i="2" s="1"/>
  <c r="F8" i="2"/>
  <c r="F14" i="2" s="1"/>
  <c r="E8" i="2"/>
  <c r="E14" i="2" s="1"/>
  <c r="D8" i="2"/>
  <c r="D14" i="2" s="1"/>
  <c r="C8" i="2"/>
  <c r="C14" i="2" s="1"/>
  <c r="B8" i="2"/>
  <c r="B14" i="2" s="1"/>
  <c r="I49" i="1"/>
  <c r="H49" i="1"/>
  <c r="G49" i="1"/>
  <c r="F49" i="1"/>
  <c r="E49" i="1"/>
  <c r="D49" i="1"/>
  <c r="C49" i="1"/>
  <c r="B49" i="1"/>
  <c r="I42" i="1"/>
  <c r="I48" i="1" s="1"/>
  <c r="H42" i="1"/>
  <c r="H48" i="1" s="1"/>
  <c r="G42" i="1"/>
  <c r="G48" i="1" s="1"/>
  <c r="F42" i="1"/>
  <c r="F8" i="4" s="1"/>
  <c r="E42" i="1"/>
  <c r="D42" i="1"/>
  <c r="D48" i="1" s="1"/>
  <c r="C42" i="1"/>
  <c r="C48" i="1" s="1"/>
  <c r="B42" i="1"/>
  <c r="B8" i="4" s="1"/>
  <c r="I35" i="1"/>
  <c r="H35" i="1"/>
  <c r="G35" i="1"/>
  <c r="F35" i="1"/>
  <c r="E35" i="1"/>
  <c r="D35" i="1"/>
  <c r="C35" i="1"/>
  <c r="B35" i="1"/>
  <c r="I26" i="1"/>
  <c r="I40" i="1" s="1"/>
  <c r="H26" i="1"/>
  <c r="H40" i="1" s="1"/>
  <c r="G26" i="1"/>
  <c r="G40" i="1" s="1"/>
  <c r="F26" i="1"/>
  <c r="F40" i="1" s="1"/>
  <c r="E26" i="1"/>
  <c r="E40" i="1" s="1"/>
  <c r="D26" i="1"/>
  <c r="D40" i="1" s="1"/>
  <c r="C26" i="1"/>
  <c r="C40" i="1" s="1"/>
  <c r="B26" i="1"/>
  <c r="B40" i="1" s="1"/>
  <c r="I15" i="1"/>
  <c r="H15" i="1"/>
  <c r="G15" i="1"/>
  <c r="F15" i="1"/>
  <c r="E15" i="1"/>
  <c r="E9" i="4" s="1"/>
  <c r="D15" i="1"/>
  <c r="D9" i="4" s="1"/>
  <c r="C15" i="1"/>
  <c r="B15" i="1"/>
  <c r="I7" i="1"/>
  <c r="I22" i="1" s="1"/>
  <c r="H7" i="1"/>
  <c r="H22" i="1" s="1"/>
  <c r="G7" i="1"/>
  <c r="G22" i="1" s="1"/>
  <c r="F7" i="1"/>
  <c r="F22" i="1" s="1"/>
  <c r="E7" i="1"/>
  <c r="E22" i="1" s="1"/>
  <c r="D7" i="1"/>
  <c r="D22" i="1" s="1"/>
  <c r="C7" i="1"/>
  <c r="C22" i="1" s="1"/>
  <c r="B7" i="1"/>
  <c r="B22" i="1" s="1"/>
  <c r="C11" i="4" l="1"/>
  <c r="C23" i="2"/>
  <c r="C29" i="2" s="1"/>
  <c r="C20" i="2"/>
  <c r="D23" i="2"/>
  <c r="D29" i="2" s="1"/>
  <c r="D20" i="2"/>
  <c r="D11" i="4"/>
  <c r="E46" i="1"/>
  <c r="E11" i="4"/>
  <c r="E23" i="2"/>
  <c r="E29" i="2" s="1"/>
  <c r="E20" i="2"/>
  <c r="I23" i="2"/>
  <c r="I29" i="2" s="1"/>
  <c r="I31" i="2" s="1"/>
  <c r="I20" i="2"/>
  <c r="G23" i="2"/>
  <c r="G29" i="2" s="1"/>
  <c r="G31" i="2" s="1"/>
  <c r="G20" i="2"/>
  <c r="H23" i="2"/>
  <c r="H29" i="2" s="1"/>
  <c r="H31" i="2" s="1"/>
  <c r="H20" i="2"/>
  <c r="B23" i="2"/>
  <c r="B29" i="2" s="1"/>
  <c r="B20" i="2"/>
  <c r="B11" i="4"/>
  <c r="F11" i="4"/>
  <c r="F23" i="2"/>
  <c r="F29" i="2" s="1"/>
  <c r="F20" i="2"/>
  <c r="I46" i="1"/>
  <c r="E48" i="1"/>
  <c r="I37" i="3"/>
  <c r="I39" i="3" s="1"/>
  <c r="F46" i="1"/>
  <c r="F48" i="1"/>
  <c r="B37" i="3"/>
  <c r="B39" i="3" s="1"/>
  <c r="C46" i="1"/>
  <c r="G46" i="1"/>
  <c r="C37" i="3"/>
  <c r="C39" i="3" s="1"/>
  <c r="G37" i="3"/>
  <c r="G39" i="3" s="1"/>
  <c r="E8" i="4"/>
  <c r="E37" i="3"/>
  <c r="E39" i="3" s="1"/>
  <c r="B46" i="1"/>
  <c r="B48" i="1"/>
  <c r="F37" i="3"/>
  <c r="F39" i="3" s="1"/>
  <c r="D46" i="1"/>
  <c r="H46" i="1"/>
  <c r="D37" i="3"/>
  <c r="D39" i="3" s="1"/>
  <c r="H37" i="3"/>
  <c r="H39" i="3" s="1"/>
  <c r="C7" i="4" l="1"/>
  <c r="C12" i="4"/>
  <c r="C10" i="4"/>
  <c r="C6" i="4"/>
  <c r="C31" i="2"/>
  <c r="D10" i="4"/>
  <c r="D6" i="4"/>
  <c r="D31" i="2"/>
  <c r="D12" i="4"/>
  <c r="D7" i="4"/>
  <c r="F12" i="4"/>
  <c r="F10" i="4"/>
  <c r="F6" i="4"/>
  <c r="F7" i="4"/>
  <c r="F31" i="2"/>
  <c r="B12" i="4"/>
  <c r="B10" i="4"/>
  <c r="B31" i="2"/>
  <c r="B7" i="4"/>
  <c r="B6" i="4"/>
  <c r="E10" i="4"/>
  <c r="E6" i="4"/>
  <c r="E31" i="2"/>
  <c r="E12" i="4"/>
  <c r="E7" i="4"/>
</calcChain>
</file>

<file path=xl/sharedStrings.xml><?xml version="1.0" encoding="utf-8"?>
<sst xmlns="http://schemas.openxmlformats.org/spreadsheetml/2006/main" count="132" uniqueCount="98">
  <si>
    <t>BANGLADESH BUILDING SYSTEM LIMITED</t>
  </si>
  <si>
    <t>Balance Sheet</t>
  </si>
  <si>
    <t>As at quarter end</t>
  </si>
  <si>
    <t>Quarter 3</t>
  </si>
  <si>
    <t>Income Statement</t>
  </si>
  <si>
    <t>Quarter 2</t>
  </si>
  <si>
    <t>Quarter 1</t>
  </si>
  <si>
    <t>Quarter  2</t>
  </si>
  <si>
    <t>ASSETS</t>
  </si>
  <si>
    <t>Net Cash Flows - Operating Activities</t>
  </si>
  <si>
    <t>Net Revenues</t>
  </si>
  <si>
    <t>NON CURRENT ASSETS</t>
  </si>
  <si>
    <t>Collection from Turnover and Other Income</t>
  </si>
  <si>
    <t>Cost of goods sold</t>
  </si>
  <si>
    <t>Payment to Supplier, Employees &amp; Others</t>
  </si>
  <si>
    <t>Gross Profit</t>
  </si>
  <si>
    <t>Interest paid</t>
  </si>
  <si>
    <t>Income Tax Paid and/or deducted at sources</t>
  </si>
  <si>
    <t>Property, Plant and Equipment</t>
  </si>
  <si>
    <t>Leased Assets</t>
  </si>
  <si>
    <t>Operating Incomes/Expenses</t>
  </si>
  <si>
    <t>Intangible Assets</t>
  </si>
  <si>
    <t>Net Cash Flows - Investment Activities</t>
  </si>
  <si>
    <t>Administrative Expenses</t>
  </si>
  <si>
    <t>Investment in Associate Company</t>
  </si>
  <si>
    <t xml:space="preserve">Acquisition of Fixed Assets </t>
  </si>
  <si>
    <t>Selling Expenses</t>
  </si>
  <si>
    <t>Work In Progress for new office space</t>
  </si>
  <si>
    <t>Acquisition of Intangible Assets</t>
  </si>
  <si>
    <t>Capital work in progress</t>
  </si>
  <si>
    <t>Operating Profit</t>
  </si>
  <si>
    <t>Sale of Asset</t>
  </si>
  <si>
    <t>Sale of Shares of Associate</t>
  </si>
  <si>
    <t>CURRENT ASSETS</t>
  </si>
  <si>
    <t>Dividend Income</t>
  </si>
  <si>
    <t>Non-Operating Income/(Expenses)</t>
  </si>
  <si>
    <t>Investment in Associate</t>
  </si>
  <si>
    <t>Inventories</t>
  </si>
  <si>
    <t>Goods-in-Transit</t>
  </si>
  <si>
    <t>Financial charges</t>
  </si>
  <si>
    <t>Accounts Receivable</t>
  </si>
  <si>
    <t>Advances, Deposits &amp; Pre-Payments</t>
  </si>
  <si>
    <t>Add: Other Income</t>
  </si>
  <si>
    <t>Non Operating Income</t>
  </si>
  <si>
    <t>Cash and Cash Equivalents</t>
  </si>
  <si>
    <t>Net Cash Flows - Financing Activities</t>
  </si>
  <si>
    <t>Borrowing from Lease Finance</t>
  </si>
  <si>
    <t>Profit Before contribution to WPPF</t>
  </si>
  <si>
    <t>Loan from/(Repayment) of Long Term Loan</t>
  </si>
  <si>
    <t>Loan from/(Repayment) of Current Portion of Long Term Loan</t>
  </si>
  <si>
    <t>Less: Workers profit Participation Fund</t>
  </si>
  <si>
    <t>Loan from/(Repayment) of Short Term Loan</t>
  </si>
  <si>
    <t>Share of Profit from Associate</t>
  </si>
  <si>
    <t>Interest Income &amp; Other Operating Income</t>
  </si>
  <si>
    <t>Liabilities and Capital</t>
  </si>
  <si>
    <t>Share Capital</t>
  </si>
  <si>
    <t>Borrowings from/(Repayment) banks/financial institutions</t>
  </si>
  <si>
    <t>Payment from IPO Proceeds</t>
  </si>
  <si>
    <t>Profit Before Taxation</t>
  </si>
  <si>
    <t>Cash Dividend Paid</t>
  </si>
  <si>
    <t>Liabilities</t>
  </si>
  <si>
    <t>Finance Cost paid</t>
  </si>
  <si>
    <t>Bank Interest Paid</t>
  </si>
  <si>
    <t>Provision for Taxation</t>
  </si>
  <si>
    <t>Current Liabilities</t>
  </si>
  <si>
    <t>Current</t>
  </si>
  <si>
    <t>Deferred</t>
  </si>
  <si>
    <t>Short Term Loan</t>
  </si>
  <si>
    <t>Net Profit</t>
  </si>
  <si>
    <t>Net Change in Cash Flows</t>
  </si>
  <si>
    <t>Current Portion of Long term Loan</t>
  </si>
  <si>
    <t>Cash and Cash Equivalents at Beginning Period</t>
  </si>
  <si>
    <t>Creditors &amp; Accruals</t>
  </si>
  <si>
    <t>Cash and Cash Equivalents at End of Period</t>
  </si>
  <si>
    <t>Liabilities for Expenses</t>
  </si>
  <si>
    <t>Earnings per share (par value Taka 10)</t>
  </si>
  <si>
    <t>Provision for Tax</t>
  </si>
  <si>
    <t>Net Operating Cash Flow Per Share</t>
  </si>
  <si>
    <t>Accounts and Other Payable</t>
  </si>
  <si>
    <t>Current Portion of Lease Obligation</t>
  </si>
  <si>
    <t>Shares to Calculate EPS</t>
  </si>
  <si>
    <t>Non Current Liabilities</t>
  </si>
  <si>
    <t>Shares to Calculate NOCFPS</t>
  </si>
  <si>
    <t>Long Term Loan</t>
  </si>
  <si>
    <t>Lease Obligation</t>
  </si>
  <si>
    <t>Deferred Liability</t>
  </si>
  <si>
    <t>Shareholders’ Equity</t>
  </si>
  <si>
    <t>Retained Earnings</t>
  </si>
  <si>
    <t>Net assets value per share</t>
  </si>
  <si>
    <t>Shares to calculate NAVPS</t>
  </si>
  <si>
    <t>Ratio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</si>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</sst>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(* #,##0_);_(* \(#,##0\);_(* &quot;-&quot;_);_(@_)"/>
    <numFmt numFmtId="43" formatCode="_(* #,##0.00_);_(* \(#,##0.00\);_(* &quot;-&quot;??_);_(@_)"/>
    <numFmt numFmtId="164" formatCode="[$-409]d\-mmm\-yy"/>
    <numFmt numFmtId="165" formatCode="_(* #,##0_);_(* \(#,##0\);_(* &quot;-&quot;??_);_(@_)"/>
    <numFmt numFmtId="166" formatCode="0.0%"/>
    <numFmt numFmtId="167" formatCode="0.0"/>
  </numFmts>
  <fonts count="13" x14ac:knownFonts="1">
    <font>
      <sz val="11"/>
      <color theme="1"/>
      <name val="Arial"/>
    </font>
    <font>
      <b/>
      <sz val="11"/>
      <color theme="1"/>
      <name val="Calibri"/>
    </font>
    <font>
      <b/>
      <sz val="12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sz val="12"/>
      <color theme="1"/>
      <name val="Calibri"/>
    </font>
    <font>
      <b/>
      <u/>
      <sz val="11"/>
      <color theme="1"/>
      <name val="Calibri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Arial"/>
    </font>
    <font>
      <b/>
      <sz val="11"/>
      <color theme="1"/>
      <name val="Arial"/>
    </font>
    <font>
      <sz val="12"/>
      <color theme="1"/>
      <name val="Arial"/>
    </font>
    <font>
      <b/>
      <u/>
      <sz val="12"/>
      <color theme="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5" fontId="2" fillId="0" borderId="0" xfId="0" applyNumberFormat="1" applyFont="1" applyAlignment="1">
      <alignment horizontal="right"/>
    </xf>
    <xf numFmtId="41" fontId="1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41" fontId="3" fillId="0" borderId="0" xfId="0" applyNumberFormat="1" applyFont="1"/>
    <xf numFmtId="41" fontId="4" fillId="0" borderId="0" xfId="0" applyNumberFormat="1" applyFont="1" applyAlignment="1"/>
    <xf numFmtId="165" fontId="3" fillId="0" borderId="0" xfId="0" applyNumberFormat="1" applyFont="1"/>
    <xf numFmtId="165" fontId="5" fillId="0" borderId="0" xfId="0" applyNumberFormat="1" applyFont="1" applyAlignment="1">
      <alignment horizontal="right"/>
    </xf>
    <xf numFmtId="0" fontId="6" fillId="0" borderId="0" xfId="0" applyFont="1"/>
    <xf numFmtId="0" fontId="7" fillId="0" borderId="0" xfId="0" applyFont="1"/>
    <xf numFmtId="41" fontId="3" fillId="0" borderId="1" xfId="0" applyNumberFormat="1" applyFont="1" applyBorder="1"/>
    <xf numFmtId="165" fontId="4" fillId="0" borderId="0" xfId="0" applyNumberFormat="1" applyFont="1" applyAlignment="1"/>
    <xf numFmtId="165" fontId="3" fillId="0" borderId="0" xfId="0" applyNumberFormat="1" applyFont="1" applyAlignment="1">
      <alignment horizontal="right"/>
    </xf>
    <xf numFmtId="41" fontId="1" fillId="0" borderId="0" xfId="0" applyNumberFormat="1" applyFont="1"/>
    <xf numFmtId="165" fontId="1" fillId="0" borderId="2" xfId="0" applyNumberFormat="1" applyFont="1" applyBorder="1"/>
    <xf numFmtId="0" fontId="3" fillId="0" borderId="0" xfId="0" applyFont="1"/>
    <xf numFmtId="165" fontId="1" fillId="0" borderId="0" xfId="0" applyNumberFormat="1" applyFont="1" applyAlignment="1">
      <alignment horizontal="right"/>
    </xf>
    <xf numFmtId="165" fontId="1" fillId="0" borderId="0" xfId="0" applyNumberFormat="1" applyFont="1"/>
    <xf numFmtId="165" fontId="4" fillId="0" borderId="0" xfId="0" applyNumberFormat="1" applyFont="1" applyAlignment="1">
      <alignment horizontal="right"/>
    </xf>
    <xf numFmtId="0" fontId="3" fillId="0" borderId="0" xfId="0" applyFont="1" applyAlignment="1">
      <alignment wrapText="1"/>
    </xf>
    <xf numFmtId="0" fontId="4" fillId="0" borderId="0" xfId="0" applyFont="1" applyAlignment="1"/>
    <xf numFmtId="0" fontId="8" fillId="0" borderId="0" xfId="0" applyFont="1"/>
    <xf numFmtId="41" fontId="8" fillId="0" borderId="0" xfId="0" applyNumberFormat="1" applyFont="1"/>
    <xf numFmtId="165" fontId="9" fillId="0" borderId="0" xfId="0" applyNumberFormat="1" applyFont="1" applyAlignment="1">
      <alignment horizontal="right"/>
    </xf>
    <xf numFmtId="0" fontId="4" fillId="0" borderId="0" xfId="0" applyFont="1" applyAlignment="1">
      <alignment wrapText="1"/>
    </xf>
    <xf numFmtId="0" fontId="1" fillId="0" borderId="3" xfId="0" applyFont="1" applyBorder="1"/>
    <xf numFmtId="165" fontId="2" fillId="0" borderId="0" xfId="0" applyNumberFormat="1" applyFont="1" applyAlignment="1">
      <alignment horizontal="right"/>
    </xf>
    <xf numFmtId="165" fontId="10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right"/>
    </xf>
    <xf numFmtId="165" fontId="3" fillId="0" borderId="2" xfId="0" applyNumberFormat="1" applyFont="1" applyBorder="1" applyAlignment="1">
      <alignment horizontal="right"/>
    </xf>
    <xf numFmtId="165" fontId="4" fillId="0" borderId="2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12" fillId="0" borderId="0" xfId="0" applyFont="1" applyAlignment="1">
      <alignment horizontal="left"/>
    </xf>
    <xf numFmtId="41" fontId="1" fillId="0" borderId="3" xfId="0" applyNumberFormat="1" applyFont="1" applyBorder="1"/>
    <xf numFmtId="165" fontId="1" fillId="0" borderId="3" xfId="0" applyNumberFormat="1" applyFont="1" applyBorder="1"/>
    <xf numFmtId="3" fontId="1" fillId="0" borderId="0" xfId="0" applyNumberFormat="1" applyFont="1"/>
    <xf numFmtId="2" fontId="1" fillId="0" borderId="4" xfId="0" applyNumberFormat="1" applyFont="1" applyBorder="1"/>
    <xf numFmtId="2" fontId="1" fillId="0" borderId="0" xfId="0" applyNumberFormat="1" applyFont="1"/>
    <xf numFmtId="43" fontId="1" fillId="0" borderId="4" xfId="0" applyNumberFormat="1" applyFont="1" applyBorder="1"/>
    <xf numFmtId="166" fontId="3" fillId="0" borderId="0" xfId="0" applyNumberFormat="1" applyFont="1"/>
    <xf numFmtId="167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1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31.875" customWidth="1"/>
    <col min="2" max="6" width="12.5" customWidth="1"/>
    <col min="7" max="7" width="14.125" customWidth="1"/>
    <col min="8" max="8" width="12" customWidth="1"/>
    <col min="9" max="9" width="12.75" customWidth="1"/>
    <col min="10" max="26" width="7.625" customWidth="1"/>
  </cols>
  <sheetData>
    <row r="1" spans="1:22" x14ac:dyDescent="0.25">
      <c r="A1" s="1" t="s">
        <v>0</v>
      </c>
    </row>
    <row r="2" spans="1:22" x14ac:dyDescent="0.25">
      <c r="A2" s="1" t="s">
        <v>1</v>
      </c>
    </row>
    <row r="3" spans="1:22" x14ac:dyDescent="0.25">
      <c r="A3" s="1" t="s">
        <v>2</v>
      </c>
    </row>
    <row r="4" spans="1:22" x14ac:dyDescent="0.25">
      <c r="B4" s="2" t="s">
        <v>3</v>
      </c>
      <c r="C4" s="2" t="s">
        <v>5</v>
      </c>
      <c r="D4" s="2" t="s">
        <v>3</v>
      </c>
      <c r="E4" s="2" t="s">
        <v>6</v>
      </c>
      <c r="F4" s="2" t="s">
        <v>5</v>
      </c>
      <c r="G4" s="2" t="s">
        <v>3</v>
      </c>
      <c r="H4" s="5" t="s">
        <v>6</v>
      </c>
      <c r="I4" s="5" t="s">
        <v>7</v>
      </c>
    </row>
    <row r="5" spans="1:22" ht="15.75" x14ac:dyDescent="0.25">
      <c r="B5" s="4">
        <v>42825</v>
      </c>
      <c r="C5" s="4">
        <v>43100</v>
      </c>
      <c r="D5" s="4">
        <v>43190</v>
      </c>
      <c r="E5" s="4">
        <v>43373</v>
      </c>
      <c r="F5" s="4">
        <v>43465</v>
      </c>
      <c r="G5" s="4">
        <v>43555</v>
      </c>
      <c r="H5" s="6">
        <v>43738</v>
      </c>
      <c r="I5" s="6">
        <v>43830</v>
      </c>
    </row>
    <row r="6" spans="1:22" x14ac:dyDescent="0.25">
      <c r="A6" s="7" t="s">
        <v>8</v>
      </c>
      <c r="B6" s="9"/>
      <c r="C6" s="9"/>
      <c r="D6" s="9"/>
      <c r="E6" s="9"/>
      <c r="F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</row>
    <row r="7" spans="1:22" x14ac:dyDescent="0.25">
      <c r="A7" s="13" t="s">
        <v>11</v>
      </c>
      <c r="B7" s="18">
        <f t="shared" ref="B7:I7" si="0">SUM(B8:B13)</f>
        <v>1244672754</v>
      </c>
      <c r="C7" s="18">
        <f t="shared" si="0"/>
        <v>1465140576</v>
      </c>
      <c r="D7" s="18">
        <f t="shared" si="0"/>
        <v>1688141668</v>
      </c>
      <c r="E7" s="18">
        <f t="shared" si="0"/>
        <v>1592273143</v>
      </c>
      <c r="F7" s="18">
        <f t="shared" si="0"/>
        <v>1651661895</v>
      </c>
      <c r="G7" s="18">
        <f t="shared" si="0"/>
        <v>1688141668</v>
      </c>
      <c r="H7" s="18">
        <f t="shared" si="0"/>
        <v>1848724335</v>
      </c>
      <c r="I7" s="18">
        <f t="shared" si="0"/>
        <v>1898048674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</row>
    <row r="8" spans="1:22" x14ac:dyDescent="0.25">
      <c r="A8" s="20" t="s">
        <v>18</v>
      </c>
      <c r="B8" s="9">
        <v>768484652</v>
      </c>
      <c r="C8" s="9">
        <v>957585275</v>
      </c>
      <c r="D8" s="9">
        <v>910064807</v>
      </c>
      <c r="E8" s="9">
        <v>934538449</v>
      </c>
      <c r="F8" s="9">
        <v>922539982</v>
      </c>
      <c r="G8" s="9">
        <v>910064807</v>
      </c>
      <c r="H8" s="10">
        <v>892719126</v>
      </c>
      <c r="I8" s="10">
        <v>881670250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</row>
    <row r="9" spans="1:22" x14ac:dyDescent="0.25">
      <c r="A9" s="14" t="s">
        <v>19</v>
      </c>
      <c r="B9" s="9">
        <v>145286124</v>
      </c>
      <c r="C9" s="9">
        <v>157079558</v>
      </c>
      <c r="D9" s="9">
        <v>143743219</v>
      </c>
      <c r="E9" s="9">
        <v>142211681</v>
      </c>
      <c r="F9" s="9">
        <v>138898250</v>
      </c>
      <c r="G9" s="9">
        <v>143743219</v>
      </c>
      <c r="H9" s="10">
        <v>141720835</v>
      </c>
      <c r="I9" s="10">
        <v>138465458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 spans="1:22" x14ac:dyDescent="0.25">
      <c r="A10" s="20" t="s">
        <v>21</v>
      </c>
      <c r="B10" s="9">
        <v>471951</v>
      </c>
      <c r="C10" s="9">
        <v>437729</v>
      </c>
      <c r="D10" s="9">
        <v>385683</v>
      </c>
      <c r="E10" s="9">
        <v>405715</v>
      </c>
      <c r="F10" s="9">
        <v>395572</v>
      </c>
      <c r="G10" s="9">
        <v>385683</v>
      </c>
      <c r="H10" s="10">
        <v>366640</v>
      </c>
      <c r="I10" s="10">
        <v>357474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spans="1:22" x14ac:dyDescent="0.25">
      <c r="A11" s="20" t="s">
        <v>24</v>
      </c>
      <c r="B11" s="9">
        <v>246798135</v>
      </c>
      <c r="C11" s="9">
        <v>350038014</v>
      </c>
      <c r="D11" s="9">
        <v>633947959</v>
      </c>
      <c r="E11" s="9">
        <v>515117298</v>
      </c>
      <c r="F11" s="9">
        <v>589828091</v>
      </c>
      <c r="G11" s="9">
        <v>633947959</v>
      </c>
      <c r="H11" s="10">
        <v>737021306</v>
      </c>
      <c r="I11" s="10">
        <v>800659064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spans="1:22" x14ac:dyDescent="0.25">
      <c r="A12" s="25" t="s">
        <v>27</v>
      </c>
      <c r="B12" s="9"/>
      <c r="C12" s="9"/>
      <c r="D12" s="18"/>
      <c r="E12" s="9"/>
      <c r="F12" s="9"/>
      <c r="H12" s="10">
        <v>76896428</v>
      </c>
      <c r="I12" s="10">
        <v>76896428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1:22" x14ac:dyDescent="0.25">
      <c r="A13" s="20" t="s">
        <v>29</v>
      </c>
      <c r="B13" s="9">
        <v>83631892</v>
      </c>
      <c r="C13" s="9"/>
      <c r="D13" s="18"/>
      <c r="E13" s="9">
        <v>0</v>
      </c>
      <c r="F13" s="9">
        <v>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spans="1:22" x14ac:dyDescent="0.25">
      <c r="B14" s="9"/>
      <c r="C14" s="9"/>
      <c r="D14" s="9"/>
      <c r="E14" s="9"/>
      <c r="F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1:22" x14ac:dyDescent="0.25">
      <c r="A15" s="13" t="s">
        <v>33</v>
      </c>
      <c r="B15" s="18">
        <f t="shared" ref="B15:I15" si="1">SUM(B16:B20)</f>
        <v>1935829141</v>
      </c>
      <c r="C15" s="18">
        <f t="shared" si="1"/>
        <v>2329000486</v>
      </c>
      <c r="D15" s="18">
        <f t="shared" si="1"/>
        <v>2369620187</v>
      </c>
      <c r="E15" s="18">
        <f t="shared" si="1"/>
        <v>2166042147</v>
      </c>
      <c r="F15" s="18">
        <f t="shared" si="1"/>
        <v>2239457637</v>
      </c>
      <c r="G15" s="18">
        <f t="shared" si="1"/>
        <v>2369620187</v>
      </c>
      <c r="H15" s="18">
        <f t="shared" si="1"/>
        <v>2433278878</v>
      </c>
      <c r="I15" s="18">
        <f t="shared" si="1"/>
        <v>2511551777</v>
      </c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1:22" x14ac:dyDescent="0.25">
      <c r="A16" s="14" t="s">
        <v>37</v>
      </c>
      <c r="B16" s="9">
        <v>764721627</v>
      </c>
      <c r="C16" s="9">
        <v>906066229</v>
      </c>
      <c r="D16" s="9">
        <v>875827014</v>
      </c>
      <c r="E16" s="9">
        <v>704748007</v>
      </c>
      <c r="F16" s="9">
        <v>836808816</v>
      </c>
      <c r="G16" s="9">
        <v>875827014</v>
      </c>
      <c r="H16" s="10">
        <v>814495023</v>
      </c>
      <c r="I16" s="10">
        <v>872532201</v>
      </c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x14ac:dyDescent="0.25">
      <c r="A17" s="14" t="s">
        <v>38</v>
      </c>
      <c r="B17" s="9"/>
      <c r="D17" s="9"/>
      <c r="E17" s="9"/>
      <c r="F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25">
      <c r="A18" s="14" t="s">
        <v>40</v>
      </c>
      <c r="B18" s="9">
        <v>858971765</v>
      </c>
      <c r="C18" s="9">
        <v>885899696</v>
      </c>
      <c r="D18" s="9">
        <v>907461440</v>
      </c>
      <c r="E18" s="9">
        <v>921825460</v>
      </c>
      <c r="F18" s="9">
        <v>890119848</v>
      </c>
      <c r="G18" s="9">
        <v>907461440</v>
      </c>
      <c r="H18" s="10">
        <v>904496193</v>
      </c>
      <c r="I18" s="10">
        <v>912668010</v>
      </c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 x14ac:dyDescent="0.25">
      <c r="A19" s="14" t="s">
        <v>41</v>
      </c>
      <c r="B19" s="9">
        <v>281351804</v>
      </c>
      <c r="C19" s="9">
        <v>460921040</v>
      </c>
      <c r="D19" s="9">
        <v>578020504</v>
      </c>
      <c r="E19" s="9">
        <v>526285978</v>
      </c>
      <c r="F19" s="9">
        <v>498020504</v>
      </c>
      <c r="G19" s="9">
        <v>578020504</v>
      </c>
      <c r="H19" s="10">
        <v>657975071</v>
      </c>
      <c r="I19" s="10">
        <v>686453445</v>
      </c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25">
      <c r="A20" s="14" t="s">
        <v>44</v>
      </c>
      <c r="B20" s="9">
        <v>30783945</v>
      </c>
      <c r="C20" s="9">
        <v>76113521</v>
      </c>
      <c r="D20" s="9">
        <v>8311229</v>
      </c>
      <c r="E20" s="9">
        <v>13182702</v>
      </c>
      <c r="F20" s="9">
        <v>14508469</v>
      </c>
      <c r="G20" s="9">
        <v>8311229</v>
      </c>
      <c r="H20" s="10">
        <v>56312591</v>
      </c>
      <c r="I20" s="10">
        <v>39898121</v>
      </c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25">
      <c r="B21" s="9"/>
      <c r="C21" s="9"/>
      <c r="D21" s="9"/>
      <c r="E21" s="9"/>
      <c r="F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ht="15.75" customHeight="1" x14ac:dyDescent="0.25">
      <c r="A22" s="1"/>
      <c r="B22" s="18">
        <f t="shared" ref="B22:G22" si="2">SUM(B7,B15)</f>
        <v>3180501895</v>
      </c>
      <c r="C22" s="18">
        <f t="shared" si="2"/>
        <v>3794141062</v>
      </c>
      <c r="D22" s="18">
        <f t="shared" si="2"/>
        <v>4057761855</v>
      </c>
      <c r="E22" s="18">
        <f t="shared" si="2"/>
        <v>3758315290</v>
      </c>
      <c r="F22" s="18">
        <f t="shared" si="2"/>
        <v>3891119532</v>
      </c>
      <c r="G22" s="18">
        <f t="shared" si="2"/>
        <v>4057761855</v>
      </c>
      <c r="H22" s="18">
        <f>SUM(H7,H15)-1</f>
        <v>4282003212</v>
      </c>
      <c r="I22" s="18">
        <f>SUM(I7,I15)</f>
        <v>4409600451</v>
      </c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1:22" ht="15.75" customHeight="1" x14ac:dyDescent="0.25">
      <c r="B23" s="9"/>
      <c r="C23" s="9"/>
      <c r="D23" s="9"/>
      <c r="E23" s="9"/>
      <c r="F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1:22" ht="15.75" customHeight="1" x14ac:dyDescent="0.25">
      <c r="A24" s="37" t="s">
        <v>54</v>
      </c>
      <c r="B24" s="9"/>
      <c r="C24" s="9"/>
      <c r="D24" s="9"/>
      <c r="E24" s="9"/>
      <c r="F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1:22" ht="15.75" customHeight="1" x14ac:dyDescent="0.25">
      <c r="A25" s="38" t="s">
        <v>60</v>
      </c>
      <c r="B25" s="9"/>
      <c r="C25" s="9"/>
      <c r="D25" s="9"/>
      <c r="E25" s="9"/>
      <c r="F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2" ht="15.75" customHeight="1" x14ac:dyDescent="0.25">
      <c r="A26" s="13" t="s">
        <v>64</v>
      </c>
      <c r="B26" s="18">
        <f t="shared" ref="B26:I26" si="3">SUM(B27:B33)</f>
        <v>1068880129</v>
      </c>
      <c r="C26" s="18">
        <f t="shared" si="3"/>
        <v>1550780647</v>
      </c>
      <c r="D26" s="18">
        <f t="shared" si="3"/>
        <v>1321573557</v>
      </c>
      <c r="E26" s="18">
        <f t="shared" si="3"/>
        <v>1314608609</v>
      </c>
      <c r="F26" s="18">
        <f t="shared" si="3"/>
        <v>1346137698</v>
      </c>
      <c r="G26" s="18">
        <f t="shared" si="3"/>
        <v>1321573557</v>
      </c>
      <c r="H26" s="18">
        <f t="shared" si="3"/>
        <v>1478224437</v>
      </c>
      <c r="I26" s="18">
        <f t="shared" si="3"/>
        <v>1294163600</v>
      </c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 ht="15.75" customHeight="1" x14ac:dyDescent="0.25">
      <c r="A27" s="14" t="s">
        <v>67</v>
      </c>
      <c r="B27" s="9">
        <v>861736390</v>
      </c>
      <c r="C27" s="9">
        <v>1186940005</v>
      </c>
      <c r="D27" s="9">
        <v>944698235</v>
      </c>
      <c r="E27" s="9">
        <v>929049700</v>
      </c>
      <c r="F27" s="9">
        <v>934841761</v>
      </c>
      <c r="G27" s="9">
        <v>944698235</v>
      </c>
      <c r="H27" s="10">
        <v>1050748501</v>
      </c>
      <c r="I27" s="10">
        <v>759742617</v>
      </c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1:22" ht="15.75" customHeight="1" x14ac:dyDescent="0.25">
      <c r="A28" s="14" t="s">
        <v>70</v>
      </c>
      <c r="B28" s="9">
        <v>5250000</v>
      </c>
      <c r="C28" s="9">
        <v>10500000</v>
      </c>
      <c r="D28" s="9">
        <v>5250000</v>
      </c>
      <c r="E28" s="9">
        <v>15750000</v>
      </c>
      <c r="F28" s="9">
        <v>10500000</v>
      </c>
      <c r="G28" s="9">
        <v>5250000</v>
      </c>
      <c r="H28" s="10">
        <v>15750000</v>
      </c>
      <c r="I28" s="10">
        <v>122693544</v>
      </c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1:22" ht="15.75" customHeight="1" x14ac:dyDescent="0.25">
      <c r="A29" s="14" t="s">
        <v>72</v>
      </c>
      <c r="B29" s="9">
        <v>171210852</v>
      </c>
      <c r="C29" s="9">
        <v>236578160</v>
      </c>
      <c r="D29" s="9">
        <v>308633477</v>
      </c>
      <c r="E29" s="9">
        <v>282240350</v>
      </c>
      <c r="F29" s="9">
        <v>309037441</v>
      </c>
      <c r="G29" s="9">
        <v>308633477</v>
      </c>
      <c r="H29" s="10">
        <v>331753785</v>
      </c>
      <c r="I29" s="10">
        <v>333036621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spans="1:22" ht="15.75" customHeight="1" x14ac:dyDescent="0.25">
      <c r="A30" s="14" t="s">
        <v>74</v>
      </c>
      <c r="B30" s="9"/>
      <c r="C30" s="9"/>
      <c r="D30" s="9"/>
      <c r="E30" s="9"/>
      <c r="F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1:22" ht="15.75" customHeight="1" x14ac:dyDescent="0.25">
      <c r="A31" s="14" t="s">
        <v>76</v>
      </c>
      <c r="B31" s="9"/>
      <c r="C31" s="9"/>
      <c r="D31" s="9"/>
      <c r="E31" s="9"/>
      <c r="F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spans="1:22" ht="15.75" customHeight="1" x14ac:dyDescent="0.25">
      <c r="A32" s="14" t="s">
        <v>78</v>
      </c>
      <c r="B32" s="9">
        <v>18754212</v>
      </c>
      <c r="C32" s="9">
        <v>90266872</v>
      </c>
      <c r="D32" s="9">
        <v>48853940</v>
      </c>
      <c r="E32" s="9">
        <v>47955372</v>
      </c>
      <c r="F32" s="9">
        <v>64663530</v>
      </c>
      <c r="G32" s="9">
        <v>48853940</v>
      </c>
      <c r="H32" s="10">
        <v>37558436</v>
      </c>
      <c r="I32" s="10">
        <v>36275600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22" ht="15.75" customHeight="1" x14ac:dyDescent="0.25">
      <c r="A33" s="14" t="s">
        <v>79</v>
      </c>
      <c r="B33" s="9">
        <v>11928675</v>
      </c>
      <c r="C33" s="9">
        <v>26495610</v>
      </c>
      <c r="D33" s="9">
        <v>14137905</v>
      </c>
      <c r="E33" s="9">
        <v>39613187</v>
      </c>
      <c r="F33" s="9">
        <v>27094966</v>
      </c>
      <c r="G33" s="9">
        <v>14137905</v>
      </c>
      <c r="H33" s="10">
        <v>42413715</v>
      </c>
      <c r="I33" s="10">
        <v>42415218</v>
      </c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 ht="15.75" customHeight="1" x14ac:dyDescent="0.25">
      <c r="B34" s="9"/>
      <c r="C34" s="9"/>
      <c r="D34" s="9"/>
      <c r="E34" s="9"/>
      <c r="F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 ht="15.75" customHeight="1" x14ac:dyDescent="0.25">
      <c r="A35" s="13" t="s">
        <v>81</v>
      </c>
      <c r="B35" s="18">
        <f t="shared" ref="B35:I35" si="4">SUM(B36:B38)</f>
        <v>320507884</v>
      </c>
      <c r="C35" s="18">
        <f t="shared" si="4"/>
        <v>312872439</v>
      </c>
      <c r="D35" s="18">
        <f t="shared" si="4"/>
        <v>447254255</v>
      </c>
      <c r="E35" s="18">
        <f t="shared" si="4"/>
        <v>312003452</v>
      </c>
      <c r="F35" s="18">
        <f t="shared" si="4"/>
        <v>326638794</v>
      </c>
      <c r="G35" s="18">
        <f t="shared" si="4"/>
        <v>447254255</v>
      </c>
      <c r="H35" s="18">
        <f t="shared" si="4"/>
        <v>403219460</v>
      </c>
      <c r="I35" s="18">
        <f t="shared" si="4"/>
        <v>635000275</v>
      </c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2" ht="15.75" customHeight="1" x14ac:dyDescent="0.25">
      <c r="A36" s="14" t="s">
        <v>83</v>
      </c>
      <c r="B36" s="9">
        <v>64778462</v>
      </c>
      <c r="C36" s="9">
        <v>49704893</v>
      </c>
      <c r="D36" s="9">
        <v>135193852</v>
      </c>
      <c r="E36" s="9">
        <v>33720778</v>
      </c>
      <c r="F36" s="9">
        <v>35193852</v>
      </c>
      <c r="G36" s="9">
        <v>135193852</v>
      </c>
      <c r="H36" s="10">
        <v>121222021</v>
      </c>
      <c r="I36" s="10">
        <v>344909516</v>
      </c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 ht="15.75" customHeight="1" x14ac:dyDescent="0.25">
      <c r="A37" s="14" t="s">
        <v>84</v>
      </c>
      <c r="B37" s="9">
        <v>130498708</v>
      </c>
      <c r="C37" s="9">
        <v>111353572</v>
      </c>
      <c r="D37" s="9">
        <v>95031232</v>
      </c>
      <c r="E37" s="9">
        <v>87766064</v>
      </c>
      <c r="F37" s="9">
        <v>84531823</v>
      </c>
      <c r="G37" s="9">
        <v>95031232</v>
      </c>
      <c r="H37" s="10">
        <v>42157556</v>
      </c>
      <c r="I37" s="10">
        <v>36652158</v>
      </c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 ht="15.75" customHeight="1" x14ac:dyDescent="0.25">
      <c r="A38" s="14" t="s">
        <v>85</v>
      </c>
      <c r="B38" s="9">
        <v>125230714</v>
      </c>
      <c r="C38" s="9">
        <v>151813974</v>
      </c>
      <c r="D38" s="9">
        <v>217029171</v>
      </c>
      <c r="E38" s="9">
        <v>190516610</v>
      </c>
      <c r="F38" s="9">
        <v>206913119</v>
      </c>
      <c r="G38" s="9">
        <v>217029171</v>
      </c>
      <c r="H38" s="10">
        <v>239839883</v>
      </c>
      <c r="I38" s="10">
        <v>253438601</v>
      </c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2" ht="15.75" customHeight="1" x14ac:dyDescent="0.25">
      <c r="A39" s="1"/>
      <c r="B39" s="9"/>
      <c r="C39" s="9"/>
      <c r="D39" s="9"/>
      <c r="E39" s="9"/>
      <c r="F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 ht="15.75" customHeight="1" x14ac:dyDescent="0.25">
      <c r="A40" s="1"/>
      <c r="B40" s="18">
        <f t="shared" ref="B40:I40" si="5">B26+B35</f>
        <v>1389388013</v>
      </c>
      <c r="C40" s="18">
        <f t="shared" si="5"/>
        <v>1863653086</v>
      </c>
      <c r="D40" s="18">
        <f t="shared" si="5"/>
        <v>1768827812</v>
      </c>
      <c r="E40" s="18">
        <f t="shared" si="5"/>
        <v>1626612061</v>
      </c>
      <c r="F40" s="18">
        <f t="shared" si="5"/>
        <v>1672776492</v>
      </c>
      <c r="G40" s="18">
        <f t="shared" si="5"/>
        <v>1768827812</v>
      </c>
      <c r="H40" s="18">
        <f t="shared" si="5"/>
        <v>1881443897</v>
      </c>
      <c r="I40" s="18">
        <f t="shared" si="5"/>
        <v>1929163875</v>
      </c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spans="1:22" ht="15.75" customHeight="1" x14ac:dyDescent="0.25">
      <c r="A41" s="1"/>
      <c r="B41" s="18"/>
      <c r="C41" s="18"/>
      <c r="D41" s="9"/>
      <c r="E41" s="18"/>
      <c r="F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</row>
    <row r="42" spans="1:22" ht="15.75" customHeight="1" x14ac:dyDescent="0.25">
      <c r="A42" s="13" t="s">
        <v>86</v>
      </c>
      <c r="B42" s="18">
        <f t="shared" ref="B42:I42" si="6">SUM(B43:B44)</f>
        <v>1791113882</v>
      </c>
      <c r="C42" s="18">
        <f t="shared" si="6"/>
        <v>1930487976</v>
      </c>
      <c r="D42" s="18">
        <f t="shared" si="6"/>
        <v>2288934043</v>
      </c>
      <c r="E42" s="18">
        <f t="shared" si="6"/>
        <v>2131703229</v>
      </c>
      <c r="F42" s="18">
        <f t="shared" si="6"/>
        <v>2218343040</v>
      </c>
      <c r="G42" s="18">
        <f t="shared" si="6"/>
        <v>2288934043</v>
      </c>
      <c r="H42" s="18">
        <f t="shared" si="6"/>
        <v>2400559315</v>
      </c>
      <c r="I42" s="18">
        <f t="shared" si="6"/>
        <v>2480436576</v>
      </c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</row>
    <row r="43" spans="1:22" ht="15.75" customHeight="1" x14ac:dyDescent="0.25">
      <c r="A43" s="14" t="s">
        <v>55</v>
      </c>
      <c r="B43" s="9">
        <v>1165824000</v>
      </c>
      <c r="C43" s="9">
        <v>1282406400</v>
      </c>
      <c r="D43" s="9">
        <v>1410647040</v>
      </c>
      <c r="E43" s="9">
        <v>1282406400</v>
      </c>
      <c r="F43" s="9">
        <v>1410647040</v>
      </c>
      <c r="G43" s="9">
        <v>1410647040</v>
      </c>
      <c r="H43" s="10">
        <v>1410647040</v>
      </c>
      <c r="I43" s="10">
        <v>1551711744</v>
      </c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</row>
    <row r="44" spans="1:22" ht="15.75" customHeight="1" x14ac:dyDescent="0.25">
      <c r="A44" s="14" t="s">
        <v>87</v>
      </c>
      <c r="B44" s="9">
        <v>625289882</v>
      </c>
      <c r="C44" s="9">
        <v>648081576</v>
      </c>
      <c r="D44" s="9">
        <v>878287003</v>
      </c>
      <c r="E44" s="9">
        <v>849296829</v>
      </c>
      <c r="F44" s="9">
        <v>807696000</v>
      </c>
      <c r="G44" s="9">
        <v>878287003</v>
      </c>
      <c r="H44" s="10">
        <v>989912275</v>
      </c>
      <c r="I44" s="10">
        <v>928724832</v>
      </c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</row>
    <row r="45" spans="1:22" ht="15.75" customHeight="1" x14ac:dyDescent="0.25">
      <c r="B45" s="9"/>
      <c r="C45" s="9"/>
      <c r="D45" s="9"/>
      <c r="E45" s="9"/>
      <c r="F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</row>
    <row r="46" spans="1:22" ht="15.75" customHeight="1" x14ac:dyDescent="0.25">
      <c r="A46" s="1"/>
      <c r="B46" s="18">
        <f t="shared" ref="B46:I46" si="7">B42+B40</f>
        <v>3180501895</v>
      </c>
      <c r="C46" s="18">
        <f t="shared" si="7"/>
        <v>3794141062</v>
      </c>
      <c r="D46" s="18">
        <f t="shared" si="7"/>
        <v>4057761855</v>
      </c>
      <c r="E46" s="18">
        <f t="shared" si="7"/>
        <v>3758315290</v>
      </c>
      <c r="F46" s="18">
        <f t="shared" si="7"/>
        <v>3891119532</v>
      </c>
      <c r="G46" s="18">
        <f t="shared" si="7"/>
        <v>4057761855</v>
      </c>
      <c r="H46" s="18">
        <f t="shared" si="7"/>
        <v>4282003212</v>
      </c>
      <c r="I46" s="18">
        <f t="shared" si="7"/>
        <v>4409600451</v>
      </c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</row>
    <row r="47" spans="1:22" ht="15.75" customHeight="1" x14ac:dyDescent="0.25">
      <c r="B47" s="9"/>
      <c r="C47" s="9"/>
      <c r="D47" s="9"/>
      <c r="E47" s="9"/>
      <c r="F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</row>
    <row r="48" spans="1:22" ht="15.75" customHeight="1" x14ac:dyDescent="0.25">
      <c r="A48" s="8" t="s">
        <v>88</v>
      </c>
      <c r="B48" s="43">
        <f t="shared" ref="B48:I48" si="8">B42/(B43/10)</f>
        <v>15.363501540541282</v>
      </c>
      <c r="C48" s="43">
        <f t="shared" si="8"/>
        <v>15.053636475925261</v>
      </c>
      <c r="D48" s="43">
        <f t="shared" si="8"/>
        <v>16.226128706157425</v>
      </c>
      <c r="E48" s="43">
        <f t="shared" si="8"/>
        <v>16.622680836589712</v>
      </c>
      <c r="F48" s="43">
        <f t="shared" si="8"/>
        <v>15.725712932414334</v>
      </c>
      <c r="G48" s="43">
        <f t="shared" si="8"/>
        <v>16.226128706157425</v>
      </c>
      <c r="H48" s="43">
        <f t="shared" si="8"/>
        <v>17.017434176872481</v>
      </c>
      <c r="I48" s="43">
        <f t="shared" si="8"/>
        <v>15.985163388697018</v>
      </c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</row>
    <row r="49" spans="1:22" ht="15.75" customHeight="1" x14ac:dyDescent="0.25">
      <c r="A49" s="8" t="s">
        <v>89</v>
      </c>
      <c r="B49" s="9">
        <f t="shared" ref="B49:I49" si="9">B43/10</f>
        <v>116582400</v>
      </c>
      <c r="C49" s="9">
        <f t="shared" si="9"/>
        <v>128240640</v>
      </c>
      <c r="D49" s="9">
        <f t="shared" si="9"/>
        <v>141064704</v>
      </c>
      <c r="E49" s="9">
        <f t="shared" si="9"/>
        <v>128240640</v>
      </c>
      <c r="F49" s="9">
        <f t="shared" si="9"/>
        <v>141064704</v>
      </c>
      <c r="G49" s="9">
        <f t="shared" si="9"/>
        <v>141064704</v>
      </c>
      <c r="H49" s="9">
        <f t="shared" si="9"/>
        <v>141064704</v>
      </c>
      <c r="I49" s="9">
        <f t="shared" si="9"/>
        <v>155171174.40000001</v>
      </c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</row>
    <row r="50" spans="1:22" ht="15.75" customHeight="1" x14ac:dyDescent="0.25"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</row>
    <row r="51" spans="1:22" ht="15.75" customHeight="1" x14ac:dyDescent="0.25"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</row>
    <row r="52" spans="1:22" ht="15.75" customHeight="1" x14ac:dyDescent="0.25"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</row>
    <row r="53" spans="1:22" ht="15.75" customHeight="1" x14ac:dyDescent="0.25"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</row>
    <row r="54" spans="1:22" ht="15.75" customHeight="1" x14ac:dyDescent="0.25"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</row>
    <row r="55" spans="1:22" ht="15.75" customHeight="1" x14ac:dyDescent="0.2"/>
    <row r="56" spans="1:22" ht="15.75" customHeight="1" x14ac:dyDescent="0.2"/>
    <row r="57" spans="1:22" ht="15.75" customHeight="1" x14ac:dyDescent="0.2"/>
    <row r="58" spans="1:22" ht="15.75" customHeight="1" x14ac:dyDescent="0.2"/>
    <row r="59" spans="1:22" ht="15.75" customHeight="1" x14ac:dyDescent="0.2"/>
    <row r="60" spans="1:22" ht="15.75" customHeight="1" x14ac:dyDescent="0.2"/>
    <row r="61" spans="1:22" ht="15.75" customHeight="1" x14ac:dyDescent="0.2"/>
    <row r="62" spans="1:22" ht="15.75" customHeight="1" x14ac:dyDescent="0.2"/>
    <row r="63" spans="1:22" ht="15.75" customHeight="1" x14ac:dyDescent="0.2"/>
    <row r="64" spans="1:2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28.25" customWidth="1"/>
    <col min="2" max="6" width="12.5" customWidth="1"/>
    <col min="7" max="7" width="16.625" customWidth="1"/>
    <col min="8" max="8" width="12" customWidth="1"/>
    <col min="9" max="11" width="11.875" customWidth="1"/>
    <col min="12" max="26" width="7.625" customWidth="1"/>
  </cols>
  <sheetData>
    <row r="1" spans="1:16" x14ac:dyDescent="0.25">
      <c r="A1" s="1" t="s">
        <v>0</v>
      </c>
      <c r="G1" s="2"/>
      <c r="H1" s="2"/>
      <c r="I1" s="2"/>
      <c r="J1" s="2"/>
      <c r="K1" s="2"/>
    </row>
    <row r="2" spans="1:16" ht="15.75" x14ac:dyDescent="0.25">
      <c r="A2" s="1" t="s">
        <v>4</v>
      </c>
      <c r="B2" s="3"/>
      <c r="C2" s="3"/>
      <c r="E2" s="3"/>
      <c r="G2" s="4"/>
      <c r="H2" s="4"/>
      <c r="I2" s="4"/>
      <c r="J2" s="4"/>
      <c r="K2" s="4"/>
    </row>
    <row r="3" spans="1:16" ht="15.75" x14ac:dyDescent="0.25">
      <c r="A3" s="1" t="s">
        <v>2</v>
      </c>
      <c r="B3" s="3"/>
      <c r="C3" s="3"/>
      <c r="E3" s="3"/>
      <c r="G3" s="2"/>
      <c r="H3" s="2"/>
      <c r="I3" s="2"/>
      <c r="J3" s="2"/>
      <c r="K3" s="2"/>
    </row>
    <row r="4" spans="1:16" ht="15.75" x14ac:dyDescent="0.25">
      <c r="A4" s="3"/>
      <c r="B4" s="2" t="s">
        <v>3</v>
      </c>
      <c r="C4" s="2" t="s">
        <v>5</v>
      </c>
      <c r="D4" s="2" t="s">
        <v>3</v>
      </c>
      <c r="E4" s="2" t="s">
        <v>6</v>
      </c>
      <c r="F4" s="2" t="s">
        <v>5</v>
      </c>
      <c r="G4" s="2" t="s">
        <v>3</v>
      </c>
      <c r="H4" s="5" t="s">
        <v>6</v>
      </c>
      <c r="I4" s="5" t="s">
        <v>7</v>
      </c>
      <c r="J4" s="4"/>
      <c r="K4" s="4"/>
    </row>
    <row r="5" spans="1:16" ht="15.75" x14ac:dyDescent="0.25">
      <c r="A5" s="3"/>
      <c r="B5" s="4">
        <v>42825</v>
      </c>
      <c r="C5" s="4">
        <v>43100</v>
      </c>
      <c r="D5" s="4">
        <v>43190</v>
      </c>
      <c r="E5" s="4">
        <v>43373</v>
      </c>
      <c r="F5" s="4">
        <v>43465</v>
      </c>
      <c r="G5" s="4">
        <v>43555</v>
      </c>
      <c r="H5" s="6">
        <v>43738</v>
      </c>
      <c r="I5" s="6">
        <v>43830</v>
      </c>
      <c r="J5" s="2"/>
      <c r="K5" s="2"/>
    </row>
    <row r="6" spans="1:16" ht="15.75" x14ac:dyDescent="0.25">
      <c r="A6" s="8" t="s">
        <v>10</v>
      </c>
      <c r="B6" s="9">
        <v>1869760725</v>
      </c>
      <c r="C6" s="9">
        <v>870010409</v>
      </c>
      <c r="D6" s="9">
        <v>1279521240</v>
      </c>
      <c r="E6" s="9">
        <v>477720360</v>
      </c>
      <c r="F6" s="9">
        <v>904595840</v>
      </c>
      <c r="G6" s="9">
        <v>1279521240</v>
      </c>
      <c r="H6" s="9">
        <v>367241514</v>
      </c>
      <c r="I6" s="10">
        <v>568602719</v>
      </c>
      <c r="J6" s="12"/>
      <c r="K6" s="12"/>
      <c r="L6" s="12"/>
      <c r="M6" s="12"/>
      <c r="N6" s="12"/>
      <c r="O6" s="12"/>
      <c r="P6" s="12"/>
    </row>
    <row r="7" spans="1:16" ht="15.75" x14ac:dyDescent="0.25">
      <c r="A7" s="14" t="s">
        <v>13</v>
      </c>
      <c r="B7" s="15">
        <v>1380811673</v>
      </c>
      <c r="C7" s="15">
        <v>651787641</v>
      </c>
      <c r="D7" s="9">
        <v>984369681</v>
      </c>
      <c r="E7" s="15">
        <v>372621881</v>
      </c>
      <c r="F7" s="15">
        <v>701316001</v>
      </c>
      <c r="G7" s="17">
        <v>984369681</v>
      </c>
      <c r="H7" s="10">
        <v>271758720</v>
      </c>
      <c r="I7" s="10">
        <v>427008209</v>
      </c>
      <c r="J7" s="12"/>
      <c r="K7" s="12"/>
      <c r="L7" s="12"/>
      <c r="M7" s="12"/>
      <c r="N7" s="12"/>
      <c r="O7" s="12"/>
      <c r="P7" s="12"/>
    </row>
    <row r="8" spans="1:16" ht="15.75" x14ac:dyDescent="0.25">
      <c r="A8" s="8" t="s">
        <v>15</v>
      </c>
      <c r="B8" s="18">
        <f t="shared" ref="B8:I8" si="0">B6-B7</f>
        <v>488949052</v>
      </c>
      <c r="C8" s="18">
        <f t="shared" si="0"/>
        <v>218222768</v>
      </c>
      <c r="D8" s="18">
        <f t="shared" si="0"/>
        <v>295151559</v>
      </c>
      <c r="E8" s="18">
        <f t="shared" si="0"/>
        <v>105098479</v>
      </c>
      <c r="F8" s="18">
        <f t="shared" si="0"/>
        <v>203279839</v>
      </c>
      <c r="G8" s="19">
        <f t="shared" si="0"/>
        <v>295151559</v>
      </c>
      <c r="H8" s="19">
        <f t="shared" si="0"/>
        <v>95482794</v>
      </c>
      <c r="I8" s="19">
        <f t="shared" si="0"/>
        <v>141594510</v>
      </c>
      <c r="J8" s="12"/>
      <c r="K8" s="12"/>
      <c r="L8" s="12"/>
      <c r="M8" s="12"/>
      <c r="N8" s="12"/>
      <c r="O8" s="12"/>
      <c r="P8" s="12"/>
    </row>
    <row r="9" spans="1:16" ht="15.75" x14ac:dyDescent="0.25">
      <c r="A9" s="1"/>
      <c r="B9" s="18"/>
      <c r="C9" s="18"/>
      <c r="D9" s="18"/>
      <c r="E9" s="18"/>
      <c r="F9" s="18"/>
      <c r="G9" s="21"/>
      <c r="H9" s="12"/>
      <c r="I9" s="12"/>
      <c r="J9" s="12"/>
      <c r="K9" s="12"/>
      <c r="L9" s="12"/>
      <c r="M9" s="12"/>
      <c r="N9" s="12"/>
      <c r="O9" s="12"/>
      <c r="P9" s="12"/>
    </row>
    <row r="10" spans="1:16" ht="15.75" x14ac:dyDescent="0.25">
      <c r="A10" s="8" t="s">
        <v>20</v>
      </c>
      <c r="B10" s="18">
        <f t="shared" ref="B10:I10" si="1">B11+B12</f>
        <v>76425933</v>
      </c>
      <c r="C10" s="18">
        <f t="shared" si="1"/>
        <v>60587631</v>
      </c>
      <c r="D10" s="18">
        <f t="shared" si="1"/>
        <v>84071009</v>
      </c>
      <c r="E10" s="18">
        <f t="shared" si="1"/>
        <v>28311153</v>
      </c>
      <c r="F10" s="18">
        <f t="shared" si="1"/>
        <v>55556389</v>
      </c>
      <c r="G10" s="22">
        <f t="shared" si="1"/>
        <v>84071009</v>
      </c>
      <c r="H10" s="22">
        <f t="shared" si="1"/>
        <v>30400359</v>
      </c>
      <c r="I10" s="22">
        <f t="shared" si="1"/>
        <v>61319615</v>
      </c>
      <c r="J10" s="12"/>
      <c r="K10" s="12"/>
      <c r="L10" s="12"/>
      <c r="M10" s="12"/>
      <c r="N10" s="12"/>
      <c r="O10" s="12"/>
      <c r="P10" s="12"/>
    </row>
    <row r="11" spans="1:16" ht="15.75" x14ac:dyDescent="0.25">
      <c r="A11" s="14" t="s">
        <v>23</v>
      </c>
      <c r="B11" s="9">
        <v>65145561</v>
      </c>
      <c r="C11" s="9">
        <v>53131153</v>
      </c>
      <c r="D11" s="9">
        <v>73131741</v>
      </c>
      <c r="E11" s="9">
        <v>23871945</v>
      </c>
      <c r="F11" s="9">
        <v>47452801</v>
      </c>
      <c r="G11" s="17">
        <v>73131741</v>
      </c>
      <c r="H11" s="23">
        <v>27248954</v>
      </c>
      <c r="I11" s="23">
        <v>55717164</v>
      </c>
      <c r="J11" s="12"/>
      <c r="K11" s="12"/>
      <c r="L11" s="12"/>
      <c r="M11" s="12"/>
      <c r="N11" s="12"/>
      <c r="O11" s="12"/>
      <c r="P11" s="12"/>
    </row>
    <row r="12" spans="1:16" ht="15.75" x14ac:dyDescent="0.25">
      <c r="A12" s="14" t="s">
        <v>26</v>
      </c>
      <c r="B12" s="9">
        <v>11280372</v>
      </c>
      <c r="C12" s="9">
        <v>7456478</v>
      </c>
      <c r="D12" s="9">
        <v>10939268</v>
      </c>
      <c r="E12" s="9">
        <v>4439208</v>
      </c>
      <c r="F12" s="9">
        <v>8103588</v>
      </c>
      <c r="G12" s="17">
        <v>10939268</v>
      </c>
      <c r="H12" s="23">
        <v>3151405</v>
      </c>
      <c r="I12" s="23">
        <v>5602451</v>
      </c>
      <c r="J12" s="12"/>
      <c r="K12" s="12"/>
      <c r="L12" s="12"/>
      <c r="M12" s="12"/>
      <c r="N12" s="12"/>
      <c r="O12" s="12"/>
      <c r="P12" s="12"/>
    </row>
    <row r="13" spans="1:16" ht="15.75" customHeight="1" x14ac:dyDescent="0.25">
      <c r="A13" s="26"/>
      <c r="B13" s="9"/>
      <c r="C13" s="27"/>
      <c r="D13" s="9"/>
      <c r="E13" s="9"/>
      <c r="F13" s="9"/>
      <c r="G13" s="21"/>
      <c r="H13" s="17"/>
      <c r="I13" s="28"/>
      <c r="J13" s="12"/>
      <c r="K13" s="12"/>
      <c r="L13" s="12"/>
      <c r="M13" s="12"/>
      <c r="N13" s="12"/>
      <c r="O13" s="12"/>
      <c r="P13" s="12"/>
    </row>
    <row r="14" spans="1:16" ht="15.75" x14ac:dyDescent="0.25">
      <c r="A14" s="8" t="s">
        <v>30</v>
      </c>
      <c r="B14" s="18">
        <f t="shared" ref="B14:H14" si="2">B8-B10+B13</f>
        <v>412523119</v>
      </c>
      <c r="C14" s="18">
        <f t="shared" si="2"/>
        <v>157635137</v>
      </c>
      <c r="D14" s="18">
        <f t="shared" si="2"/>
        <v>211080550</v>
      </c>
      <c r="E14" s="18">
        <f t="shared" si="2"/>
        <v>76787326</v>
      </c>
      <c r="F14" s="18">
        <f t="shared" si="2"/>
        <v>147723450</v>
      </c>
      <c r="G14" s="22">
        <f t="shared" si="2"/>
        <v>211080550</v>
      </c>
      <c r="H14" s="22">
        <f t="shared" si="2"/>
        <v>65082435</v>
      </c>
      <c r="I14" s="22">
        <f>I8-I10+I13+I18</f>
        <v>138212215</v>
      </c>
      <c r="J14" s="12"/>
      <c r="K14" s="12"/>
      <c r="L14" s="12"/>
      <c r="M14" s="12"/>
      <c r="N14" s="12"/>
      <c r="O14" s="12"/>
      <c r="P14" s="12"/>
    </row>
    <row r="15" spans="1:16" ht="15.75" x14ac:dyDescent="0.25">
      <c r="A15" s="30" t="s">
        <v>35</v>
      </c>
      <c r="B15" s="18"/>
      <c r="C15" s="18"/>
      <c r="D15" s="18"/>
      <c r="E15" s="18"/>
      <c r="F15" s="18"/>
      <c r="G15" s="31"/>
      <c r="H15" s="12"/>
      <c r="I15" s="12"/>
      <c r="J15" s="12"/>
      <c r="K15" s="12"/>
      <c r="L15" s="12"/>
      <c r="M15" s="12"/>
      <c r="N15" s="12"/>
      <c r="O15" s="12"/>
      <c r="P15" s="12"/>
    </row>
    <row r="16" spans="1:16" ht="15.75" x14ac:dyDescent="0.25">
      <c r="A16" s="14" t="s">
        <v>39</v>
      </c>
      <c r="B16" s="9">
        <v>77753578</v>
      </c>
      <c r="C16" s="9">
        <v>63254615</v>
      </c>
      <c r="D16" s="9">
        <v>104886157</v>
      </c>
      <c r="E16" s="9">
        <v>36736110</v>
      </c>
      <c r="F16" s="9">
        <v>68141118</v>
      </c>
      <c r="G16" s="17">
        <v>104886157</v>
      </c>
      <c r="H16" s="23">
        <v>42884034</v>
      </c>
      <c r="I16" s="23">
        <v>89357994</v>
      </c>
      <c r="J16" s="12"/>
      <c r="K16" s="12"/>
      <c r="L16" s="12"/>
      <c r="M16" s="12"/>
      <c r="N16" s="12"/>
      <c r="O16" s="12"/>
      <c r="P16" s="12"/>
    </row>
    <row r="17" spans="1:16" ht="15.75" x14ac:dyDescent="0.25">
      <c r="A17" s="14" t="s">
        <v>42</v>
      </c>
      <c r="B17" s="9">
        <v>641423</v>
      </c>
      <c r="C17" s="9">
        <v>574640</v>
      </c>
      <c r="D17" s="9">
        <v>124623</v>
      </c>
      <c r="E17" s="9"/>
      <c r="F17" s="9">
        <v>124623</v>
      </c>
      <c r="G17" s="23">
        <v>124623</v>
      </c>
      <c r="H17" s="17"/>
      <c r="I17" s="17"/>
      <c r="J17" s="12"/>
      <c r="K17" s="12"/>
      <c r="L17" s="12"/>
      <c r="M17" s="12"/>
      <c r="N17" s="12"/>
      <c r="O17" s="12"/>
      <c r="P17" s="12"/>
    </row>
    <row r="18" spans="1:16" ht="15.75" customHeight="1" x14ac:dyDescent="0.25">
      <c r="A18" s="20" t="s">
        <v>43</v>
      </c>
      <c r="B18" s="27"/>
      <c r="C18" s="27">
        <v>812300</v>
      </c>
      <c r="D18" s="27"/>
      <c r="E18" s="27"/>
      <c r="F18" s="27"/>
      <c r="G18" s="32"/>
      <c r="H18" s="33"/>
      <c r="I18" s="28">
        <v>57937320</v>
      </c>
      <c r="J18" s="34"/>
      <c r="K18" s="34"/>
      <c r="L18" s="34"/>
      <c r="M18" s="34"/>
      <c r="N18" s="34"/>
      <c r="O18" s="34"/>
      <c r="P18" s="34"/>
    </row>
    <row r="19" spans="1:16" ht="15.75" x14ac:dyDescent="0.25">
      <c r="B19" s="9"/>
      <c r="C19" s="9"/>
      <c r="D19" s="9"/>
      <c r="E19" s="9"/>
      <c r="F19" s="9"/>
      <c r="G19" s="31"/>
      <c r="H19" s="17"/>
      <c r="I19" s="17"/>
      <c r="J19" s="12"/>
      <c r="K19" s="12"/>
      <c r="L19" s="12"/>
      <c r="M19" s="12"/>
      <c r="N19" s="12"/>
      <c r="O19" s="12"/>
      <c r="P19" s="12"/>
    </row>
    <row r="20" spans="1:16" ht="15.75" x14ac:dyDescent="0.25">
      <c r="A20" s="8" t="s">
        <v>47</v>
      </c>
      <c r="B20" s="18">
        <f t="shared" ref="B20:I20" si="3">B14-B16+B17</f>
        <v>335410964</v>
      </c>
      <c r="C20" s="18">
        <f t="shared" si="3"/>
        <v>94955162</v>
      </c>
      <c r="D20" s="18">
        <f t="shared" si="3"/>
        <v>106319016</v>
      </c>
      <c r="E20" s="18">
        <f t="shared" si="3"/>
        <v>40051216</v>
      </c>
      <c r="F20" s="18">
        <f t="shared" si="3"/>
        <v>79706955</v>
      </c>
      <c r="G20" s="22">
        <f t="shared" si="3"/>
        <v>106319016</v>
      </c>
      <c r="H20" s="22">
        <f t="shared" si="3"/>
        <v>22198401</v>
      </c>
      <c r="I20" s="22">
        <f t="shared" si="3"/>
        <v>48854221</v>
      </c>
      <c r="J20" s="12"/>
      <c r="K20" s="12"/>
      <c r="L20" s="12"/>
      <c r="M20" s="12"/>
      <c r="N20" s="12"/>
      <c r="O20" s="12"/>
      <c r="P20" s="12"/>
    </row>
    <row r="21" spans="1:16" ht="15.75" customHeight="1" x14ac:dyDescent="0.25">
      <c r="A21" s="14" t="s">
        <v>50</v>
      </c>
      <c r="B21" s="15">
        <v>15971952</v>
      </c>
      <c r="C21" s="15">
        <v>4560355</v>
      </c>
      <c r="D21" s="9">
        <v>6158048</v>
      </c>
      <c r="E21" s="15">
        <v>1907201</v>
      </c>
      <c r="F21" s="15">
        <v>3795569</v>
      </c>
      <c r="G21" s="17">
        <v>6158048</v>
      </c>
      <c r="H21" s="23">
        <v>1057067</v>
      </c>
      <c r="I21" s="23">
        <v>0</v>
      </c>
      <c r="J21" s="12"/>
      <c r="K21" s="12"/>
      <c r="L21" s="12"/>
      <c r="M21" s="12"/>
      <c r="N21" s="12"/>
      <c r="O21" s="12"/>
      <c r="P21" s="12"/>
    </row>
    <row r="22" spans="1:16" ht="15.75" customHeight="1" x14ac:dyDescent="0.25">
      <c r="A22" s="20" t="s">
        <v>52</v>
      </c>
      <c r="B22" s="9">
        <v>46798135</v>
      </c>
      <c r="C22" s="9">
        <v>81133034</v>
      </c>
      <c r="D22" s="9">
        <v>212198860</v>
      </c>
      <c r="E22" s="9">
        <v>70368199</v>
      </c>
      <c r="F22" s="9">
        <v>145078992</v>
      </c>
      <c r="G22" s="35">
        <v>212198860</v>
      </c>
      <c r="H22" s="36">
        <v>72579765</v>
      </c>
      <c r="I22" s="36">
        <v>136217523</v>
      </c>
      <c r="J22" s="12"/>
      <c r="K22" s="12"/>
      <c r="L22" s="12"/>
      <c r="M22" s="12"/>
      <c r="N22" s="12"/>
      <c r="O22" s="12"/>
      <c r="P22" s="12"/>
    </row>
    <row r="23" spans="1:16" ht="15.75" customHeight="1" x14ac:dyDescent="0.25">
      <c r="A23" s="8" t="s">
        <v>58</v>
      </c>
      <c r="B23" s="18">
        <f t="shared" ref="B23:I23" si="4">(B14+B17+B22)-(B16+B21)</f>
        <v>366237147</v>
      </c>
      <c r="C23" s="18">
        <f t="shared" si="4"/>
        <v>171527841</v>
      </c>
      <c r="D23" s="18">
        <f t="shared" si="4"/>
        <v>312359828</v>
      </c>
      <c r="E23" s="18">
        <f t="shared" si="4"/>
        <v>108512214</v>
      </c>
      <c r="F23" s="18">
        <f t="shared" si="4"/>
        <v>220990378</v>
      </c>
      <c r="G23" s="22">
        <f t="shared" si="4"/>
        <v>312359828</v>
      </c>
      <c r="H23" s="22">
        <f t="shared" si="4"/>
        <v>93721099</v>
      </c>
      <c r="I23" s="22">
        <f t="shared" si="4"/>
        <v>185071744</v>
      </c>
      <c r="J23" s="12"/>
      <c r="K23" s="12"/>
      <c r="L23" s="12"/>
      <c r="M23" s="12"/>
      <c r="N23" s="12"/>
      <c r="O23" s="12"/>
      <c r="P23" s="12"/>
    </row>
    <row r="24" spans="1:16" ht="15.75" customHeight="1" x14ac:dyDescent="0.25">
      <c r="B24" s="18"/>
      <c r="C24" s="18"/>
      <c r="D24" s="9"/>
      <c r="E24" s="18"/>
      <c r="F24" s="18"/>
      <c r="G24" s="21"/>
      <c r="H24" s="12"/>
      <c r="I24" s="12"/>
      <c r="J24" s="12"/>
      <c r="K24" s="12"/>
      <c r="L24" s="12"/>
      <c r="M24" s="12"/>
      <c r="N24" s="12"/>
      <c r="O24" s="12"/>
      <c r="P24" s="12"/>
    </row>
    <row r="25" spans="1:16" ht="15.75" customHeight="1" x14ac:dyDescent="0.25">
      <c r="A25" s="13" t="s">
        <v>63</v>
      </c>
      <c r="B25" s="18">
        <f t="shared" ref="B25:I25" si="5">SUM(B26:B27)</f>
        <v>-94882399</v>
      </c>
      <c r="C25" s="18">
        <f t="shared" si="5"/>
        <v>-43354563</v>
      </c>
      <c r="D25" s="18">
        <f t="shared" si="5"/>
        <v>-71873535</v>
      </c>
      <c r="E25" s="18">
        <f t="shared" si="5"/>
        <v>-25256736</v>
      </c>
      <c r="F25" s="18">
        <f t="shared" si="5"/>
        <v>-51095088</v>
      </c>
      <c r="G25" s="22">
        <f t="shared" si="5"/>
        <v>-71873535</v>
      </c>
      <c r="H25" s="22">
        <f t="shared" si="5"/>
        <v>-20830494</v>
      </c>
      <c r="I25" s="22">
        <f t="shared" si="5"/>
        <v>-32303879</v>
      </c>
      <c r="J25" s="12"/>
      <c r="K25" s="12"/>
      <c r="L25" s="12"/>
      <c r="M25" s="12"/>
      <c r="N25" s="12"/>
      <c r="O25" s="12"/>
      <c r="P25" s="12"/>
    </row>
    <row r="26" spans="1:16" ht="15.75" customHeight="1" x14ac:dyDescent="0.25">
      <c r="A26" s="14" t="s">
        <v>65</v>
      </c>
      <c r="B26" s="9">
        <v>-94882399</v>
      </c>
      <c r="C26" s="9">
        <v>-43354563</v>
      </c>
      <c r="D26" s="9">
        <v>-71873535</v>
      </c>
      <c r="E26" s="9">
        <v>-25256736</v>
      </c>
      <c r="F26" s="9">
        <v>-51095088</v>
      </c>
      <c r="G26" s="17">
        <v>-71873535</v>
      </c>
      <c r="H26" s="23">
        <v>-20830494</v>
      </c>
      <c r="I26" s="23">
        <v>-32303879</v>
      </c>
      <c r="J26" s="12"/>
      <c r="K26" s="12"/>
      <c r="L26" s="12"/>
      <c r="M26" s="12"/>
      <c r="N26" s="12"/>
      <c r="O26" s="12"/>
      <c r="P26" s="12"/>
    </row>
    <row r="27" spans="1:16" ht="15.75" customHeight="1" x14ac:dyDescent="0.25">
      <c r="A27" s="20" t="s">
        <v>66</v>
      </c>
      <c r="B27" s="9"/>
      <c r="C27" s="9"/>
      <c r="D27" s="9"/>
      <c r="E27" s="9"/>
      <c r="F27" s="9"/>
      <c r="G27" s="31"/>
      <c r="H27" s="17"/>
      <c r="I27" s="17"/>
      <c r="J27" s="12"/>
      <c r="K27" s="12"/>
      <c r="L27" s="12"/>
      <c r="M27" s="12"/>
      <c r="N27" s="12"/>
      <c r="O27" s="12"/>
      <c r="P27" s="12"/>
    </row>
    <row r="28" spans="1:16" ht="15.75" customHeight="1" x14ac:dyDescent="0.25">
      <c r="A28" s="20"/>
      <c r="B28" s="9"/>
      <c r="C28" s="9"/>
      <c r="D28" s="9"/>
      <c r="E28" s="9"/>
      <c r="F28" s="9"/>
      <c r="G28" s="21"/>
      <c r="H28" s="17"/>
      <c r="I28" s="17"/>
      <c r="J28" s="12"/>
      <c r="K28" s="12"/>
      <c r="L28" s="12"/>
      <c r="M28" s="12"/>
      <c r="N28" s="12"/>
      <c r="O28" s="12"/>
      <c r="P28" s="12"/>
    </row>
    <row r="29" spans="1:16" ht="15.75" customHeight="1" x14ac:dyDescent="0.25">
      <c r="A29" s="8" t="s">
        <v>68</v>
      </c>
      <c r="B29" s="39">
        <f t="shared" ref="B29:G29" si="6">B23+B25</f>
        <v>271354748</v>
      </c>
      <c r="C29" s="39">
        <f t="shared" si="6"/>
        <v>128173278</v>
      </c>
      <c r="D29" s="39">
        <f t="shared" si="6"/>
        <v>240486293</v>
      </c>
      <c r="E29" s="39">
        <f t="shared" si="6"/>
        <v>83255478</v>
      </c>
      <c r="F29" s="39">
        <f t="shared" si="6"/>
        <v>169895290</v>
      </c>
      <c r="G29" s="40">
        <f t="shared" si="6"/>
        <v>240486293</v>
      </c>
      <c r="H29" s="40">
        <f>H23+H25-1</f>
        <v>72890604</v>
      </c>
      <c r="I29" s="40">
        <f>I23+I25</f>
        <v>152767865</v>
      </c>
      <c r="J29" s="12"/>
      <c r="K29" s="12"/>
      <c r="L29" s="12"/>
      <c r="M29" s="12"/>
      <c r="N29" s="12"/>
      <c r="O29" s="12"/>
      <c r="P29" s="12"/>
    </row>
    <row r="30" spans="1:16" ht="15.75" customHeight="1" x14ac:dyDescent="0.25">
      <c r="A30" s="1"/>
      <c r="B30" s="41"/>
      <c r="C30" s="41"/>
      <c r="E30" s="41"/>
      <c r="F30" s="41"/>
      <c r="G30" s="21"/>
      <c r="H30" s="12"/>
      <c r="I30" s="12"/>
      <c r="J30" s="12"/>
      <c r="K30" s="12"/>
      <c r="L30" s="12"/>
      <c r="M30" s="12"/>
      <c r="N30" s="12"/>
      <c r="O30" s="12"/>
      <c r="P30" s="12"/>
    </row>
    <row r="31" spans="1:16" ht="15.75" customHeight="1" x14ac:dyDescent="0.25">
      <c r="A31" s="8" t="s">
        <v>75</v>
      </c>
      <c r="B31" s="42">
        <f>B29/('1'!B43/10)</f>
        <v>2.3275790170729032</v>
      </c>
      <c r="C31" s="42">
        <f>C29/('1'!C43/10)</f>
        <v>0.99947472189783204</v>
      </c>
      <c r="D31" s="42">
        <f>D29/('1'!D43/10)</f>
        <v>1.704794226910227</v>
      </c>
      <c r="E31" s="42">
        <f>E29/('1'!E43/10)</f>
        <v>0.64921290161995449</v>
      </c>
      <c r="F31" s="42">
        <f>F29/('1'!F43/10)</f>
        <v>1.2043784531671367</v>
      </c>
      <c r="G31" s="44">
        <f>G29/('1'!G43/10)</f>
        <v>1.704794226910227</v>
      </c>
      <c r="H31" s="44">
        <f>H29/('1'!H43/10)</f>
        <v>0.51671751992617521</v>
      </c>
      <c r="I31" s="44">
        <f>I29/('1'!I43/10)</f>
        <v>0.98451188238219578</v>
      </c>
      <c r="J31" s="12"/>
      <c r="K31" s="12"/>
      <c r="L31" s="12"/>
      <c r="M31" s="12"/>
      <c r="N31" s="12"/>
      <c r="O31" s="12"/>
      <c r="P31" s="12"/>
    </row>
    <row r="32" spans="1:16" ht="15.75" customHeight="1" x14ac:dyDescent="0.25">
      <c r="A32" s="30" t="s">
        <v>80</v>
      </c>
      <c r="B32" s="9">
        <f>'1'!B43/10</f>
        <v>116582400</v>
      </c>
      <c r="C32" s="9">
        <f>'1'!C43/10</f>
        <v>128240640</v>
      </c>
      <c r="D32" s="9">
        <f>'1'!D43/10</f>
        <v>141064704</v>
      </c>
      <c r="E32" s="9">
        <f>'1'!E43/10</f>
        <v>128240640</v>
      </c>
      <c r="F32" s="9">
        <f>'1'!F43/10</f>
        <v>141064704</v>
      </c>
      <c r="G32" s="11">
        <f>'1'!G43/10</f>
        <v>141064704</v>
      </c>
      <c r="H32" s="11">
        <f>'1'!H43/10</f>
        <v>141064704</v>
      </c>
      <c r="I32" s="11">
        <f>'1'!I43/10</f>
        <v>155171174.40000001</v>
      </c>
      <c r="J32" s="12"/>
      <c r="K32" s="12"/>
      <c r="L32" s="12"/>
      <c r="M32" s="12"/>
      <c r="N32" s="12"/>
      <c r="O32" s="12"/>
      <c r="P32" s="12"/>
    </row>
    <row r="33" spans="7:16" ht="15.75" customHeight="1" x14ac:dyDescent="0.25">
      <c r="G33" s="31"/>
      <c r="H33" s="12"/>
      <c r="I33" s="12"/>
      <c r="J33" s="12"/>
      <c r="K33" s="12"/>
      <c r="L33" s="12"/>
      <c r="M33" s="12"/>
      <c r="N33" s="12"/>
      <c r="O33" s="12"/>
      <c r="P33" s="12"/>
    </row>
    <row r="34" spans="7:16" ht="15.75" customHeight="1" x14ac:dyDescent="0.25">
      <c r="G34" s="21"/>
      <c r="H34" s="12"/>
      <c r="I34" s="12"/>
      <c r="J34" s="12"/>
      <c r="K34" s="12"/>
      <c r="L34" s="12"/>
      <c r="M34" s="12"/>
      <c r="N34" s="12"/>
      <c r="O34" s="12"/>
      <c r="P34" s="12"/>
    </row>
    <row r="35" spans="7:16" ht="15.75" customHeight="1" x14ac:dyDescent="0.25">
      <c r="G35" s="31"/>
      <c r="H35" s="12"/>
      <c r="I35" s="12"/>
      <c r="J35" s="12"/>
      <c r="K35" s="12"/>
      <c r="L35" s="12"/>
      <c r="M35" s="12"/>
      <c r="N35" s="12"/>
      <c r="O35" s="12"/>
      <c r="P35" s="12"/>
    </row>
    <row r="36" spans="7:16" ht="15.75" customHeight="1" x14ac:dyDescent="0.25">
      <c r="G36" s="21"/>
      <c r="H36" s="12"/>
      <c r="I36" s="12"/>
      <c r="J36" s="12"/>
      <c r="K36" s="12"/>
      <c r="L36" s="12"/>
      <c r="M36" s="12"/>
      <c r="N36" s="12"/>
      <c r="O36" s="12"/>
      <c r="P36" s="12"/>
    </row>
    <row r="37" spans="7:16" ht="15.75" customHeight="1" x14ac:dyDescent="0.25">
      <c r="G37" s="31"/>
      <c r="H37" s="12"/>
      <c r="I37" s="12"/>
      <c r="J37" s="12"/>
      <c r="K37" s="12"/>
      <c r="L37" s="12"/>
      <c r="M37" s="12"/>
      <c r="N37" s="12"/>
      <c r="O37" s="12"/>
      <c r="P37" s="12"/>
    </row>
    <row r="38" spans="7:16" ht="15.75" customHeight="1" x14ac:dyDescent="0.25">
      <c r="G38" s="21"/>
      <c r="H38" s="12"/>
      <c r="I38" s="12"/>
      <c r="J38" s="12"/>
      <c r="K38" s="12"/>
      <c r="L38" s="12"/>
      <c r="M38" s="12"/>
      <c r="N38" s="12"/>
      <c r="O38" s="12"/>
      <c r="P38" s="12"/>
    </row>
    <row r="39" spans="7:16" ht="15.75" customHeight="1" x14ac:dyDescent="0.25">
      <c r="G39" s="31"/>
      <c r="H39" s="12"/>
      <c r="I39" s="12"/>
      <c r="J39" s="12"/>
      <c r="K39" s="12"/>
      <c r="L39" s="12"/>
      <c r="M39" s="12"/>
      <c r="N39" s="12"/>
      <c r="O39" s="12"/>
      <c r="P39" s="12"/>
    </row>
    <row r="40" spans="7:16" ht="15.75" customHeight="1" x14ac:dyDescent="0.25">
      <c r="G40" s="21"/>
      <c r="H40" s="12"/>
      <c r="I40" s="12"/>
      <c r="J40" s="12"/>
      <c r="K40" s="12"/>
      <c r="L40" s="12"/>
      <c r="M40" s="12"/>
      <c r="N40" s="12"/>
      <c r="O40" s="12"/>
      <c r="P40" s="12"/>
    </row>
    <row r="41" spans="7:16" ht="15.75" customHeight="1" x14ac:dyDescent="0.25">
      <c r="G41" s="31"/>
      <c r="H41" s="12"/>
      <c r="I41" s="12"/>
      <c r="J41" s="12"/>
      <c r="K41" s="12"/>
      <c r="L41" s="12"/>
      <c r="M41" s="12"/>
      <c r="N41" s="12"/>
      <c r="O41" s="12"/>
      <c r="P41" s="12"/>
    </row>
    <row r="42" spans="7:16" ht="15.75" customHeight="1" x14ac:dyDescent="0.25">
      <c r="G42" s="21"/>
      <c r="H42" s="12"/>
      <c r="I42" s="12"/>
      <c r="J42" s="12"/>
      <c r="K42" s="12"/>
      <c r="L42" s="12"/>
      <c r="M42" s="12"/>
      <c r="N42" s="12"/>
      <c r="O42" s="12"/>
      <c r="P42" s="12"/>
    </row>
    <row r="43" spans="7:16" ht="15.75" customHeight="1" x14ac:dyDescent="0.25">
      <c r="G43" s="31"/>
      <c r="H43" s="12"/>
      <c r="I43" s="12"/>
      <c r="J43" s="12"/>
      <c r="K43" s="12"/>
      <c r="L43" s="12"/>
      <c r="M43" s="12"/>
      <c r="N43" s="12"/>
      <c r="O43" s="12"/>
      <c r="P43" s="12"/>
    </row>
    <row r="44" spans="7:16" ht="15.75" customHeight="1" x14ac:dyDescent="0.25">
      <c r="G44" s="21"/>
      <c r="H44" s="12"/>
      <c r="I44" s="12"/>
      <c r="J44" s="12"/>
      <c r="K44" s="12"/>
      <c r="L44" s="12"/>
      <c r="M44" s="12"/>
      <c r="N44" s="12"/>
      <c r="O44" s="12"/>
      <c r="P44" s="12"/>
    </row>
    <row r="45" spans="7:16" ht="15.75" customHeight="1" x14ac:dyDescent="0.25">
      <c r="G45" s="31"/>
      <c r="H45" s="12"/>
      <c r="I45" s="12"/>
      <c r="J45" s="12"/>
      <c r="K45" s="12"/>
      <c r="L45" s="12"/>
      <c r="M45" s="12"/>
      <c r="N45" s="12"/>
      <c r="O45" s="12"/>
      <c r="P45" s="12"/>
    </row>
    <row r="46" spans="7:16" ht="15.75" customHeight="1" x14ac:dyDescent="0.25">
      <c r="G46" s="21"/>
      <c r="H46" s="12"/>
      <c r="I46" s="12"/>
      <c r="J46" s="12"/>
      <c r="K46" s="12"/>
      <c r="L46" s="12"/>
      <c r="M46" s="12"/>
      <c r="N46" s="12"/>
      <c r="O46" s="12"/>
      <c r="P46" s="12"/>
    </row>
    <row r="47" spans="7:16" ht="15.75" customHeight="1" x14ac:dyDescent="0.25">
      <c r="G47" s="31"/>
      <c r="H47" s="12"/>
      <c r="I47" s="12"/>
      <c r="J47" s="12"/>
      <c r="K47" s="12"/>
      <c r="L47" s="12"/>
      <c r="M47" s="12"/>
      <c r="N47" s="12"/>
      <c r="O47" s="12"/>
      <c r="P47" s="12"/>
    </row>
    <row r="48" spans="7:16" ht="15.75" customHeight="1" x14ac:dyDescent="0.25">
      <c r="G48" s="21"/>
      <c r="H48" s="12"/>
      <c r="I48" s="12"/>
      <c r="J48" s="12"/>
      <c r="K48" s="12"/>
      <c r="L48" s="12"/>
      <c r="M48" s="12"/>
      <c r="N48" s="12"/>
      <c r="O48" s="12"/>
      <c r="P48" s="12"/>
    </row>
    <row r="49" spans="1:16" ht="15.75" customHeight="1" x14ac:dyDescent="0.25">
      <c r="G49" s="31"/>
      <c r="H49" s="12"/>
      <c r="I49" s="12"/>
      <c r="J49" s="12"/>
      <c r="K49" s="12"/>
      <c r="L49" s="12"/>
      <c r="M49" s="12"/>
      <c r="N49" s="12"/>
      <c r="O49" s="12"/>
      <c r="P49" s="12"/>
    </row>
    <row r="50" spans="1:16" ht="15.75" customHeight="1" x14ac:dyDescent="0.25">
      <c r="G50" s="21"/>
      <c r="H50" s="12"/>
      <c r="I50" s="12"/>
      <c r="J50" s="12"/>
      <c r="K50" s="12"/>
      <c r="L50" s="12"/>
      <c r="M50" s="12"/>
      <c r="N50" s="12"/>
      <c r="O50" s="12"/>
      <c r="P50" s="12"/>
    </row>
    <row r="51" spans="1:16" ht="15.75" customHeight="1" x14ac:dyDescent="0.25">
      <c r="G51" s="31"/>
      <c r="H51" s="12"/>
      <c r="I51" s="12"/>
      <c r="J51" s="12"/>
      <c r="K51" s="12"/>
      <c r="L51" s="12"/>
      <c r="M51" s="12"/>
      <c r="N51" s="12"/>
      <c r="O51" s="12"/>
      <c r="P51" s="12"/>
    </row>
    <row r="52" spans="1:16" ht="15.75" customHeight="1" x14ac:dyDescent="0.25">
      <c r="G52" s="21"/>
      <c r="H52" s="12"/>
      <c r="I52" s="12"/>
      <c r="J52" s="12"/>
      <c r="K52" s="12"/>
      <c r="L52" s="12"/>
      <c r="M52" s="12"/>
      <c r="N52" s="12"/>
      <c r="O52" s="12"/>
      <c r="P52" s="12"/>
    </row>
    <row r="53" spans="1:16" ht="15.75" customHeight="1" x14ac:dyDescent="0.25">
      <c r="G53" s="31"/>
      <c r="H53" s="12"/>
      <c r="I53" s="12"/>
      <c r="J53" s="12"/>
      <c r="K53" s="12"/>
      <c r="L53" s="12"/>
      <c r="M53" s="12"/>
      <c r="N53" s="12"/>
      <c r="O53" s="12"/>
      <c r="P53" s="12"/>
    </row>
    <row r="54" spans="1:16" ht="15.75" customHeight="1" x14ac:dyDescent="0.25">
      <c r="G54" s="21"/>
      <c r="H54" s="12"/>
      <c r="I54" s="12"/>
      <c r="J54" s="12"/>
      <c r="K54" s="12"/>
      <c r="L54" s="12"/>
      <c r="M54" s="12"/>
      <c r="N54" s="12"/>
      <c r="O54" s="12"/>
      <c r="P54" s="12"/>
    </row>
    <row r="55" spans="1:16" ht="15.75" customHeight="1" x14ac:dyDescent="0.25">
      <c r="A55" s="20"/>
      <c r="G55" s="31"/>
      <c r="H55" s="12"/>
      <c r="I55" s="12"/>
      <c r="J55" s="12"/>
      <c r="K55" s="12"/>
      <c r="L55" s="12"/>
      <c r="M55" s="12"/>
      <c r="N55" s="12"/>
      <c r="O55" s="12"/>
      <c r="P55" s="12"/>
    </row>
    <row r="56" spans="1:16" ht="15.75" customHeight="1" x14ac:dyDescent="0.25">
      <c r="G56" s="21"/>
      <c r="H56" s="12"/>
      <c r="I56" s="12"/>
      <c r="J56" s="12"/>
      <c r="K56" s="12"/>
      <c r="L56" s="12"/>
      <c r="M56" s="12"/>
      <c r="N56" s="12"/>
      <c r="O56" s="12"/>
      <c r="P56" s="12"/>
    </row>
    <row r="57" spans="1:16" ht="15.75" customHeight="1" x14ac:dyDescent="0.25">
      <c r="G57" s="31"/>
      <c r="H57" s="12"/>
      <c r="I57" s="12"/>
      <c r="J57" s="12"/>
      <c r="K57" s="12"/>
      <c r="L57" s="12"/>
      <c r="M57" s="12"/>
      <c r="N57" s="12"/>
      <c r="O57" s="12"/>
      <c r="P57" s="12"/>
    </row>
    <row r="58" spans="1:16" ht="15.75" customHeight="1" x14ac:dyDescent="0.25">
      <c r="G58" s="21"/>
      <c r="H58" s="12"/>
      <c r="I58" s="12"/>
      <c r="J58" s="12"/>
      <c r="K58" s="12"/>
      <c r="L58" s="12"/>
      <c r="M58" s="12"/>
      <c r="N58" s="12"/>
      <c r="O58" s="12"/>
      <c r="P58" s="12"/>
    </row>
    <row r="59" spans="1:16" ht="15.75" customHeight="1" x14ac:dyDescent="0.25">
      <c r="G59" s="31"/>
      <c r="H59" s="12"/>
      <c r="I59" s="12"/>
      <c r="J59" s="12"/>
      <c r="K59" s="12"/>
      <c r="L59" s="12"/>
      <c r="M59" s="12"/>
      <c r="N59" s="12"/>
      <c r="O59" s="12"/>
      <c r="P59" s="12"/>
    </row>
    <row r="60" spans="1:16" ht="15.75" customHeight="1" x14ac:dyDescent="0.25">
      <c r="G60" s="21"/>
      <c r="H60" s="2"/>
      <c r="I60" s="2"/>
      <c r="J60" s="2"/>
      <c r="K60" s="2"/>
    </row>
    <row r="61" spans="1:16" ht="15.75" customHeight="1" x14ac:dyDescent="0.25">
      <c r="G61" s="31"/>
      <c r="H61" s="4"/>
      <c r="I61" s="4"/>
      <c r="J61" s="4"/>
      <c r="K61" s="4"/>
    </row>
    <row r="62" spans="1:16" ht="15.75" customHeight="1" x14ac:dyDescent="0.25">
      <c r="G62" s="21"/>
      <c r="H62" s="2"/>
      <c r="I62" s="2"/>
      <c r="J62" s="2"/>
      <c r="K62" s="2"/>
    </row>
    <row r="63" spans="1:16" ht="15.75" customHeight="1" x14ac:dyDescent="0.25">
      <c r="G63" s="31"/>
      <c r="H63" s="4"/>
      <c r="I63" s="4"/>
      <c r="J63" s="4"/>
      <c r="K63" s="4"/>
    </row>
    <row r="64" spans="1:16" ht="15.75" customHeight="1" x14ac:dyDescent="0.25">
      <c r="G64" s="21"/>
      <c r="H64" s="2"/>
      <c r="I64" s="2"/>
      <c r="J64" s="2"/>
      <c r="K64" s="2"/>
    </row>
    <row r="65" spans="7:11" ht="15.75" customHeight="1" x14ac:dyDescent="0.25">
      <c r="G65" s="31"/>
      <c r="H65" s="4"/>
      <c r="I65" s="4"/>
      <c r="J65" s="4"/>
      <c r="K65" s="4"/>
    </row>
    <row r="66" spans="7:11" ht="15.75" customHeight="1" x14ac:dyDescent="0.25">
      <c r="G66" s="21"/>
      <c r="H66" s="2"/>
      <c r="I66" s="2"/>
      <c r="J66" s="2"/>
      <c r="K66" s="2"/>
    </row>
    <row r="67" spans="7:11" ht="15.75" customHeight="1" x14ac:dyDescent="0.25">
      <c r="G67" s="31"/>
      <c r="H67" s="4"/>
      <c r="I67" s="4"/>
      <c r="J67" s="4"/>
      <c r="K67" s="4"/>
    </row>
    <row r="68" spans="7:11" ht="15.75" customHeight="1" x14ac:dyDescent="0.25">
      <c r="G68" s="21"/>
      <c r="H68" s="2"/>
      <c r="I68" s="2"/>
      <c r="J68" s="2"/>
      <c r="K68" s="2"/>
    </row>
    <row r="69" spans="7:11" ht="15.75" customHeight="1" x14ac:dyDescent="0.25">
      <c r="G69" s="31"/>
      <c r="H69" s="4"/>
      <c r="I69" s="4"/>
      <c r="J69" s="4"/>
      <c r="K69" s="4"/>
    </row>
    <row r="70" spans="7:11" ht="15.75" customHeight="1" x14ac:dyDescent="0.25">
      <c r="G70" s="21"/>
      <c r="H70" s="2"/>
      <c r="I70" s="2"/>
      <c r="J70" s="2"/>
      <c r="K70" s="2"/>
    </row>
    <row r="71" spans="7:11" ht="15.75" customHeight="1" x14ac:dyDescent="0.25">
      <c r="G71" s="31"/>
      <c r="H71" s="4"/>
      <c r="I71" s="4"/>
      <c r="J71" s="4"/>
      <c r="K71" s="4"/>
    </row>
    <row r="72" spans="7:11" ht="15.75" customHeight="1" x14ac:dyDescent="0.25">
      <c r="G72" s="21"/>
      <c r="H72" s="2"/>
      <c r="I72" s="2"/>
      <c r="J72" s="2"/>
      <c r="K72" s="2"/>
    </row>
    <row r="73" spans="7:11" ht="15.75" customHeight="1" x14ac:dyDescent="0.25">
      <c r="G73" s="31"/>
      <c r="H73" s="4"/>
      <c r="I73" s="4"/>
      <c r="J73" s="4"/>
      <c r="K73" s="4"/>
    </row>
    <row r="74" spans="7:11" ht="15.75" customHeight="1" x14ac:dyDescent="0.25">
      <c r="G74" s="2"/>
      <c r="H74" s="2"/>
      <c r="I74" s="2"/>
      <c r="J74" s="2"/>
      <c r="K74" s="2"/>
    </row>
    <row r="75" spans="7:11" ht="15.75" customHeight="1" x14ac:dyDescent="0.25">
      <c r="G75" s="4"/>
      <c r="H75" s="4"/>
      <c r="I75" s="4"/>
      <c r="J75" s="4"/>
      <c r="K75" s="4"/>
    </row>
    <row r="76" spans="7:11" ht="15.75" customHeight="1" x14ac:dyDescent="0.25">
      <c r="G76" s="2"/>
      <c r="H76" s="2"/>
      <c r="I76" s="2"/>
      <c r="J76" s="2"/>
      <c r="K76" s="2"/>
    </row>
    <row r="77" spans="7:11" ht="15.75" customHeight="1" x14ac:dyDescent="0.25">
      <c r="G77" s="4"/>
      <c r="H77" s="4"/>
      <c r="I77" s="4"/>
      <c r="J77" s="4"/>
      <c r="K77" s="4"/>
    </row>
    <row r="78" spans="7:11" ht="15.75" customHeight="1" x14ac:dyDescent="0.25">
      <c r="G78" s="2"/>
      <c r="H78" s="2"/>
      <c r="I78" s="2"/>
      <c r="J78" s="2"/>
      <c r="K78" s="2"/>
    </row>
    <row r="79" spans="7:11" ht="15.75" customHeight="1" x14ac:dyDescent="0.25">
      <c r="G79" s="4"/>
      <c r="H79" s="4"/>
      <c r="I79" s="4"/>
      <c r="J79" s="4"/>
      <c r="K79" s="4"/>
    </row>
    <row r="80" spans="7:11" ht="15.75" customHeight="1" x14ac:dyDescent="0.25">
      <c r="G80" s="2"/>
      <c r="H80" s="2"/>
      <c r="I80" s="2"/>
      <c r="J80" s="2"/>
      <c r="K80" s="2"/>
    </row>
    <row r="81" spans="7:11" ht="15.75" customHeight="1" x14ac:dyDescent="0.25">
      <c r="G81" s="4"/>
      <c r="H81" s="4"/>
      <c r="I81" s="4"/>
      <c r="J81" s="4"/>
      <c r="K81" s="4"/>
    </row>
    <row r="82" spans="7:11" ht="15.75" customHeight="1" x14ac:dyDescent="0.25">
      <c r="G82" s="2"/>
      <c r="H82" s="2"/>
      <c r="I82" s="2"/>
      <c r="J82" s="2"/>
      <c r="K82" s="2"/>
    </row>
    <row r="83" spans="7:11" ht="15.75" customHeight="1" x14ac:dyDescent="0.25">
      <c r="G83" s="4"/>
      <c r="H83" s="4"/>
      <c r="I83" s="4"/>
      <c r="J83" s="4"/>
      <c r="K83" s="4"/>
    </row>
    <row r="84" spans="7:11" ht="15.75" customHeight="1" x14ac:dyDescent="0.25">
      <c r="G84" s="2"/>
      <c r="H84" s="2"/>
      <c r="I84" s="2"/>
      <c r="J84" s="2"/>
      <c r="K84" s="2"/>
    </row>
    <row r="85" spans="7:11" ht="15.75" customHeight="1" x14ac:dyDescent="0.25">
      <c r="G85" s="4"/>
      <c r="H85" s="4"/>
      <c r="I85" s="4"/>
      <c r="J85" s="4"/>
      <c r="K85" s="4"/>
    </row>
    <row r="86" spans="7:11" ht="15.75" customHeight="1" x14ac:dyDescent="0.25">
      <c r="G86" s="2"/>
      <c r="H86" s="2"/>
      <c r="I86" s="2"/>
      <c r="J86" s="2"/>
      <c r="K86" s="2"/>
    </row>
    <row r="87" spans="7:11" ht="15.75" customHeight="1" x14ac:dyDescent="0.25">
      <c r="G87" s="4"/>
      <c r="H87" s="4"/>
      <c r="I87" s="4"/>
      <c r="J87" s="4"/>
      <c r="K87" s="4"/>
    </row>
    <row r="88" spans="7:11" ht="15.75" customHeight="1" x14ac:dyDescent="0.25">
      <c r="G88" s="2"/>
      <c r="H88" s="2"/>
      <c r="I88" s="2"/>
      <c r="J88" s="2"/>
      <c r="K88" s="2"/>
    </row>
    <row r="89" spans="7:11" ht="15.75" customHeight="1" x14ac:dyDescent="0.25">
      <c r="G89" s="4"/>
      <c r="H89" s="4"/>
      <c r="I89" s="4"/>
      <c r="J89" s="4"/>
      <c r="K89" s="4"/>
    </row>
    <row r="90" spans="7:11" ht="15.75" customHeight="1" x14ac:dyDescent="0.25">
      <c r="G90" s="2"/>
      <c r="H90" s="2"/>
      <c r="I90" s="2"/>
      <c r="J90" s="2"/>
      <c r="K90" s="2"/>
    </row>
    <row r="91" spans="7:11" ht="15.75" customHeight="1" x14ac:dyDescent="0.25">
      <c r="G91" s="4"/>
      <c r="H91" s="4"/>
      <c r="I91" s="4"/>
      <c r="J91" s="4"/>
      <c r="K91" s="4"/>
    </row>
    <row r="92" spans="7:11" ht="15.75" customHeight="1" x14ac:dyDescent="0.25">
      <c r="G92" s="2"/>
      <c r="H92" s="2"/>
      <c r="I92" s="2"/>
      <c r="J92" s="2"/>
      <c r="K92" s="2"/>
    </row>
    <row r="93" spans="7:11" ht="15.75" customHeight="1" x14ac:dyDescent="0.25">
      <c r="G93" s="4"/>
      <c r="H93" s="4"/>
      <c r="I93" s="4"/>
      <c r="J93" s="4"/>
      <c r="K93" s="4"/>
    </row>
    <row r="94" spans="7:11" ht="15.75" customHeight="1" x14ac:dyDescent="0.25">
      <c r="G94" s="2"/>
      <c r="H94" s="2"/>
      <c r="I94" s="2"/>
      <c r="J94" s="2"/>
      <c r="K94" s="2"/>
    </row>
    <row r="95" spans="7:11" ht="15.75" customHeight="1" x14ac:dyDescent="0.25">
      <c r="G95" s="4"/>
      <c r="H95" s="4"/>
      <c r="I95" s="4"/>
      <c r="J95" s="4"/>
      <c r="K95" s="4"/>
    </row>
    <row r="96" spans="7:11" ht="15.75" customHeight="1" x14ac:dyDescent="0.25">
      <c r="G96" s="2"/>
      <c r="H96" s="2"/>
      <c r="I96" s="2"/>
      <c r="J96" s="2"/>
      <c r="K96" s="2"/>
    </row>
    <row r="97" spans="7:11" ht="15.75" customHeight="1" x14ac:dyDescent="0.25">
      <c r="G97" s="4"/>
      <c r="H97" s="4"/>
      <c r="I97" s="4"/>
      <c r="J97" s="4"/>
      <c r="K97" s="4"/>
    </row>
    <row r="98" spans="7:11" ht="15.75" customHeight="1" x14ac:dyDescent="0.25">
      <c r="G98" s="2"/>
      <c r="H98" s="2"/>
      <c r="I98" s="2"/>
      <c r="J98" s="2"/>
      <c r="K98" s="2"/>
    </row>
    <row r="99" spans="7:11" ht="15.75" customHeight="1" x14ac:dyDescent="0.25">
      <c r="G99" s="4"/>
      <c r="H99" s="4"/>
      <c r="I99" s="4"/>
      <c r="J99" s="4"/>
      <c r="K99" s="4"/>
    </row>
    <row r="100" spans="7:11" ht="15.75" customHeight="1" x14ac:dyDescent="0.25">
      <c r="G100" s="2"/>
      <c r="H100" s="2"/>
      <c r="I100" s="2"/>
      <c r="J100" s="2"/>
      <c r="K100" s="2"/>
    </row>
    <row r="101" spans="7:11" ht="15.75" customHeight="1" x14ac:dyDescent="0.25">
      <c r="G101" s="4"/>
      <c r="H101" s="4"/>
      <c r="I101" s="4"/>
      <c r="J101" s="4"/>
      <c r="K101" s="4"/>
    </row>
    <row r="102" spans="7:11" ht="15.75" customHeight="1" x14ac:dyDescent="0.25">
      <c r="G102" s="2"/>
      <c r="H102" s="2"/>
      <c r="I102" s="2"/>
      <c r="J102" s="2"/>
      <c r="K102" s="2"/>
    </row>
    <row r="103" spans="7:11" ht="15.75" customHeight="1" x14ac:dyDescent="0.25">
      <c r="G103" s="4"/>
      <c r="H103" s="4"/>
      <c r="I103" s="4"/>
      <c r="J103" s="4"/>
      <c r="K103" s="4"/>
    </row>
    <row r="104" spans="7:11" ht="15.75" customHeight="1" x14ac:dyDescent="0.25">
      <c r="G104" s="2"/>
      <c r="H104" s="2"/>
      <c r="I104" s="2"/>
      <c r="J104" s="2"/>
      <c r="K104" s="2"/>
    </row>
    <row r="105" spans="7:11" ht="15.75" customHeight="1" x14ac:dyDescent="0.25">
      <c r="G105" s="4"/>
      <c r="H105" s="4"/>
      <c r="I105" s="4"/>
      <c r="J105" s="4"/>
      <c r="K105" s="4"/>
    </row>
    <row r="106" spans="7:11" ht="15.75" customHeight="1" x14ac:dyDescent="0.25">
      <c r="G106" s="2"/>
      <c r="H106" s="2"/>
      <c r="I106" s="2"/>
      <c r="J106" s="2"/>
      <c r="K106" s="2"/>
    </row>
    <row r="107" spans="7:11" ht="15.75" customHeight="1" x14ac:dyDescent="0.25">
      <c r="G107" s="4"/>
      <c r="H107" s="4"/>
      <c r="I107" s="4"/>
      <c r="J107" s="4"/>
      <c r="K107" s="4"/>
    </row>
    <row r="108" spans="7:11" ht="15.75" customHeight="1" x14ac:dyDescent="0.25">
      <c r="G108" s="2"/>
      <c r="H108" s="2"/>
      <c r="I108" s="2"/>
      <c r="J108" s="2"/>
      <c r="K108" s="2"/>
    </row>
    <row r="109" spans="7:11" ht="15.75" customHeight="1" x14ac:dyDescent="0.25">
      <c r="G109" s="4"/>
      <c r="H109" s="4"/>
      <c r="I109" s="4"/>
      <c r="J109" s="4"/>
      <c r="K109" s="4"/>
    </row>
    <row r="110" spans="7:11" ht="15.75" customHeight="1" x14ac:dyDescent="0.25">
      <c r="G110" s="2"/>
      <c r="H110" s="2"/>
      <c r="I110" s="2"/>
      <c r="J110" s="2"/>
      <c r="K110" s="2"/>
    </row>
    <row r="111" spans="7:11" ht="15.75" customHeight="1" x14ac:dyDescent="0.25">
      <c r="G111" s="4"/>
      <c r="H111" s="4"/>
      <c r="I111" s="4"/>
      <c r="J111" s="4"/>
      <c r="K111" s="4"/>
    </row>
    <row r="112" spans="7:11" ht="15.75" customHeight="1" x14ac:dyDescent="0.25">
      <c r="G112" s="2"/>
      <c r="H112" s="2"/>
      <c r="I112" s="2"/>
      <c r="J112" s="2"/>
      <c r="K112" s="2"/>
    </row>
    <row r="113" spans="7:11" ht="15.75" customHeight="1" x14ac:dyDescent="0.25">
      <c r="G113" s="4"/>
      <c r="H113" s="4"/>
      <c r="I113" s="4"/>
      <c r="J113" s="4"/>
      <c r="K113" s="4"/>
    </row>
    <row r="114" spans="7:11" ht="15.75" customHeight="1" x14ac:dyDescent="0.25">
      <c r="G114" s="2"/>
      <c r="H114" s="2"/>
      <c r="I114" s="2"/>
      <c r="J114" s="2"/>
      <c r="K114" s="2"/>
    </row>
    <row r="115" spans="7:11" ht="15.75" customHeight="1" x14ac:dyDescent="0.25">
      <c r="G115" s="4"/>
      <c r="H115" s="4"/>
      <c r="I115" s="4"/>
      <c r="J115" s="4"/>
      <c r="K115" s="4"/>
    </row>
    <row r="116" spans="7:11" ht="15.75" customHeight="1" x14ac:dyDescent="0.25">
      <c r="G116" s="2"/>
      <c r="H116" s="2"/>
      <c r="I116" s="2"/>
      <c r="J116" s="2"/>
      <c r="K116" s="2"/>
    </row>
    <row r="117" spans="7:11" ht="15.75" customHeight="1" x14ac:dyDescent="0.25">
      <c r="G117" s="4"/>
      <c r="H117" s="4"/>
      <c r="I117" s="4"/>
      <c r="J117" s="4"/>
      <c r="K117" s="4"/>
    </row>
    <row r="118" spans="7:11" ht="15.75" customHeight="1" x14ac:dyDescent="0.25">
      <c r="G118" s="2"/>
      <c r="H118" s="2"/>
      <c r="I118" s="2"/>
      <c r="J118" s="2"/>
      <c r="K118" s="2"/>
    </row>
    <row r="119" spans="7:11" ht="15.75" customHeight="1" x14ac:dyDescent="0.25">
      <c r="G119" s="4"/>
      <c r="H119" s="4"/>
      <c r="I119" s="4"/>
      <c r="J119" s="4"/>
      <c r="K119" s="4"/>
    </row>
    <row r="120" spans="7:11" ht="15.75" customHeight="1" x14ac:dyDescent="0.25">
      <c r="G120" s="2"/>
      <c r="H120" s="2"/>
      <c r="I120" s="2"/>
      <c r="J120" s="2"/>
      <c r="K120" s="2"/>
    </row>
    <row r="121" spans="7:11" ht="15.75" customHeight="1" x14ac:dyDescent="0.25">
      <c r="G121" s="4"/>
      <c r="H121" s="4"/>
      <c r="I121" s="4"/>
      <c r="J121" s="4"/>
      <c r="K121" s="4"/>
    </row>
    <row r="122" spans="7:11" ht="15.75" customHeight="1" x14ac:dyDescent="0.25">
      <c r="G122" s="2"/>
      <c r="H122" s="2"/>
      <c r="I122" s="2"/>
      <c r="J122" s="2"/>
      <c r="K122" s="2"/>
    </row>
    <row r="123" spans="7:11" ht="15.75" customHeight="1" x14ac:dyDescent="0.25">
      <c r="G123" s="4"/>
      <c r="H123" s="4"/>
      <c r="I123" s="4"/>
      <c r="J123" s="4"/>
      <c r="K123" s="4"/>
    </row>
    <row r="124" spans="7:11" ht="15.75" customHeight="1" x14ac:dyDescent="0.25">
      <c r="G124" s="2"/>
      <c r="H124" s="2"/>
      <c r="I124" s="2"/>
      <c r="J124" s="2"/>
      <c r="K124" s="2"/>
    </row>
    <row r="125" spans="7:11" ht="15.75" customHeight="1" x14ac:dyDescent="0.25">
      <c r="G125" s="4"/>
      <c r="H125" s="4"/>
      <c r="I125" s="4"/>
      <c r="J125" s="4"/>
      <c r="K125" s="4"/>
    </row>
    <row r="126" spans="7:11" ht="15.75" customHeight="1" x14ac:dyDescent="0.25">
      <c r="G126" s="2"/>
      <c r="H126" s="2"/>
      <c r="I126" s="2"/>
      <c r="J126" s="2"/>
      <c r="K126" s="2"/>
    </row>
    <row r="127" spans="7:11" ht="15.75" customHeight="1" x14ac:dyDescent="0.25">
      <c r="G127" s="4"/>
      <c r="H127" s="4"/>
      <c r="I127" s="4"/>
      <c r="J127" s="4"/>
      <c r="K127" s="4"/>
    </row>
    <row r="128" spans="7:11" ht="15.75" customHeight="1" x14ac:dyDescent="0.25">
      <c r="G128" s="2"/>
      <c r="H128" s="2"/>
      <c r="I128" s="2"/>
      <c r="J128" s="2"/>
      <c r="K128" s="2"/>
    </row>
    <row r="129" spans="7:11" ht="15.75" customHeight="1" x14ac:dyDescent="0.25">
      <c r="G129" s="4"/>
      <c r="H129" s="4"/>
      <c r="I129" s="4"/>
      <c r="J129" s="4"/>
      <c r="K129" s="4"/>
    </row>
    <row r="130" spans="7:11" ht="15.75" customHeight="1" x14ac:dyDescent="0.25">
      <c r="G130" s="2"/>
      <c r="H130" s="2"/>
      <c r="I130" s="2"/>
      <c r="J130" s="2"/>
      <c r="K130" s="2"/>
    </row>
    <row r="131" spans="7:11" ht="15.75" customHeight="1" x14ac:dyDescent="0.25">
      <c r="G131" s="4"/>
      <c r="H131" s="4"/>
      <c r="I131" s="4"/>
      <c r="J131" s="4"/>
      <c r="K131" s="4"/>
    </row>
    <row r="132" spans="7:11" ht="15.75" customHeight="1" x14ac:dyDescent="0.25">
      <c r="G132" s="2"/>
      <c r="H132" s="2"/>
      <c r="I132" s="2"/>
      <c r="J132" s="2"/>
      <c r="K132" s="2"/>
    </row>
    <row r="133" spans="7:11" ht="15.75" customHeight="1" x14ac:dyDescent="0.25">
      <c r="G133" s="4"/>
      <c r="H133" s="4"/>
      <c r="I133" s="4"/>
      <c r="J133" s="4"/>
      <c r="K133" s="4"/>
    </row>
    <row r="134" spans="7:11" ht="15.75" customHeight="1" x14ac:dyDescent="0.25">
      <c r="G134" s="2"/>
      <c r="H134" s="2"/>
      <c r="I134" s="2"/>
      <c r="J134" s="2"/>
      <c r="K134" s="2"/>
    </row>
    <row r="135" spans="7:11" ht="15.75" customHeight="1" x14ac:dyDescent="0.25">
      <c r="G135" s="4"/>
      <c r="H135" s="4"/>
      <c r="I135" s="4"/>
      <c r="J135" s="4"/>
      <c r="K135" s="4"/>
    </row>
    <row r="136" spans="7:11" ht="15.75" customHeight="1" x14ac:dyDescent="0.25">
      <c r="G136" s="2"/>
      <c r="H136" s="2"/>
      <c r="I136" s="2"/>
      <c r="J136" s="2"/>
      <c r="K136" s="2"/>
    </row>
    <row r="137" spans="7:11" ht="15.75" customHeight="1" x14ac:dyDescent="0.25">
      <c r="G137" s="4"/>
      <c r="H137" s="4"/>
      <c r="I137" s="4"/>
      <c r="J137" s="4"/>
      <c r="K137" s="4"/>
    </row>
    <row r="138" spans="7:11" ht="15.75" customHeight="1" x14ac:dyDescent="0.25">
      <c r="G138" s="2"/>
      <c r="H138" s="2"/>
      <c r="I138" s="2"/>
      <c r="J138" s="2"/>
      <c r="K138" s="2"/>
    </row>
    <row r="139" spans="7:11" ht="15.75" customHeight="1" x14ac:dyDescent="0.25">
      <c r="G139" s="4"/>
      <c r="H139" s="4"/>
      <c r="I139" s="4"/>
      <c r="J139" s="4"/>
      <c r="K139" s="4"/>
    </row>
    <row r="140" spans="7:11" ht="15.75" customHeight="1" x14ac:dyDescent="0.25">
      <c r="G140" s="2"/>
      <c r="H140" s="2"/>
      <c r="I140" s="2"/>
      <c r="J140" s="2"/>
      <c r="K140" s="2"/>
    </row>
    <row r="141" spans="7:11" ht="15.75" customHeight="1" x14ac:dyDescent="0.25">
      <c r="G141" s="4"/>
      <c r="H141" s="4"/>
      <c r="I141" s="4"/>
      <c r="J141" s="4"/>
      <c r="K141" s="4"/>
    </row>
    <row r="142" spans="7:11" ht="15.75" customHeight="1" x14ac:dyDescent="0.25">
      <c r="G142" s="2"/>
      <c r="H142" s="2"/>
      <c r="I142" s="2"/>
      <c r="J142" s="2"/>
      <c r="K142" s="2"/>
    </row>
    <row r="143" spans="7:11" ht="15.75" customHeight="1" x14ac:dyDescent="0.25">
      <c r="G143" s="4"/>
      <c r="H143" s="4"/>
      <c r="I143" s="4"/>
      <c r="J143" s="4"/>
      <c r="K143" s="4"/>
    </row>
    <row r="144" spans="7:11" ht="15.75" customHeight="1" x14ac:dyDescent="0.25">
      <c r="G144" s="2"/>
      <c r="H144" s="2"/>
      <c r="I144" s="2"/>
      <c r="J144" s="2"/>
      <c r="K144" s="2"/>
    </row>
    <row r="145" spans="7:11" ht="15.75" customHeight="1" x14ac:dyDescent="0.25">
      <c r="G145" s="4"/>
      <c r="H145" s="4"/>
      <c r="I145" s="4"/>
      <c r="J145" s="4"/>
      <c r="K145" s="4"/>
    </row>
    <row r="146" spans="7:11" ht="15.75" customHeight="1" x14ac:dyDescent="0.25">
      <c r="G146" s="2"/>
      <c r="H146" s="2"/>
      <c r="I146" s="2"/>
      <c r="J146" s="2"/>
      <c r="K146" s="2"/>
    </row>
    <row r="147" spans="7:11" ht="15.75" customHeight="1" x14ac:dyDescent="0.25">
      <c r="G147" s="4"/>
      <c r="H147" s="4"/>
      <c r="I147" s="4"/>
      <c r="J147" s="4"/>
      <c r="K147" s="4"/>
    </row>
    <row r="148" spans="7:11" ht="15.75" customHeight="1" x14ac:dyDescent="0.25">
      <c r="G148" s="2"/>
      <c r="H148" s="2"/>
      <c r="I148" s="2"/>
      <c r="J148" s="2"/>
      <c r="K148" s="2"/>
    </row>
    <row r="149" spans="7:11" ht="15.75" customHeight="1" x14ac:dyDescent="0.25">
      <c r="G149" s="4"/>
      <c r="H149" s="4"/>
      <c r="I149" s="4"/>
      <c r="J149" s="4"/>
      <c r="K149" s="4"/>
    </row>
    <row r="150" spans="7:11" ht="15.75" customHeight="1" x14ac:dyDescent="0.25">
      <c r="G150" s="2"/>
      <c r="H150" s="2"/>
      <c r="I150" s="2"/>
      <c r="J150" s="2"/>
      <c r="K150" s="2"/>
    </row>
    <row r="151" spans="7:11" ht="15.75" customHeight="1" x14ac:dyDescent="0.25">
      <c r="G151" s="4"/>
      <c r="H151" s="4"/>
      <c r="I151" s="4"/>
      <c r="J151" s="4"/>
      <c r="K151" s="4"/>
    </row>
    <row r="152" spans="7:11" ht="15.75" customHeight="1" x14ac:dyDescent="0.25">
      <c r="G152" s="2"/>
      <c r="H152" s="2"/>
      <c r="I152" s="2"/>
      <c r="J152" s="2"/>
      <c r="K152" s="2"/>
    </row>
    <row r="153" spans="7:11" ht="15.75" customHeight="1" x14ac:dyDescent="0.25">
      <c r="G153" s="4"/>
      <c r="H153" s="4"/>
      <c r="I153" s="4"/>
      <c r="J153" s="4"/>
      <c r="K153" s="4"/>
    </row>
    <row r="154" spans="7:11" ht="15.75" customHeight="1" x14ac:dyDescent="0.25">
      <c r="G154" s="2"/>
      <c r="H154" s="2"/>
      <c r="I154" s="2"/>
      <c r="J154" s="2"/>
      <c r="K154" s="2"/>
    </row>
    <row r="155" spans="7:11" ht="15.75" customHeight="1" x14ac:dyDescent="0.25">
      <c r="G155" s="4"/>
      <c r="H155" s="4"/>
      <c r="I155" s="4"/>
      <c r="J155" s="4"/>
      <c r="K155" s="4"/>
    </row>
    <row r="156" spans="7:11" ht="15.75" customHeight="1" x14ac:dyDescent="0.25">
      <c r="G156" s="2"/>
      <c r="H156" s="2"/>
      <c r="I156" s="2"/>
      <c r="J156" s="2"/>
      <c r="K156" s="2"/>
    </row>
    <row r="157" spans="7:11" ht="15.75" customHeight="1" x14ac:dyDescent="0.25">
      <c r="G157" s="4"/>
      <c r="H157" s="4"/>
      <c r="I157" s="4"/>
      <c r="J157" s="4"/>
      <c r="K157" s="4"/>
    </row>
    <row r="158" spans="7:11" ht="15.75" customHeight="1" x14ac:dyDescent="0.25">
      <c r="G158" s="2"/>
      <c r="H158" s="2"/>
      <c r="I158" s="2"/>
      <c r="J158" s="2"/>
      <c r="K158" s="2"/>
    </row>
    <row r="159" spans="7:11" ht="15.75" customHeight="1" x14ac:dyDescent="0.25">
      <c r="G159" s="4"/>
      <c r="H159" s="4"/>
      <c r="I159" s="4"/>
      <c r="J159" s="4"/>
      <c r="K159" s="4"/>
    </row>
    <row r="160" spans="7:11" ht="15.75" customHeight="1" x14ac:dyDescent="0.25">
      <c r="G160" s="2"/>
      <c r="H160" s="2"/>
      <c r="I160" s="2"/>
      <c r="J160" s="2"/>
      <c r="K160" s="2"/>
    </row>
    <row r="161" spans="7:11" ht="15.75" customHeight="1" x14ac:dyDescent="0.25">
      <c r="G161" s="4"/>
      <c r="H161" s="4"/>
      <c r="I161" s="4"/>
      <c r="J161" s="4"/>
      <c r="K161" s="4"/>
    </row>
    <row r="162" spans="7:11" ht="15.75" customHeight="1" x14ac:dyDescent="0.25">
      <c r="G162" s="2"/>
      <c r="H162" s="2"/>
      <c r="I162" s="2"/>
      <c r="J162" s="2"/>
      <c r="K162" s="2"/>
    </row>
    <row r="163" spans="7:11" ht="15.75" customHeight="1" x14ac:dyDescent="0.25">
      <c r="G163" s="4"/>
      <c r="H163" s="4"/>
      <c r="I163" s="4"/>
      <c r="J163" s="4"/>
      <c r="K163" s="4"/>
    </row>
    <row r="164" spans="7:11" ht="15.75" customHeight="1" x14ac:dyDescent="0.25">
      <c r="G164" s="2"/>
      <c r="H164" s="2"/>
      <c r="I164" s="2"/>
      <c r="J164" s="2"/>
      <c r="K164" s="2"/>
    </row>
    <row r="165" spans="7:11" ht="15.75" customHeight="1" x14ac:dyDescent="0.25">
      <c r="G165" s="4"/>
      <c r="H165" s="4"/>
      <c r="I165" s="4"/>
      <c r="J165" s="4"/>
      <c r="K165" s="4"/>
    </row>
    <row r="166" spans="7:11" ht="15.75" customHeight="1" x14ac:dyDescent="0.25">
      <c r="G166" s="2"/>
      <c r="H166" s="2"/>
      <c r="I166" s="2"/>
      <c r="J166" s="2"/>
      <c r="K166" s="2"/>
    </row>
    <row r="167" spans="7:11" ht="15.75" customHeight="1" x14ac:dyDescent="0.25">
      <c r="G167" s="4"/>
      <c r="H167" s="4"/>
      <c r="I167" s="4"/>
      <c r="J167" s="4"/>
      <c r="K167" s="4"/>
    </row>
    <row r="168" spans="7:11" ht="15.75" customHeight="1" x14ac:dyDescent="0.25">
      <c r="G168" s="2"/>
      <c r="H168" s="2"/>
      <c r="I168" s="2"/>
      <c r="J168" s="2"/>
      <c r="K168" s="2"/>
    </row>
    <row r="169" spans="7:11" ht="15.75" customHeight="1" x14ac:dyDescent="0.25">
      <c r="G169" s="4"/>
      <c r="H169" s="4"/>
      <c r="I169" s="4"/>
      <c r="J169" s="4"/>
      <c r="K169" s="4"/>
    </row>
    <row r="170" spans="7:11" ht="15.75" customHeight="1" x14ac:dyDescent="0.25">
      <c r="G170" s="2"/>
      <c r="H170" s="2"/>
      <c r="I170" s="2"/>
      <c r="J170" s="2"/>
      <c r="K170" s="2"/>
    </row>
    <row r="171" spans="7:11" ht="15.75" customHeight="1" x14ac:dyDescent="0.25">
      <c r="G171" s="4"/>
      <c r="H171" s="4"/>
      <c r="I171" s="4"/>
      <c r="J171" s="4"/>
      <c r="K171" s="4"/>
    </row>
    <row r="172" spans="7:11" ht="15.75" customHeight="1" x14ac:dyDescent="0.25">
      <c r="G172" s="2"/>
      <c r="H172" s="2"/>
      <c r="I172" s="2"/>
      <c r="J172" s="2"/>
      <c r="K172" s="2"/>
    </row>
    <row r="173" spans="7:11" ht="15.75" customHeight="1" x14ac:dyDescent="0.25">
      <c r="G173" s="4"/>
      <c r="H173" s="4"/>
      <c r="I173" s="4"/>
      <c r="J173" s="4"/>
      <c r="K173" s="4"/>
    </row>
    <row r="174" spans="7:11" ht="15.75" customHeight="1" x14ac:dyDescent="0.25">
      <c r="G174" s="2"/>
      <c r="H174" s="2"/>
      <c r="I174" s="2"/>
      <c r="J174" s="2"/>
      <c r="K174" s="2"/>
    </row>
    <row r="175" spans="7:11" ht="15.75" customHeight="1" x14ac:dyDescent="0.25">
      <c r="G175" s="4"/>
      <c r="H175" s="4"/>
      <c r="I175" s="4"/>
      <c r="J175" s="4"/>
      <c r="K175" s="4"/>
    </row>
    <row r="176" spans="7:11" ht="15.75" customHeight="1" x14ac:dyDescent="0.25">
      <c r="G176" s="2"/>
      <c r="H176" s="2"/>
      <c r="I176" s="2"/>
      <c r="J176" s="2"/>
      <c r="K176" s="2"/>
    </row>
    <row r="177" spans="7:11" ht="15.75" customHeight="1" x14ac:dyDescent="0.25">
      <c r="G177" s="4"/>
      <c r="H177" s="4"/>
      <c r="I177" s="4"/>
      <c r="J177" s="4"/>
      <c r="K177" s="4"/>
    </row>
    <row r="178" spans="7:11" ht="15.75" customHeight="1" x14ac:dyDescent="0.25">
      <c r="G178" s="2"/>
      <c r="H178" s="2"/>
      <c r="I178" s="2"/>
      <c r="J178" s="2"/>
      <c r="K178" s="2"/>
    </row>
    <row r="179" spans="7:11" ht="15.75" customHeight="1" x14ac:dyDescent="0.25">
      <c r="G179" s="4"/>
      <c r="H179" s="4"/>
      <c r="I179" s="4"/>
      <c r="J179" s="4"/>
      <c r="K179" s="4"/>
    </row>
    <row r="180" spans="7:11" ht="15.75" customHeight="1" x14ac:dyDescent="0.25">
      <c r="G180" s="2"/>
      <c r="H180" s="2"/>
      <c r="I180" s="2"/>
      <c r="J180" s="2"/>
      <c r="K180" s="2"/>
    </row>
    <row r="181" spans="7:11" ht="15.75" customHeight="1" x14ac:dyDescent="0.25">
      <c r="G181" s="4"/>
      <c r="H181" s="4"/>
      <c r="I181" s="4"/>
      <c r="J181" s="4"/>
      <c r="K181" s="4"/>
    </row>
    <row r="182" spans="7:11" ht="15.75" customHeight="1" x14ac:dyDescent="0.25">
      <c r="G182" s="2"/>
      <c r="H182" s="2"/>
      <c r="I182" s="2"/>
      <c r="J182" s="2"/>
      <c r="K182" s="2"/>
    </row>
    <row r="183" spans="7:11" ht="15.75" customHeight="1" x14ac:dyDescent="0.25">
      <c r="G183" s="4"/>
      <c r="H183" s="4"/>
      <c r="I183" s="4"/>
      <c r="J183" s="4"/>
      <c r="K183" s="4"/>
    </row>
    <row r="184" spans="7:11" ht="15.75" customHeight="1" x14ac:dyDescent="0.25">
      <c r="G184" s="2"/>
      <c r="H184" s="2"/>
      <c r="I184" s="2"/>
      <c r="J184" s="2"/>
      <c r="K184" s="2"/>
    </row>
    <row r="185" spans="7:11" ht="15.75" customHeight="1" x14ac:dyDescent="0.25">
      <c r="G185" s="4"/>
      <c r="H185" s="4"/>
      <c r="I185" s="4"/>
      <c r="J185" s="4"/>
      <c r="K185" s="4"/>
    </row>
    <row r="186" spans="7:11" ht="15.75" customHeight="1" x14ac:dyDescent="0.25">
      <c r="G186" s="2"/>
      <c r="H186" s="2"/>
      <c r="I186" s="2"/>
      <c r="J186" s="2"/>
      <c r="K186" s="2"/>
    </row>
    <row r="187" spans="7:11" ht="15.75" customHeight="1" x14ac:dyDescent="0.25">
      <c r="G187" s="4"/>
      <c r="H187" s="4"/>
      <c r="I187" s="4"/>
      <c r="J187" s="4"/>
      <c r="K187" s="4"/>
    </row>
    <row r="188" spans="7:11" ht="15.75" customHeight="1" x14ac:dyDescent="0.25">
      <c r="G188" s="2"/>
      <c r="H188" s="2"/>
      <c r="I188" s="2"/>
      <c r="J188" s="2"/>
      <c r="K188" s="2"/>
    </row>
    <row r="189" spans="7:11" ht="15.75" customHeight="1" x14ac:dyDescent="0.25">
      <c r="G189" s="4"/>
      <c r="H189" s="4"/>
      <c r="I189" s="4"/>
      <c r="J189" s="4"/>
      <c r="K189" s="4"/>
    </row>
    <row r="190" spans="7:11" ht="15.75" customHeight="1" x14ac:dyDescent="0.25">
      <c r="G190" s="2"/>
      <c r="H190" s="2"/>
      <c r="I190" s="2"/>
      <c r="J190" s="2"/>
      <c r="K190" s="2"/>
    </row>
    <row r="191" spans="7:11" ht="15.75" customHeight="1" x14ac:dyDescent="0.25">
      <c r="G191" s="4"/>
      <c r="H191" s="4"/>
      <c r="I191" s="4"/>
      <c r="J191" s="4"/>
      <c r="K191" s="4"/>
    </row>
    <row r="192" spans="7:11" ht="15.75" customHeight="1" x14ac:dyDescent="0.25">
      <c r="G192" s="2"/>
      <c r="H192" s="2"/>
      <c r="I192" s="2"/>
      <c r="J192" s="2"/>
      <c r="K192" s="2"/>
    </row>
    <row r="193" spans="7:11" ht="15.75" customHeight="1" x14ac:dyDescent="0.25">
      <c r="G193" s="4"/>
      <c r="H193" s="4"/>
      <c r="I193" s="4"/>
      <c r="J193" s="4"/>
      <c r="K193" s="4"/>
    </row>
    <row r="194" spans="7:11" ht="15.75" customHeight="1" x14ac:dyDescent="0.25">
      <c r="G194" s="2"/>
      <c r="H194" s="2"/>
      <c r="I194" s="2"/>
      <c r="J194" s="2"/>
      <c r="K194" s="2"/>
    </row>
    <row r="195" spans="7:11" ht="15.75" customHeight="1" x14ac:dyDescent="0.25">
      <c r="G195" s="4"/>
      <c r="H195" s="4"/>
      <c r="I195" s="4"/>
      <c r="J195" s="4"/>
      <c r="K195" s="4"/>
    </row>
    <row r="196" spans="7:11" ht="15.75" customHeight="1" x14ac:dyDescent="0.25">
      <c r="G196" s="2"/>
      <c r="H196" s="2"/>
      <c r="I196" s="2"/>
      <c r="J196" s="2"/>
      <c r="K196" s="2"/>
    </row>
    <row r="197" spans="7:11" ht="15.75" customHeight="1" x14ac:dyDescent="0.25">
      <c r="G197" s="4"/>
      <c r="H197" s="4"/>
      <c r="I197" s="4"/>
      <c r="J197" s="4"/>
      <c r="K197" s="4"/>
    </row>
    <row r="198" spans="7:11" ht="15.75" customHeight="1" x14ac:dyDescent="0.25">
      <c r="G198" s="2"/>
      <c r="H198" s="2"/>
      <c r="I198" s="2"/>
      <c r="J198" s="2"/>
      <c r="K198" s="2"/>
    </row>
    <row r="199" spans="7:11" ht="15.75" customHeight="1" x14ac:dyDescent="0.25">
      <c r="G199" s="4"/>
      <c r="H199" s="4"/>
      <c r="I199" s="4"/>
      <c r="J199" s="4"/>
      <c r="K199" s="4"/>
    </row>
    <row r="200" spans="7:11" ht="15.75" customHeight="1" x14ac:dyDescent="0.25">
      <c r="G200" s="2"/>
      <c r="H200" s="2"/>
      <c r="I200" s="2"/>
      <c r="J200" s="2"/>
      <c r="K200" s="2"/>
    </row>
    <row r="201" spans="7:11" ht="15.75" customHeight="1" x14ac:dyDescent="0.25">
      <c r="G201" s="4"/>
      <c r="H201" s="4"/>
      <c r="I201" s="4"/>
      <c r="J201" s="4"/>
      <c r="K201" s="4"/>
    </row>
    <row r="202" spans="7:11" ht="15.75" customHeight="1" x14ac:dyDescent="0.25">
      <c r="G202" s="2"/>
      <c r="H202" s="2"/>
      <c r="I202" s="2"/>
      <c r="J202" s="2"/>
      <c r="K202" s="2"/>
    </row>
    <row r="203" spans="7:11" ht="15.75" customHeight="1" x14ac:dyDescent="0.25">
      <c r="G203" s="4"/>
      <c r="H203" s="4"/>
      <c r="I203" s="4"/>
      <c r="J203" s="4"/>
      <c r="K203" s="4"/>
    </row>
    <row r="204" spans="7:11" ht="15.75" customHeight="1" x14ac:dyDescent="0.25">
      <c r="G204" s="2"/>
      <c r="H204" s="2"/>
      <c r="I204" s="2"/>
      <c r="J204" s="2"/>
      <c r="K204" s="2"/>
    </row>
    <row r="205" spans="7:11" ht="15.75" customHeight="1" x14ac:dyDescent="0.25">
      <c r="G205" s="4"/>
      <c r="H205" s="4"/>
      <c r="I205" s="4"/>
      <c r="J205" s="4"/>
      <c r="K205" s="4"/>
    </row>
    <row r="206" spans="7:11" ht="15.75" customHeight="1" x14ac:dyDescent="0.25">
      <c r="G206" s="2"/>
      <c r="H206" s="2"/>
      <c r="I206" s="2"/>
      <c r="J206" s="2"/>
      <c r="K206" s="2"/>
    </row>
    <row r="207" spans="7:11" ht="15.75" customHeight="1" x14ac:dyDescent="0.25">
      <c r="G207" s="4"/>
      <c r="H207" s="4"/>
      <c r="I207" s="4"/>
      <c r="J207" s="4"/>
      <c r="K207" s="4"/>
    </row>
    <row r="208" spans="7:11" ht="15.75" customHeight="1" x14ac:dyDescent="0.25">
      <c r="G208" s="2"/>
      <c r="H208" s="2"/>
      <c r="I208" s="2"/>
      <c r="J208" s="2"/>
      <c r="K208" s="2"/>
    </row>
    <row r="209" spans="7:11" ht="15.75" customHeight="1" x14ac:dyDescent="0.25">
      <c r="G209" s="4"/>
      <c r="H209" s="4"/>
      <c r="I209" s="4"/>
      <c r="J209" s="4"/>
      <c r="K209" s="4"/>
    </row>
    <row r="210" spans="7:11" ht="15.75" customHeight="1" x14ac:dyDescent="0.25">
      <c r="G210" s="2"/>
      <c r="H210" s="2"/>
      <c r="I210" s="2"/>
      <c r="J210" s="2"/>
      <c r="K210" s="2"/>
    </row>
    <row r="211" spans="7:11" ht="15.75" customHeight="1" x14ac:dyDescent="0.25">
      <c r="G211" s="4"/>
      <c r="H211" s="4"/>
      <c r="I211" s="4"/>
      <c r="J211" s="4"/>
      <c r="K211" s="4"/>
    </row>
    <row r="212" spans="7:11" ht="15.75" customHeight="1" x14ac:dyDescent="0.25">
      <c r="G212" s="2"/>
      <c r="H212" s="2"/>
      <c r="I212" s="2"/>
      <c r="J212" s="2"/>
      <c r="K212" s="2"/>
    </row>
    <row r="213" spans="7:11" ht="15.75" customHeight="1" x14ac:dyDescent="0.25">
      <c r="G213" s="4"/>
      <c r="H213" s="4"/>
      <c r="I213" s="4"/>
      <c r="J213" s="4"/>
      <c r="K213" s="4"/>
    </row>
    <row r="214" spans="7:11" ht="15.75" customHeight="1" x14ac:dyDescent="0.25">
      <c r="G214" s="2"/>
      <c r="H214" s="2"/>
      <c r="I214" s="2"/>
      <c r="J214" s="2"/>
      <c r="K214" s="2"/>
    </row>
    <row r="215" spans="7:11" ht="15.75" customHeight="1" x14ac:dyDescent="0.25">
      <c r="G215" s="4"/>
      <c r="H215" s="4"/>
      <c r="I215" s="4"/>
      <c r="J215" s="4"/>
      <c r="K215" s="4"/>
    </row>
    <row r="216" spans="7:11" ht="15.75" customHeight="1" x14ac:dyDescent="0.25">
      <c r="G216" s="2"/>
      <c r="H216" s="2"/>
      <c r="I216" s="2"/>
      <c r="J216" s="2"/>
      <c r="K216" s="2"/>
    </row>
    <row r="217" spans="7:11" ht="15.75" customHeight="1" x14ac:dyDescent="0.25">
      <c r="G217" s="4"/>
      <c r="H217" s="4"/>
      <c r="I217" s="4"/>
      <c r="J217" s="4"/>
      <c r="K217" s="4"/>
    </row>
    <row r="218" spans="7:11" ht="15.75" customHeight="1" x14ac:dyDescent="0.25">
      <c r="G218" s="2"/>
      <c r="H218" s="2"/>
      <c r="I218" s="2"/>
      <c r="J218" s="2"/>
      <c r="K218" s="2"/>
    </row>
    <row r="219" spans="7:11" ht="15.75" customHeight="1" x14ac:dyDescent="0.25">
      <c r="G219" s="4"/>
      <c r="H219" s="4"/>
      <c r="I219" s="4"/>
      <c r="J219" s="4"/>
      <c r="K219" s="4"/>
    </row>
    <row r="220" spans="7:11" ht="15.75" customHeight="1" x14ac:dyDescent="0.25">
      <c r="G220" s="2"/>
      <c r="H220" s="2"/>
      <c r="I220" s="2"/>
      <c r="J220" s="2"/>
      <c r="K220" s="2"/>
    </row>
    <row r="221" spans="7:11" ht="15.75" customHeight="1" x14ac:dyDescent="0.25">
      <c r="G221" s="4"/>
      <c r="H221" s="4"/>
      <c r="I221" s="4"/>
      <c r="J221" s="4"/>
      <c r="K221" s="4"/>
    </row>
    <row r="222" spans="7:11" ht="15.75" customHeight="1" x14ac:dyDescent="0.25">
      <c r="G222" s="2"/>
      <c r="H222" s="2"/>
      <c r="I222" s="2"/>
      <c r="J222" s="2"/>
      <c r="K222" s="2"/>
    </row>
    <row r="223" spans="7:11" ht="15.75" customHeight="1" x14ac:dyDescent="0.25">
      <c r="G223" s="4"/>
      <c r="H223" s="4"/>
      <c r="I223" s="4"/>
      <c r="J223" s="4"/>
      <c r="K223" s="4"/>
    </row>
    <row r="224" spans="7:11" ht="15.75" customHeight="1" x14ac:dyDescent="0.25">
      <c r="G224" s="2"/>
      <c r="H224" s="2"/>
      <c r="I224" s="2"/>
      <c r="J224" s="2"/>
      <c r="K224" s="2"/>
    </row>
    <row r="225" spans="7:11" ht="15.75" customHeight="1" x14ac:dyDescent="0.25">
      <c r="G225" s="4"/>
      <c r="H225" s="4"/>
      <c r="I225" s="4"/>
      <c r="J225" s="4"/>
      <c r="K225" s="4"/>
    </row>
    <row r="226" spans="7:11" ht="15.75" customHeight="1" x14ac:dyDescent="0.25">
      <c r="G226" s="2"/>
      <c r="H226" s="2"/>
      <c r="I226" s="2"/>
      <c r="J226" s="2"/>
      <c r="K226" s="2"/>
    </row>
    <row r="227" spans="7:11" ht="15.75" customHeight="1" x14ac:dyDescent="0.25">
      <c r="G227" s="4"/>
      <c r="H227" s="4"/>
      <c r="I227" s="4"/>
      <c r="J227" s="4"/>
      <c r="K227" s="4"/>
    </row>
    <row r="228" spans="7:11" ht="15.75" customHeight="1" x14ac:dyDescent="0.25">
      <c r="G228" s="2"/>
      <c r="H228" s="2"/>
      <c r="I228" s="2"/>
      <c r="J228" s="2"/>
      <c r="K228" s="2"/>
    </row>
    <row r="229" spans="7:11" ht="15.75" customHeight="1" x14ac:dyDescent="0.25">
      <c r="G229" s="4"/>
      <c r="H229" s="4"/>
      <c r="I229" s="4"/>
      <c r="J229" s="4"/>
      <c r="K229" s="4"/>
    </row>
    <row r="230" spans="7:11" ht="15.75" customHeight="1" x14ac:dyDescent="0.25">
      <c r="G230" s="2"/>
      <c r="H230" s="2"/>
      <c r="I230" s="2"/>
      <c r="J230" s="2"/>
      <c r="K230" s="2"/>
    </row>
    <row r="231" spans="7:11" ht="15.75" customHeight="1" x14ac:dyDescent="0.25">
      <c r="G231" s="4"/>
      <c r="H231" s="4"/>
      <c r="I231" s="4"/>
      <c r="J231" s="4"/>
      <c r="K231" s="4"/>
    </row>
    <row r="232" spans="7:11" ht="15.75" customHeight="1" x14ac:dyDescent="0.25">
      <c r="G232" s="2"/>
      <c r="H232" s="2"/>
      <c r="I232" s="2"/>
      <c r="J232" s="2"/>
      <c r="K232" s="2"/>
    </row>
    <row r="233" spans="7:11" ht="15.75" customHeight="1" x14ac:dyDescent="0.2"/>
    <row r="234" spans="7:11" ht="15.75" customHeight="1" x14ac:dyDescent="0.2"/>
    <row r="235" spans="7:11" ht="15.75" customHeight="1" x14ac:dyDescent="0.2"/>
    <row r="236" spans="7:11" ht="15.75" customHeight="1" x14ac:dyDescent="0.2"/>
    <row r="237" spans="7:11" ht="15.75" customHeight="1" x14ac:dyDescent="0.2"/>
    <row r="238" spans="7:11" ht="15.75" customHeight="1" x14ac:dyDescent="0.2"/>
    <row r="239" spans="7:11" ht="15.75" customHeight="1" x14ac:dyDescent="0.2"/>
    <row r="240" spans="7:11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E17" sqref="E17"/>
    </sheetView>
  </sheetViews>
  <sheetFormatPr defaultColWidth="12.625" defaultRowHeight="15" customHeight="1" x14ac:dyDescent="0.2"/>
  <cols>
    <col min="1" max="1" width="44.25" customWidth="1"/>
    <col min="2" max="6" width="13.125" customWidth="1"/>
    <col min="7" max="7" width="12.875" customWidth="1"/>
    <col min="8" max="8" width="11.625" customWidth="1"/>
    <col min="9" max="9" width="12.25" customWidth="1"/>
    <col min="10" max="26" width="7.625" customWidth="1"/>
  </cols>
  <sheetData>
    <row r="1" spans="1:18" x14ac:dyDescent="0.25">
      <c r="A1" s="1" t="s">
        <v>0</v>
      </c>
    </row>
    <row r="2" spans="1:18" ht="15.75" x14ac:dyDescent="0.25">
      <c r="A2" s="1" t="s">
        <v>1</v>
      </c>
      <c r="B2" s="3"/>
      <c r="C2" s="3"/>
      <c r="E2" s="3"/>
    </row>
    <row r="3" spans="1:18" ht="15.75" x14ac:dyDescent="0.25">
      <c r="A3" s="1" t="s">
        <v>2</v>
      </c>
      <c r="B3" s="3"/>
      <c r="C3" s="3"/>
      <c r="E3" s="3"/>
    </row>
    <row r="4" spans="1:18" ht="15.75" x14ac:dyDescent="0.25">
      <c r="A4" s="3"/>
      <c r="B4" s="2" t="s">
        <v>3</v>
      </c>
      <c r="C4" s="2" t="s">
        <v>5</v>
      </c>
      <c r="D4" s="2" t="s">
        <v>3</v>
      </c>
      <c r="E4" s="2" t="s">
        <v>6</v>
      </c>
      <c r="F4" s="2" t="s">
        <v>5</v>
      </c>
      <c r="G4" s="2" t="s">
        <v>3</v>
      </c>
      <c r="H4" s="5" t="s">
        <v>6</v>
      </c>
      <c r="I4" s="5" t="s">
        <v>7</v>
      </c>
    </row>
    <row r="5" spans="1:18" ht="15.75" x14ac:dyDescent="0.25">
      <c r="A5" s="3"/>
      <c r="B5" s="4">
        <v>42825</v>
      </c>
      <c r="C5" s="4">
        <v>43100</v>
      </c>
      <c r="D5" s="4">
        <v>43190</v>
      </c>
      <c r="E5" s="4">
        <v>43373</v>
      </c>
      <c r="F5" s="4">
        <v>43465</v>
      </c>
      <c r="G5" s="4">
        <v>43555</v>
      </c>
      <c r="H5" s="6">
        <v>43738</v>
      </c>
      <c r="I5" s="6">
        <v>43830</v>
      </c>
    </row>
    <row r="6" spans="1:18" x14ac:dyDescent="0.25">
      <c r="A6" s="8" t="s">
        <v>9</v>
      </c>
      <c r="B6" s="9"/>
      <c r="C6" s="9"/>
      <c r="D6" s="9"/>
      <c r="E6" s="9"/>
      <c r="F6" s="9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</row>
    <row r="7" spans="1:18" x14ac:dyDescent="0.25">
      <c r="A7" s="14" t="s">
        <v>12</v>
      </c>
      <c r="B7" s="9">
        <v>1687616474</v>
      </c>
      <c r="C7" s="9">
        <v>785276657</v>
      </c>
      <c r="D7" s="9">
        <v>1310734813</v>
      </c>
      <c r="E7" s="9">
        <v>494445290</v>
      </c>
      <c r="F7" s="9">
        <v>953151005</v>
      </c>
      <c r="G7" s="9">
        <v>1310734813</v>
      </c>
      <c r="H7" s="16">
        <v>373911953</v>
      </c>
      <c r="I7" s="16">
        <v>567101341</v>
      </c>
      <c r="J7" s="11"/>
      <c r="K7" s="11"/>
      <c r="L7" s="11"/>
      <c r="M7" s="11"/>
      <c r="N7" s="11"/>
      <c r="O7" s="11"/>
      <c r="P7" s="11"/>
      <c r="Q7" s="11"/>
      <c r="R7" s="11"/>
    </row>
    <row r="8" spans="1:18" x14ac:dyDescent="0.25">
      <c r="A8" s="14" t="s">
        <v>14</v>
      </c>
      <c r="B8" s="9">
        <v>-1540893459</v>
      </c>
      <c r="C8" s="9">
        <v>-828845353</v>
      </c>
      <c r="D8" s="9">
        <v>-1291960240</v>
      </c>
      <c r="E8" s="9">
        <v>-464065042</v>
      </c>
      <c r="F8" s="9">
        <v>-867342535</v>
      </c>
      <c r="G8" s="9">
        <v>-1291960240</v>
      </c>
      <c r="H8" s="16">
        <v>-268208529</v>
      </c>
      <c r="I8" s="16">
        <v>-504062155</v>
      </c>
      <c r="J8" s="11"/>
      <c r="K8" s="11"/>
      <c r="L8" s="11"/>
      <c r="M8" s="11"/>
      <c r="N8" s="11"/>
      <c r="O8" s="11"/>
      <c r="P8" s="11"/>
      <c r="Q8" s="11"/>
      <c r="R8" s="11"/>
    </row>
    <row r="9" spans="1:18" x14ac:dyDescent="0.25">
      <c r="A9" s="14" t="s">
        <v>16</v>
      </c>
      <c r="B9" s="9"/>
      <c r="C9" s="9"/>
      <c r="D9" s="9">
        <v>-104886157</v>
      </c>
      <c r="E9" s="9"/>
      <c r="F9" s="9"/>
      <c r="G9" s="11">
        <v>-104886157</v>
      </c>
      <c r="H9" s="16">
        <v>0</v>
      </c>
      <c r="I9" s="16">
        <v>0</v>
      </c>
      <c r="J9" s="11"/>
      <c r="K9" s="11"/>
      <c r="L9" s="11"/>
      <c r="M9" s="11"/>
      <c r="N9" s="11"/>
      <c r="O9" s="11"/>
      <c r="P9" s="11"/>
      <c r="Q9" s="11"/>
      <c r="R9" s="11"/>
    </row>
    <row r="10" spans="1:18" x14ac:dyDescent="0.25">
      <c r="A10" s="14" t="s">
        <v>17</v>
      </c>
      <c r="B10" s="9">
        <v>-65228306</v>
      </c>
      <c r="C10" s="9">
        <v>-14665403</v>
      </c>
      <c r="D10" s="9">
        <v>-30755511</v>
      </c>
      <c r="E10" s="9">
        <v>-8518300</v>
      </c>
      <c r="F10" s="9">
        <v>-16417710</v>
      </c>
      <c r="G10" s="9">
        <v>-30755511</v>
      </c>
      <c r="H10" s="16">
        <v>-13343789</v>
      </c>
      <c r="I10" s="16">
        <v>-31699855</v>
      </c>
      <c r="J10" s="11"/>
      <c r="K10" s="11"/>
      <c r="L10" s="11"/>
      <c r="M10" s="11"/>
      <c r="N10" s="11"/>
      <c r="O10" s="11"/>
      <c r="P10" s="11"/>
      <c r="Q10" s="11"/>
      <c r="R10" s="11"/>
    </row>
    <row r="11" spans="1:18" x14ac:dyDescent="0.25">
      <c r="A11" s="1"/>
      <c r="B11" s="18">
        <f t="shared" ref="B11:I11" si="0">SUM(B7:B10)</f>
        <v>81494709</v>
      </c>
      <c r="C11" s="18">
        <f t="shared" si="0"/>
        <v>-58234099</v>
      </c>
      <c r="D11" s="18">
        <f t="shared" si="0"/>
        <v>-116867095</v>
      </c>
      <c r="E11" s="18">
        <f t="shared" si="0"/>
        <v>21861948</v>
      </c>
      <c r="F11" s="18">
        <f t="shared" si="0"/>
        <v>69390760</v>
      </c>
      <c r="G11" s="18">
        <f t="shared" si="0"/>
        <v>-116867095</v>
      </c>
      <c r="H11" s="18">
        <f t="shared" si="0"/>
        <v>92359635</v>
      </c>
      <c r="I11" s="18">
        <f t="shared" si="0"/>
        <v>31339331</v>
      </c>
      <c r="J11" s="11"/>
      <c r="K11" s="11"/>
      <c r="L11" s="11"/>
      <c r="M11" s="11"/>
      <c r="N11" s="11"/>
      <c r="O11" s="11"/>
      <c r="P11" s="11"/>
      <c r="Q11" s="11"/>
      <c r="R11" s="11"/>
    </row>
    <row r="12" spans="1:18" x14ac:dyDescent="0.25">
      <c r="B12" s="9"/>
      <c r="C12" s="9"/>
      <c r="D12" s="9"/>
      <c r="E12" s="9"/>
      <c r="F12" s="9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</row>
    <row r="13" spans="1:18" x14ac:dyDescent="0.25">
      <c r="A13" s="8" t="s">
        <v>22</v>
      </c>
      <c r="B13" s="9"/>
      <c r="C13" s="9"/>
      <c r="D13" s="9"/>
      <c r="E13" s="9"/>
      <c r="F13" s="9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</row>
    <row r="14" spans="1:18" x14ac:dyDescent="0.25">
      <c r="A14" s="24" t="s">
        <v>25</v>
      </c>
      <c r="B14" s="9">
        <v>-10420040</v>
      </c>
      <c r="C14" s="9">
        <v>-12140409</v>
      </c>
      <c r="D14" s="9">
        <v>-9999431</v>
      </c>
      <c r="E14" s="9">
        <v>-493389</v>
      </c>
      <c r="F14" s="9">
        <v>-1541607</v>
      </c>
      <c r="G14" s="9">
        <v>-9999431</v>
      </c>
      <c r="H14" s="16">
        <v>0</v>
      </c>
      <c r="I14" s="16">
        <v>-978786</v>
      </c>
      <c r="J14" s="11"/>
      <c r="K14" s="11"/>
      <c r="L14" s="11"/>
      <c r="M14" s="11"/>
      <c r="N14" s="11"/>
      <c r="O14" s="11"/>
      <c r="P14" s="11"/>
      <c r="Q14" s="11"/>
      <c r="R14" s="11"/>
    </row>
    <row r="15" spans="1:18" x14ac:dyDescent="0.25">
      <c r="A15" s="24" t="s">
        <v>28</v>
      </c>
      <c r="B15" s="9"/>
      <c r="C15" s="9"/>
      <c r="D15" s="9"/>
      <c r="E15" s="9"/>
      <c r="F15" s="9"/>
      <c r="G15" s="11"/>
      <c r="H15" s="16">
        <v>0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</row>
    <row r="16" spans="1:18" x14ac:dyDescent="0.25">
      <c r="A16" s="24" t="s">
        <v>31</v>
      </c>
      <c r="B16" s="9"/>
      <c r="C16" s="9"/>
      <c r="D16" s="9"/>
      <c r="E16" s="9"/>
      <c r="F16" s="9"/>
      <c r="G16" s="11"/>
      <c r="H16" s="16">
        <v>0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</row>
    <row r="17" spans="1:18" x14ac:dyDescent="0.25">
      <c r="A17" s="29" t="s">
        <v>32</v>
      </c>
      <c r="B17" s="9"/>
      <c r="C17" s="9"/>
      <c r="D17" s="9"/>
      <c r="E17" s="9"/>
      <c r="F17" s="9"/>
      <c r="G17" s="11"/>
      <c r="H17" s="16"/>
      <c r="I17" s="16">
        <v>57937320</v>
      </c>
      <c r="J17" s="11"/>
      <c r="K17" s="11"/>
      <c r="L17" s="11"/>
      <c r="M17" s="11"/>
      <c r="N17" s="11"/>
      <c r="O17" s="11"/>
      <c r="P17" s="11"/>
      <c r="Q17" s="11"/>
      <c r="R17" s="11"/>
    </row>
    <row r="18" spans="1:18" x14ac:dyDescent="0.25">
      <c r="A18" s="24" t="s">
        <v>34</v>
      </c>
      <c r="B18" s="9"/>
      <c r="C18" s="9"/>
      <c r="D18" s="9">
        <v>18400000</v>
      </c>
      <c r="E18" s="9"/>
      <c r="F18" s="9"/>
      <c r="G18" s="11">
        <v>18400000</v>
      </c>
      <c r="H18" s="16">
        <v>0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</row>
    <row r="19" spans="1:18" x14ac:dyDescent="0.25">
      <c r="A19" s="14" t="s">
        <v>29</v>
      </c>
      <c r="B19" s="9">
        <v>-83631892</v>
      </c>
      <c r="C19" s="9"/>
      <c r="D19" s="9"/>
      <c r="E19" s="9"/>
      <c r="F19" s="9"/>
      <c r="G19" s="11"/>
      <c r="H19" s="16">
        <v>0</v>
      </c>
      <c r="I19" s="11"/>
      <c r="J19" s="11"/>
      <c r="K19" s="11"/>
      <c r="L19" s="11"/>
      <c r="M19" s="11"/>
      <c r="N19" s="11"/>
      <c r="O19" s="11"/>
      <c r="P19" s="11"/>
      <c r="Q19" s="11"/>
      <c r="R19" s="11"/>
    </row>
    <row r="20" spans="1:18" x14ac:dyDescent="0.25">
      <c r="A20" s="14" t="s">
        <v>36</v>
      </c>
      <c r="B20" s="9"/>
      <c r="C20" s="9"/>
      <c r="D20" s="9"/>
      <c r="E20" s="9"/>
      <c r="F20" s="9"/>
      <c r="G20" s="11"/>
      <c r="H20" s="16">
        <v>0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</row>
    <row r="21" spans="1:18" x14ac:dyDescent="0.25">
      <c r="A21" s="1"/>
      <c r="B21" s="18">
        <f t="shared" ref="B21:I21" si="1">SUM(B14:B20)</f>
        <v>-94051932</v>
      </c>
      <c r="C21" s="18">
        <f t="shared" si="1"/>
        <v>-12140409</v>
      </c>
      <c r="D21" s="18">
        <f t="shared" si="1"/>
        <v>8400569</v>
      </c>
      <c r="E21" s="18">
        <f t="shared" si="1"/>
        <v>-493389</v>
      </c>
      <c r="F21" s="18">
        <f t="shared" si="1"/>
        <v>-1541607</v>
      </c>
      <c r="G21" s="18">
        <f t="shared" si="1"/>
        <v>8400569</v>
      </c>
      <c r="H21" s="18">
        <f t="shared" si="1"/>
        <v>0</v>
      </c>
      <c r="I21" s="18">
        <f t="shared" si="1"/>
        <v>56958534</v>
      </c>
      <c r="J21" s="11"/>
      <c r="K21" s="11"/>
      <c r="L21" s="11"/>
      <c r="M21" s="11"/>
      <c r="N21" s="11"/>
      <c r="O21" s="11"/>
      <c r="P21" s="11"/>
      <c r="Q21" s="11"/>
      <c r="R21" s="11"/>
    </row>
    <row r="22" spans="1:18" ht="15.75" customHeight="1" x14ac:dyDescent="0.25">
      <c r="B22" s="9"/>
      <c r="C22" s="9"/>
      <c r="D22" s="9"/>
      <c r="E22" s="9"/>
      <c r="F22" s="9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</row>
    <row r="23" spans="1:18" ht="15.75" customHeight="1" x14ac:dyDescent="0.25">
      <c r="A23" s="8" t="s">
        <v>45</v>
      </c>
      <c r="B23" s="9"/>
      <c r="C23" s="9"/>
      <c r="D23" s="9"/>
      <c r="E23" s="9"/>
      <c r="F23" s="9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</row>
    <row r="24" spans="1:18" ht="15.75" customHeight="1" x14ac:dyDescent="0.25">
      <c r="A24" s="20" t="s">
        <v>46</v>
      </c>
      <c r="B24" s="9">
        <v>-7076410</v>
      </c>
      <c r="C24" s="9">
        <v>-6170005</v>
      </c>
      <c r="D24" s="9">
        <v>-11062670</v>
      </c>
      <c r="E24" s="9">
        <v>7147444</v>
      </c>
      <c r="F24" s="9">
        <v>-6860047</v>
      </c>
      <c r="G24" s="9">
        <v>-11062670</v>
      </c>
      <c r="H24" s="16">
        <v>-14188653</v>
      </c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18" ht="15.75" customHeight="1" x14ac:dyDescent="0.25">
      <c r="A25" s="20" t="s">
        <v>48</v>
      </c>
      <c r="B25" s="9"/>
      <c r="C25" s="9"/>
      <c r="D25" s="9">
        <v>87889953</v>
      </c>
      <c r="E25" s="9"/>
      <c r="F25" s="9">
        <v>-8605018</v>
      </c>
      <c r="H25" s="11"/>
      <c r="I25" s="16">
        <v>328120041</v>
      </c>
      <c r="J25" s="11"/>
      <c r="K25" s="11"/>
      <c r="L25" s="11"/>
      <c r="M25" s="11"/>
      <c r="N25" s="11"/>
      <c r="O25" s="11"/>
      <c r="P25" s="11"/>
      <c r="Q25" s="11"/>
      <c r="R25" s="11"/>
    </row>
    <row r="26" spans="1:18" ht="15.75" customHeight="1" x14ac:dyDescent="0.25">
      <c r="A26" s="20" t="s">
        <v>49</v>
      </c>
      <c r="B26" s="9"/>
      <c r="C26" s="9"/>
      <c r="D26" s="9"/>
      <c r="E26" s="9"/>
      <c r="F26" s="9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</row>
    <row r="27" spans="1:18" ht="15.75" customHeight="1" x14ac:dyDescent="0.25">
      <c r="A27" s="20" t="s">
        <v>51</v>
      </c>
      <c r="B27" s="9">
        <v>42033643</v>
      </c>
      <c r="C27" s="9">
        <v>110182997</v>
      </c>
      <c r="D27" s="9">
        <v>10109269</v>
      </c>
      <c r="E27" s="9">
        <v>-5539266</v>
      </c>
      <c r="F27" s="9">
        <v>252795</v>
      </c>
      <c r="G27" s="9">
        <v>10109269</v>
      </c>
      <c r="H27" s="16">
        <v>15365531</v>
      </c>
      <c r="I27" s="16">
        <v>-275640353</v>
      </c>
      <c r="J27" s="11"/>
      <c r="K27" s="11"/>
      <c r="L27" s="11"/>
      <c r="M27" s="11"/>
      <c r="N27" s="11"/>
      <c r="O27" s="11"/>
      <c r="P27" s="11"/>
      <c r="Q27" s="11"/>
      <c r="R27" s="11"/>
    </row>
    <row r="28" spans="1:18" ht="15.75" customHeight="1" x14ac:dyDescent="0.25">
      <c r="A28" s="20" t="s">
        <v>53</v>
      </c>
      <c r="B28" s="9"/>
      <c r="C28" s="9"/>
      <c r="D28" s="9"/>
      <c r="E28" s="9"/>
      <c r="F28" s="9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</row>
    <row r="29" spans="1:18" ht="15.75" customHeight="1" x14ac:dyDescent="0.25">
      <c r="A29" s="20" t="s">
        <v>55</v>
      </c>
      <c r="B29" s="9"/>
      <c r="C29" s="9"/>
      <c r="D29" s="9"/>
      <c r="E29" s="9"/>
      <c r="F29" s="9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</row>
    <row r="30" spans="1:18" ht="15.75" customHeight="1" x14ac:dyDescent="0.25">
      <c r="A30" s="25" t="s">
        <v>56</v>
      </c>
      <c r="B30" s="9">
        <v>40028462</v>
      </c>
      <c r="C30" s="9">
        <v>-7505161</v>
      </c>
      <c r="D30" s="9"/>
      <c r="E30" s="9">
        <v>-3083121</v>
      </c>
      <c r="F30" s="9"/>
      <c r="G30" s="9">
        <v>87889953</v>
      </c>
      <c r="H30" s="16">
        <v>-2510998</v>
      </c>
      <c r="I30" s="16">
        <v>-19692548</v>
      </c>
      <c r="J30" s="11"/>
      <c r="K30" s="11"/>
      <c r="L30" s="11"/>
      <c r="M30" s="11"/>
      <c r="N30" s="11"/>
      <c r="O30" s="11"/>
      <c r="P30" s="11"/>
      <c r="Q30" s="11"/>
      <c r="R30" s="11"/>
    </row>
    <row r="31" spans="1:18" ht="15.75" customHeight="1" x14ac:dyDescent="0.25">
      <c r="A31" s="20" t="s">
        <v>57</v>
      </c>
      <c r="B31" s="9"/>
      <c r="C31" s="9"/>
      <c r="D31" s="9">
        <v>-183993</v>
      </c>
      <c r="E31" s="9"/>
      <c r="F31" s="9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</row>
    <row r="32" spans="1:18" ht="15.75" customHeight="1" x14ac:dyDescent="0.25">
      <c r="A32" s="20" t="s">
        <v>59</v>
      </c>
      <c r="B32" s="9">
        <v>-34041255</v>
      </c>
      <c r="C32" s="9">
        <v>-188470</v>
      </c>
      <c r="D32" s="9"/>
      <c r="E32" s="9"/>
      <c r="F32" s="9">
        <v>-12492</v>
      </c>
      <c r="G32" s="9">
        <v>-183993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</row>
    <row r="33" spans="1:18" ht="15.75" customHeight="1" x14ac:dyDescent="0.25">
      <c r="A33" s="20" t="s">
        <v>61</v>
      </c>
      <c r="B33" s="9">
        <v>-77753578</v>
      </c>
      <c r="C33" s="9">
        <v>-63254615</v>
      </c>
      <c r="D33" s="9"/>
      <c r="E33" s="9">
        <v>-36736110</v>
      </c>
      <c r="F33" s="9">
        <v>-68141118</v>
      </c>
      <c r="H33" s="16">
        <v>-42884034</v>
      </c>
      <c r="I33" s="16">
        <v>-89357994</v>
      </c>
      <c r="J33" s="11"/>
      <c r="K33" s="11"/>
      <c r="L33" s="11"/>
      <c r="M33" s="11"/>
      <c r="N33" s="11"/>
      <c r="O33" s="11"/>
      <c r="P33" s="11"/>
      <c r="Q33" s="11"/>
      <c r="R33" s="11"/>
    </row>
    <row r="34" spans="1:18" ht="15.75" customHeight="1" x14ac:dyDescent="0.25">
      <c r="A34" s="14" t="s">
        <v>62</v>
      </c>
      <c r="B34" s="9"/>
      <c r="C34" s="9"/>
      <c r="D34" s="9"/>
      <c r="E34" s="9"/>
      <c r="F34" s="9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</row>
    <row r="35" spans="1:18" ht="15.75" customHeight="1" x14ac:dyDescent="0.25">
      <c r="A35" s="1"/>
      <c r="B35" s="18">
        <f t="shared" ref="B35:I35" si="2">SUM(B24:B34)</f>
        <v>-36809138</v>
      </c>
      <c r="C35" s="18">
        <f t="shared" si="2"/>
        <v>33064746</v>
      </c>
      <c r="D35" s="18">
        <f t="shared" si="2"/>
        <v>86752559</v>
      </c>
      <c r="E35" s="18">
        <f t="shared" si="2"/>
        <v>-38211053</v>
      </c>
      <c r="F35" s="18">
        <f t="shared" si="2"/>
        <v>-83365880</v>
      </c>
      <c r="G35" s="18">
        <f t="shared" si="2"/>
        <v>86752559</v>
      </c>
      <c r="H35" s="18">
        <f t="shared" si="2"/>
        <v>-44218154</v>
      </c>
      <c r="I35" s="18">
        <f t="shared" si="2"/>
        <v>-56570854</v>
      </c>
      <c r="J35" s="11"/>
      <c r="K35" s="11"/>
      <c r="L35" s="11"/>
      <c r="M35" s="11"/>
      <c r="N35" s="11"/>
      <c r="O35" s="11"/>
      <c r="P35" s="11"/>
      <c r="Q35" s="11"/>
      <c r="R35" s="11"/>
    </row>
    <row r="36" spans="1:18" ht="15.75" customHeight="1" x14ac:dyDescent="0.25">
      <c r="B36" s="9"/>
      <c r="C36" s="9"/>
      <c r="D36" s="9"/>
      <c r="E36" s="9"/>
      <c r="F36" s="9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</row>
    <row r="37" spans="1:18" ht="15.75" customHeight="1" x14ac:dyDescent="0.25">
      <c r="A37" s="1" t="s">
        <v>69</v>
      </c>
      <c r="B37" s="18">
        <f t="shared" ref="B37:I37" si="3">SUM(B11,B21,B35)</f>
        <v>-49366361</v>
      </c>
      <c r="C37" s="18">
        <f t="shared" si="3"/>
        <v>-37309762</v>
      </c>
      <c r="D37" s="18">
        <f t="shared" si="3"/>
        <v>-21713967</v>
      </c>
      <c r="E37" s="18">
        <f t="shared" si="3"/>
        <v>-16842494</v>
      </c>
      <c r="F37" s="18">
        <f t="shared" si="3"/>
        <v>-15516727</v>
      </c>
      <c r="G37" s="18">
        <f t="shared" si="3"/>
        <v>-21713967</v>
      </c>
      <c r="H37" s="18">
        <f t="shared" si="3"/>
        <v>48141481</v>
      </c>
      <c r="I37" s="18">
        <f t="shared" si="3"/>
        <v>31727011</v>
      </c>
      <c r="J37" s="11"/>
      <c r="K37" s="11"/>
      <c r="L37" s="11"/>
      <c r="M37" s="11"/>
      <c r="N37" s="11"/>
      <c r="O37" s="11"/>
      <c r="P37" s="11"/>
      <c r="Q37" s="11"/>
      <c r="R37" s="11"/>
    </row>
    <row r="38" spans="1:18" ht="15.75" customHeight="1" x14ac:dyDescent="0.25">
      <c r="A38" s="30" t="s">
        <v>71</v>
      </c>
      <c r="B38" s="9">
        <v>80150306</v>
      </c>
      <c r="C38" s="9">
        <v>113423283</v>
      </c>
      <c r="D38" s="9">
        <v>30025196</v>
      </c>
      <c r="E38" s="9">
        <v>30025196</v>
      </c>
      <c r="F38" s="9">
        <v>30025196</v>
      </c>
      <c r="G38" s="9">
        <v>30025196</v>
      </c>
      <c r="H38" s="16">
        <v>8171110</v>
      </c>
      <c r="I38" s="16">
        <v>8171110</v>
      </c>
      <c r="J38" s="11"/>
      <c r="K38" s="11"/>
      <c r="L38" s="11"/>
      <c r="M38" s="11"/>
      <c r="N38" s="11"/>
      <c r="O38" s="11"/>
      <c r="P38" s="11"/>
      <c r="Q38" s="11"/>
      <c r="R38" s="11"/>
    </row>
    <row r="39" spans="1:18" ht="15.75" customHeight="1" x14ac:dyDescent="0.25">
      <c r="A39" s="8" t="s">
        <v>73</v>
      </c>
      <c r="B39" s="18">
        <f t="shared" ref="B39:I39" si="4">SUM(B37:B38)</f>
        <v>30783945</v>
      </c>
      <c r="C39" s="18">
        <f t="shared" si="4"/>
        <v>76113521</v>
      </c>
      <c r="D39" s="18">
        <f t="shared" si="4"/>
        <v>8311229</v>
      </c>
      <c r="E39" s="18">
        <f t="shared" si="4"/>
        <v>13182702</v>
      </c>
      <c r="F39" s="18">
        <f t="shared" si="4"/>
        <v>14508469</v>
      </c>
      <c r="G39" s="18">
        <f t="shared" si="4"/>
        <v>8311229</v>
      </c>
      <c r="H39" s="18">
        <f t="shared" si="4"/>
        <v>56312591</v>
      </c>
      <c r="I39" s="18">
        <f t="shared" si="4"/>
        <v>39898121</v>
      </c>
      <c r="J39" s="11"/>
      <c r="K39" s="11"/>
      <c r="L39" s="11"/>
      <c r="M39" s="11"/>
      <c r="N39" s="11"/>
      <c r="O39" s="11"/>
      <c r="P39" s="11"/>
      <c r="Q39" s="11"/>
      <c r="R39" s="11"/>
    </row>
    <row r="40" spans="1:18" ht="15.75" customHeight="1" x14ac:dyDescent="0.25">
      <c r="B40" s="18"/>
      <c r="C40" s="18"/>
      <c r="D40" s="9"/>
      <c r="E40" s="18"/>
      <c r="F40" s="18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</row>
    <row r="41" spans="1:18" ht="15.75" customHeight="1" x14ac:dyDescent="0.25">
      <c r="A41" s="8" t="s">
        <v>77</v>
      </c>
      <c r="B41" s="43">
        <f>B11/('1'!B43/10)</f>
        <v>0.69903097723155472</v>
      </c>
      <c r="C41" s="43">
        <f>C11/('1'!C43/10)</f>
        <v>-0.45410019008014935</v>
      </c>
      <c r="D41" s="43">
        <f>D11/('1'!D43/10)</f>
        <v>-0.82846446833362375</v>
      </c>
      <c r="E41" s="43">
        <f>E11/('1'!E43/10)</f>
        <v>0.17047597391903221</v>
      </c>
      <c r="F41" s="43">
        <f>F11/('1'!F43/10)</f>
        <v>0.49190731651767405</v>
      </c>
      <c r="G41" s="43">
        <f>G11/('1'!G43/10)</f>
        <v>-0.82846446833362375</v>
      </c>
      <c r="H41" s="43">
        <f>H11/('1'!H43/10)</f>
        <v>0.65473241981211683</v>
      </c>
      <c r="I41" s="43">
        <f>I11/('1'!I43/10)</f>
        <v>0.20196619069991389</v>
      </c>
      <c r="J41" s="11"/>
      <c r="K41" s="11"/>
      <c r="L41" s="11"/>
      <c r="M41" s="11"/>
      <c r="N41" s="11"/>
      <c r="O41" s="11"/>
      <c r="P41" s="11"/>
      <c r="Q41" s="11"/>
      <c r="R41" s="11"/>
    </row>
    <row r="42" spans="1:18" ht="15.75" customHeight="1" x14ac:dyDescent="0.25">
      <c r="A42" s="8" t="s">
        <v>82</v>
      </c>
      <c r="B42" s="9">
        <f>'1'!B43/10</f>
        <v>116582400</v>
      </c>
      <c r="C42" s="9">
        <f>'1'!C43/10</f>
        <v>128240640</v>
      </c>
      <c r="D42" s="9">
        <f>'1'!D43/10</f>
        <v>141064704</v>
      </c>
      <c r="E42" s="9">
        <f>'1'!E43/10</f>
        <v>128240640</v>
      </c>
      <c r="F42" s="9">
        <f>'1'!F43/10</f>
        <v>141064704</v>
      </c>
      <c r="G42" s="9">
        <f>'1'!G43/10</f>
        <v>141064704</v>
      </c>
      <c r="H42" s="9">
        <f>'1'!H43/10</f>
        <v>141064704</v>
      </c>
      <c r="I42" s="9">
        <f>'1'!I43/10</f>
        <v>155171174.40000001</v>
      </c>
      <c r="J42" s="11"/>
      <c r="K42" s="11"/>
      <c r="L42" s="11"/>
      <c r="M42" s="11"/>
      <c r="N42" s="11"/>
      <c r="O42" s="11"/>
      <c r="P42" s="11"/>
      <c r="Q42" s="11"/>
      <c r="R42" s="11"/>
    </row>
    <row r="43" spans="1:18" ht="15.75" customHeight="1" x14ac:dyDescent="0.25"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</row>
    <row r="44" spans="1:18" ht="15.75" customHeight="1" x14ac:dyDescent="0.2"/>
    <row r="45" spans="1:18" ht="15.75" customHeight="1" x14ac:dyDescent="0.2"/>
    <row r="46" spans="1:18" ht="15.75" customHeight="1" x14ac:dyDescent="0.2"/>
    <row r="47" spans="1:18" ht="15.75" customHeight="1" x14ac:dyDescent="0.2"/>
    <row r="48" spans="1:1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2.625" defaultRowHeight="15" customHeight="1" x14ac:dyDescent="0.2"/>
  <cols>
    <col min="1" max="1" width="14.5" customWidth="1"/>
    <col min="2" max="2" width="15.5" customWidth="1"/>
    <col min="3" max="3" width="18" customWidth="1"/>
    <col min="4" max="4" width="16.75" customWidth="1"/>
    <col min="5" max="5" width="14" customWidth="1"/>
    <col min="6" max="6" width="14.875" customWidth="1"/>
    <col min="7" max="26" width="7.625" customWidth="1"/>
  </cols>
  <sheetData>
    <row r="1" spans="1:6" x14ac:dyDescent="0.25">
      <c r="A1" s="1" t="s">
        <v>0</v>
      </c>
    </row>
    <row r="2" spans="1:6" x14ac:dyDescent="0.25">
      <c r="A2" s="1" t="s">
        <v>90</v>
      </c>
    </row>
    <row r="3" spans="1:6" x14ac:dyDescent="0.25">
      <c r="A3" s="1" t="s">
        <v>2</v>
      </c>
    </row>
    <row r="4" spans="1:6" ht="15.75" x14ac:dyDescent="0.25">
      <c r="A4" s="3"/>
      <c r="B4" s="2" t="s">
        <v>3</v>
      </c>
      <c r="C4" s="2" t="s">
        <v>5</v>
      </c>
      <c r="D4" s="2" t="s">
        <v>3</v>
      </c>
      <c r="E4" s="2" t="s">
        <v>6</v>
      </c>
      <c r="F4" s="2" t="s">
        <v>5</v>
      </c>
    </row>
    <row r="5" spans="1:6" ht="15.75" x14ac:dyDescent="0.25">
      <c r="B5" s="4">
        <v>42825</v>
      </c>
      <c r="C5" s="4">
        <v>43100</v>
      </c>
      <c r="D5" s="4">
        <v>43190</v>
      </c>
      <c r="E5" s="4">
        <v>43373</v>
      </c>
      <c r="F5" s="4">
        <v>43465</v>
      </c>
    </row>
    <row r="6" spans="1:6" x14ac:dyDescent="0.25">
      <c r="A6" s="14" t="s">
        <v>91</v>
      </c>
      <c r="B6" s="45">
        <f>'2'!B29/'1'!B22</f>
        <v>8.5318216105008796E-2</v>
      </c>
      <c r="C6" s="45">
        <f>'2'!C29/'1'!C22</f>
        <v>3.3781895798158913E-2</v>
      </c>
      <c r="D6" s="45">
        <f>'2'!D29/'1'!D22</f>
        <v>5.9265748359202314E-2</v>
      </c>
      <c r="E6" s="45">
        <f>'2'!E29/'1'!E22</f>
        <v>2.2152339965069826E-2</v>
      </c>
      <c r="F6" s="45">
        <f>'2'!F29/'1'!F22</f>
        <v>4.3662315845814009E-2</v>
      </c>
    </row>
    <row r="7" spans="1:6" x14ac:dyDescent="0.25">
      <c r="A7" s="14" t="s">
        <v>92</v>
      </c>
      <c r="B7" s="45">
        <f>'2'!B29/'1'!B42</f>
        <v>0.15150055545156005</v>
      </c>
      <c r="C7" s="45">
        <f>'2'!C29/'1'!C42</f>
        <v>6.6394237930234065E-2</v>
      </c>
      <c r="D7" s="45">
        <f>'2'!D29/'1'!D42</f>
        <v>0.10506475437134298</v>
      </c>
      <c r="E7" s="45">
        <f>'2'!E29/'1'!E42</f>
        <v>3.9055848331691012E-2</v>
      </c>
      <c r="F7" s="45">
        <f>'2'!F29/'1'!F42</f>
        <v>7.6586572471676884E-2</v>
      </c>
    </row>
    <row r="8" spans="1:6" x14ac:dyDescent="0.25">
      <c r="A8" s="14" t="s">
        <v>93</v>
      </c>
      <c r="B8" s="45">
        <f>'1'!B36/'1'!B42</f>
        <v>3.6166579161156877E-2</v>
      </c>
      <c r="C8" s="45">
        <f>'1'!C36/'1'!C42</f>
        <v>2.5747320686756767E-2</v>
      </c>
      <c r="D8" s="45">
        <f>'1'!D36/'1'!D42</f>
        <v>5.90641099569683E-2</v>
      </c>
      <c r="E8" s="45">
        <f>'1'!E36/'1'!E42</f>
        <v>1.581870193808296E-2</v>
      </c>
      <c r="F8" s="45">
        <f>'1'!F36/'1'!F42</f>
        <v>1.5864927725515347E-2</v>
      </c>
    </row>
    <row r="9" spans="1:6" x14ac:dyDescent="0.25">
      <c r="A9" s="14" t="s">
        <v>94</v>
      </c>
      <c r="B9" s="46">
        <f>'1'!B15/'1'!B26</f>
        <v>1.8110816063266904</v>
      </c>
      <c r="C9" s="46">
        <f>'1'!C15/'1'!C26</f>
        <v>1.5018245749361612</v>
      </c>
      <c r="D9" s="46">
        <f>'1'!D15/'1'!D26</f>
        <v>1.7930293584105057</v>
      </c>
      <c r="E9" s="46">
        <f>'1'!E15/'1'!E26</f>
        <v>1.6476707456279864</v>
      </c>
      <c r="F9" s="46">
        <f>'1'!F15/'1'!F26</f>
        <v>1.6636170581414027</v>
      </c>
    </row>
    <row r="10" spans="1:6" x14ac:dyDescent="0.25">
      <c r="A10" s="14" t="s">
        <v>95</v>
      </c>
      <c r="B10" s="45">
        <f>'2'!B29/'2'!B6</f>
        <v>0.14512806070413101</v>
      </c>
      <c r="C10" s="45">
        <f>'2'!C29/'2'!C6</f>
        <v>0.14732384425989092</v>
      </c>
      <c r="D10" s="45">
        <f>'2'!D29/'2'!D6</f>
        <v>0.18795021566035122</v>
      </c>
      <c r="E10" s="45">
        <f>'2'!E29/'2'!E6</f>
        <v>0.17427659562175662</v>
      </c>
      <c r="F10" s="45">
        <f>'2'!F29/'2'!F6</f>
        <v>0.18781347701090467</v>
      </c>
    </row>
    <row r="11" spans="1:6" x14ac:dyDescent="0.25">
      <c r="A11" s="14" t="s">
        <v>96</v>
      </c>
      <c r="B11" s="45">
        <f>'2'!B14/'2'!B6</f>
        <v>0.22062882885723253</v>
      </c>
      <c r="C11" s="45">
        <f>'2'!C14/'2'!C6</f>
        <v>0.18118764484805147</v>
      </c>
      <c r="D11" s="45">
        <f>'2'!D14/'2'!D6</f>
        <v>0.1649683830180107</v>
      </c>
      <c r="E11" s="45">
        <f>'2'!E14/'2'!E6</f>
        <v>0.16073697591620337</v>
      </c>
      <c r="F11" s="45">
        <f>'2'!F14/'2'!F6</f>
        <v>0.16330326038200663</v>
      </c>
    </row>
    <row r="12" spans="1:6" x14ac:dyDescent="0.25">
      <c r="A12" s="14" t="s">
        <v>97</v>
      </c>
      <c r="B12" s="45">
        <f>'2'!B29/('1'!B42+'1'!B36)</f>
        <v>0.14621254776834189</v>
      </c>
      <c r="C12" s="45">
        <f>'2'!C29/('1'!C42+'1'!C36)</f>
        <v>6.4727673756712234E-2</v>
      </c>
      <c r="D12" s="45">
        <f>'2'!D29/('1'!D42+'1'!D36)</f>
        <v>9.9205282648669818E-2</v>
      </c>
      <c r="E12" s="45">
        <f>'2'!E29/('1'!E42+'1'!E36)</f>
        <v>3.8447656316207085E-2</v>
      </c>
      <c r="F12" s="45">
        <f>'2'!F29/('1'!F42+'1'!F36)</f>
        <v>7.5390507518702743E-2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Barua</dc:creator>
  <cp:lastModifiedBy>Anik</cp:lastModifiedBy>
  <dcterms:created xsi:type="dcterms:W3CDTF">2017-04-17T04:07:28Z</dcterms:created>
  <dcterms:modified xsi:type="dcterms:W3CDTF">2020-04-11T14:46:42Z</dcterms:modified>
</cp:coreProperties>
</file>