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50" i="3" l="1"/>
  <c r="I29" i="1"/>
  <c r="I36" i="1" s="1"/>
  <c r="I15" i="1"/>
  <c r="I51" i="3"/>
  <c r="I45" i="3"/>
  <c r="I37" i="3"/>
  <c r="I30" i="3"/>
  <c r="I18" i="3"/>
  <c r="I40" i="2"/>
  <c r="I35" i="2"/>
  <c r="I29" i="2"/>
  <c r="I15" i="2"/>
  <c r="I7" i="2"/>
  <c r="I50" i="1"/>
  <c r="I39" i="1"/>
  <c r="I49" i="1" s="1"/>
  <c r="I18" i="1"/>
  <c r="I10" i="1"/>
  <c r="I7" i="1"/>
  <c r="I31" i="3" l="1"/>
  <c r="I47" i="3" s="1"/>
  <c r="I49" i="3" s="1"/>
  <c r="I16" i="2"/>
  <c r="I30" i="2" s="1"/>
  <c r="I36" i="2" s="1"/>
  <c r="I38" i="2" s="1"/>
  <c r="I39" i="2" s="1"/>
  <c r="I47" i="1"/>
  <c r="I24" i="1"/>
  <c r="G51" i="3"/>
  <c r="H51" i="3"/>
  <c r="G45" i="3"/>
  <c r="H45" i="3"/>
  <c r="G37" i="3"/>
  <c r="H37" i="3"/>
  <c r="G30" i="3"/>
  <c r="H30" i="3"/>
  <c r="G18" i="3"/>
  <c r="H18" i="3"/>
  <c r="G40" i="2"/>
  <c r="H40" i="2"/>
  <c r="G35" i="2"/>
  <c r="H35" i="2"/>
  <c r="G29" i="2"/>
  <c r="H29" i="2"/>
  <c r="G15" i="2"/>
  <c r="H15" i="2"/>
  <c r="G7" i="2"/>
  <c r="H7" i="2"/>
  <c r="G50" i="1"/>
  <c r="H50" i="1"/>
  <c r="G39" i="1"/>
  <c r="G49" i="1" s="1"/>
  <c r="H39" i="1"/>
  <c r="H49" i="1" s="1"/>
  <c r="G29" i="1"/>
  <c r="G36" i="1" s="1"/>
  <c r="H29" i="1"/>
  <c r="H36" i="1" s="1"/>
  <c r="G18" i="1"/>
  <c r="H18" i="1"/>
  <c r="G15" i="1"/>
  <c r="H15" i="1"/>
  <c r="G10" i="1"/>
  <c r="H10" i="1"/>
  <c r="G7" i="1"/>
  <c r="H7" i="1"/>
  <c r="H31" i="3" l="1"/>
  <c r="H50" i="3" s="1"/>
  <c r="H16" i="2"/>
  <c r="H30" i="2" s="1"/>
  <c r="H36" i="2" s="1"/>
  <c r="H38" i="2" s="1"/>
  <c r="H39" i="2" s="1"/>
  <c r="H47" i="1"/>
  <c r="H24" i="1"/>
  <c r="G31" i="3"/>
  <c r="G47" i="3" s="1"/>
  <c r="G49" i="3" s="1"/>
  <c r="G16" i="2"/>
  <c r="G30" i="2" s="1"/>
  <c r="G36" i="2" s="1"/>
  <c r="G38" i="2" s="1"/>
  <c r="G39" i="2" s="1"/>
  <c r="G47" i="1"/>
  <c r="G24" i="1"/>
  <c r="C51" i="3"/>
  <c r="D51" i="3"/>
  <c r="E51" i="3"/>
  <c r="F51" i="3"/>
  <c r="B51" i="3"/>
  <c r="C40" i="2"/>
  <c r="D40" i="2"/>
  <c r="E40" i="2"/>
  <c r="F40" i="2"/>
  <c r="B40" i="2"/>
  <c r="C50" i="1"/>
  <c r="D50" i="1"/>
  <c r="E50" i="1"/>
  <c r="F50" i="1"/>
  <c r="B50" i="1"/>
  <c r="H47" i="3" l="1"/>
  <c r="H49" i="3" s="1"/>
  <c r="G50" i="3"/>
  <c r="D39" i="1"/>
  <c r="F10" i="1"/>
  <c r="C39" i="1"/>
  <c r="B39" i="1"/>
  <c r="F29" i="1" l="1"/>
  <c r="E45" i="3"/>
  <c r="F45" i="3"/>
  <c r="B7" i="2"/>
  <c r="B6" i="4" s="1"/>
  <c r="C7" i="2"/>
  <c r="C6" i="4" s="1"/>
  <c r="D7" i="2"/>
  <c r="D6" i="4" s="1"/>
  <c r="E7" i="2"/>
  <c r="E6" i="4" s="1"/>
  <c r="F7" i="2"/>
  <c r="F6" i="4" s="1"/>
  <c r="B49" i="1"/>
  <c r="C49" i="1"/>
  <c r="E39" i="1"/>
  <c r="F39" i="1"/>
  <c r="D45" i="3"/>
  <c r="C45" i="3"/>
  <c r="B45" i="3"/>
  <c r="F37" i="3"/>
  <c r="E37" i="3"/>
  <c r="D37" i="3"/>
  <c r="C37" i="3"/>
  <c r="B37" i="3"/>
  <c r="F30" i="3"/>
  <c r="E30" i="3"/>
  <c r="D30" i="3"/>
  <c r="C30" i="3"/>
  <c r="B30" i="3"/>
  <c r="F18" i="3"/>
  <c r="E18" i="3"/>
  <c r="D18" i="3"/>
  <c r="C18" i="3"/>
  <c r="B18" i="3"/>
  <c r="F35" i="2"/>
  <c r="E35" i="2"/>
  <c r="D35" i="2"/>
  <c r="C35" i="2"/>
  <c r="B35" i="2"/>
  <c r="A35" i="2"/>
  <c r="F29" i="2"/>
  <c r="E29" i="2"/>
  <c r="D29" i="2"/>
  <c r="C29" i="2"/>
  <c r="B29" i="2"/>
  <c r="A29" i="2"/>
  <c r="F15" i="2"/>
  <c r="E15" i="2"/>
  <c r="D15" i="2"/>
  <c r="C15" i="2"/>
  <c r="B15" i="2"/>
  <c r="A15" i="2"/>
  <c r="B16" i="2" l="1"/>
  <c r="B30" i="2" s="1"/>
  <c r="B36" i="2" s="1"/>
  <c r="B38" i="2" s="1"/>
  <c r="C16" i="2"/>
  <c r="C30" i="2" s="1"/>
  <c r="C7" i="4" s="1"/>
  <c r="C31" i="3"/>
  <c r="C47" i="3" s="1"/>
  <c r="C49" i="3" s="1"/>
  <c r="D31" i="3"/>
  <c r="D47" i="3" s="1"/>
  <c r="D49" i="3" s="1"/>
  <c r="F49" i="1"/>
  <c r="E49" i="1"/>
  <c r="D49" i="1"/>
  <c r="F31" i="3"/>
  <c r="F16" i="2"/>
  <c r="F30" i="2" s="1"/>
  <c r="F7" i="4" s="1"/>
  <c r="E31" i="3"/>
  <c r="E47" i="3" s="1"/>
  <c r="E49" i="3" s="1"/>
  <c r="E16" i="2"/>
  <c r="E30" i="2" s="1"/>
  <c r="E7" i="4" s="1"/>
  <c r="D16" i="2"/>
  <c r="D30" i="2" s="1"/>
  <c r="D7" i="4" s="1"/>
  <c r="B31" i="3"/>
  <c r="F36" i="1"/>
  <c r="F47" i="1" s="1"/>
  <c r="B29" i="1"/>
  <c r="C29" i="1"/>
  <c r="C36" i="1" s="1"/>
  <c r="C47" i="1" s="1"/>
  <c r="E18" i="1"/>
  <c r="F18" i="1"/>
  <c r="B18" i="1"/>
  <c r="C18" i="1"/>
  <c r="E15" i="1"/>
  <c r="F15" i="1"/>
  <c r="B15" i="1"/>
  <c r="C15" i="1"/>
  <c r="E10" i="1"/>
  <c r="B10" i="1"/>
  <c r="C10" i="1"/>
  <c r="E7" i="1"/>
  <c r="F7" i="1"/>
  <c r="B7" i="1"/>
  <c r="C7" i="1"/>
  <c r="D29" i="1"/>
  <c r="D36" i="1" s="1"/>
  <c r="D47" i="1" s="1"/>
  <c r="D18" i="1"/>
  <c r="D15" i="1"/>
  <c r="D10" i="1"/>
  <c r="D7" i="1"/>
  <c r="F24" i="1" l="1"/>
  <c r="D13" i="4"/>
  <c r="D12" i="4"/>
  <c r="C13" i="4"/>
  <c r="C12" i="4"/>
  <c r="F13" i="4"/>
  <c r="F12" i="4"/>
  <c r="E12" i="4"/>
  <c r="F47" i="3"/>
  <c r="F49" i="3" s="1"/>
  <c r="F50" i="3"/>
  <c r="C50" i="3"/>
  <c r="D50" i="3"/>
  <c r="B7" i="4"/>
  <c r="E50" i="3"/>
  <c r="B39" i="2"/>
  <c r="B8" i="4"/>
  <c r="B10" i="4"/>
  <c r="F36" i="2"/>
  <c r="F38" i="2" s="1"/>
  <c r="D36" i="2"/>
  <c r="D38" i="2" s="1"/>
  <c r="E36" i="2"/>
  <c r="E38" i="2" s="1"/>
  <c r="C36" i="2"/>
  <c r="C38" i="2" s="1"/>
  <c r="B12" i="4"/>
  <c r="B13" i="4"/>
  <c r="C24" i="1"/>
  <c r="E24" i="1"/>
  <c r="B47" i="3"/>
  <c r="B49" i="3" s="1"/>
  <c r="B50" i="3"/>
  <c r="D24" i="1"/>
  <c r="B36" i="1"/>
  <c r="B24" i="1"/>
  <c r="B9" i="4" s="1"/>
  <c r="F8" i="4" l="1"/>
  <c r="F9" i="4"/>
  <c r="F10" i="4"/>
  <c r="C8" i="4"/>
  <c r="C9" i="4"/>
  <c r="C10" i="4"/>
  <c r="E8" i="4"/>
  <c r="E9" i="4"/>
  <c r="E10" i="4"/>
  <c r="D8" i="4"/>
  <c r="D9" i="4"/>
  <c r="D10" i="4"/>
  <c r="C39" i="2"/>
  <c r="E39" i="2"/>
  <c r="D39" i="2"/>
  <c r="F39" i="2"/>
  <c r="B47" i="1"/>
  <c r="E29" i="1" l="1"/>
  <c r="E13" i="4" s="1"/>
  <c r="E36" i="1" l="1"/>
  <c r="E47" i="1" s="1"/>
</calcChain>
</file>

<file path=xl/sharedStrings.xml><?xml version="1.0" encoding="utf-8"?>
<sst xmlns="http://schemas.openxmlformats.org/spreadsheetml/2006/main" count="158" uniqueCount="126">
  <si>
    <t>Cash</t>
  </si>
  <si>
    <t>Cash in hand(including foreign currencies)</t>
  </si>
  <si>
    <t>Blaance with Bangladesh Bank &amp; its agent bank(Including foreign currencies)</t>
  </si>
  <si>
    <t>Outside Bangladesh</t>
  </si>
  <si>
    <t>Governments</t>
  </si>
  <si>
    <t>Others</t>
  </si>
  <si>
    <t>loans ,cash credit, overdrafts etc</t>
  </si>
  <si>
    <t>Bills purchased and discounted</t>
  </si>
  <si>
    <t>Bills payable</t>
  </si>
  <si>
    <t>Saving bank deposit</t>
  </si>
  <si>
    <t>Term deposits</t>
  </si>
  <si>
    <t>Bearer certificate of deposits</t>
  </si>
  <si>
    <t>other deposits</t>
  </si>
  <si>
    <t>General reserve</t>
  </si>
  <si>
    <t>Assest revaluation reserve</t>
  </si>
  <si>
    <t>Share money deposit</t>
  </si>
  <si>
    <t>Stock dividend</t>
  </si>
  <si>
    <t>Retained earning</t>
  </si>
  <si>
    <t>Interst Income</t>
  </si>
  <si>
    <t>Less: Interst paid on depends &amp; borrowing etc.</t>
  </si>
  <si>
    <t>Inocme form investmnets</t>
  </si>
  <si>
    <t>Commission from investments</t>
  </si>
  <si>
    <t>Commsion,Exchange &amp; brokearge</t>
  </si>
  <si>
    <t>other operating income</t>
  </si>
  <si>
    <t>Slaries &amp; allowances</t>
  </si>
  <si>
    <t>Rent , taxes , insurance,electriccity</t>
  </si>
  <si>
    <t>Legla expneses</t>
  </si>
  <si>
    <t>postage , stamps ,telecommunication etc</t>
  </si>
  <si>
    <t>Stationery , priniting &amp; advertising etc</t>
  </si>
  <si>
    <t>Chief executive officers slaary and other fees</t>
  </si>
  <si>
    <t>Directors fees</t>
  </si>
  <si>
    <t>Auditors fees</t>
  </si>
  <si>
    <t>Loses from loans ,advances &amp; leaes</t>
  </si>
  <si>
    <t>Repair, maintenance &amp; depreciation of assets</t>
  </si>
  <si>
    <t>Other expenses</t>
  </si>
  <si>
    <t>Provision fro loans ,advances &amp; leses</t>
  </si>
  <si>
    <t>Provison for diminution I value of investmnets</t>
  </si>
  <si>
    <t>provisons for oter assests etc</t>
  </si>
  <si>
    <t>Interst receipts in cash</t>
  </si>
  <si>
    <t>Interst payment in cash</t>
  </si>
  <si>
    <t>Dividend receipts in cash</t>
  </si>
  <si>
    <t>Fees &amp; commission receipts in cash</t>
  </si>
  <si>
    <t xml:space="preserve">Recovery of loans previously written off </t>
  </si>
  <si>
    <t>Cash payments to employees</t>
  </si>
  <si>
    <t xml:space="preserve">Cash payments to supplies </t>
  </si>
  <si>
    <t>Income tax paid</t>
  </si>
  <si>
    <t>Cash receipts from other operating activiites</t>
  </si>
  <si>
    <t>Cash payments for other operaing activiites</t>
  </si>
  <si>
    <t>Statutory deposits</t>
  </si>
  <si>
    <t>purchase /sale of trading securities</t>
  </si>
  <si>
    <t xml:space="preserve">Laons ,advances &amp; leases to banks &amp; other </t>
  </si>
  <si>
    <t xml:space="preserve">Loans, advances &amp; leases to customeers </t>
  </si>
  <si>
    <t>other assets</t>
  </si>
  <si>
    <t>Deposits received from banks &amp; other fls</t>
  </si>
  <si>
    <t>Deposit received from customers</t>
  </si>
  <si>
    <t>Trading liabilities</t>
  </si>
  <si>
    <t>Other liabiliites</t>
  </si>
  <si>
    <t>Cash flow from slae of securities</t>
  </si>
  <si>
    <t>paymnet for purchase of securities</t>
  </si>
  <si>
    <t xml:space="preserve">Purchase /sale of property ,plan &amp; equipments </t>
  </si>
  <si>
    <t>Receipts o flong term loan/issuances of debt securities</t>
  </si>
  <si>
    <t>Repayments o flaons &amp; redemption of debts securities</t>
  </si>
  <si>
    <t>Net drawndown /payments of short term loan</t>
  </si>
  <si>
    <t>Receipts from issue of right shares</t>
  </si>
  <si>
    <t>Receipts from share money deposit</t>
  </si>
  <si>
    <t>Dividend paid in cash</t>
  </si>
  <si>
    <t>Other liabiliites account of customer</t>
  </si>
  <si>
    <t xml:space="preserve">Paid up capital </t>
  </si>
  <si>
    <t>Statutory reserve</t>
  </si>
  <si>
    <t>Ratio</t>
  </si>
  <si>
    <t>Operating Margin</t>
  </si>
  <si>
    <t>Net Margin</t>
  </si>
  <si>
    <t>Capital to Risk Weighted Assets Ratio</t>
  </si>
  <si>
    <t>NOT FOUND</t>
  </si>
  <si>
    <t>Not found</t>
  </si>
  <si>
    <t>Bangladesh Industrial Finance Company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</si>
  <si>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</si>
  <si>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</si>
  <si>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</si>
  <si>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</si>
  <si>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</si>
  <si>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quater end</t>
  </si>
  <si>
    <t>Property and Assets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</si>
  <si>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</si>
  <si>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</si>
  <si>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</si>
  <si>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</si>
  <si>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</si>
  <si>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</si>
  <si>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</si>
  <si>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</si>
  <si>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</si>
  <si>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</si>
  <si>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</si>
  <si>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</si>
  <si>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</si>
  <si>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</si>
  <si>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</si>
  <si>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</si>
  <si>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</si>
  <si>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</si>
  <si>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</si>
  <si>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</si>
  <si>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</si>
  <si>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</si>
  <si>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</si>
  <si>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</si>
  <si>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</si>
  <si>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</si>
  <si>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</si>
  <si>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</si>
  <si>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</si>
  <si>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</si>
  <si>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</si>
  <si>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</si>
  <si>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</si>
  <si>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</si>
  <si>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</si>
  <si>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2</t>
  </si>
  <si>
    <t>Quarter 3</t>
  </si>
  <si>
    <t>Quarter 1</t>
  </si>
  <si>
    <t>Balance Sheet</t>
  </si>
  <si>
    <t>Income Statement</t>
  </si>
  <si>
    <t>Cash Flow Statement</t>
  </si>
  <si>
    <t>In Bangladesh</t>
  </si>
  <si>
    <t xml:space="preserve">Quarter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</si>
</sst>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164" fontId="0" fillId="0" borderId="0" xfId="1" applyNumberFormat="1" applyFont="1"/>
    <xf numFmtId="164" fontId="1" fillId="0" borderId="0" xfId="1" applyNumberFormat="1" applyFont="1"/>
    <xf numFmtId="164" fontId="0" fillId="2" borderId="0" xfId="1" applyNumberFormat="1" applyFont="1" applyFill="1"/>
    <xf numFmtId="0" fontId="3" fillId="0" borderId="0" xfId="0" applyFont="1"/>
    <xf numFmtId="0" fontId="1" fillId="0" borderId="0" xfId="0" applyFont="1" applyFill="1"/>
    <xf numFmtId="10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43" fontId="1" fillId="0" borderId="0" xfId="1" applyNumberFormat="1" applyFont="1"/>
    <xf numFmtId="9" fontId="0" fillId="0" borderId="0" xfId="2" applyFont="1"/>
    <xf numFmtId="164" fontId="2" fillId="0" borderId="0" xfId="1" applyNumberFormat="1" applyFont="1"/>
    <xf numFmtId="164" fontId="0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3" applyFont="1" applyFill="1"/>
    <xf numFmtId="0" fontId="0" fillId="0" borderId="0" xfId="0" applyFill="1"/>
    <xf numFmtId="0" fontId="1" fillId="0" borderId="1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Alignment="1"/>
    <xf numFmtId="0" fontId="6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5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 applyFill="1"/>
    <xf numFmtId="15" fontId="1" fillId="0" borderId="0" xfId="0" applyNumberFormat="1" applyFont="1"/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pane xSplit="1" ySplit="5" topLeftCell="H39" activePane="bottomRight" state="frozen"/>
      <selection pane="topRight" activeCell="B1" sqref="B1"/>
      <selection pane="bottomLeft" activeCell="A4" sqref="A4"/>
      <selection pane="bottomRight" activeCell="I44" sqref="I44"/>
    </sheetView>
  </sheetViews>
  <sheetFormatPr defaultRowHeight="15" x14ac:dyDescent="0.25"/>
  <cols>
    <col min="1" max="1" width="41" customWidth="1"/>
    <col min="2" max="3" width="15.28515625" bestFit="1" customWidth="1"/>
    <col min="4" max="4" width="16.28515625" customWidth="1"/>
    <col min="5" max="6" width="15.28515625" bestFit="1" customWidth="1"/>
    <col min="7" max="7" width="17.42578125" customWidth="1"/>
    <col min="8" max="8" width="15.28515625" customWidth="1"/>
    <col min="9" max="9" width="18.7109375" bestFit="1" customWidth="1"/>
  </cols>
  <sheetData>
    <row r="1" spans="1:9" x14ac:dyDescent="0.25">
      <c r="A1" s="1" t="s">
        <v>75</v>
      </c>
    </row>
    <row r="2" spans="1:9" x14ac:dyDescent="0.25">
      <c r="A2" s="1" t="s">
        <v>121</v>
      </c>
    </row>
    <row r="3" spans="1:9" x14ac:dyDescent="0.25">
      <c r="A3" t="s">
        <v>81</v>
      </c>
    </row>
    <row r="4" spans="1:9" x14ac:dyDescent="0.25">
      <c r="B4" s="26" t="s">
        <v>118</v>
      </c>
      <c r="C4" s="26" t="s">
        <v>119</v>
      </c>
      <c r="D4" s="26" t="s">
        <v>120</v>
      </c>
      <c r="E4" s="26" t="s">
        <v>118</v>
      </c>
      <c r="F4" s="26" t="s">
        <v>119</v>
      </c>
      <c r="G4" s="30" t="s">
        <v>120</v>
      </c>
      <c r="H4" s="30" t="s">
        <v>118</v>
      </c>
      <c r="I4" s="30" t="s">
        <v>125</v>
      </c>
    </row>
    <row r="5" spans="1:9" ht="15.75" x14ac:dyDescent="0.25">
      <c r="A5" s="19"/>
      <c r="B5" s="27">
        <v>42916</v>
      </c>
      <c r="C5" s="27">
        <v>43008</v>
      </c>
      <c r="D5" s="27">
        <v>43190</v>
      </c>
      <c r="E5" s="27">
        <v>43281</v>
      </c>
      <c r="F5" s="27">
        <v>43373</v>
      </c>
      <c r="G5" s="31">
        <v>43555</v>
      </c>
      <c r="H5" s="32">
        <v>43646</v>
      </c>
      <c r="I5" s="32">
        <v>43738</v>
      </c>
    </row>
    <row r="6" spans="1:9" x14ac:dyDescent="0.25">
      <c r="A6" s="20" t="s">
        <v>82</v>
      </c>
      <c r="E6" s="7" t="s">
        <v>73</v>
      </c>
      <c r="F6" s="5"/>
    </row>
    <row r="7" spans="1:9" x14ac:dyDescent="0.25">
      <c r="A7" s="21" t="s">
        <v>0</v>
      </c>
      <c r="B7" s="6">
        <f t="shared" ref="B7:C7" si="0">SUM(B8:B9)</f>
        <v>47191943</v>
      </c>
      <c r="C7" s="6">
        <f t="shared" si="0"/>
        <v>53345829</v>
      </c>
      <c r="D7" s="6">
        <f>SUM(D8:D9)</f>
        <v>128872</v>
      </c>
      <c r="E7" s="6">
        <f t="shared" ref="E7:I7" si="1">SUM(E8:E9)</f>
        <v>0</v>
      </c>
      <c r="F7" s="6">
        <f t="shared" si="1"/>
        <v>124707</v>
      </c>
      <c r="G7" s="6">
        <f t="shared" si="1"/>
        <v>164717</v>
      </c>
      <c r="H7" s="6">
        <f t="shared" si="1"/>
        <v>138830</v>
      </c>
      <c r="I7" s="6">
        <f t="shared" si="1"/>
        <v>192128</v>
      </c>
    </row>
    <row r="8" spans="1:9" x14ac:dyDescent="0.25">
      <c r="A8" t="s">
        <v>1</v>
      </c>
      <c r="B8" s="5">
        <v>51908</v>
      </c>
      <c r="C8" s="5">
        <v>106488</v>
      </c>
      <c r="D8" s="5">
        <v>57717</v>
      </c>
      <c r="E8" s="5"/>
      <c r="F8" s="5">
        <v>74321</v>
      </c>
      <c r="G8" s="5">
        <v>106983</v>
      </c>
      <c r="H8" s="5">
        <v>54474</v>
      </c>
      <c r="I8" s="5">
        <v>48742</v>
      </c>
    </row>
    <row r="9" spans="1:9" ht="30.75" customHeight="1" x14ac:dyDescent="0.25">
      <c r="A9" s="2" t="s">
        <v>2</v>
      </c>
      <c r="B9" s="5">
        <v>47140035</v>
      </c>
      <c r="C9" s="5">
        <v>53239341</v>
      </c>
      <c r="D9" s="5">
        <v>71155</v>
      </c>
      <c r="E9" s="5"/>
      <c r="F9" s="5">
        <v>50386</v>
      </c>
      <c r="G9" s="5">
        <v>57734</v>
      </c>
      <c r="H9" s="5">
        <v>84356</v>
      </c>
      <c r="I9" s="5">
        <v>143386</v>
      </c>
    </row>
    <row r="10" spans="1:9" x14ac:dyDescent="0.25">
      <c r="A10" s="22" t="s">
        <v>83</v>
      </c>
      <c r="B10" s="6">
        <f t="shared" ref="B10:C10" si="2">SUM(B11:B12)</f>
        <v>209146164</v>
      </c>
      <c r="C10" s="6">
        <f t="shared" si="2"/>
        <v>179395212</v>
      </c>
      <c r="D10" s="6">
        <f>SUM(D11:D12)</f>
        <v>129160480</v>
      </c>
      <c r="E10" s="6">
        <f t="shared" ref="E10" si="3">SUM(E11:E12)</f>
        <v>0</v>
      </c>
      <c r="F10" s="6">
        <f>SUM(F11:F12)</f>
        <v>116621734</v>
      </c>
      <c r="G10" s="6">
        <f t="shared" ref="G10:I10" si="4">SUM(G11:G12)</f>
        <v>105652387</v>
      </c>
      <c r="H10" s="6">
        <f t="shared" si="4"/>
        <v>7814379</v>
      </c>
      <c r="I10" s="6">
        <f t="shared" si="4"/>
        <v>1979933</v>
      </c>
    </row>
    <row r="11" spans="1:9" x14ac:dyDescent="0.25">
      <c r="A11" t="s">
        <v>124</v>
      </c>
      <c r="B11" s="5">
        <v>209146164</v>
      </c>
      <c r="C11" s="5">
        <v>179395212</v>
      </c>
      <c r="D11" s="5">
        <v>129160480</v>
      </c>
      <c r="E11" s="5"/>
      <c r="F11" s="5">
        <v>116621734</v>
      </c>
      <c r="G11" s="5">
        <v>105652387</v>
      </c>
      <c r="H11" s="5">
        <v>7814379</v>
      </c>
      <c r="I11" s="5">
        <v>1979933</v>
      </c>
    </row>
    <row r="12" spans="1:9" x14ac:dyDescent="0.25">
      <c r="A12" t="s">
        <v>3</v>
      </c>
      <c r="B12" s="5"/>
      <c r="C12" s="5"/>
      <c r="D12" s="5"/>
      <c r="E12" s="5"/>
      <c r="F12" s="5"/>
    </row>
    <row r="13" spans="1:9" x14ac:dyDescent="0.25">
      <c r="B13" s="5"/>
      <c r="C13" s="5"/>
      <c r="D13" s="5"/>
      <c r="E13" s="5"/>
      <c r="F13" s="5"/>
    </row>
    <row r="14" spans="1:9" x14ac:dyDescent="0.25">
      <c r="A14" s="23" t="s">
        <v>84</v>
      </c>
      <c r="B14" s="5"/>
      <c r="C14" s="5"/>
      <c r="D14" s="5"/>
      <c r="E14" s="5"/>
      <c r="F14" s="5"/>
    </row>
    <row r="15" spans="1:9" x14ac:dyDescent="0.25">
      <c r="A15" s="23" t="s">
        <v>85</v>
      </c>
      <c r="B15" s="6">
        <f t="shared" ref="B15:C15" si="5">SUM(B16:B17)</f>
        <v>216297584</v>
      </c>
      <c r="C15" s="6">
        <f t="shared" si="5"/>
        <v>195229594</v>
      </c>
      <c r="D15" s="6">
        <f>SUM(D16:D17)</f>
        <v>202508078</v>
      </c>
      <c r="E15" s="6">
        <f t="shared" ref="E15:I15" si="6">SUM(E16:E17)</f>
        <v>0</v>
      </c>
      <c r="F15" s="6">
        <f t="shared" si="6"/>
        <v>203804957</v>
      </c>
      <c r="G15" s="6">
        <f t="shared" si="6"/>
        <v>206492795</v>
      </c>
      <c r="H15" s="6">
        <f t="shared" si="6"/>
        <v>206266873</v>
      </c>
      <c r="I15" s="6">
        <f t="shared" si="6"/>
        <v>205401438</v>
      </c>
    </row>
    <row r="16" spans="1:9" x14ac:dyDescent="0.25">
      <c r="A16" t="s">
        <v>4</v>
      </c>
      <c r="B16" s="5"/>
      <c r="C16" s="5"/>
      <c r="D16" s="5"/>
      <c r="E16" s="5"/>
      <c r="F16" s="5">
        <v>203804957</v>
      </c>
      <c r="G16">
        <v>206492795</v>
      </c>
      <c r="H16">
        <v>206266873</v>
      </c>
      <c r="I16" s="5">
        <v>205401438</v>
      </c>
    </row>
    <row r="17" spans="1:9" x14ac:dyDescent="0.25">
      <c r="A17" t="s">
        <v>5</v>
      </c>
      <c r="B17" s="5">
        <v>216297584</v>
      </c>
      <c r="C17" s="5">
        <v>195229594</v>
      </c>
      <c r="D17" s="5">
        <v>202508078</v>
      </c>
      <c r="E17" s="5"/>
      <c r="F17" s="5"/>
    </row>
    <row r="18" spans="1:9" x14ac:dyDescent="0.25">
      <c r="A18" s="23" t="s">
        <v>86</v>
      </c>
      <c r="B18" s="6">
        <f t="shared" ref="B18:C18" si="7">SUM(B19:B20)</f>
        <v>8565708081</v>
      </c>
      <c r="C18" s="6">
        <f t="shared" si="7"/>
        <v>8447567366</v>
      </c>
      <c r="D18" s="6">
        <f>SUM(D19:D20)</f>
        <v>8345911651</v>
      </c>
      <c r="E18" s="6">
        <f t="shared" ref="E18:I18" si="8">SUM(E19:E20)</f>
        <v>0</v>
      </c>
      <c r="F18" s="6">
        <f t="shared" si="8"/>
        <v>8458212024</v>
      </c>
      <c r="G18" s="6">
        <f t="shared" si="8"/>
        <v>8377761657</v>
      </c>
      <c r="H18" s="6">
        <f t="shared" si="8"/>
        <v>8362036318</v>
      </c>
      <c r="I18" s="6">
        <f t="shared" si="8"/>
        <v>8272228790</v>
      </c>
    </row>
    <row r="19" spans="1:9" x14ac:dyDescent="0.25">
      <c r="A19" t="s">
        <v>6</v>
      </c>
      <c r="B19" s="5">
        <v>8565708081</v>
      </c>
      <c r="C19" s="5">
        <v>8447567366</v>
      </c>
      <c r="D19" s="5">
        <v>8345911651</v>
      </c>
      <c r="E19" s="5"/>
      <c r="F19" s="5">
        <v>8458212024</v>
      </c>
      <c r="G19" s="5">
        <v>8377761657</v>
      </c>
      <c r="H19" s="5">
        <v>8362036318</v>
      </c>
      <c r="I19" s="5">
        <v>8272228790</v>
      </c>
    </row>
    <row r="20" spans="1:9" x14ac:dyDescent="0.25">
      <c r="A20" t="s">
        <v>7</v>
      </c>
      <c r="B20" s="5"/>
      <c r="C20" s="5"/>
      <c r="D20" s="5"/>
      <c r="E20" s="5"/>
      <c r="F20" s="5"/>
    </row>
    <row r="21" spans="1:9" x14ac:dyDescent="0.25">
      <c r="A21" s="21" t="s">
        <v>87</v>
      </c>
      <c r="B21" s="5">
        <v>454788303</v>
      </c>
      <c r="C21" s="5">
        <v>454073535</v>
      </c>
      <c r="D21" s="5">
        <v>452092312</v>
      </c>
      <c r="E21" s="5"/>
      <c r="F21" s="5">
        <v>463767646</v>
      </c>
      <c r="G21" s="5">
        <v>462092766</v>
      </c>
      <c r="H21" s="5">
        <v>461184528</v>
      </c>
      <c r="I21" s="5">
        <v>461250867</v>
      </c>
    </row>
    <row r="22" spans="1:9" x14ac:dyDescent="0.25">
      <c r="A22" s="21" t="s">
        <v>88</v>
      </c>
      <c r="B22" s="5">
        <v>471459918</v>
      </c>
      <c r="C22" s="5">
        <v>453179768</v>
      </c>
      <c r="D22" s="5">
        <v>447341265</v>
      </c>
      <c r="E22" s="5"/>
      <c r="F22" s="5">
        <v>430529210</v>
      </c>
      <c r="G22" s="5">
        <v>431860930</v>
      </c>
      <c r="H22" s="5">
        <v>429100163</v>
      </c>
      <c r="I22" s="5">
        <v>431939686</v>
      </c>
    </row>
    <row r="23" spans="1:9" x14ac:dyDescent="0.25">
      <c r="A23" s="21" t="s">
        <v>89</v>
      </c>
      <c r="B23" s="5"/>
      <c r="C23" s="5"/>
      <c r="D23" s="5"/>
      <c r="E23" s="5"/>
      <c r="F23" s="5"/>
    </row>
    <row r="24" spans="1:9" x14ac:dyDescent="0.25">
      <c r="A24" s="1"/>
      <c r="B24" s="6">
        <f t="shared" ref="B24:C24" si="9">B7+B10+B15+B18+B21+B22</f>
        <v>9964591993</v>
      </c>
      <c r="C24" s="6">
        <f t="shared" si="9"/>
        <v>9782791304</v>
      </c>
      <c r="D24" s="6">
        <f>D7+D10+D15+D18+D21+D22</f>
        <v>9577142658</v>
      </c>
      <c r="E24" s="6">
        <f t="shared" ref="E24" si="10">E7+E10+E15+E18+E21+E22</f>
        <v>0</v>
      </c>
      <c r="F24" s="6">
        <f>F7+F10+F15+F18+F21+F22</f>
        <v>9673060278</v>
      </c>
      <c r="G24" s="6">
        <f t="shared" ref="G24:I24" si="11">G7+G10+G15+G18+G21+G22</f>
        <v>9584025252</v>
      </c>
      <c r="H24" s="6">
        <f t="shared" si="11"/>
        <v>9466541091</v>
      </c>
      <c r="I24" s="6">
        <f t="shared" si="11"/>
        <v>9372992842</v>
      </c>
    </row>
    <row r="25" spans="1:9" x14ac:dyDescent="0.25">
      <c r="A25" s="1"/>
      <c r="B25" s="5"/>
      <c r="C25" s="5"/>
      <c r="D25" s="6"/>
      <c r="E25" s="5"/>
      <c r="F25" s="5"/>
    </row>
    <row r="26" spans="1:9" x14ac:dyDescent="0.25">
      <c r="A26" s="20" t="s">
        <v>90</v>
      </c>
      <c r="B26" s="5"/>
      <c r="C26" s="5"/>
      <c r="D26" s="5"/>
      <c r="E26" s="5"/>
      <c r="F26" s="5"/>
    </row>
    <row r="27" spans="1:9" x14ac:dyDescent="0.25">
      <c r="A27" s="23" t="s">
        <v>91</v>
      </c>
      <c r="B27" s="5"/>
      <c r="C27" s="5"/>
      <c r="D27" s="5"/>
      <c r="E27" s="5"/>
      <c r="F27" s="5"/>
    </row>
    <row r="28" spans="1:9" x14ac:dyDescent="0.25">
      <c r="A28" s="23" t="s">
        <v>92</v>
      </c>
      <c r="B28" s="5">
        <v>2470407389</v>
      </c>
      <c r="C28" s="5">
        <v>2340547384</v>
      </c>
      <c r="D28" s="5">
        <v>2466658497</v>
      </c>
      <c r="E28" s="5"/>
      <c r="F28" s="5">
        <v>2607940814</v>
      </c>
      <c r="G28" s="5">
        <v>2758978631</v>
      </c>
      <c r="H28" s="5">
        <v>2837988986</v>
      </c>
      <c r="I28" s="5">
        <v>2917793400</v>
      </c>
    </row>
    <row r="29" spans="1:9" x14ac:dyDescent="0.25">
      <c r="A29" s="23" t="s">
        <v>93</v>
      </c>
      <c r="B29" s="6">
        <f t="shared" ref="B29:C29" si="12">SUM(B30:B34)</f>
        <v>5422989549</v>
      </c>
      <c r="C29" s="6">
        <f t="shared" si="12"/>
        <v>5641669268</v>
      </c>
      <c r="D29" s="6">
        <f>SUM(D30:D34)</f>
        <v>5549990092</v>
      </c>
      <c r="E29" s="6">
        <f t="shared" ref="E29:H29" si="13">SUM(E30:E34)</f>
        <v>0</v>
      </c>
      <c r="F29" s="6">
        <f t="shared" si="13"/>
        <v>5482309580</v>
      </c>
      <c r="G29" s="6">
        <f t="shared" si="13"/>
        <v>5461068366</v>
      </c>
      <c r="H29" s="6">
        <f t="shared" si="13"/>
        <v>5351159468</v>
      </c>
      <c r="I29" s="6">
        <f>SUM(I30:I34)</f>
        <v>5263721174</v>
      </c>
    </row>
    <row r="30" spans="1:9" x14ac:dyDescent="0.25">
      <c r="A30" s="3" t="s">
        <v>8</v>
      </c>
      <c r="B30" s="5"/>
      <c r="C30" s="5"/>
      <c r="D30" s="5">
        <v>0</v>
      </c>
      <c r="E30" s="5">
        <v>0</v>
      </c>
      <c r="F30" s="5">
        <v>0</v>
      </c>
    </row>
    <row r="31" spans="1:9" x14ac:dyDescent="0.25">
      <c r="A31" s="3" t="s">
        <v>9</v>
      </c>
      <c r="B31" s="5"/>
      <c r="C31" s="5"/>
      <c r="D31" s="5">
        <v>0</v>
      </c>
      <c r="E31" s="5">
        <v>0</v>
      </c>
      <c r="F31" s="5">
        <v>0</v>
      </c>
    </row>
    <row r="32" spans="1:9" x14ac:dyDescent="0.25">
      <c r="A32" s="3" t="s">
        <v>10</v>
      </c>
      <c r="B32" s="5">
        <v>5408596802</v>
      </c>
      <c r="C32" s="5">
        <v>5629807845</v>
      </c>
      <c r="D32" s="5">
        <v>5535720214</v>
      </c>
      <c r="E32" s="5"/>
      <c r="F32" s="5">
        <v>5469291830</v>
      </c>
      <c r="G32" s="5">
        <v>5448671357</v>
      </c>
      <c r="H32" s="5">
        <v>5338762459</v>
      </c>
      <c r="I32" s="5">
        <v>5252645931</v>
      </c>
    </row>
    <row r="33" spans="1:9" x14ac:dyDescent="0.25">
      <c r="A33" s="3" t="s">
        <v>11</v>
      </c>
      <c r="B33" s="5"/>
      <c r="C33" s="5"/>
      <c r="D33" s="5"/>
      <c r="E33" s="5"/>
      <c r="F33" s="5"/>
    </row>
    <row r="34" spans="1:9" x14ac:dyDescent="0.25">
      <c r="A34" s="3" t="s">
        <v>12</v>
      </c>
      <c r="B34" s="5">
        <v>14392747</v>
      </c>
      <c r="C34" s="5">
        <v>11861423</v>
      </c>
      <c r="D34" s="5">
        <v>14269878</v>
      </c>
      <c r="E34" s="5"/>
      <c r="F34" s="5">
        <v>13017750</v>
      </c>
      <c r="G34" s="5">
        <v>12397009</v>
      </c>
      <c r="H34" s="5">
        <v>12397009</v>
      </c>
      <c r="I34" s="5">
        <v>11075243</v>
      </c>
    </row>
    <row r="35" spans="1:9" x14ac:dyDescent="0.25">
      <c r="A35" s="23" t="s">
        <v>94</v>
      </c>
      <c r="B35" s="15">
        <v>2101459119</v>
      </c>
      <c r="C35" s="15">
        <v>2032065669</v>
      </c>
      <c r="D35" s="15">
        <v>2377388702</v>
      </c>
      <c r="E35" s="15"/>
      <c r="F35" s="15">
        <v>8824437372</v>
      </c>
      <c r="G35" s="15">
        <v>9535224633</v>
      </c>
      <c r="H35" s="15">
        <v>9656732861</v>
      </c>
      <c r="I35" s="15">
        <v>9672802777</v>
      </c>
    </row>
    <row r="36" spans="1:9" x14ac:dyDescent="0.25">
      <c r="A36" s="1"/>
      <c r="B36" s="6">
        <f t="shared" ref="B36:C36" si="14">B28+B29+B35</f>
        <v>9994856057</v>
      </c>
      <c r="C36" s="6">
        <f t="shared" si="14"/>
        <v>10014282321</v>
      </c>
      <c r="D36" s="6">
        <f>D28+D29+D35</f>
        <v>10394037291</v>
      </c>
      <c r="E36" s="6">
        <f t="shared" ref="E36:I36" si="15">E28+E29+E35</f>
        <v>0</v>
      </c>
      <c r="F36" s="6">
        <f t="shared" si="15"/>
        <v>16914687766</v>
      </c>
      <c r="G36" s="6">
        <f t="shared" si="15"/>
        <v>17755271630</v>
      </c>
      <c r="H36" s="6">
        <f t="shared" si="15"/>
        <v>17845881315</v>
      </c>
      <c r="I36" s="6">
        <f t="shared" si="15"/>
        <v>17854317351</v>
      </c>
    </row>
    <row r="37" spans="1:9" x14ac:dyDescent="0.25">
      <c r="B37" s="5"/>
      <c r="C37" s="5"/>
      <c r="D37" s="5"/>
      <c r="E37" s="5"/>
      <c r="F37" s="5"/>
    </row>
    <row r="38" spans="1:9" x14ac:dyDescent="0.25">
      <c r="B38" s="6"/>
      <c r="C38" s="6"/>
      <c r="D38" s="6"/>
      <c r="E38" s="5"/>
      <c r="F38" s="5"/>
    </row>
    <row r="39" spans="1:9" x14ac:dyDescent="0.25">
      <c r="A39" s="23" t="s">
        <v>95</v>
      </c>
      <c r="B39" s="6">
        <f>SUM(B40:B46)</f>
        <v>-30264064</v>
      </c>
      <c r="C39" s="6">
        <f>SUM(C40:C46)</f>
        <v>-231491017</v>
      </c>
      <c r="D39" s="6">
        <f>SUM(D40:D46)</f>
        <v>-816894633</v>
      </c>
      <c r="E39" s="6">
        <f t="shared" ref="E39:I39" si="16">SUM(E40:E46)</f>
        <v>0</v>
      </c>
      <c r="F39" s="6">
        <f t="shared" si="16"/>
        <v>-7241627488</v>
      </c>
      <c r="G39" s="6">
        <f t="shared" si="16"/>
        <v>-8171246378</v>
      </c>
      <c r="H39" s="6">
        <f t="shared" si="16"/>
        <v>-8379340224</v>
      </c>
      <c r="I39" s="6">
        <f t="shared" si="16"/>
        <v>-8481324509</v>
      </c>
    </row>
    <row r="40" spans="1:9" x14ac:dyDescent="0.25">
      <c r="A40" t="s">
        <v>67</v>
      </c>
      <c r="B40" s="5">
        <v>1006799440</v>
      </c>
      <c r="C40" s="5">
        <v>1006799440</v>
      </c>
      <c r="D40" s="5">
        <v>1006799440</v>
      </c>
      <c r="E40" s="5"/>
      <c r="F40" s="5">
        <v>1006799440</v>
      </c>
      <c r="G40" s="5">
        <v>1006799440</v>
      </c>
      <c r="H40" s="5">
        <v>1006799440</v>
      </c>
      <c r="I40" s="5">
        <v>1006799440</v>
      </c>
    </row>
    <row r="41" spans="1:9" x14ac:dyDescent="0.25">
      <c r="A41" t="s">
        <v>68</v>
      </c>
      <c r="B41" s="5">
        <v>154713730</v>
      </c>
      <c r="C41" s="5">
        <v>154713730</v>
      </c>
      <c r="D41" s="5">
        <v>154713730</v>
      </c>
      <c r="E41" s="5"/>
      <c r="F41" s="5">
        <v>154713730</v>
      </c>
      <c r="G41" s="5">
        <v>154713730</v>
      </c>
      <c r="H41" s="5">
        <v>154713730</v>
      </c>
      <c r="I41" s="5">
        <v>154713730</v>
      </c>
    </row>
    <row r="42" spans="1:9" x14ac:dyDescent="0.25">
      <c r="A42" t="s">
        <v>13</v>
      </c>
      <c r="B42" s="5">
        <v>10364681</v>
      </c>
      <c r="C42" s="5">
        <v>10364681</v>
      </c>
      <c r="D42" s="5">
        <v>10364681</v>
      </c>
      <c r="E42" s="5"/>
      <c r="F42" s="5">
        <v>10364681</v>
      </c>
      <c r="G42" s="5">
        <v>10364681</v>
      </c>
      <c r="H42" s="5">
        <v>10364681</v>
      </c>
      <c r="I42" s="5">
        <v>10364681</v>
      </c>
    </row>
    <row r="43" spans="1:9" x14ac:dyDescent="0.25">
      <c r="A43" t="s">
        <v>14</v>
      </c>
      <c r="B43" s="5">
        <v>403425667</v>
      </c>
      <c r="C43" s="5">
        <v>403425667</v>
      </c>
      <c r="D43" s="5">
        <v>403425667</v>
      </c>
      <c r="E43" s="5"/>
      <c r="F43" s="5">
        <v>403425667</v>
      </c>
      <c r="G43" s="5">
        <v>403425667</v>
      </c>
      <c r="H43" s="5">
        <v>403425667</v>
      </c>
      <c r="I43" s="5">
        <v>403425667</v>
      </c>
    </row>
    <row r="44" spans="1:9" x14ac:dyDescent="0.25">
      <c r="A44" t="s">
        <v>15</v>
      </c>
      <c r="B44" s="5">
        <v>362</v>
      </c>
      <c r="C44" s="5">
        <v>362</v>
      </c>
      <c r="D44" s="5">
        <v>362</v>
      </c>
      <c r="E44" s="5"/>
      <c r="F44" s="5">
        <v>362</v>
      </c>
      <c r="G44" s="5">
        <v>362</v>
      </c>
      <c r="H44" s="5">
        <v>362</v>
      </c>
      <c r="I44" s="5">
        <v>362</v>
      </c>
    </row>
    <row r="45" spans="1:9" x14ac:dyDescent="0.25">
      <c r="A45" t="s">
        <v>16</v>
      </c>
      <c r="B45" s="5"/>
      <c r="C45" s="5"/>
      <c r="D45" s="5"/>
      <c r="E45" s="5"/>
      <c r="F45" s="5"/>
    </row>
    <row r="46" spans="1:9" x14ac:dyDescent="0.25">
      <c r="A46" t="s">
        <v>17</v>
      </c>
      <c r="B46" s="5">
        <v>-1605567944</v>
      </c>
      <c r="C46" s="5">
        <v>-1806794897</v>
      </c>
      <c r="D46" s="5">
        <v>-2392198513</v>
      </c>
      <c r="E46" s="5"/>
      <c r="F46" s="5">
        <v>-8816931368</v>
      </c>
      <c r="G46" s="5">
        <v>-9746550258</v>
      </c>
      <c r="H46" s="5">
        <v>-9954644104</v>
      </c>
      <c r="I46" s="5">
        <v>-10056628389</v>
      </c>
    </row>
    <row r="47" spans="1:9" x14ac:dyDescent="0.25">
      <c r="A47" s="1"/>
      <c r="B47" s="6">
        <f t="shared" ref="B47:I47" si="17">B36+B39</f>
        <v>9964591993</v>
      </c>
      <c r="C47" s="6">
        <f>C36+C39</f>
        <v>9782791304</v>
      </c>
      <c r="D47" s="6">
        <f>D36+D39</f>
        <v>9577142658</v>
      </c>
      <c r="E47" s="6">
        <f t="shared" si="17"/>
        <v>0</v>
      </c>
      <c r="F47" s="6">
        <f t="shared" si="17"/>
        <v>9673060278</v>
      </c>
      <c r="G47" s="6">
        <f t="shared" si="17"/>
        <v>9584025252</v>
      </c>
      <c r="H47" s="6">
        <f t="shared" si="17"/>
        <v>9466541091</v>
      </c>
      <c r="I47" s="6">
        <f t="shared" si="17"/>
        <v>9372992842</v>
      </c>
    </row>
    <row r="48" spans="1:9" x14ac:dyDescent="0.25">
      <c r="B48" s="5"/>
      <c r="C48" s="5"/>
      <c r="D48" s="5"/>
      <c r="E48" s="5"/>
      <c r="F48" s="5"/>
    </row>
    <row r="49" spans="1:9" x14ac:dyDescent="0.25">
      <c r="A49" s="24" t="s">
        <v>96</v>
      </c>
      <c r="B49" s="13">
        <f t="shared" ref="B49:I49" si="18">B39/(B40/10)</f>
        <v>-0.30059675043124778</v>
      </c>
      <c r="C49" s="13">
        <f t="shared" si="18"/>
        <v>-2.2992763782228565</v>
      </c>
      <c r="D49" s="13">
        <f t="shared" si="18"/>
        <v>-8.1137771888311736</v>
      </c>
      <c r="E49" s="13" t="e">
        <f t="shared" si="18"/>
        <v>#DIV/0!</v>
      </c>
      <c r="F49" s="13">
        <f t="shared" si="18"/>
        <v>-71.927210130351284</v>
      </c>
      <c r="G49" s="13">
        <f t="shared" si="18"/>
        <v>-81.160617034113571</v>
      </c>
      <c r="H49" s="13">
        <f t="shared" si="18"/>
        <v>-83.227501834923544</v>
      </c>
      <c r="I49" s="13">
        <f t="shared" si="18"/>
        <v>-84.240457155995244</v>
      </c>
    </row>
    <row r="50" spans="1:9" x14ac:dyDescent="0.25">
      <c r="A50" s="24" t="s">
        <v>97</v>
      </c>
      <c r="B50" s="6">
        <f>B40/10</f>
        <v>100679944</v>
      </c>
      <c r="C50" s="6">
        <f t="shared" ref="C50:I50" si="19">C40/10</f>
        <v>100679944</v>
      </c>
      <c r="D50" s="6">
        <f t="shared" si="19"/>
        <v>100679944</v>
      </c>
      <c r="E50" s="6">
        <f t="shared" si="19"/>
        <v>0</v>
      </c>
      <c r="F50" s="6">
        <f t="shared" si="19"/>
        <v>100679944</v>
      </c>
      <c r="G50" s="6">
        <f t="shared" si="19"/>
        <v>100679944</v>
      </c>
      <c r="H50" s="6">
        <f t="shared" si="19"/>
        <v>100679944</v>
      </c>
      <c r="I50" s="6">
        <f t="shared" si="19"/>
        <v>100679944</v>
      </c>
    </row>
    <row r="51" spans="1:9" x14ac:dyDescent="0.25">
      <c r="A51" s="1"/>
      <c r="B51" s="6"/>
      <c r="C51" s="6"/>
      <c r="D51" s="6"/>
      <c r="E51" s="6"/>
      <c r="F51" s="6"/>
    </row>
    <row r="52" spans="1:9" x14ac:dyDescent="0.25">
      <c r="B52" s="5"/>
      <c r="C52" s="5"/>
      <c r="D52" s="5"/>
      <c r="E52" s="5"/>
      <c r="F52" s="5"/>
    </row>
    <row r="53" spans="1:9" x14ac:dyDescent="0.25">
      <c r="B53" s="5"/>
      <c r="C53" s="5"/>
      <c r="D53" s="5"/>
      <c r="E53" s="5"/>
      <c r="F53" s="5"/>
    </row>
    <row r="54" spans="1:9" x14ac:dyDescent="0.25">
      <c r="B54" s="5"/>
      <c r="C54" s="5"/>
      <c r="D54" s="5"/>
      <c r="E54" s="5"/>
      <c r="F54" s="5"/>
    </row>
    <row r="55" spans="1:9" x14ac:dyDescent="0.25">
      <c r="B55" s="5"/>
      <c r="C55" s="5"/>
      <c r="D55" s="5"/>
      <c r="E55" s="5"/>
      <c r="F55" s="5"/>
    </row>
    <row r="56" spans="1:9" x14ac:dyDescent="0.25">
      <c r="A56" s="6"/>
      <c r="B56" s="6"/>
      <c r="C56" s="6"/>
      <c r="D56" s="6"/>
      <c r="E56" s="6"/>
      <c r="F56" s="6"/>
    </row>
    <row r="57" spans="1:9" x14ac:dyDescent="0.25">
      <c r="A57" s="1"/>
      <c r="B57" s="6"/>
      <c r="C57" s="6"/>
      <c r="D57" s="6"/>
      <c r="E57" s="6"/>
      <c r="F57" s="6"/>
    </row>
    <row r="58" spans="1:9" x14ac:dyDescent="0.25">
      <c r="B58" s="5"/>
      <c r="C58" s="5"/>
      <c r="D58" s="5"/>
      <c r="E58" s="5"/>
      <c r="F58" s="5"/>
    </row>
    <row r="59" spans="1:9" x14ac:dyDescent="0.25">
      <c r="B59" s="5"/>
      <c r="C59" s="5"/>
      <c r="D59" s="5"/>
      <c r="E59" s="5"/>
      <c r="F59" s="5"/>
    </row>
    <row r="60" spans="1:9" x14ac:dyDescent="0.25">
      <c r="B60" s="5"/>
      <c r="C60" s="5"/>
      <c r="D60" s="5"/>
      <c r="E60" s="5"/>
      <c r="F60" s="5"/>
    </row>
    <row r="61" spans="1:9" x14ac:dyDescent="0.25">
      <c r="B61" s="5"/>
      <c r="C61" s="5"/>
      <c r="D61" s="5"/>
      <c r="E61" s="5"/>
      <c r="F61" s="5"/>
    </row>
    <row r="62" spans="1:9" x14ac:dyDescent="0.25">
      <c r="B62" s="5"/>
      <c r="C62" s="5"/>
      <c r="D62" s="5"/>
      <c r="E62" s="5"/>
      <c r="F62" s="5"/>
    </row>
    <row r="63" spans="1:9" x14ac:dyDescent="0.25">
      <c r="B63" s="5"/>
      <c r="C63" s="5"/>
      <c r="D63" s="5"/>
      <c r="E63" s="5"/>
      <c r="F63" s="5"/>
    </row>
    <row r="64" spans="1:9" x14ac:dyDescent="0.25">
      <c r="B64" s="5"/>
      <c r="C64" s="5"/>
      <c r="D64" s="5"/>
      <c r="E64" s="5"/>
      <c r="F64" s="5"/>
    </row>
    <row r="65" spans="1:6" x14ac:dyDescent="0.25">
      <c r="B65" s="5"/>
      <c r="C65" s="5"/>
      <c r="D65" s="5"/>
      <c r="E65" s="5"/>
      <c r="F65" s="5"/>
    </row>
    <row r="66" spans="1:6" x14ac:dyDescent="0.25">
      <c r="B66" s="5"/>
      <c r="C66" s="5"/>
      <c r="D66" s="5"/>
      <c r="E66" s="5"/>
      <c r="F66" s="5"/>
    </row>
    <row r="67" spans="1:6" x14ac:dyDescent="0.25">
      <c r="B67" s="5"/>
      <c r="C67" s="5"/>
      <c r="D67" s="5"/>
      <c r="E67" s="5"/>
      <c r="F67" s="5"/>
    </row>
    <row r="68" spans="1:6" x14ac:dyDescent="0.25">
      <c r="B68" s="5"/>
      <c r="C68" s="5"/>
      <c r="D68" s="5"/>
      <c r="E68" s="5"/>
      <c r="F68" s="5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1"/>
      <c r="B70" s="6"/>
      <c r="C70" s="6"/>
      <c r="D70" s="6"/>
      <c r="E70" s="6"/>
      <c r="F70" s="6"/>
    </row>
    <row r="71" spans="1:6" x14ac:dyDescent="0.25">
      <c r="B71" s="5"/>
      <c r="C71" s="5"/>
      <c r="D71" s="5"/>
      <c r="E71" s="5"/>
      <c r="F71" s="5"/>
    </row>
    <row r="72" spans="1:6" x14ac:dyDescent="0.25">
      <c r="B72" s="5"/>
      <c r="C72" s="5"/>
      <c r="D72" s="5"/>
      <c r="E72" s="5"/>
      <c r="F72" s="5"/>
    </row>
    <row r="73" spans="1:6" x14ac:dyDescent="0.25">
      <c r="B73" s="5"/>
      <c r="C73" s="5"/>
      <c r="D73" s="5"/>
      <c r="E73" s="5"/>
      <c r="F73" s="5"/>
    </row>
    <row r="74" spans="1:6" x14ac:dyDescent="0.25">
      <c r="A74" s="6"/>
      <c r="B74" s="6"/>
      <c r="C74" s="6"/>
      <c r="D74" s="6"/>
      <c r="E74" s="6"/>
      <c r="F74" s="6"/>
    </row>
    <row r="75" spans="1:6" x14ac:dyDescent="0.25">
      <c r="A75" s="1"/>
      <c r="B75" s="6"/>
      <c r="C75" s="6"/>
      <c r="D75" s="6"/>
      <c r="E75" s="6"/>
      <c r="F75" s="6"/>
    </row>
    <row r="76" spans="1:6" x14ac:dyDescent="0.25">
      <c r="B76" s="5"/>
      <c r="C76" s="5"/>
      <c r="D76" s="6"/>
      <c r="E76" s="5"/>
      <c r="F76" s="5"/>
    </row>
    <row r="77" spans="1:6" x14ac:dyDescent="0.25">
      <c r="A77" s="1"/>
      <c r="B77" s="6"/>
      <c r="C77" s="6"/>
      <c r="D77" s="6"/>
      <c r="E77" s="6"/>
      <c r="F77" s="6"/>
    </row>
    <row r="78" spans="1:6" x14ac:dyDescent="0.25">
      <c r="B78" s="5"/>
      <c r="C78" s="5"/>
      <c r="D78" s="5"/>
      <c r="E78" s="5"/>
      <c r="F78" s="5"/>
    </row>
    <row r="79" spans="1:6" x14ac:dyDescent="0.25">
      <c r="A79" s="9"/>
      <c r="B79" s="5"/>
      <c r="C79" s="5"/>
      <c r="D79" s="5"/>
      <c r="E79" s="5"/>
      <c r="F79" s="5"/>
    </row>
    <row r="80" spans="1:6" x14ac:dyDescent="0.25">
      <c r="B80" s="5"/>
      <c r="C80" s="5"/>
      <c r="D80" s="5"/>
      <c r="E80" s="5"/>
      <c r="F80" s="5"/>
    </row>
    <row r="81" spans="1:6" x14ac:dyDescent="0.25">
      <c r="A81" s="1"/>
      <c r="B81" s="5"/>
      <c r="C81" s="5"/>
      <c r="D81" s="5"/>
      <c r="E81" s="5"/>
      <c r="F81" s="5"/>
    </row>
    <row r="82" spans="1:6" x14ac:dyDescent="0.25">
      <c r="B82" s="5"/>
      <c r="C82" s="5"/>
      <c r="D82" s="5"/>
      <c r="E82" s="5"/>
      <c r="F82" s="5"/>
    </row>
    <row r="83" spans="1:6" x14ac:dyDescent="0.25">
      <c r="A83" s="1"/>
      <c r="B83" s="5"/>
      <c r="C83" s="5"/>
      <c r="D83" s="5"/>
      <c r="E83" s="5"/>
      <c r="F83" s="5"/>
    </row>
    <row r="84" spans="1:6" x14ac:dyDescent="0.25">
      <c r="B84" s="5"/>
      <c r="C84" s="5"/>
      <c r="D84" s="5"/>
      <c r="E84" s="5"/>
      <c r="F84" s="5"/>
    </row>
    <row r="85" spans="1:6" x14ac:dyDescent="0.25">
      <c r="A85" s="1"/>
      <c r="B85" s="5"/>
      <c r="C85" s="5"/>
      <c r="D85" s="5"/>
      <c r="E85" s="5"/>
      <c r="F85" s="5"/>
    </row>
    <row r="86" spans="1:6" x14ac:dyDescent="0.25">
      <c r="B86" s="5"/>
      <c r="C86" s="5"/>
      <c r="D86" s="5"/>
      <c r="E86" s="5"/>
      <c r="F86" s="5"/>
    </row>
    <row r="87" spans="1:6" x14ac:dyDescent="0.25">
      <c r="A87" s="3"/>
      <c r="B87" s="5"/>
      <c r="C87" s="5"/>
      <c r="D87" s="5"/>
      <c r="E87" s="5"/>
      <c r="F87" s="5"/>
    </row>
    <row r="88" spans="1:6" x14ac:dyDescent="0.25">
      <c r="B88" s="5"/>
      <c r="C88" s="5"/>
      <c r="D88" s="5"/>
      <c r="E88" s="5"/>
      <c r="F88" s="5"/>
    </row>
    <row r="89" spans="1:6" x14ac:dyDescent="0.25">
      <c r="A89" s="1"/>
      <c r="B89" s="5"/>
      <c r="C89" s="5"/>
      <c r="D89" s="5"/>
      <c r="E89" s="5"/>
      <c r="F89" s="5"/>
    </row>
    <row r="90" spans="1:6" x14ac:dyDescent="0.25">
      <c r="B90" s="5"/>
      <c r="C90" s="5"/>
      <c r="D90" s="5"/>
      <c r="E90" s="5"/>
      <c r="F90" s="5"/>
    </row>
    <row r="91" spans="1:6" x14ac:dyDescent="0.25">
      <c r="A91" s="1"/>
      <c r="B91" s="5"/>
      <c r="C91" s="5"/>
      <c r="D91" s="5"/>
      <c r="E91" s="5"/>
      <c r="F91" s="5"/>
    </row>
    <row r="92" spans="1:6" x14ac:dyDescent="0.25">
      <c r="A92" s="4"/>
      <c r="B92" s="6"/>
      <c r="C92" s="6"/>
      <c r="D92" s="6"/>
      <c r="E92" s="6"/>
      <c r="F92" s="6"/>
    </row>
    <row r="93" spans="1:6" x14ac:dyDescent="0.25">
      <c r="A93" s="1"/>
      <c r="B93" s="5"/>
      <c r="C93" s="5"/>
      <c r="D93" s="5"/>
      <c r="E93" s="5"/>
      <c r="F93" s="5"/>
    </row>
    <row r="94" spans="1:6" x14ac:dyDescent="0.25">
      <c r="B94" s="5"/>
      <c r="C94" s="5"/>
      <c r="D94" s="5"/>
      <c r="E94" s="5"/>
      <c r="F94" s="5"/>
    </row>
    <row r="95" spans="1:6" x14ac:dyDescent="0.25">
      <c r="B95" s="5"/>
      <c r="C95" s="5"/>
      <c r="D95" s="5"/>
      <c r="E95" s="5"/>
      <c r="F95" s="5"/>
    </row>
    <row r="96" spans="1:6" x14ac:dyDescent="0.25">
      <c r="B96" s="5"/>
      <c r="C96" s="5"/>
      <c r="D96" s="5"/>
      <c r="E96" s="5"/>
      <c r="F96" s="5"/>
    </row>
    <row r="97" spans="1:6" x14ac:dyDescent="0.25">
      <c r="B97" s="5"/>
      <c r="C97" s="5"/>
      <c r="D97" s="5"/>
      <c r="E97" s="5"/>
      <c r="F97" s="5"/>
    </row>
    <row r="98" spans="1:6" x14ac:dyDescent="0.25">
      <c r="B98" s="5"/>
      <c r="C98" s="5"/>
      <c r="D98" s="5"/>
      <c r="E98" s="5"/>
      <c r="F98" s="5"/>
    </row>
    <row r="99" spans="1:6" x14ac:dyDescent="0.25">
      <c r="B99" s="5"/>
      <c r="C99" s="5"/>
      <c r="D99" s="5"/>
      <c r="E99" s="5"/>
      <c r="F99" s="5"/>
    </row>
    <row r="100" spans="1:6" x14ac:dyDescent="0.25">
      <c r="B100" s="5"/>
      <c r="C100" s="5"/>
      <c r="D100" s="5"/>
      <c r="E100" s="5"/>
      <c r="F100" s="5"/>
    </row>
    <row r="101" spans="1:6" x14ac:dyDescent="0.25">
      <c r="B101" s="5"/>
      <c r="C101" s="5"/>
      <c r="D101" s="5"/>
      <c r="E101" s="5"/>
      <c r="F101" s="5"/>
    </row>
    <row r="102" spans="1:6" x14ac:dyDescent="0.25">
      <c r="B102" s="5"/>
      <c r="C102" s="5"/>
      <c r="D102" s="5"/>
      <c r="E102" s="5"/>
      <c r="F102" s="5"/>
    </row>
    <row r="103" spans="1:6" x14ac:dyDescent="0.25">
      <c r="B103" s="5"/>
      <c r="C103" s="5"/>
      <c r="D103" s="5"/>
      <c r="E103" s="5"/>
      <c r="F103" s="5"/>
    </row>
    <row r="104" spans="1:6" x14ac:dyDescent="0.25">
      <c r="B104" s="6"/>
      <c r="C104" s="6"/>
      <c r="D104" s="6"/>
      <c r="E104" s="6"/>
      <c r="F104" s="6"/>
    </row>
    <row r="105" spans="1:6" x14ac:dyDescent="0.25">
      <c r="B105" s="5"/>
      <c r="C105" s="5"/>
      <c r="D105" s="5"/>
      <c r="E105" s="5"/>
      <c r="F105" s="5"/>
    </row>
    <row r="106" spans="1:6" x14ac:dyDescent="0.25">
      <c r="A106" s="1"/>
      <c r="B106" s="6"/>
      <c r="C106" s="6"/>
      <c r="D106" s="6"/>
      <c r="E106" s="6"/>
      <c r="F106" s="6"/>
    </row>
    <row r="107" spans="1:6" x14ac:dyDescent="0.25">
      <c r="A107" s="1"/>
      <c r="B107" s="6"/>
      <c r="C107" s="6"/>
      <c r="D107" s="6"/>
      <c r="E107" s="6"/>
      <c r="F107" s="6"/>
    </row>
    <row r="108" spans="1:6" x14ac:dyDescent="0.25">
      <c r="B108" s="5"/>
      <c r="C108" s="5"/>
      <c r="D108" s="5"/>
      <c r="E108" s="5"/>
      <c r="F108" s="5"/>
    </row>
    <row r="109" spans="1:6" x14ac:dyDescent="0.25">
      <c r="B109" s="5"/>
      <c r="C109" s="5"/>
      <c r="D109" s="5"/>
      <c r="E109" s="5"/>
      <c r="F109" s="5"/>
    </row>
    <row r="110" spans="1:6" x14ac:dyDescent="0.25">
      <c r="B110" s="5"/>
      <c r="C110" s="5"/>
      <c r="D110" s="5"/>
      <c r="E110" s="5"/>
      <c r="F110" s="5"/>
    </row>
    <row r="111" spans="1:6" x14ac:dyDescent="0.25">
      <c r="A111" s="1"/>
      <c r="B111" s="6"/>
      <c r="C111" s="6"/>
      <c r="D111" s="6"/>
      <c r="E111" s="6"/>
      <c r="F111" s="6"/>
    </row>
    <row r="112" spans="1:6" x14ac:dyDescent="0.25">
      <c r="A112" s="1"/>
      <c r="B112" s="5"/>
      <c r="C112" s="5"/>
      <c r="D112" s="5"/>
      <c r="E112" s="5"/>
      <c r="F112" s="5"/>
    </row>
    <row r="113" spans="1:6" x14ac:dyDescent="0.25">
      <c r="B113" s="5"/>
      <c r="C113" s="5"/>
      <c r="D113" s="5"/>
      <c r="E113" s="5"/>
      <c r="F113" s="5"/>
    </row>
    <row r="114" spans="1:6" x14ac:dyDescent="0.25">
      <c r="B114" s="5"/>
      <c r="C114" s="5"/>
      <c r="D114" s="5"/>
      <c r="E114" s="5"/>
      <c r="F114" s="5"/>
    </row>
    <row r="115" spans="1:6" x14ac:dyDescent="0.25">
      <c r="B115" s="5"/>
      <c r="C115" s="5"/>
      <c r="D115" s="5"/>
      <c r="E115" s="5"/>
      <c r="F115" s="5"/>
    </row>
    <row r="116" spans="1:6" x14ac:dyDescent="0.25">
      <c r="B116" s="5"/>
      <c r="C116" s="5"/>
      <c r="D116" s="5"/>
      <c r="E116" s="5"/>
      <c r="F116" s="5"/>
    </row>
    <row r="117" spans="1:6" x14ac:dyDescent="0.25">
      <c r="B117" s="5"/>
      <c r="C117" s="5"/>
      <c r="D117" s="5"/>
      <c r="E117" s="5"/>
      <c r="F117" s="5"/>
    </row>
    <row r="118" spans="1:6" x14ac:dyDescent="0.25">
      <c r="B118" s="5"/>
      <c r="C118" s="5"/>
      <c r="D118" s="5"/>
      <c r="E118" s="5"/>
      <c r="F118" s="5"/>
    </row>
    <row r="119" spans="1:6" x14ac:dyDescent="0.25">
      <c r="A119" s="1"/>
      <c r="B119" s="6"/>
      <c r="C119" s="6"/>
      <c r="D119" s="6"/>
      <c r="E119" s="5"/>
      <c r="F119" s="5"/>
    </row>
    <row r="120" spans="1:6" x14ac:dyDescent="0.25">
      <c r="A120" s="1"/>
      <c r="B120" s="5"/>
      <c r="C120" s="5"/>
      <c r="D120" s="5"/>
      <c r="E120" s="5"/>
      <c r="F120" s="5"/>
    </row>
    <row r="121" spans="1:6" x14ac:dyDescent="0.25">
      <c r="B121" s="6"/>
      <c r="C121" s="6"/>
      <c r="D121" s="6"/>
      <c r="E121" s="6"/>
      <c r="F121" s="6"/>
    </row>
    <row r="122" spans="1:6" x14ac:dyDescent="0.25">
      <c r="B122" s="5"/>
      <c r="C122" s="5"/>
      <c r="D122" s="5"/>
      <c r="E122" s="5"/>
      <c r="F122" s="5"/>
    </row>
    <row r="123" spans="1:6" x14ac:dyDescent="0.25">
      <c r="B123" s="6"/>
      <c r="C123" s="6"/>
      <c r="D123" s="6"/>
      <c r="E123" s="6"/>
      <c r="F123" s="6"/>
    </row>
    <row r="124" spans="1:6" x14ac:dyDescent="0.25">
      <c r="B124" s="5"/>
      <c r="C124" s="5"/>
    </row>
    <row r="125" spans="1:6" x14ac:dyDescent="0.25">
      <c r="A125" s="1"/>
      <c r="B125" s="5"/>
      <c r="C125" s="5"/>
      <c r="D12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xSplit="1" ySplit="5" topLeftCell="H30" activePane="bottomRight" state="frozen"/>
      <selection pane="topRight" activeCell="B1" sqref="B1"/>
      <selection pane="bottomLeft" activeCell="A3" sqref="A3"/>
      <selection pane="bottomRight" activeCell="I34" sqref="I34"/>
    </sheetView>
  </sheetViews>
  <sheetFormatPr defaultRowHeight="15" x14ac:dyDescent="0.25"/>
  <cols>
    <col min="1" max="1" width="43.140625" bestFit="1" customWidth="1"/>
    <col min="2" max="2" width="15" bestFit="1" customWidth="1"/>
    <col min="3" max="3" width="14.140625" customWidth="1"/>
    <col min="4" max="4" width="15" bestFit="1" customWidth="1"/>
    <col min="5" max="5" width="14.28515625" bestFit="1" customWidth="1"/>
    <col min="6" max="6" width="15" bestFit="1" customWidth="1"/>
    <col min="7" max="7" width="13.5703125" customWidth="1"/>
    <col min="8" max="8" width="13" customWidth="1"/>
    <col min="9" max="9" width="15.28515625" bestFit="1" customWidth="1"/>
  </cols>
  <sheetData>
    <row r="1" spans="1:9" x14ac:dyDescent="0.25">
      <c r="A1" s="1" t="s">
        <v>75</v>
      </c>
    </row>
    <row r="2" spans="1:9" x14ac:dyDescent="0.25">
      <c r="A2" s="1" t="s">
        <v>122</v>
      </c>
    </row>
    <row r="3" spans="1:9" x14ac:dyDescent="0.25">
      <c r="A3" t="s">
        <v>81</v>
      </c>
    </row>
    <row r="4" spans="1:9" x14ac:dyDescent="0.25">
      <c r="B4" s="26" t="s">
        <v>118</v>
      </c>
      <c r="C4" s="26" t="s">
        <v>119</v>
      </c>
      <c r="D4" s="26" t="s">
        <v>120</v>
      </c>
      <c r="E4" s="26" t="s">
        <v>118</v>
      </c>
      <c r="F4" s="26" t="s">
        <v>119</v>
      </c>
      <c r="G4" s="30" t="s">
        <v>120</v>
      </c>
      <c r="H4" s="30" t="s">
        <v>118</v>
      </c>
      <c r="I4" s="30" t="s">
        <v>125</v>
      </c>
    </row>
    <row r="5" spans="1:9" ht="15.75" x14ac:dyDescent="0.25">
      <c r="A5" s="19"/>
      <c r="B5" s="27">
        <v>42916</v>
      </c>
      <c r="C5" s="27">
        <v>43008</v>
      </c>
      <c r="D5" s="27">
        <v>43190</v>
      </c>
      <c r="E5" s="27">
        <v>43281</v>
      </c>
      <c r="F5" s="27">
        <v>43373</v>
      </c>
      <c r="G5" s="31">
        <v>43555</v>
      </c>
      <c r="H5" s="32">
        <v>43646</v>
      </c>
      <c r="I5" s="32">
        <v>43738</v>
      </c>
    </row>
    <row r="6" spans="1:9" x14ac:dyDescent="0.25">
      <c r="A6" s="24" t="s">
        <v>98</v>
      </c>
      <c r="B6" s="5"/>
      <c r="C6" s="5"/>
      <c r="D6" s="5"/>
      <c r="E6" s="16" t="s">
        <v>73</v>
      </c>
      <c r="F6" s="5"/>
    </row>
    <row r="7" spans="1:9" x14ac:dyDescent="0.25">
      <c r="A7" s="23" t="s">
        <v>99</v>
      </c>
      <c r="B7" s="6">
        <f>B8-B9</f>
        <v>-306266358</v>
      </c>
      <c r="C7" s="6">
        <f>C8-C9</f>
        <v>-493379561</v>
      </c>
      <c r="D7" s="6">
        <f>D8-D9</f>
        <v>-166883517</v>
      </c>
      <c r="E7" s="6">
        <f>E8-E9</f>
        <v>0</v>
      </c>
      <c r="F7" s="6">
        <f>F8-F9</f>
        <v>-510741029</v>
      </c>
      <c r="G7" s="6">
        <f t="shared" ref="G7:I7" si="0">G8-G9</f>
        <v>-162506377</v>
      </c>
      <c r="H7" s="6">
        <f t="shared" si="0"/>
        <v>-351508557</v>
      </c>
      <c r="I7" s="6">
        <f t="shared" si="0"/>
        <v>-481342582</v>
      </c>
    </row>
    <row r="8" spans="1:9" x14ac:dyDescent="0.25">
      <c r="A8" t="s">
        <v>18</v>
      </c>
      <c r="B8" s="5">
        <v>64787882</v>
      </c>
      <c r="C8" s="5">
        <v>97717816</v>
      </c>
      <c r="D8" s="5">
        <v>18970568</v>
      </c>
      <c r="E8" s="5"/>
      <c r="F8" s="5">
        <v>73741783</v>
      </c>
      <c r="G8" s="5">
        <v>36786197</v>
      </c>
      <c r="H8" s="5">
        <v>48597974</v>
      </c>
      <c r="I8" s="5">
        <v>139529208</v>
      </c>
    </row>
    <row r="9" spans="1:9" x14ac:dyDescent="0.25">
      <c r="A9" t="s">
        <v>19</v>
      </c>
      <c r="B9" s="5">
        <v>371054240</v>
      </c>
      <c r="C9" s="5">
        <v>591097377</v>
      </c>
      <c r="D9" s="5">
        <v>185854085</v>
      </c>
      <c r="E9" s="5"/>
      <c r="F9" s="5">
        <v>584482812</v>
      </c>
      <c r="G9" s="5">
        <v>199292574</v>
      </c>
      <c r="H9" s="5">
        <v>400106531</v>
      </c>
      <c r="I9" s="5">
        <v>620871790</v>
      </c>
    </row>
    <row r="10" spans="1:9" x14ac:dyDescent="0.25">
      <c r="B10" s="5"/>
      <c r="C10" s="5"/>
      <c r="D10" s="5"/>
      <c r="E10" s="5"/>
      <c r="F10" s="5"/>
    </row>
    <row r="11" spans="1:9" x14ac:dyDescent="0.25">
      <c r="A11" t="s">
        <v>20</v>
      </c>
      <c r="B11" s="5">
        <v>-43233303</v>
      </c>
      <c r="C11" s="5">
        <v>-64007414</v>
      </c>
      <c r="D11" s="5">
        <v>683807</v>
      </c>
      <c r="E11" s="5"/>
      <c r="F11" s="5">
        <v>4777018</v>
      </c>
      <c r="G11" s="5">
        <v>2478540</v>
      </c>
      <c r="H11" s="5">
        <v>3177077</v>
      </c>
      <c r="I11" s="5">
        <v>4681433</v>
      </c>
    </row>
    <row r="12" spans="1:9" x14ac:dyDescent="0.25">
      <c r="A12" t="s">
        <v>21</v>
      </c>
      <c r="B12" s="5"/>
      <c r="C12" s="5"/>
      <c r="D12" s="5"/>
      <c r="E12" s="5"/>
      <c r="F12" s="5"/>
    </row>
    <row r="13" spans="1:9" x14ac:dyDescent="0.25">
      <c r="A13" t="s">
        <v>22</v>
      </c>
      <c r="B13" s="5"/>
      <c r="C13" s="5"/>
      <c r="D13" s="5"/>
      <c r="E13" s="5"/>
      <c r="F13" s="5"/>
    </row>
    <row r="14" spans="1:9" x14ac:dyDescent="0.25">
      <c r="A14" t="s">
        <v>23</v>
      </c>
      <c r="B14" s="5">
        <v>174055</v>
      </c>
      <c r="C14" s="5">
        <v>470543</v>
      </c>
      <c r="D14" s="5">
        <v>210462</v>
      </c>
      <c r="E14" s="5"/>
      <c r="F14" s="5">
        <v>673606</v>
      </c>
      <c r="G14" s="5">
        <v>162535</v>
      </c>
      <c r="H14" s="5">
        <v>373664</v>
      </c>
      <c r="I14" s="5">
        <v>422665</v>
      </c>
    </row>
    <row r="15" spans="1:9" x14ac:dyDescent="0.25">
      <c r="A15" s="6">
        <f t="shared" ref="A15:C15" si="1">SUM(A11:A14)</f>
        <v>0</v>
      </c>
      <c r="B15" s="6">
        <f t="shared" si="1"/>
        <v>-43059248</v>
      </c>
      <c r="C15" s="6">
        <f t="shared" si="1"/>
        <v>-63536871</v>
      </c>
      <c r="D15" s="6">
        <f>SUM(D11:D14)</f>
        <v>894269</v>
      </c>
      <c r="E15" s="6">
        <f t="shared" ref="E15:I15" si="2">SUM(E11:E14)</f>
        <v>0</v>
      </c>
      <c r="F15" s="6">
        <f t="shared" si="2"/>
        <v>5450624</v>
      </c>
      <c r="G15" s="6">
        <f t="shared" si="2"/>
        <v>2641075</v>
      </c>
      <c r="H15" s="6">
        <f t="shared" si="2"/>
        <v>3550741</v>
      </c>
      <c r="I15" s="6">
        <f t="shared" si="2"/>
        <v>5104098</v>
      </c>
    </row>
    <row r="16" spans="1:9" x14ac:dyDescent="0.25">
      <c r="A16" s="1"/>
      <c r="B16" s="6">
        <f>B15+B7</f>
        <v>-349325606</v>
      </c>
      <c r="C16" s="6">
        <f>C15+C7</f>
        <v>-556916432</v>
      </c>
      <c r="D16" s="6">
        <f>D15+D7</f>
        <v>-165989248</v>
      </c>
      <c r="E16" s="6">
        <f>E15+E7</f>
        <v>0</v>
      </c>
      <c r="F16" s="6">
        <f>F15+F7</f>
        <v>-505290405</v>
      </c>
      <c r="G16" s="6">
        <f t="shared" ref="G16:I16" si="3">G15+G7</f>
        <v>-159865302</v>
      </c>
      <c r="H16" s="6">
        <f t="shared" si="3"/>
        <v>-347957816</v>
      </c>
      <c r="I16" s="6">
        <f t="shared" si="3"/>
        <v>-476238484</v>
      </c>
    </row>
    <row r="17" spans="1:9" x14ac:dyDescent="0.25">
      <c r="A17" s="24" t="s">
        <v>100</v>
      </c>
      <c r="B17" s="6"/>
      <c r="C17" s="6"/>
      <c r="D17" s="6"/>
      <c r="E17" s="6"/>
      <c r="F17" s="6"/>
    </row>
    <row r="18" spans="1:9" x14ac:dyDescent="0.25">
      <c r="A18" t="s">
        <v>24</v>
      </c>
      <c r="B18" s="5">
        <v>25098676</v>
      </c>
      <c r="C18" s="5">
        <v>37902430</v>
      </c>
      <c r="D18" s="5">
        <v>9213430</v>
      </c>
      <c r="E18" s="5"/>
      <c r="F18" s="5">
        <v>30609889</v>
      </c>
      <c r="G18" s="5">
        <v>7949340</v>
      </c>
      <c r="H18" s="5">
        <v>18481304</v>
      </c>
      <c r="I18" s="5">
        <v>26560811</v>
      </c>
    </row>
    <row r="19" spans="1:9" x14ac:dyDescent="0.25">
      <c r="A19" t="s">
        <v>25</v>
      </c>
      <c r="B19" s="5">
        <v>7779596</v>
      </c>
      <c r="C19" s="5">
        <v>11653201</v>
      </c>
      <c r="D19" s="5">
        <v>3807354</v>
      </c>
      <c r="E19" s="5"/>
      <c r="F19" s="5">
        <v>10225696</v>
      </c>
      <c r="G19" s="5">
        <v>2695532</v>
      </c>
      <c r="H19" s="5">
        <v>5894414</v>
      </c>
      <c r="I19" s="5">
        <v>9276025</v>
      </c>
    </row>
    <row r="20" spans="1:9" x14ac:dyDescent="0.25">
      <c r="A20" t="s">
        <v>26</v>
      </c>
      <c r="B20" s="5">
        <v>1786100</v>
      </c>
      <c r="C20" s="5">
        <v>2738804</v>
      </c>
      <c r="D20" s="5">
        <v>7165000</v>
      </c>
      <c r="E20" s="5"/>
      <c r="F20" s="5">
        <v>8279947</v>
      </c>
      <c r="G20" s="5">
        <v>1189662</v>
      </c>
      <c r="H20" s="5">
        <v>2321966</v>
      </c>
      <c r="I20" s="5">
        <v>3204953</v>
      </c>
    </row>
    <row r="21" spans="1:9" x14ac:dyDescent="0.25">
      <c r="A21" t="s">
        <v>27</v>
      </c>
      <c r="B21" s="5">
        <v>331590</v>
      </c>
      <c r="C21" s="5">
        <v>597915</v>
      </c>
      <c r="D21" s="5">
        <v>256722</v>
      </c>
      <c r="E21" s="5"/>
      <c r="F21" s="5">
        <v>756776</v>
      </c>
      <c r="G21" s="5">
        <v>205531</v>
      </c>
      <c r="H21" s="5">
        <v>496098</v>
      </c>
      <c r="I21" s="5">
        <v>715113</v>
      </c>
    </row>
    <row r="22" spans="1:9" x14ac:dyDescent="0.25">
      <c r="A22" t="s">
        <v>28</v>
      </c>
      <c r="B22" s="5">
        <v>604931</v>
      </c>
      <c r="C22" s="5">
        <v>1001708</v>
      </c>
      <c r="D22" s="5">
        <v>410630</v>
      </c>
      <c r="E22" s="5"/>
      <c r="F22" s="5">
        <v>1134928</v>
      </c>
      <c r="G22" s="5">
        <v>132679</v>
      </c>
      <c r="H22" s="5">
        <v>907625</v>
      </c>
      <c r="I22" s="5">
        <v>1144778</v>
      </c>
    </row>
    <row r="23" spans="1:9" x14ac:dyDescent="0.25">
      <c r="A23" t="s">
        <v>29</v>
      </c>
      <c r="B23" s="5">
        <v>2121000</v>
      </c>
      <c r="C23" s="5">
        <v>3551500</v>
      </c>
      <c r="D23" s="5"/>
      <c r="E23" s="5"/>
      <c r="F23" s="5"/>
    </row>
    <row r="24" spans="1:9" x14ac:dyDescent="0.25">
      <c r="A24" t="s">
        <v>30</v>
      </c>
      <c r="B24" s="5">
        <v>426000</v>
      </c>
      <c r="C24" s="5">
        <v>644000</v>
      </c>
      <c r="D24" s="5">
        <v>224000</v>
      </c>
      <c r="E24" s="5"/>
      <c r="F24" s="5">
        <v>728000</v>
      </c>
      <c r="G24" s="5">
        <v>184000</v>
      </c>
      <c r="H24" s="5">
        <v>456000</v>
      </c>
      <c r="I24" s="5">
        <v>704000</v>
      </c>
    </row>
    <row r="25" spans="1:9" x14ac:dyDescent="0.25">
      <c r="A25" t="s">
        <v>31</v>
      </c>
      <c r="B25" s="5"/>
      <c r="C25" s="5"/>
      <c r="D25" s="5"/>
      <c r="E25" s="5"/>
      <c r="F25" s="5">
        <v>35000</v>
      </c>
      <c r="H25" s="5">
        <v>180000</v>
      </c>
      <c r="I25" s="5">
        <v>180000</v>
      </c>
    </row>
    <row r="26" spans="1:9" x14ac:dyDescent="0.25">
      <c r="A26" t="s">
        <v>32</v>
      </c>
      <c r="B26" s="5"/>
      <c r="C26" s="5"/>
      <c r="D26" s="5"/>
      <c r="E26" s="5"/>
      <c r="F26" s="5"/>
    </row>
    <row r="27" spans="1:9" x14ac:dyDescent="0.25">
      <c r="A27" t="s">
        <v>33</v>
      </c>
      <c r="B27" s="5">
        <v>2205222</v>
      </c>
      <c r="C27" s="5">
        <v>3491069</v>
      </c>
      <c r="D27" s="5">
        <v>789409</v>
      </c>
      <c r="E27" s="5"/>
      <c r="F27" s="5">
        <v>3404311</v>
      </c>
      <c r="G27" s="5">
        <v>1027259</v>
      </c>
      <c r="H27" s="5">
        <v>2323890</v>
      </c>
      <c r="I27" s="5">
        <v>3017596</v>
      </c>
    </row>
    <row r="28" spans="1:9" x14ac:dyDescent="0.25">
      <c r="A28" t="s">
        <v>34</v>
      </c>
      <c r="B28" s="5">
        <v>11469893</v>
      </c>
      <c r="C28" s="5">
        <v>5889437</v>
      </c>
      <c r="D28" s="5">
        <v>1555140</v>
      </c>
      <c r="E28" s="5"/>
      <c r="F28" s="5">
        <v>3312697</v>
      </c>
      <c r="G28" s="5">
        <v>822113</v>
      </c>
      <c r="H28" s="5">
        <v>2672523</v>
      </c>
      <c r="I28" s="5">
        <v>4176718</v>
      </c>
    </row>
    <row r="29" spans="1:9" x14ac:dyDescent="0.25">
      <c r="A29" s="6">
        <f t="shared" ref="A29:C29" si="4">SUM(A18:A28)</f>
        <v>0</v>
      </c>
      <c r="B29" s="6">
        <f t="shared" si="4"/>
        <v>51823008</v>
      </c>
      <c r="C29" s="6">
        <f t="shared" si="4"/>
        <v>67470064</v>
      </c>
      <c r="D29" s="6">
        <f>SUM(D18:D28)</f>
        <v>23421685</v>
      </c>
      <c r="E29" s="6">
        <f t="shared" ref="E29:I29" si="5">SUM(E18:E28)</f>
        <v>0</v>
      </c>
      <c r="F29" s="6">
        <f t="shared" si="5"/>
        <v>58487244</v>
      </c>
      <c r="G29" s="6">
        <f t="shared" si="5"/>
        <v>14206116</v>
      </c>
      <c r="H29" s="6">
        <f t="shared" si="5"/>
        <v>33733820</v>
      </c>
      <c r="I29" s="6">
        <f t="shared" si="5"/>
        <v>48979994</v>
      </c>
    </row>
    <row r="30" spans="1:9" x14ac:dyDescent="0.25">
      <c r="A30" s="24" t="s">
        <v>101</v>
      </c>
      <c r="B30" s="6">
        <f>B16-B29</f>
        <v>-401148614</v>
      </c>
      <c r="C30" s="6">
        <f>C16-C29</f>
        <v>-624386496</v>
      </c>
      <c r="D30" s="6">
        <f>D16-D29</f>
        <v>-189410933</v>
      </c>
      <c r="E30" s="6">
        <f t="shared" ref="E30:I30" si="6">E16-E29</f>
        <v>0</v>
      </c>
      <c r="F30" s="6">
        <f t="shared" si="6"/>
        <v>-563777649</v>
      </c>
      <c r="G30" s="6">
        <f t="shared" si="6"/>
        <v>-174071418</v>
      </c>
      <c r="H30" s="6">
        <f t="shared" si="6"/>
        <v>-381691636</v>
      </c>
      <c r="I30" s="6">
        <f t="shared" si="6"/>
        <v>-525218478</v>
      </c>
    </row>
    <row r="31" spans="1:9" x14ac:dyDescent="0.25">
      <c r="A31" s="21" t="s">
        <v>102</v>
      </c>
      <c r="B31" s="6"/>
      <c r="C31" s="6"/>
      <c r="D31" s="6"/>
      <c r="E31" s="6"/>
      <c r="F31" s="6"/>
    </row>
    <row r="32" spans="1:9" x14ac:dyDescent="0.25">
      <c r="A32" t="s">
        <v>35</v>
      </c>
      <c r="B32" s="5">
        <v>2036225</v>
      </c>
      <c r="C32" s="5">
        <v>2036225</v>
      </c>
      <c r="D32" s="5"/>
      <c r="E32" s="5"/>
      <c r="F32" s="5">
        <v>-10477079</v>
      </c>
      <c r="G32" s="5">
        <v>-1490851</v>
      </c>
      <c r="H32" s="5">
        <v>-1935695</v>
      </c>
      <c r="I32" s="5">
        <v>-43478252</v>
      </c>
    </row>
    <row r="33" spans="1:9" x14ac:dyDescent="0.25">
      <c r="A33" t="s">
        <v>36</v>
      </c>
      <c r="B33" s="5">
        <v>-56203934</v>
      </c>
      <c r="C33" s="5">
        <v>-78214863</v>
      </c>
      <c r="D33" s="5">
        <v>4213988</v>
      </c>
      <c r="E33" s="5"/>
      <c r="F33" s="5">
        <v>3133356</v>
      </c>
      <c r="H33" s="5">
        <v>918472</v>
      </c>
      <c r="I33" s="5">
        <v>918472</v>
      </c>
    </row>
    <row r="34" spans="1:9" x14ac:dyDescent="0.25">
      <c r="A34" t="s">
        <v>37</v>
      </c>
      <c r="B34" s="5">
        <v>0</v>
      </c>
      <c r="C34" s="5"/>
      <c r="D34" s="5">
        <v>0</v>
      </c>
      <c r="E34" s="5"/>
      <c r="F34" s="5"/>
    </row>
    <row r="35" spans="1:9" x14ac:dyDescent="0.25">
      <c r="A35" s="6">
        <f t="shared" ref="A35:C35" si="7">SUM(A32:A34)</f>
        <v>0</v>
      </c>
      <c r="B35" s="6">
        <f t="shared" si="7"/>
        <v>-54167709</v>
      </c>
      <c r="C35" s="6">
        <f t="shared" si="7"/>
        <v>-76178638</v>
      </c>
      <c r="D35" s="6">
        <f>SUM(D32:D34)</f>
        <v>4213988</v>
      </c>
      <c r="E35" s="6">
        <f t="shared" ref="E35:I35" si="8">SUM(E32:E34)</f>
        <v>0</v>
      </c>
      <c r="F35" s="6">
        <f t="shared" si="8"/>
        <v>-7343723</v>
      </c>
      <c r="G35" s="6">
        <f t="shared" si="8"/>
        <v>-1490851</v>
      </c>
      <c r="H35" s="6">
        <f t="shared" si="8"/>
        <v>-1017223</v>
      </c>
      <c r="I35" s="6">
        <f t="shared" si="8"/>
        <v>-42559780</v>
      </c>
    </row>
    <row r="36" spans="1:9" x14ac:dyDescent="0.25">
      <c r="A36" s="24" t="s">
        <v>103</v>
      </c>
      <c r="B36" s="6">
        <f>B30-B35</f>
        <v>-346980905</v>
      </c>
      <c r="C36" s="6">
        <f>C30-C35</f>
        <v>-548207858</v>
      </c>
      <c r="D36" s="6">
        <f>D30-D35</f>
        <v>-193624921</v>
      </c>
      <c r="E36" s="6">
        <f t="shared" ref="E36:I36" si="9">E30-E35</f>
        <v>0</v>
      </c>
      <c r="F36" s="6">
        <f t="shared" si="9"/>
        <v>-556433926</v>
      </c>
      <c r="G36" s="6">
        <f t="shared" si="9"/>
        <v>-172580567</v>
      </c>
      <c r="H36" s="6">
        <f t="shared" si="9"/>
        <v>-380674413</v>
      </c>
      <c r="I36" s="6">
        <f t="shared" si="9"/>
        <v>-482658698</v>
      </c>
    </row>
    <row r="37" spans="1:9" x14ac:dyDescent="0.25">
      <c r="A37" s="24" t="s">
        <v>104</v>
      </c>
      <c r="B37" s="5"/>
      <c r="C37" s="5"/>
      <c r="D37" s="6"/>
      <c r="E37" s="5"/>
      <c r="F37" s="5"/>
    </row>
    <row r="38" spans="1:9" x14ac:dyDescent="0.25">
      <c r="A38" s="1" t="s">
        <v>105</v>
      </c>
      <c r="B38" s="6">
        <f t="shared" ref="B38:C38" si="10">SUM(B36:B37)</f>
        <v>-346980905</v>
      </c>
      <c r="C38" s="6">
        <f t="shared" si="10"/>
        <v>-548207858</v>
      </c>
      <c r="D38" s="6">
        <f>SUM(D36:D37)</f>
        <v>-193624921</v>
      </c>
      <c r="E38" s="6">
        <f t="shared" ref="E38:I38" si="11">SUM(E36:E37)</f>
        <v>0</v>
      </c>
      <c r="F38" s="6">
        <f t="shared" si="11"/>
        <v>-556433926</v>
      </c>
      <c r="G38" s="6">
        <f t="shared" si="11"/>
        <v>-172580567</v>
      </c>
      <c r="H38" s="6">
        <f t="shared" si="11"/>
        <v>-380674413</v>
      </c>
      <c r="I38" s="6">
        <f t="shared" si="11"/>
        <v>-482658698</v>
      </c>
    </row>
    <row r="39" spans="1:9" x14ac:dyDescent="0.25">
      <c r="A39" s="25" t="s">
        <v>106</v>
      </c>
      <c r="B39" s="12">
        <f>B38/('1'!B40/10)</f>
        <v>-3.4463756257154849</v>
      </c>
      <c r="C39" s="12">
        <f>C38/('1'!C40/10)</f>
        <v>-5.4450552535070935</v>
      </c>
      <c r="D39" s="12">
        <f>D38/('1'!D40/10)</f>
        <v>-1.9231727125315048</v>
      </c>
      <c r="E39" s="12" t="e">
        <f>E38/('1'!E40/10)</f>
        <v>#DIV/0!</v>
      </c>
      <c r="F39" s="12">
        <f>F38/('1'!F40/10)</f>
        <v>-5.5267603843720847</v>
      </c>
      <c r="G39" s="12">
        <f>G38/('1'!G40/10)</f>
        <v>-1.7141504071555702</v>
      </c>
      <c r="H39" s="12">
        <f>H38/('1'!H40/10)</f>
        <v>-3.7810352079655507</v>
      </c>
      <c r="I39" s="12">
        <f>I38/('1'!I40/10)</f>
        <v>-4.7939905290372433</v>
      </c>
    </row>
    <row r="40" spans="1:9" x14ac:dyDescent="0.25">
      <c r="A40" s="25" t="s">
        <v>107</v>
      </c>
      <c r="B40" s="6">
        <f>'1'!B40/10</f>
        <v>100679944</v>
      </c>
      <c r="C40" s="6">
        <f>'1'!C40/10</f>
        <v>100679944</v>
      </c>
      <c r="D40" s="6">
        <f>'1'!D40/10</f>
        <v>100679944</v>
      </c>
      <c r="E40" s="6">
        <f>'1'!E40/10</f>
        <v>0</v>
      </c>
      <c r="F40" s="6">
        <f>'1'!F40/10</f>
        <v>100679944</v>
      </c>
      <c r="G40" s="6">
        <f>'1'!G40/10</f>
        <v>100679944</v>
      </c>
      <c r="H40" s="6">
        <f>'1'!H40/10</f>
        <v>100679944</v>
      </c>
      <c r="I40" s="6">
        <f>'1'!I40/10</f>
        <v>100679944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pane xSplit="1" ySplit="5" topLeftCell="H36" activePane="bottomRight" state="frozen"/>
      <selection pane="topRight" activeCell="B1" sqref="B1"/>
      <selection pane="bottomLeft" activeCell="A4" sqref="A4"/>
      <selection pane="bottomRight" activeCell="H50" sqref="H50:I50"/>
    </sheetView>
  </sheetViews>
  <sheetFormatPr defaultRowHeight="15" x14ac:dyDescent="0.25"/>
  <cols>
    <col min="1" max="1" width="50.7109375" bestFit="1" customWidth="1"/>
    <col min="2" max="2" width="15" bestFit="1" customWidth="1"/>
    <col min="3" max="3" width="13.42578125" bestFit="1" customWidth="1"/>
    <col min="4" max="5" width="15" bestFit="1" customWidth="1"/>
    <col min="6" max="6" width="13.42578125" bestFit="1" customWidth="1"/>
    <col min="7" max="7" width="14.42578125" customWidth="1"/>
    <col min="8" max="9" width="15.28515625" bestFit="1" customWidth="1"/>
  </cols>
  <sheetData>
    <row r="1" spans="1:9" x14ac:dyDescent="0.25">
      <c r="A1" s="1" t="s">
        <v>75</v>
      </c>
    </row>
    <row r="2" spans="1:9" x14ac:dyDescent="0.25">
      <c r="A2" s="1" t="s">
        <v>123</v>
      </c>
    </row>
    <row r="3" spans="1:9" x14ac:dyDescent="0.25">
      <c r="A3" t="s">
        <v>81</v>
      </c>
    </row>
    <row r="4" spans="1:9" x14ac:dyDescent="0.25">
      <c r="B4" s="26" t="s">
        <v>118</v>
      </c>
      <c r="C4" s="26" t="s">
        <v>119</v>
      </c>
      <c r="D4" s="26" t="s">
        <v>120</v>
      </c>
      <c r="E4" s="26" t="s">
        <v>118</v>
      </c>
      <c r="F4" s="26" t="s">
        <v>119</v>
      </c>
      <c r="G4" s="30" t="s">
        <v>120</v>
      </c>
      <c r="H4" s="30" t="s">
        <v>118</v>
      </c>
      <c r="I4" s="30" t="s">
        <v>125</v>
      </c>
    </row>
    <row r="5" spans="1:9" ht="15.75" x14ac:dyDescent="0.25">
      <c r="A5" s="19"/>
      <c r="B5" s="27">
        <v>42916</v>
      </c>
      <c r="C5" s="27">
        <v>43008</v>
      </c>
      <c r="D5" s="27">
        <v>43190</v>
      </c>
      <c r="E5" s="27">
        <v>43281</v>
      </c>
      <c r="F5" s="27">
        <v>43373</v>
      </c>
      <c r="G5" s="31">
        <v>43555</v>
      </c>
      <c r="H5" s="32">
        <v>43646</v>
      </c>
      <c r="I5" s="32">
        <v>43738</v>
      </c>
    </row>
    <row r="6" spans="1:9" ht="15.75" x14ac:dyDescent="0.25">
      <c r="A6" s="24" t="s">
        <v>108</v>
      </c>
      <c r="B6" s="8"/>
      <c r="C6" s="8"/>
      <c r="D6" s="8"/>
      <c r="E6" s="17" t="s">
        <v>74</v>
      </c>
      <c r="F6" s="8"/>
    </row>
    <row r="7" spans="1:9" x14ac:dyDescent="0.25">
      <c r="A7" s="21" t="s">
        <v>109</v>
      </c>
      <c r="B7" s="5"/>
      <c r="C7" s="5"/>
      <c r="D7" s="5"/>
      <c r="E7" s="5"/>
      <c r="F7" s="5"/>
    </row>
    <row r="8" spans="1:9" x14ac:dyDescent="0.25">
      <c r="A8" t="s">
        <v>38</v>
      </c>
      <c r="B8" s="5">
        <v>60296849</v>
      </c>
      <c r="C8" s="5">
        <v>124404548</v>
      </c>
      <c r="D8" s="5">
        <v>28496632</v>
      </c>
      <c r="E8" s="5"/>
      <c r="F8" s="5">
        <v>89059127</v>
      </c>
      <c r="G8" s="5">
        <v>51913547</v>
      </c>
      <c r="H8" s="5">
        <v>64377098</v>
      </c>
      <c r="I8" s="5">
        <v>130285702</v>
      </c>
    </row>
    <row r="9" spans="1:9" x14ac:dyDescent="0.25">
      <c r="A9" s="3" t="s">
        <v>39</v>
      </c>
      <c r="B9" s="5">
        <v>-395693223</v>
      </c>
      <c r="C9" s="5">
        <v>-583667011</v>
      </c>
      <c r="D9" s="5">
        <v>-96724609</v>
      </c>
      <c r="E9" s="5"/>
      <c r="F9" s="5">
        <v>-278962634</v>
      </c>
      <c r="G9" s="5">
        <v>-24152362</v>
      </c>
      <c r="H9" s="5">
        <v>-121455612</v>
      </c>
      <c r="I9" s="5">
        <v>-35899141</v>
      </c>
    </row>
    <row r="10" spans="1:9" x14ac:dyDescent="0.25">
      <c r="A10" t="s">
        <v>40</v>
      </c>
      <c r="B10" s="5">
        <v>16536</v>
      </c>
      <c r="C10" s="5">
        <v>1851495</v>
      </c>
      <c r="D10" s="5">
        <v>5714</v>
      </c>
      <c r="E10" s="5"/>
      <c r="F10" s="5">
        <v>416234</v>
      </c>
      <c r="G10" s="5">
        <v>162668</v>
      </c>
      <c r="H10" s="5">
        <v>367791</v>
      </c>
      <c r="I10" s="5">
        <v>807691</v>
      </c>
    </row>
    <row r="11" spans="1:9" x14ac:dyDescent="0.25">
      <c r="A11" s="3" t="s">
        <v>41</v>
      </c>
      <c r="B11" s="5"/>
      <c r="C11" s="5"/>
      <c r="D11" s="5"/>
      <c r="E11" s="5"/>
      <c r="F11" s="5"/>
    </row>
    <row r="12" spans="1:9" x14ac:dyDescent="0.25">
      <c r="A12" t="s">
        <v>42</v>
      </c>
      <c r="B12" s="5"/>
      <c r="C12" s="5"/>
      <c r="D12" s="5"/>
      <c r="E12" s="5"/>
      <c r="F12" s="5"/>
    </row>
    <row r="13" spans="1:9" x14ac:dyDescent="0.25">
      <c r="A13" s="3" t="s">
        <v>43</v>
      </c>
      <c r="B13" s="5">
        <v>-29933321</v>
      </c>
      <c r="C13" s="5">
        <v>-45984450</v>
      </c>
      <c r="D13" s="5">
        <v>-11183185</v>
      </c>
      <c r="E13" s="5"/>
      <c r="F13" s="5">
        <v>-36297204</v>
      </c>
      <c r="G13" s="5">
        <v>-9392011</v>
      </c>
      <c r="H13" s="5">
        <v>-20180617</v>
      </c>
      <c r="I13" s="5">
        <v>-28369374</v>
      </c>
    </row>
    <row r="14" spans="1:9" x14ac:dyDescent="0.25">
      <c r="A14" t="s">
        <v>44</v>
      </c>
      <c r="B14" s="5">
        <v>-306426</v>
      </c>
      <c r="C14" s="5">
        <v>-450628</v>
      </c>
      <c r="D14" s="5">
        <v>-100980</v>
      </c>
      <c r="E14" s="5"/>
      <c r="F14" s="5">
        <v>-577469</v>
      </c>
      <c r="G14" s="5">
        <v>-51959</v>
      </c>
      <c r="H14" s="5">
        <v>-358895</v>
      </c>
      <c r="I14" s="5">
        <v>-401698</v>
      </c>
    </row>
    <row r="15" spans="1:9" x14ac:dyDescent="0.25">
      <c r="A15" s="3" t="s">
        <v>45</v>
      </c>
      <c r="B15" s="5">
        <v>-763930</v>
      </c>
      <c r="C15" s="5">
        <v>-1373432</v>
      </c>
      <c r="D15" s="5">
        <v>-452617</v>
      </c>
      <c r="E15" s="5"/>
      <c r="F15" s="5">
        <v>-561449</v>
      </c>
      <c r="G15" s="5">
        <v>-38335</v>
      </c>
      <c r="H15" s="5">
        <v>-493389</v>
      </c>
      <c r="I15" s="5">
        <v>-581369</v>
      </c>
    </row>
    <row r="16" spans="1:9" x14ac:dyDescent="0.25">
      <c r="A16" t="s">
        <v>46</v>
      </c>
      <c r="B16" s="5">
        <v>174055</v>
      </c>
      <c r="C16" s="5">
        <v>470543</v>
      </c>
      <c r="D16" s="5">
        <v>210462</v>
      </c>
      <c r="E16" s="5"/>
      <c r="F16" s="5">
        <v>673606</v>
      </c>
      <c r="G16" s="5">
        <v>162535</v>
      </c>
      <c r="H16" s="5">
        <v>201275</v>
      </c>
      <c r="I16" s="5">
        <v>404665</v>
      </c>
    </row>
    <row r="17" spans="1:9" x14ac:dyDescent="0.25">
      <c r="A17" s="3" t="s">
        <v>47</v>
      </c>
      <c r="B17" s="5">
        <v>-25642794</v>
      </c>
      <c r="C17" s="5">
        <v>-26298627</v>
      </c>
      <c r="D17" s="5">
        <v>-14305190</v>
      </c>
      <c r="E17" s="5"/>
      <c r="F17" s="5">
        <v>-25470029</v>
      </c>
      <c r="G17" s="5">
        <v>-5976858</v>
      </c>
      <c r="H17" s="5">
        <v>-13878636</v>
      </c>
      <c r="I17" s="5">
        <v>-20938727</v>
      </c>
    </row>
    <row r="18" spans="1:9" x14ac:dyDescent="0.25">
      <c r="A18" s="4"/>
      <c r="B18" s="6">
        <f t="shared" ref="B18:C18" si="0">SUM(B8:B17)</f>
        <v>-391852254</v>
      </c>
      <c r="C18" s="6">
        <f t="shared" si="0"/>
        <v>-531047562</v>
      </c>
      <c r="D18" s="6">
        <f>SUM(D8:D17)</f>
        <v>-94053773</v>
      </c>
      <c r="E18" s="6">
        <f t="shared" ref="E18:I18" si="1">SUM(E8:E17)</f>
        <v>0</v>
      </c>
      <c r="F18" s="6">
        <f t="shared" si="1"/>
        <v>-251719818</v>
      </c>
      <c r="G18" s="6">
        <f t="shared" si="1"/>
        <v>12627225</v>
      </c>
      <c r="H18" s="6">
        <f t="shared" si="1"/>
        <v>-91420985</v>
      </c>
      <c r="I18" s="6">
        <f t="shared" si="1"/>
        <v>45307749</v>
      </c>
    </row>
    <row r="19" spans="1:9" x14ac:dyDescent="0.25">
      <c r="A19" s="23" t="s">
        <v>110</v>
      </c>
      <c r="B19" s="5"/>
      <c r="C19" s="5"/>
      <c r="D19" s="5"/>
      <c r="E19" s="5"/>
      <c r="F19" s="5"/>
    </row>
    <row r="20" spans="1:9" x14ac:dyDescent="0.25">
      <c r="A20" t="s">
        <v>48</v>
      </c>
      <c r="B20" s="5"/>
      <c r="C20" s="5"/>
      <c r="D20" s="5">
        <v>0</v>
      </c>
      <c r="E20" s="5">
        <v>0</v>
      </c>
      <c r="F20" s="5">
        <v>0</v>
      </c>
    </row>
    <row r="21" spans="1:9" x14ac:dyDescent="0.25">
      <c r="A21" t="s">
        <v>49</v>
      </c>
      <c r="B21" s="5">
        <v>0</v>
      </c>
      <c r="C21" s="5"/>
      <c r="D21" s="5">
        <v>0</v>
      </c>
      <c r="E21" s="5">
        <v>0</v>
      </c>
      <c r="F21" s="5">
        <v>0</v>
      </c>
    </row>
    <row r="22" spans="1:9" x14ac:dyDescent="0.25">
      <c r="A22" t="s">
        <v>50</v>
      </c>
      <c r="B22" s="5"/>
      <c r="C22" s="5"/>
      <c r="D22" s="5"/>
      <c r="E22" s="5"/>
      <c r="F22" s="5"/>
    </row>
    <row r="23" spans="1:9" x14ac:dyDescent="0.25">
      <c r="A23" t="s">
        <v>51</v>
      </c>
      <c r="B23" s="5">
        <v>221301151</v>
      </c>
      <c r="C23" s="5">
        <v>310616970</v>
      </c>
      <c r="D23" s="5">
        <v>31991594</v>
      </c>
      <c r="E23" s="5"/>
      <c r="F23" s="5">
        <v>102090477</v>
      </c>
      <c r="G23" s="5">
        <v>-43994738</v>
      </c>
      <c r="H23" s="5">
        <v>-27890618</v>
      </c>
      <c r="I23" s="5">
        <v>83134265</v>
      </c>
    </row>
    <row r="24" spans="1:9" x14ac:dyDescent="0.25">
      <c r="A24" t="s">
        <v>52</v>
      </c>
      <c r="B24" s="5">
        <v>-22098959</v>
      </c>
      <c r="C24" s="5">
        <v>-8517598</v>
      </c>
      <c r="D24" s="5">
        <v>7212986</v>
      </c>
      <c r="E24" s="5"/>
      <c r="F24" s="5">
        <v>9482942</v>
      </c>
      <c r="G24" s="5">
        <v>-4641191</v>
      </c>
      <c r="H24" s="5">
        <v>-1054720</v>
      </c>
      <c r="I24" s="5">
        <v>-4423191</v>
      </c>
    </row>
    <row r="25" spans="1:9" x14ac:dyDescent="0.25">
      <c r="A25" t="s">
        <v>53</v>
      </c>
      <c r="B25" s="5">
        <v>33976053</v>
      </c>
      <c r="C25" s="5">
        <v>431003883</v>
      </c>
      <c r="D25" s="5">
        <v>-50000000</v>
      </c>
      <c r="E25" s="5"/>
      <c r="F25" s="5">
        <v>-50100000</v>
      </c>
      <c r="H25" s="5">
        <v>-90050000</v>
      </c>
      <c r="I25" s="5">
        <v>-90050000</v>
      </c>
    </row>
    <row r="26" spans="1:9" x14ac:dyDescent="0.25">
      <c r="A26" t="s">
        <v>54</v>
      </c>
      <c r="B26" s="5">
        <v>288431674</v>
      </c>
      <c r="C26" s="5">
        <v>112614887</v>
      </c>
      <c r="D26" s="5">
        <v>-38471739</v>
      </c>
      <c r="E26" s="5"/>
      <c r="F26" s="5">
        <v>-104800123</v>
      </c>
      <c r="G26" s="5">
        <v>-7315302</v>
      </c>
      <c r="H26" s="5">
        <v>-27174199</v>
      </c>
      <c r="I26" s="5">
        <v>-113290728</v>
      </c>
    </row>
    <row r="27" spans="1:9" x14ac:dyDescent="0.25">
      <c r="A27" t="s">
        <v>66</v>
      </c>
      <c r="B27" s="5">
        <v>-5279290</v>
      </c>
      <c r="C27" s="5">
        <v>-7810614</v>
      </c>
      <c r="D27" s="5">
        <v>-147355</v>
      </c>
      <c r="E27" s="5"/>
      <c r="F27" s="5">
        <v>-1399483</v>
      </c>
      <c r="G27" s="5">
        <v>-491038</v>
      </c>
      <c r="H27" s="5">
        <v>-491038</v>
      </c>
      <c r="I27" s="5">
        <v>-1812804</v>
      </c>
    </row>
    <row r="28" spans="1:9" x14ac:dyDescent="0.25">
      <c r="A28" t="s">
        <v>55</v>
      </c>
      <c r="B28" s="5"/>
      <c r="C28" s="5"/>
      <c r="D28" s="5"/>
      <c r="E28" s="5"/>
      <c r="F28" s="5"/>
    </row>
    <row r="29" spans="1:9" x14ac:dyDescent="0.25">
      <c r="A29" t="s">
        <v>56</v>
      </c>
      <c r="B29" s="5">
        <v>-66178824</v>
      </c>
      <c r="C29" s="5">
        <v>-142119873</v>
      </c>
      <c r="D29" s="5">
        <v>23463486</v>
      </c>
      <c r="E29" s="5"/>
      <c r="F29" s="5">
        <v>22876729</v>
      </c>
      <c r="G29" s="5">
        <v>16719594</v>
      </c>
      <c r="H29" s="5">
        <v>33981270</v>
      </c>
      <c r="I29" s="5">
        <v>-26852426</v>
      </c>
    </row>
    <row r="30" spans="1:9" x14ac:dyDescent="0.25">
      <c r="B30" s="6">
        <f t="shared" ref="B30:C30" si="2">SUM(B20:B29)</f>
        <v>450151805</v>
      </c>
      <c r="C30" s="6">
        <f t="shared" si="2"/>
        <v>695787655</v>
      </c>
      <c r="D30" s="6">
        <f>SUM(D20:D29)</f>
        <v>-25951028</v>
      </c>
      <c r="E30" s="6">
        <f t="shared" ref="E30:I30" si="3">SUM(E20:E29)</f>
        <v>0</v>
      </c>
      <c r="F30" s="6">
        <f t="shared" si="3"/>
        <v>-21849458</v>
      </c>
      <c r="G30" s="6">
        <f t="shared" si="3"/>
        <v>-39722675</v>
      </c>
      <c r="H30" s="6">
        <f t="shared" si="3"/>
        <v>-112679305</v>
      </c>
      <c r="I30" s="6">
        <f t="shared" si="3"/>
        <v>-153294884</v>
      </c>
    </row>
    <row r="31" spans="1:9" x14ac:dyDescent="0.25">
      <c r="A31" s="1"/>
      <c r="B31" s="6">
        <f>B18+B30</f>
        <v>58299551</v>
      </c>
      <c r="C31" s="6">
        <f>C18+C30</f>
        <v>164740093</v>
      </c>
      <c r="D31" s="6">
        <f>D18+D30</f>
        <v>-120004801</v>
      </c>
      <c r="E31" s="6">
        <f>E18+E30</f>
        <v>0</v>
      </c>
      <c r="F31" s="6">
        <f>F18+F30</f>
        <v>-273569276</v>
      </c>
      <c r="G31" s="6">
        <f t="shared" ref="G31:I31" si="4">G18+G30</f>
        <v>-27095450</v>
      </c>
      <c r="H31" s="6">
        <f t="shared" si="4"/>
        <v>-204100290</v>
      </c>
      <c r="I31" s="6">
        <f t="shared" si="4"/>
        <v>-107987135</v>
      </c>
    </row>
    <row r="32" spans="1:9" x14ac:dyDescent="0.25">
      <c r="A32" s="1"/>
      <c r="B32" s="6"/>
      <c r="C32" s="6"/>
      <c r="D32" s="6"/>
      <c r="E32" s="6"/>
      <c r="F32" s="6"/>
    </row>
    <row r="33" spans="1:9" x14ac:dyDescent="0.25">
      <c r="A33" s="24" t="s">
        <v>111</v>
      </c>
      <c r="B33" s="6"/>
      <c r="C33" s="6"/>
      <c r="D33" s="6"/>
      <c r="E33" s="6"/>
      <c r="F33" s="6"/>
    </row>
    <row r="34" spans="1:9" x14ac:dyDescent="0.25">
      <c r="A34" t="s">
        <v>57</v>
      </c>
      <c r="B34" s="5"/>
      <c r="C34" s="5">
        <v>83625192</v>
      </c>
      <c r="D34" s="5">
        <v>11534027</v>
      </c>
      <c r="E34" s="5"/>
      <c r="F34" s="5">
        <v>36082077</v>
      </c>
      <c r="G34" s="5">
        <v>21089391</v>
      </c>
      <c r="H34" s="5">
        <v>24848864</v>
      </c>
      <c r="I34" s="5">
        <v>26584857</v>
      </c>
    </row>
    <row r="35" spans="1:9" x14ac:dyDescent="0.25">
      <c r="A35" t="s">
        <v>58</v>
      </c>
      <c r="B35" s="5"/>
      <c r="C35" s="5">
        <v>-37012773</v>
      </c>
      <c r="D35" s="5">
        <v>-16041553</v>
      </c>
      <c r="E35" s="5"/>
      <c r="F35" s="5">
        <v>-41087044</v>
      </c>
      <c r="G35" s="5">
        <v>-19807586</v>
      </c>
      <c r="H35" s="5">
        <v>-23436469</v>
      </c>
      <c r="I35" s="5">
        <v>-23436469</v>
      </c>
    </row>
    <row r="36" spans="1:9" x14ac:dyDescent="0.25">
      <c r="A36" t="s">
        <v>59</v>
      </c>
      <c r="B36" s="5"/>
      <c r="C36" s="5">
        <v>-1706101</v>
      </c>
      <c r="D36" s="5"/>
      <c r="E36" s="5"/>
      <c r="F36" s="5"/>
    </row>
    <row r="37" spans="1:9" x14ac:dyDescent="0.25">
      <c r="A37" s="1"/>
      <c r="B37" s="6">
        <f t="shared" ref="B37:C37" si="5">SUM(B34:B36)</f>
        <v>0</v>
      </c>
      <c r="C37" s="6">
        <f t="shared" si="5"/>
        <v>44906318</v>
      </c>
      <c r="D37" s="6">
        <f>SUM(D34:D36)</f>
        <v>-4507526</v>
      </c>
      <c r="E37" s="6">
        <f t="shared" ref="E37:I37" si="6">SUM(E34:E36)</f>
        <v>0</v>
      </c>
      <c r="F37" s="6">
        <f t="shared" si="6"/>
        <v>-5004967</v>
      </c>
      <c r="G37" s="6">
        <f t="shared" si="6"/>
        <v>1281805</v>
      </c>
      <c r="H37" s="6">
        <f t="shared" si="6"/>
        <v>1412395</v>
      </c>
      <c r="I37" s="6">
        <f t="shared" si="6"/>
        <v>3148388</v>
      </c>
    </row>
    <row r="38" spans="1:9" x14ac:dyDescent="0.25">
      <c r="A38" s="24" t="s">
        <v>112</v>
      </c>
      <c r="B38" s="5"/>
      <c r="C38" s="5"/>
      <c r="D38" s="5"/>
      <c r="E38" s="5">
        <v>0</v>
      </c>
      <c r="F38" s="5">
        <v>0</v>
      </c>
    </row>
    <row r="39" spans="1:9" x14ac:dyDescent="0.25">
      <c r="A39" t="s">
        <v>60</v>
      </c>
      <c r="B39" s="5"/>
      <c r="C39" s="5"/>
      <c r="D39" s="5"/>
      <c r="E39" s="5"/>
      <c r="F39" s="5"/>
    </row>
    <row r="40" spans="1:9" x14ac:dyDescent="0.25">
      <c r="A40" t="s">
        <v>61</v>
      </c>
      <c r="B40" s="5">
        <v>15036839</v>
      </c>
      <c r="C40" s="5">
        <v>47591165</v>
      </c>
      <c r="D40" s="5">
        <v>60019659</v>
      </c>
      <c r="E40" s="5"/>
      <c r="F40" s="5">
        <v>201158567</v>
      </c>
      <c r="G40" s="5">
        <v>17235842</v>
      </c>
      <c r="H40" s="5">
        <v>96246197</v>
      </c>
      <c r="I40" s="5">
        <v>-719765</v>
      </c>
    </row>
    <row r="41" spans="1:9" x14ac:dyDescent="0.25">
      <c r="A41" t="s">
        <v>62</v>
      </c>
      <c r="B41" s="5">
        <v>-142891488</v>
      </c>
      <c r="C41" s="5">
        <v>-305305818</v>
      </c>
      <c r="D41" s="5">
        <v>9650775</v>
      </c>
      <c r="E41" s="5"/>
      <c r="F41" s="5">
        <v>10030872</v>
      </c>
      <c r="G41" s="5">
        <v>5569053</v>
      </c>
      <c r="H41" s="5">
        <v>5569053</v>
      </c>
      <c r="I41" s="5">
        <v>-1095281</v>
      </c>
    </row>
    <row r="42" spans="1:9" x14ac:dyDescent="0.25">
      <c r="A42" t="s">
        <v>63</v>
      </c>
      <c r="B42" s="5"/>
      <c r="C42" s="5"/>
      <c r="D42" s="5"/>
      <c r="E42" s="5"/>
      <c r="F42" s="5"/>
    </row>
    <row r="43" spans="1:9" x14ac:dyDescent="0.25">
      <c r="A43" t="s">
        <v>64</v>
      </c>
      <c r="B43" s="5"/>
      <c r="C43" s="5"/>
      <c r="D43" s="5"/>
      <c r="E43" s="5"/>
      <c r="F43" s="5"/>
    </row>
    <row r="44" spans="1:9" x14ac:dyDescent="0.25">
      <c r="A44" t="s">
        <v>65</v>
      </c>
      <c r="B44" s="5"/>
      <c r="C44" s="5">
        <v>7</v>
      </c>
      <c r="D44" s="5"/>
      <c r="E44" s="5"/>
      <c r="F44" s="5"/>
    </row>
    <row r="45" spans="1:9" x14ac:dyDescent="0.25">
      <c r="A45" s="1"/>
      <c r="B45" s="6">
        <f t="shared" ref="B45:C45" si="7">SUM(B39:B44)</f>
        <v>-127854649</v>
      </c>
      <c r="C45" s="6">
        <f t="shared" si="7"/>
        <v>-257714646</v>
      </c>
      <c r="D45" s="6">
        <f>SUM(D39:D44)</f>
        <v>69670434</v>
      </c>
      <c r="E45" s="6">
        <f t="shared" ref="E45:I45" si="8">SUM(E39:E44)</f>
        <v>0</v>
      </c>
      <c r="F45" s="6">
        <f t="shared" si="8"/>
        <v>211189439</v>
      </c>
      <c r="G45" s="6">
        <f t="shared" si="8"/>
        <v>22804895</v>
      </c>
      <c r="H45" s="6">
        <f t="shared" si="8"/>
        <v>101815250</v>
      </c>
      <c r="I45" s="6">
        <f t="shared" si="8"/>
        <v>-1815046</v>
      </c>
    </row>
    <row r="46" spans="1:9" x14ac:dyDescent="0.25">
      <c r="A46" s="1"/>
      <c r="B46" s="5"/>
      <c r="C46" s="5"/>
      <c r="D46" s="5"/>
      <c r="E46" s="5"/>
      <c r="F46" s="5"/>
    </row>
    <row r="47" spans="1:9" x14ac:dyDescent="0.25">
      <c r="A47" s="24" t="s">
        <v>113</v>
      </c>
      <c r="B47" s="6">
        <f>B31+B37+B45</f>
        <v>-69555098</v>
      </c>
      <c r="C47" s="6">
        <f>C31+C37+C45</f>
        <v>-48068235</v>
      </c>
      <c r="D47" s="6">
        <f>D31+D37+D45</f>
        <v>-54841893</v>
      </c>
      <c r="E47" s="6">
        <f t="shared" ref="E47:I47" si="9">E31+E37+E45</f>
        <v>0</v>
      </c>
      <c r="F47" s="6">
        <f t="shared" si="9"/>
        <v>-67384804</v>
      </c>
      <c r="G47" s="6">
        <f t="shared" si="9"/>
        <v>-3008750</v>
      </c>
      <c r="H47" s="6">
        <f t="shared" si="9"/>
        <v>-100872645</v>
      </c>
      <c r="I47" s="6">
        <f t="shared" si="9"/>
        <v>-106653793</v>
      </c>
    </row>
    <row r="48" spans="1:9" x14ac:dyDescent="0.25">
      <c r="A48" s="25" t="s">
        <v>114</v>
      </c>
      <c r="B48" s="5">
        <v>280809276</v>
      </c>
      <c r="C48" s="5">
        <v>280809276</v>
      </c>
      <c r="D48" s="5">
        <v>184131245</v>
      </c>
      <c r="E48" s="5"/>
      <c r="F48" s="5">
        <v>184131245</v>
      </c>
      <c r="G48" s="5">
        <v>108825854</v>
      </c>
      <c r="H48" s="5">
        <v>108825854</v>
      </c>
      <c r="I48" s="5">
        <v>108825854</v>
      </c>
    </row>
    <row r="49" spans="1:9" x14ac:dyDescent="0.25">
      <c r="A49" s="24" t="s">
        <v>115</v>
      </c>
      <c r="B49" s="6">
        <f t="shared" ref="B49:C49" si="10">SUM(B47:B48)</f>
        <v>211254178</v>
      </c>
      <c r="C49" s="6">
        <f t="shared" si="10"/>
        <v>232741041</v>
      </c>
      <c r="D49" s="6">
        <f>SUM(D47:D48)</f>
        <v>129289352</v>
      </c>
      <c r="E49" s="6">
        <f t="shared" ref="E49:I49" si="11">SUM(E47:E48)</f>
        <v>0</v>
      </c>
      <c r="F49" s="6">
        <f t="shared" si="11"/>
        <v>116746441</v>
      </c>
      <c r="G49" s="6">
        <f t="shared" si="11"/>
        <v>105817104</v>
      </c>
      <c r="H49" s="6">
        <f t="shared" si="11"/>
        <v>7953209</v>
      </c>
      <c r="I49" s="6">
        <f t="shared" si="11"/>
        <v>2172061</v>
      </c>
    </row>
    <row r="50" spans="1:9" x14ac:dyDescent="0.25">
      <c r="A50" s="25" t="s">
        <v>116</v>
      </c>
      <c r="B50" s="12">
        <f>B31/('1'!B40/10)</f>
        <v>0.57905823825249647</v>
      </c>
      <c r="C50" s="12">
        <f>C31/('1'!C40/10)</f>
        <v>1.6362751751232598</v>
      </c>
      <c r="D50" s="12">
        <f>D31/('1'!D40/10)</f>
        <v>-1.1919434619470983</v>
      </c>
      <c r="E50" s="11" t="e">
        <f>E31/('1'!E40/10)</f>
        <v>#DIV/0!</v>
      </c>
      <c r="F50" s="12">
        <f>F31/('1'!F40/10)</f>
        <v>-2.7172172046500145</v>
      </c>
      <c r="G50" s="12">
        <f>G31/('1'!G40/10)</f>
        <v>-0.26912460340661293</v>
      </c>
      <c r="H50" s="12">
        <f>H31/('1'!H40/10)</f>
        <v>-2.027218946407042</v>
      </c>
      <c r="I50" s="12">
        <f>I31/('1'!I40/10)</f>
        <v>-1.0725784174055559</v>
      </c>
    </row>
    <row r="51" spans="1:9" x14ac:dyDescent="0.25">
      <c r="A51" s="24" t="s">
        <v>117</v>
      </c>
      <c r="B51" s="6">
        <f>'1'!B40/10</f>
        <v>100679944</v>
      </c>
      <c r="C51" s="6">
        <f>'1'!C40/10</f>
        <v>100679944</v>
      </c>
      <c r="D51" s="6">
        <f>'1'!D40/10</f>
        <v>100679944</v>
      </c>
      <c r="E51" s="6">
        <f>'1'!E40/10</f>
        <v>0</v>
      </c>
      <c r="F51" s="6">
        <f>'1'!F40/10</f>
        <v>100679944</v>
      </c>
      <c r="G51" s="6">
        <f>'1'!G40/10</f>
        <v>100679944</v>
      </c>
      <c r="H51" s="6">
        <f>'1'!H40/10</f>
        <v>100679944</v>
      </c>
      <c r="I51" s="6">
        <f>'1'!I40/10</f>
        <v>100679944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34.5703125" bestFit="1" customWidth="1"/>
    <col min="2" max="6" width="9.28515625" bestFit="1" customWidth="1"/>
  </cols>
  <sheetData>
    <row r="1" spans="1:8" x14ac:dyDescent="0.25">
      <c r="A1" s="1" t="s">
        <v>75</v>
      </c>
    </row>
    <row r="2" spans="1:8" x14ac:dyDescent="0.25">
      <c r="A2" s="18" t="s">
        <v>69</v>
      </c>
    </row>
    <row r="3" spans="1:8" x14ac:dyDescent="0.25">
      <c r="A3" t="s">
        <v>81</v>
      </c>
    </row>
    <row r="4" spans="1:8" x14ac:dyDescent="0.25">
      <c r="B4" s="28" t="s">
        <v>118</v>
      </c>
      <c r="C4" s="28" t="s">
        <v>119</v>
      </c>
      <c r="D4" s="28" t="s">
        <v>120</v>
      </c>
      <c r="E4" s="28" t="s">
        <v>118</v>
      </c>
      <c r="F4" s="28" t="s">
        <v>119</v>
      </c>
    </row>
    <row r="5" spans="1:8" x14ac:dyDescent="0.25">
      <c r="A5" s="19"/>
      <c r="B5" s="29">
        <v>42916</v>
      </c>
      <c r="C5" s="29">
        <v>43008</v>
      </c>
      <c r="D5" s="29">
        <v>43190</v>
      </c>
      <c r="E5" s="29">
        <v>43281</v>
      </c>
      <c r="F5" s="29">
        <v>43373</v>
      </c>
      <c r="G5" s="19"/>
      <c r="H5" s="19"/>
    </row>
    <row r="6" spans="1:8" x14ac:dyDescent="0.25">
      <c r="A6" t="s">
        <v>76</v>
      </c>
      <c r="B6" s="14">
        <f>'2'!B7/'2'!B8</f>
        <v>-4.7272167038891624</v>
      </c>
      <c r="C6" s="14">
        <f>'2'!C7/'2'!C8</f>
        <v>-5.0490236191934539</v>
      </c>
      <c r="D6" s="14">
        <f>'2'!D7/'2'!D8</f>
        <v>-8.796969969481145</v>
      </c>
      <c r="E6" s="14" t="e">
        <f>'2'!E7/'2'!E8</f>
        <v>#DIV/0!</v>
      </c>
      <c r="F6" s="14">
        <f>'2'!F7/'2'!F8</f>
        <v>-6.9260737701446686</v>
      </c>
    </row>
    <row r="7" spans="1:8" x14ac:dyDescent="0.25">
      <c r="A7" t="s">
        <v>70</v>
      </c>
      <c r="B7" s="10">
        <f>'2'!B30/'2'!B16</f>
        <v>1.1483515869145877</v>
      </c>
      <c r="C7" s="10">
        <f>'2'!C30/'2'!C16</f>
        <v>1.1211493504648469</v>
      </c>
      <c r="D7" s="10">
        <f>'2'!D30/'2'!D16</f>
        <v>1.141103627386757</v>
      </c>
      <c r="E7" s="10" t="e">
        <f>'2'!E30/'2'!E16</f>
        <v>#DIV/0!</v>
      </c>
      <c r="F7" s="10">
        <f>'2'!F30/'2'!F16</f>
        <v>1.1157497617632379</v>
      </c>
    </row>
    <row r="8" spans="1:8" x14ac:dyDescent="0.25">
      <c r="A8" t="s">
        <v>71</v>
      </c>
      <c r="B8" s="10">
        <f>'2'!B38/'2'!B16</f>
        <v>0.99328792118376796</v>
      </c>
      <c r="C8" s="10">
        <f>'2'!C38/'2'!C16</f>
        <v>0.98436287116053345</v>
      </c>
      <c r="D8" s="10">
        <f>'2'!D38/'2'!D16</f>
        <v>1.1664907416171919</v>
      </c>
      <c r="E8" s="10" t="e">
        <f>'2'!E38/'2'!E16</f>
        <v>#DIV/0!</v>
      </c>
      <c r="F8" s="10">
        <f>'2'!F38/'2'!F16</f>
        <v>1.1012160937431614</v>
      </c>
    </row>
    <row r="9" spans="1:8" x14ac:dyDescent="0.25">
      <c r="A9" t="s">
        <v>77</v>
      </c>
      <c r="B9" s="10">
        <f>'2'!B38/'1'!B24</f>
        <v>-3.4821386088236199E-2</v>
      </c>
      <c r="C9" s="10">
        <f>'2'!C38/'1'!C24</f>
        <v>-5.6037979444153951E-2</v>
      </c>
      <c r="D9" s="10">
        <f>'2'!D38/'1'!D24</f>
        <v>-2.0217399689484713E-2</v>
      </c>
      <c r="E9" s="10" t="e">
        <f>'2'!E38/'1'!E24</f>
        <v>#DIV/0!</v>
      </c>
      <c r="F9" s="10">
        <f>'2'!F38/'1'!F24</f>
        <v>-5.7524083382952736E-2</v>
      </c>
    </row>
    <row r="10" spans="1:8" x14ac:dyDescent="0.25">
      <c r="A10" t="s">
        <v>78</v>
      </c>
      <c r="B10" s="10">
        <f>'2'!B38/'1'!B39</f>
        <v>11.465112715859972</v>
      </c>
      <c r="C10" s="10">
        <f>'2'!C38/'1'!C39</f>
        <v>2.368160393886904</v>
      </c>
      <c r="D10" s="10">
        <f>'2'!D38/'1'!D39</f>
        <v>0.2370255761002166</v>
      </c>
      <c r="E10" s="10" t="e">
        <f>'2'!E38/'1'!E39</f>
        <v>#DIV/0!</v>
      </c>
      <c r="F10" s="10">
        <f>'2'!F38/'1'!F39</f>
        <v>7.6838242083296732E-2</v>
      </c>
    </row>
    <row r="11" spans="1:8" x14ac:dyDescent="0.25">
      <c r="A11" t="s">
        <v>72</v>
      </c>
    </row>
    <row r="12" spans="1:8" x14ac:dyDescent="0.25">
      <c r="A12" t="s">
        <v>79</v>
      </c>
      <c r="B12" s="10">
        <f>774979171/'1'!B18</f>
        <v>9.0474618522083161E-2</v>
      </c>
      <c r="C12" s="10">
        <f>774979171/'1'!C18</f>
        <v>9.1739921970809893E-2</v>
      </c>
      <c r="D12" s="10">
        <f>774979171/'1'!D18</f>
        <v>9.285734182282443E-2</v>
      </c>
      <c r="E12" s="10" t="e">
        <f>774979171/'1'!E18</f>
        <v>#DIV/0!</v>
      </c>
      <c r="F12" s="10">
        <f>774979171/'1'!F18</f>
        <v>9.162446729888217E-2</v>
      </c>
    </row>
    <row r="13" spans="1:8" x14ac:dyDescent="0.25">
      <c r="A13" t="s">
        <v>80</v>
      </c>
      <c r="B13" s="10">
        <f>'1'!B18/'1'!B29</f>
        <v>1.5795177187054543</v>
      </c>
      <c r="C13" s="10">
        <f>'1'!C18/'1'!C29</f>
        <v>1.4973524616048088</v>
      </c>
      <c r="D13" s="10">
        <f>'1'!D18/'1'!D29</f>
        <v>1.5037705496141631</v>
      </c>
      <c r="E13" s="10" t="e">
        <f>'1'!E18/'1'!E29</f>
        <v>#DIV/0!</v>
      </c>
      <c r="F13" s="10">
        <f>'1'!F18/'1'!F29</f>
        <v>1.542819116756263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2018-05-14T05:58:09Z</dcterms:created>
  <dcterms:modified xsi:type="dcterms:W3CDTF">2020-04-13T06:50:06Z</dcterms:modified>
</cp:coreProperties>
</file>