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Quarterly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2" i="4"/>
  <c r="B38" i="3" l="1"/>
  <c r="C38" i="3"/>
  <c r="D38" i="3"/>
  <c r="E38" i="3"/>
  <c r="B9" i="2" l="1"/>
  <c r="B11" i="2"/>
  <c r="B23" i="2"/>
  <c r="B15" i="2" l="1"/>
  <c r="B18" i="2" s="1"/>
  <c r="B21" i="2" s="1"/>
  <c r="B26" i="2" s="1"/>
  <c r="E38" i="1"/>
  <c r="F15" i="2"/>
  <c r="F11" i="4" s="1"/>
  <c r="E11" i="2"/>
  <c r="C11" i="2"/>
  <c r="F11" i="2"/>
  <c r="D11" i="2"/>
  <c r="B11" i="4" l="1"/>
  <c r="B29" i="2"/>
  <c r="B10" i="4"/>
  <c r="D20" i="1"/>
  <c r="D22" i="3"/>
  <c r="E22" i="3"/>
  <c r="C22" i="3"/>
  <c r="F22" i="3"/>
  <c r="G22" i="3"/>
  <c r="H22" i="3"/>
  <c r="B38" i="1"/>
  <c r="D28" i="1"/>
  <c r="E28" i="1"/>
  <c r="C28" i="1"/>
  <c r="D46" i="1"/>
  <c r="D8" i="4" s="1"/>
  <c r="B22" i="3"/>
  <c r="B28" i="1"/>
  <c r="D11" i="1"/>
  <c r="E11" i="1"/>
  <c r="C11" i="1"/>
  <c r="B11" i="1"/>
  <c r="D21" i="1" l="1"/>
  <c r="B39" i="1"/>
  <c r="C20" i="1"/>
  <c r="C46" i="1"/>
  <c r="C8" i="4" s="1"/>
  <c r="C21" i="1" l="1"/>
  <c r="D9" i="2" l="1"/>
  <c r="D15" i="2" s="1"/>
  <c r="D11" i="4" s="1"/>
  <c r="E9" i="2"/>
  <c r="E15" i="2" s="1"/>
  <c r="E11" i="4" s="1"/>
  <c r="C9" i="2"/>
  <c r="C15" i="2" s="1"/>
  <c r="C11" i="4" s="1"/>
  <c r="E18" i="2" l="1"/>
  <c r="C13" i="3"/>
  <c r="C37" i="3" s="1"/>
  <c r="E30" i="3"/>
  <c r="D30" i="3"/>
  <c r="C30" i="3"/>
  <c r="D13" i="3"/>
  <c r="D37" i="3" s="1"/>
  <c r="E13" i="3"/>
  <c r="E37" i="3" s="1"/>
  <c r="B13" i="3"/>
  <c r="B37" i="3" s="1"/>
  <c r="C23" i="2"/>
  <c r="D38" i="1"/>
  <c r="D9" i="4" s="1"/>
  <c r="C38" i="1"/>
  <c r="C9" i="4" s="1"/>
  <c r="E46" i="1"/>
  <c r="E8" i="4" s="1"/>
  <c r="C49" i="1"/>
  <c r="E20" i="1"/>
  <c r="E9" i="4" s="1"/>
  <c r="B46" i="1"/>
  <c r="B20" i="1"/>
  <c r="B9" i="4" s="1"/>
  <c r="B8" i="4" l="1"/>
  <c r="B12" i="4"/>
  <c r="B7" i="4"/>
  <c r="B49" i="1"/>
  <c r="D49" i="1"/>
  <c r="E49" i="1"/>
  <c r="B47" i="1"/>
  <c r="D39" i="1"/>
  <c r="D47" i="1" s="1"/>
  <c r="B21" i="1"/>
  <c r="B6" i="4" s="1"/>
  <c r="C32" i="3"/>
  <c r="E32" i="3"/>
  <c r="D32" i="3"/>
  <c r="C39" i="1"/>
  <c r="C47" i="1" s="1"/>
  <c r="E21" i="1"/>
  <c r="E39" i="1"/>
  <c r="E47" i="1" s="1"/>
  <c r="E21" i="2" l="1"/>
  <c r="E26" i="2" s="1"/>
  <c r="D18" i="2"/>
  <c r="D21" i="2" s="1"/>
  <c r="D26" i="2" s="1"/>
  <c r="D6" i="4" l="1"/>
  <c r="D7" i="4"/>
  <c r="D10" i="4"/>
  <c r="D12" i="4"/>
  <c r="E6" i="4"/>
  <c r="E7" i="4"/>
  <c r="E10" i="4"/>
  <c r="E12" i="4"/>
  <c r="E29" i="2"/>
  <c r="D29" i="2"/>
  <c r="C18" i="2"/>
  <c r="B30" i="3"/>
  <c r="B32" i="3" l="1"/>
  <c r="B35" i="3" s="1"/>
  <c r="C21" i="2"/>
  <c r="C26" i="2" s="1"/>
  <c r="C35" i="3"/>
  <c r="E35" i="3"/>
  <c r="D35" i="3"/>
  <c r="C6" i="4" l="1"/>
  <c r="C7" i="4"/>
  <c r="C10" i="4"/>
  <c r="C12" i="4"/>
  <c r="C29" i="2"/>
</calcChain>
</file>

<file path=xl/sharedStrings.xml><?xml version="1.0" encoding="utf-8"?>
<sst xmlns="http://schemas.openxmlformats.org/spreadsheetml/2006/main" count="115" uniqueCount="94">
  <si>
    <t>CURRENT ASSETS</t>
  </si>
  <si>
    <t>Cash and Cash Equivalents</t>
  </si>
  <si>
    <t>Share Capital</t>
  </si>
  <si>
    <t>Gross Profit</t>
  </si>
  <si>
    <t>Cost of goods sold</t>
  </si>
  <si>
    <t>Inventories</t>
  </si>
  <si>
    <t>Property, Plant &amp; Equipment</t>
  </si>
  <si>
    <t>Current Liabilities</t>
  </si>
  <si>
    <t>Contribution to Worker's Participation &amp; Welfare Funds</t>
  </si>
  <si>
    <t>Current Tax</t>
  </si>
  <si>
    <t>Financial Expenses</t>
  </si>
  <si>
    <t>Dividend Paid</t>
  </si>
  <si>
    <t>ASSETS</t>
  </si>
  <si>
    <t>Investment</t>
  </si>
  <si>
    <t>Advance, Deposits &amp; Prepayments</t>
  </si>
  <si>
    <t>Other Receivable</t>
  </si>
  <si>
    <t xml:space="preserve">Working Capital Loan (Secured) </t>
  </si>
  <si>
    <t>Long Term Loan- Current Maturity</t>
  </si>
  <si>
    <t>Short Term Loan</t>
  </si>
  <si>
    <t>Net Asset Value Per Share</t>
  </si>
  <si>
    <t>Deferred Tax Liabilities</t>
  </si>
  <si>
    <t>Short Term Investments</t>
  </si>
  <si>
    <t>Security Deposits</t>
  </si>
  <si>
    <t>Deferred Tax (expenses)/income</t>
  </si>
  <si>
    <t>Collection from turnover</t>
  </si>
  <si>
    <t>Payment for costs and expenses</t>
  </si>
  <si>
    <t>Investment in shares of CDBL</t>
  </si>
  <si>
    <t>Short term loan received/(repaid)</t>
  </si>
  <si>
    <t>Sale immovable properties</t>
  </si>
  <si>
    <t>Short term investments</t>
  </si>
  <si>
    <t>Investment in financial assets</t>
  </si>
  <si>
    <t>Ratio</t>
  </si>
  <si>
    <t>Debt to Equity</t>
  </si>
  <si>
    <t>Current Ratio</t>
  </si>
  <si>
    <t>Operating Margin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</si>
  <si>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</si>
  <si>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Trade Payables</t>
  </si>
  <si>
    <t>Quarter 2</t>
  </si>
  <si>
    <t>Quarter 3</t>
  </si>
  <si>
    <t>Quarter 1</t>
  </si>
  <si>
    <t>Financial Income</t>
  </si>
  <si>
    <t>Interest Paid</t>
  </si>
  <si>
    <t>Administrative Expenses</t>
  </si>
  <si>
    <t>Selling Expense</t>
  </si>
  <si>
    <t>Bill Recievables/Debtors</t>
  </si>
  <si>
    <t xml:space="preserve">Tax Holiday Reserve </t>
  </si>
  <si>
    <t xml:space="preserve">Retained Earnings </t>
  </si>
  <si>
    <t>Revaluation Surplus</t>
  </si>
  <si>
    <t>Bai-Muajjal Finance (Secured)</t>
  </si>
  <si>
    <t>Acquisition of fixed assets</t>
  </si>
  <si>
    <t>Short Term Loan (Decreased)</t>
  </si>
  <si>
    <t>Long Term Loan (lncreased)</t>
  </si>
  <si>
    <t>Payment for cost and expenses</t>
  </si>
  <si>
    <t>Payment for financial expenses</t>
  </si>
  <si>
    <t>Creditors for Goods &amp; Expenses (Unsecured)</t>
  </si>
  <si>
    <t>Bangas Limited</t>
  </si>
  <si>
    <t>AS AT QUARTER END</t>
  </si>
  <si>
    <t>Income Tax Payable</t>
  </si>
  <si>
    <t>Liabilities and Other Finance (Unsecured)</t>
  </si>
  <si>
    <t>lncome Tax Paid and/or Deducted</t>
  </si>
  <si>
    <t>Return on Asset (ROA)</t>
  </si>
  <si>
    <t>Return on Equity (ROE)</t>
  </si>
  <si>
    <t>Net Margin</t>
  </si>
  <si>
    <t>Return on Invested Capital (ROIC)</t>
  </si>
  <si>
    <t>Consolidated Cash FLow Statement</t>
  </si>
  <si>
    <t>As at quarter end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</si>
  <si>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</si>
  <si>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</si>
  <si>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</si>
  <si>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</si>
  <si>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</si>
  <si>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Effects of exchange rate changes on cash and cash equivalents</t>
  </si>
  <si>
    <t>Cash and Cash Equivalents at End of Period</t>
  </si>
  <si>
    <t>Net Operating Cash Flow Per Share</t>
  </si>
  <si>
    <t>Shares to Calculate NOCFPS</t>
  </si>
  <si>
    <t>Consolidated Income Statement</t>
  </si>
  <si>
    <t>Net Revenues</t>
  </si>
  <si>
    <t>Operating Incomes/Expenses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</si>
  <si>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</si>
  <si>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</si>
  <si>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</si>
  <si>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</si>
  <si>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</si>
  <si>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</si>
  <si>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</si>
  <si>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</si>
  <si>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NON CURRENT ASSETS</t>
  </si>
  <si>
    <t>Liabilities and Capital</t>
  </si>
  <si>
    <t>Liabilities</t>
  </si>
  <si>
    <t>Shareholders’ Equity</t>
  </si>
  <si>
    <t>Non Current Liabilities</t>
  </si>
  <si>
    <t>Consolidated Balance Sheet</t>
  </si>
  <si>
    <t>Quarter 4</t>
  </si>
  <si>
    <t>Quarter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</si>
</sst>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[$-409]d\-mmm\-yy;@"/>
    <numFmt numFmtId="165" formatCode="_(* #,##0.00_);_(* \(#,##0.00\);_(* &quot;-&quot;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3" fontId="0" fillId="0" borderId="0" xfId="0" applyNumberFormat="1" applyBorder="1"/>
    <xf numFmtId="15" fontId="2" fillId="0" borderId="0" xfId="0" applyNumberFormat="1" applyFont="1"/>
    <xf numFmtId="0" fontId="3" fillId="0" borderId="0" xfId="0" applyFont="1"/>
    <xf numFmtId="0" fontId="0" fillId="0" borderId="0" xfId="0" applyFont="1" applyAlignment="1">
      <alignment horizontal="left"/>
    </xf>
    <xf numFmtId="2" fontId="0" fillId="0" borderId="0" xfId="0" applyNumberFormat="1"/>
    <xf numFmtId="2" fontId="1" fillId="0" borderId="0" xfId="0" applyNumberFormat="1" applyFont="1"/>
    <xf numFmtId="41" fontId="2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1" fontId="0" fillId="0" borderId="0" xfId="0" applyNumberFormat="1"/>
    <xf numFmtId="41" fontId="1" fillId="0" borderId="0" xfId="0" applyNumberFormat="1" applyFont="1" applyAlignment="1">
      <alignment horizontal="right"/>
    </xf>
    <xf numFmtId="41" fontId="0" fillId="0" borderId="0" xfId="0" applyNumberFormat="1" applyFont="1" applyAlignment="1">
      <alignment horizontal="right"/>
    </xf>
    <xf numFmtId="41" fontId="0" fillId="0" borderId="0" xfId="0" applyNumberFormat="1" applyFont="1"/>
    <xf numFmtId="41" fontId="4" fillId="0" borderId="3" xfId="0" applyNumberFormat="1" applyFont="1" applyBorder="1" applyAlignment="1">
      <alignment horizontal="right"/>
    </xf>
    <xf numFmtId="41" fontId="1" fillId="0" borderId="0" xfId="0" applyNumberFormat="1" applyFont="1" applyBorder="1"/>
    <xf numFmtId="41" fontId="1" fillId="0" borderId="0" xfId="0" applyNumberFormat="1" applyFont="1"/>
    <xf numFmtId="41" fontId="0" fillId="0" borderId="0" xfId="0" applyNumberFormat="1" applyBorder="1" applyAlignment="1">
      <alignment horizontal="right"/>
    </xf>
    <xf numFmtId="41" fontId="0" fillId="0" borderId="0" xfId="0" applyNumberFormat="1" applyBorder="1"/>
    <xf numFmtId="164" fontId="2" fillId="0" borderId="0" xfId="0" applyNumberFormat="1" applyFont="1" applyAlignment="1">
      <alignment horizontal="right"/>
    </xf>
    <xf numFmtId="165" fontId="1" fillId="0" borderId="0" xfId="0" applyNumberFormat="1" applyFont="1" applyBorder="1" applyAlignment="1">
      <alignment horizontal="right"/>
    </xf>
    <xf numFmtId="41" fontId="0" fillId="0" borderId="1" xfId="0" applyNumberFormat="1" applyBorder="1"/>
    <xf numFmtId="41" fontId="1" fillId="0" borderId="2" xfId="0" applyNumberFormat="1" applyFont="1" applyBorder="1"/>
    <xf numFmtId="41" fontId="0" fillId="0" borderId="2" xfId="0" applyNumberFormat="1" applyBorder="1"/>
    <xf numFmtId="41" fontId="0" fillId="0" borderId="5" xfId="0" applyNumberFormat="1" applyBorder="1"/>
    <xf numFmtId="41" fontId="1" fillId="0" borderId="4" xfId="0" applyNumberFormat="1" applyFont="1" applyBorder="1"/>
    <xf numFmtId="10" fontId="0" fillId="0" borderId="0" xfId="1" applyNumberFormat="1" applyFont="1"/>
    <xf numFmtId="3" fontId="0" fillId="0" borderId="0" xfId="0" applyNumberFormat="1" applyFont="1"/>
    <xf numFmtId="0" fontId="0" fillId="0" borderId="0" xfId="0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1" fontId="0" fillId="2" borderId="2" xfId="0" applyNumberFormat="1" applyFill="1" applyBorder="1"/>
    <xf numFmtId="0" fontId="0" fillId="0" borderId="0" xfId="1" applyNumberFormat="1" applyFont="1"/>
    <xf numFmtId="15" fontId="1" fillId="0" borderId="1" xfId="0" applyNumberFormat="1" applyFont="1" applyBorder="1" applyAlignment="1">
      <alignment horizontal="center" vertical="center"/>
    </xf>
    <xf numFmtId="0" fontId="0" fillId="0" borderId="6" xfId="0" applyBorder="1"/>
    <xf numFmtId="0" fontId="1" fillId="0" borderId="7" xfId="0" applyFont="1" applyBorder="1"/>
    <xf numFmtId="0" fontId="0" fillId="0" borderId="1" xfId="0" applyBorder="1"/>
    <xf numFmtId="41" fontId="1" fillId="0" borderId="2" xfId="0" applyNumberFormat="1" applyFont="1" applyBorder="1" applyAlignment="1">
      <alignment horizontal="right"/>
    </xf>
    <xf numFmtId="41" fontId="1" fillId="0" borderId="3" xfId="0" applyNumberFormat="1" applyFont="1" applyBorder="1" applyAlignment="1">
      <alignment horizontal="right"/>
    </xf>
    <xf numFmtId="165" fontId="1" fillId="0" borderId="8" xfId="0" applyNumberFormat="1" applyFont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5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0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" sqref="B4:F4"/>
    </sheetView>
  </sheetViews>
  <sheetFormatPr defaultRowHeight="15" x14ac:dyDescent="0.25"/>
  <cols>
    <col min="1" max="1" width="39.42578125" customWidth="1"/>
    <col min="2" max="7" width="14.28515625" bestFit="1" customWidth="1"/>
  </cols>
  <sheetData>
    <row r="1" spans="1:7" x14ac:dyDescent="0.25">
      <c r="A1" s="2" t="s">
        <v>55</v>
      </c>
    </row>
    <row r="2" spans="1:7" x14ac:dyDescent="0.25">
      <c r="A2" s="2" t="s">
        <v>91</v>
      </c>
    </row>
    <row r="3" spans="1:7" x14ac:dyDescent="0.25">
      <c r="A3" s="2" t="s">
        <v>56</v>
      </c>
    </row>
    <row r="4" spans="1:7" ht="15.75" x14ac:dyDescent="0.25">
      <c r="A4" s="3"/>
      <c r="B4" s="54" t="s">
        <v>37</v>
      </c>
      <c r="C4" s="54" t="s">
        <v>38</v>
      </c>
      <c r="D4" s="54" t="s">
        <v>39</v>
      </c>
      <c r="E4" s="54" t="s">
        <v>37</v>
      </c>
      <c r="F4" s="54" t="s">
        <v>38</v>
      </c>
      <c r="G4" s="34"/>
    </row>
    <row r="5" spans="1:7" ht="15.75" x14ac:dyDescent="0.25">
      <c r="B5" s="35">
        <v>43100</v>
      </c>
      <c r="C5" s="35">
        <v>43190</v>
      </c>
      <c r="D5" s="35">
        <v>43373</v>
      </c>
      <c r="E5" s="35">
        <v>43465</v>
      </c>
      <c r="F5" s="41">
        <v>43555</v>
      </c>
      <c r="G5" s="35"/>
    </row>
    <row r="6" spans="1:7" x14ac:dyDescent="0.25">
      <c r="A6" s="51" t="s">
        <v>12</v>
      </c>
    </row>
    <row r="7" spans="1:7" x14ac:dyDescent="0.25">
      <c r="A7" s="50" t="s">
        <v>86</v>
      </c>
    </row>
    <row r="8" spans="1:7" x14ac:dyDescent="0.25">
      <c r="A8" s="11" t="s">
        <v>6</v>
      </c>
      <c r="B8" s="19"/>
      <c r="C8" s="19"/>
      <c r="D8" s="19">
        <v>95914408</v>
      </c>
      <c r="E8" s="19">
        <v>95381694</v>
      </c>
      <c r="F8" s="19"/>
      <c r="G8" s="1"/>
    </row>
    <row r="9" spans="1:7" x14ac:dyDescent="0.25">
      <c r="A9" s="11" t="s">
        <v>13</v>
      </c>
      <c r="B9" s="19"/>
      <c r="C9" s="19"/>
      <c r="D9" s="19"/>
      <c r="E9" s="19"/>
      <c r="F9" s="19"/>
      <c r="G9" s="1"/>
    </row>
    <row r="10" spans="1:7" x14ac:dyDescent="0.25">
      <c r="A10" s="11" t="s">
        <v>22</v>
      </c>
      <c r="B10" s="19"/>
      <c r="C10" s="19"/>
      <c r="D10" s="19"/>
      <c r="E10" s="19"/>
      <c r="F10" s="19"/>
      <c r="G10" s="1"/>
    </row>
    <row r="11" spans="1:7" x14ac:dyDescent="0.25">
      <c r="A11" s="2"/>
      <c r="B11" s="29">
        <f>SUM(B8:B10)</f>
        <v>0</v>
      </c>
      <c r="C11" s="29">
        <f>SUM(C8:C10)</f>
        <v>0</v>
      </c>
      <c r="D11" s="29">
        <f t="shared" ref="D11:E11" si="0">SUM(D8:D10)</f>
        <v>95914408</v>
      </c>
      <c r="E11" s="29">
        <f t="shared" si="0"/>
        <v>95381694</v>
      </c>
      <c r="F11" s="29"/>
      <c r="G11" s="29"/>
    </row>
    <row r="12" spans="1:7" x14ac:dyDescent="0.25">
      <c r="A12" s="2"/>
      <c r="B12" s="24"/>
      <c r="C12" s="24"/>
      <c r="D12" s="24"/>
      <c r="E12" s="24"/>
      <c r="F12" s="24"/>
      <c r="G12" s="24"/>
    </row>
    <row r="13" spans="1:7" x14ac:dyDescent="0.25">
      <c r="A13" s="50" t="s">
        <v>0</v>
      </c>
      <c r="B13" s="22"/>
      <c r="C13" s="22"/>
      <c r="D13" s="22"/>
      <c r="E13" s="22"/>
      <c r="F13" s="22"/>
    </row>
    <row r="14" spans="1:7" x14ac:dyDescent="0.25">
      <c r="A14" s="6" t="s">
        <v>5</v>
      </c>
      <c r="B14" s="19"/>
      <c r="C14" s="19"/>
      <c r="D14" s="19">
        <v>15370279</v>
      </c>
      <c r="E14" s="19">
        <v>16608168</v>
      </c>
      <c r="F14" s="19"/>
      <c r="G14" s="1"/>
    </row>
    <row r="15" spans="1:7" x14ac:dyDescent="0.25">
      <c r="A15" s="11" t="s">
        <v>44</v>
      </c>
      <c r="B15" s="19"/>
      <c r="C15" s="19"/>
      <c r="D15" s="19">
        <v>55054473</v>
      </c>
      <c r="E15" s="19">
        <v>78595136</v>
      </c>
      <c r="F15" s="19"/>
      <c r="G15" s="1"/>
    </row>
    <row r="16" spans="1:7" x14ac:dyDescent="0.25">
      <c r="A16" t="s">
        <v>14</v>
      </c>
      <c r="B16" s="19"/>
      <c r="C16" s="19"/>
      <c r="D16" s="19">
        <v>23150483</v>
      </c>
      <c r="E16" s="19">
        <v>23622033</v>
      </c>
      <c r="F16" s="19"/>
      <c r="G16" s="1"/>
    </row>
    <row r="17" spans="1:8" x14ac:dyDescent="0.25">
      <c r="A17" t="s">
        <v>15</v>
      </c>
      <c r="B17" s="16"/>
      <c r="C17" s="16"/>
      <c r="D17" s="16">
        <v>11026149</v>
      </c>
      <c r="E17" s="16"/>
      <c r="F17" s="16"/>
      <c r="G17" s="1"/>
    </row>
    <row r="18" spans="1:8" x14ac:dyDescent="0.25">
      <c r="A18" t="s">
        <v>21</v>
      </c>
      <c r="B18" s="16"/>
      <c r="C18" s="16"/>
      <c r="D18" s="16"/>
      <c r="E18" s="16"/>
      <c r="F18" s="16"/>
    </row>
    <row r="19" spans="1:8" x14ac:dyDescent="0.25">
      <c r="A19" t="s">
        <v>1</v>
      </c>
      <c r="B19" s="16"/>
      <c r="C19" s="16"/>
      <c r="D19" s="16"/>
      <c r="E19" s="16">
        <v>5984308</v>
      </c>
      <c r="F19" s="16"/>
      <c r="G19" s="1"/>
    </row>
    <row r="20" spans="1:8" x14ac:dyDescent="0.25">
      <c r="A20" s="2"/>
      <c r="B20" s="29">
        <f>SUM(B14:B19)</f>
        <v>0</v>
      </c>
      <c r="C20" s="29">
        <f>SUM(C14:C19)</f>
        <v>0</v>
      </c>
      <c r="D20" s="29">
        <f t="shared" ref="D20" si="1">SUM(D14:D19)</f>
        <v>104601384</v>
      </c>
      <c r="E20" s="29">
        <f>SUM(E14:E19)</f>
        <v>124809645</v>
      </c>
      <c r="F20" s="29"/>
      <c r="G20" s="29"/>
    </row>
    <row r="21" spans="1:8" ht="15.75" thickBot="1" x14ac:dyDescent="0.3">
      <c r="A21" s="2"/>
      <c r="B21" s="30">
        <f>SUM(B11,B20)</f>
        <v>0</v>
      </c>
      <c r="C21" s="30">
        <f>SUM(C11,C20)</f>
        <v>0</v>
      </c>
      <c r="D21" s="30">
        <f t="shared" ref="D21" si="2">SUM(D11,D20)</f>
        <v>200515792</v>
      </c>
      <c r="E21" s="30">
        <f>SUM(E11,E20)</f>
        <v>220191339</v>
      </c>
      <c r="F21" s="30"/>
      <c r="G21" s="30"/>
    </row>
    <row r="22" spans="1:8" x14ac:dyDescent="0.25">
      <c r="B22" s="16"/>
      <c r="C22" s="16"/>
      <c r="D22" s="16"/>
      <c r="E22" s="16"/>
      <c r="F22" s="16"/>
    </row>
    <row r="23" spans="1:8" ht="15.75" x14ac:dyDescent="0.25">
      <c r="A23" s="52" t="s">
        <v>87</v>
      </c>
      <c r="B23" s="16"/>
      <c r="C23" s="16"/>
      <c r="D23" s="16"/>
      <c r="E23" s="16"/>
      <c r="F23" s="16"/>
    </row>
    <row r="24" spans="1:8" ht="15.75" x14ac:dyDescent="0.25">
      <c r="A24" s="53" t="s">
        <v>88</v>
      </c>
      <c r="B24" s="16"/>
      <c r="C24" s="16"/>
      <c r="D24" s="16"/>
      <c r="E24" s="16"/>
      <c r="F24" s="16"/>
    </row>
    <row r="25" spans="1:8" x14ac:dyDescent="0.25">
      <c r="A25" s="50" t="s">
        <v>90</v>
      </c>
      <c r="B25" s="16"/>
      <c r="C25" s="22"/>
      <c r="D25" s="16"/>
      <c r="E25" s="16"/>
      <c r="F25" s="22"/>
    </row>
    <row r="26" spans="1:8" x14ac:dyDescent="0.25">
      <c r="A26" s="6" t="s">
        <v>20</v>
      </c>
      <c r="B26" s="16"/>
      <c r="C26" s="19"/>
      <c r="D26" s="16">
        <v>3086293</v>
      </c>
      <c r="E26" s="16">
        <v>3086293</v>
      </c>
      <c r="F26" s="16"/>
      <c r="G26" s="1"/>
    </row>
    <row r="27" spans="1:8" s="6" customFormat="1" x14ac:dyDescent="0.25">
      <c r="A27" s="6" t="s">
        <v>48</v>
      </c>
      <c r="B27" s="19"/>
      <c r="C27" s="19"/>
      <c r="D27" s="19">
        <v>832318</v>
      </c>
      <c r="E27" s="19">
        <v>637772</v>
      </c>
      <c r="F27" s="19"/>
      <c r="G27" s="33"/>
      <c r="H27"/>
    </row>
    <row r="28" spans="1:8" x14ac:dyDescent="0.25">
      <c r="A28" s="2"/>
      <c r="B28" s="29">
        <f>SUM(B26:B27)</f>
        <v>0</v>
      </c>
      <c r="C28" s="29">
        <f>SUM(C26:C27)</f>
        <v>0</v>
      </c>
      <c r="D28" s="29">
        <f>SUM(D26:D27)</f>
        <v>3918611</v>
      </c>
      <c r="E28" s="29">
        <f t="shared" ref="E28" si="3">SUM(E26:E27)</f>
        <v>3724065</v>
      </c>
      <c r="F28" s="29"/>
      <c r="G28" s="29"/>
    </row>
    <row r="29" spans="1:8" x14ac:dyDescent="0.25">
      <c r="B29" s="16"/>
      <c r="C29" s="16"/>
      <c r="D29" s="16"/>
      <c r="E29" s="16"/>
      <c r="F29" s="16"/>
    </row>
    <row r="30" spans="1:8" x14ac:dyDescent="0.25">
      <c r="A30" s="50" t="s">
        <v>7</v>
      </c>
      <c r="B30" s="22"/>
      <c r="C30" s="22"/>
      <c r="D30" s="22"/>
      <c r="E30" s="22"/>
      <c r="F30" s="22"/>
    </row>
    <row r="31" spans="1:8" x14ac:dyDescent="0.25">
      <c r="A31" t="s">
        <v>16</v>
      </c>
      <c r="B31" s="19"/>
      <c r="C31" s="16"/>
      <c r="D31" s="16">
        <v>13178222</v>
      </c>
      <c r="E31" s="16"/>
      <c r="F31" s="19"/>
      <c r="G31" s="1"/>
    </row>
    <row r="32" spans="1:8" x14ac:dyDescent="0.25">
      <c r="A32" t="s">
        <v>17</v>
      </c>
      <c r="B32" s="19"/>
      <c r="C32" s="16"/>
      <c r="D32" s="16">
        <v>1983041</v>
      </c>
      <c r="E32" s="16"/>
      <c r="F32" s="16"/>
      <c r="G32" s="1"/>
    </row>
    <row r="33" spans="1:8" x14ac:dyDescent="0.25">
      <c r="A33" t="s">
        <v>18</v>
      </c>
      <c r="B33" s="19"/>
      <c r="C33" s="16"/>
      <c r="D33" s="16">
        <v>3103896</v>
      </c>
      <c r="E33" s="16">
        <v>30280507</v>
      </c>
      <c r="F33" s="16"/>
      <c r="G33" s="1"/>
    </row>
    <row r="34" spans="1:8" x14ac:dyDescent="0.25">
      <c r="A34" t="s">
        <v>36</v>
      </c>
      <c r="B34" s="19"/>
      <c r="C34" s="16"/>
      <c r="D34" s="16">
        <v>24676322</v>
      </c>
      <c r="E34" s="16"/>
      <c r="F34" s="16"/>
      <c r="G34" s="1"/>
    </row>
    <row r="35" spans="1:8" x14ac:dyDescent="0.25">
      <c r="A35" t="s">
        <v>54</v>
      </c>
      <c r="B35" s="19"/>
      <c r="C35" s="16"/>
      <c r="D35" s="16"/>
      <c r="E35" s="16">
        <v>2058418</v>
      </c>
      <c r="F35" s="16"/>
    </row>
    <row r="36" spans="1:8" x14ac:dyDescent="0.25">
      <c r="A36" t="s">
        <v>58</v>
      </c>
      <c r="B36" s="16"/>
      <c r="C36" s="16"/>
      <c r="D36" s="16"/>
      <c r="E36" s="16">
        <v>3678592</v>
      </c>
      <c r="F36" s="16"/>
    </row>
    <row r="37" spans="1:8" x14ac:dyDescent="0.25">
      <c r="A37" t="s">
        <v>57</v>
      </c>
      <c r="B37" s="16"/>
      <c r="C37" s="19"/>
      <c r="D37" s="16"/>
      <c r="E37" s="16">
        <v>27406129</v>
      </c>
      <c r="F37" s="19"/>
      <c r="G37" s="1"/>
    </row>
    <row r="38" spans="1:8" x14ac:dyDescent="0.25">
      <c r="A38" s="2"/>
      <c r="B38" s="29">
        <f>SUM(B31:B37)</f>
        <v>0</v>
      </c>
      <c r="C38" s="29">
        <f>SUM(C31:C37)</f>
        <v>0</v>
      </c>
      <c r="D38" s="29">
        <f>SUM(D31:D37)</f>
        <v>42941481</v>
      </c>
      <c r="E38" s="39">
        <f>SUM(E31:E37)</f>
        <v>63423646</v>
      </c>
      <c r="F38" s="29"/>
      <c r="G38" s="29"/>
    </row>
    <row r="39" spans="1:8" s="2" customFormat="1" x14ac:dyDescent="0.25">
      <c r="B39" s="22">
        <f>SUM(B38,B28)</f>
        <v>0</v>
      </c>
      <c r="C39" s="22">
        <f>SUM(C38,C28)</f>
        <v>0</v>
      </c>
      <c r="D39" s="22">
        <f>SUM(D38,D28)</f>
        <v>46860092</v>
      </c>
      <c r="E39" s="22">
        <f>SUM(E38,E28)</f>
        <v>67147711</v>
      </c>
      <c r="F39" s="22"/>
      <c r="G39" s="22"/>
      <c r="H39"/>
    </row>
    <row r="40" spans="1:8" s="2" customFormat="1" x14ac:dyDescent="0.25">
      <c r="B40" s="22"/>
      <c r="C40" s="22"/>
      <c r="D40" s="22"/>
      <c r="E40" s="22"/>
      <c r="F40" s="22"/>
      <c r="G40" s="22"/>
      <c r="H40"/>
    </row>
    <row r="41" spans="1:8" x14ac:dyDescent="0.25">
      <c r="A41" s="50" t="s">
        <v>89</v>
      </c>
      <c r="B41" s="22"/>
      <c r="C41" s="22"/>
      <c r="D41" s="22"/>
      <c r="E41" s="22"/>
      <c r="F41" s="22"/>
    </row>
    <row r="42" spans="1:8" x14ac:dyDescent="0.25">
      <c r="A42" t="s">
        <v>2</v>
      </c>
      <c r="B42" s="16"/>
      <c r="C42" s="16"/>
      <c r="D42" s="16">
        <v>63144050</v>
      </c>
      <c r="E42" s="16">
        <v>72615650</v>
      </c>
      <c r="F42" s="16"/>
      <c r="G42" s="1"/>
    </row>
    <row r="43" spans="1:8" x14ac:dyDescent="0.25">
      <c r="A43" t="s">
        <v>45</v>
      </c>
      <c r="B43" s="16"/>
      <c r="C43" s="16"/>
      <c r="D43" s="16">
        <v>2620419</v>
      </c>
      <c r="E43" s="16">
        <v>2620419</v>
      </c>
      <c r="F43" s="16"/>
      <c r="G43" s="16"/>
    </row>
    <row r="44" spans="1:8" x14ac:dyDescent="0.25">
      <c r="A44" t="s">
        <v>46</v>
      </c>
      <c r="B44" s="16"/>
      <c r="C44" s="16"/>
      <c r="D44" s="16">
        <v>19787126</v>
      </c>
      <c r="E44" s="16">
        <v>18504948</v>
      </c>
      <c r="F44" s="16"/>
      <c r="G44" s="1"/>
    </row>
    <row r="45" spans="1:8" x14ac:dyDescent="0.25">
      <c r="A45" t="s">
        <v>47</v>
      </c>
      <c r="B45" s="16"/>
      <c r="C45" s="16"/>
      <c r="D45" s="16">
        <v>68104105</v>
      </c>
      <c r="E45" s="16">
        <v>68104105</v>
      </c>
      <c r="F45" s="16"/>
      <c r="G45" s="1"/>
    </row>
    <row r="46" spans="1:8" x14ac:dyDescent="0.25">
      <c r="A46" s="2"/>
      <c r="B46" s="29">
        <f>SUM(B42:B45)</f>
        <v>0</v>
      </c>
      <c r="C46" s="29">
        <f>SUM(C42:C45)</f>
        <v>0</v>
      </c>
      <c r="D46" s="29">
        <f>SUM(D42:D45)</f>
        <v>153655700</v>
      </c>
      <c r="E46" s="29">
        <f>SUM(E42:E45)</f>
        <v>161845122</v>
      </c>
      <c r="F46" s="29"/>
      <c r="G46" s="29"/>
    </row>
    <row r="47" spans="1:8" ht="15.75" thickBot="1" x14ac:dyDescent="0.3">
      <c r="A47" s="2"/>
      <c r="B47" s="31">
        <f>SUM(B39,B46)</f>
        <v>0</v>
      </c>
      <c r="C47" s="31">
        <f>SUM(C39,C46)</f>
        <v>0</v>
      </c>
      <c r="D47" s="31">
        <f>SUM(D39,D46)</f>
        <v>200515792</v>
      </c>
      <c r="E47" s="31">
        <f>SUM(E39,E46)</f>
        <v>228992833</v>
      </c>
      <c r="F47" s="31"/>
      <c r="G47" s="31"/>
    </row>
    <row r="48" spans="1:8" x14ac:dyDescent="0.25">
      <c r="F48" s="1"/>
      <c r="G48" s="1"/>
    </row>
    <row r="49" spans="1:8" s="2" customFormat="1" x14ac:dyDescent="0.25">
      <c r="A49" s="2" t="s">
        <v>19</v>
      </c>
      <c r="B49" s="13" t="e">
        <f>B46/(B42/10)</f>
        <v>#DIV/0!</v>
      </c>
      <c r="C49" s="13" t="e">
        <f>C46/(C42/10)</f>
        <v>#DIV/0!</v>
      </c>
      <c r="D49" s="13">
        <f>D46/(D42/10)</f>
        <v>24.334153415880039</v>
      </c>
      <c r="E49" s="13">
        <f>E46/(E42/10)</f>
        <v>22.287912040999426</v>
      </c>
      <c r="F49" s="13"/>
      <c r="G49" s="13"/>
      <c r="H49"/>
    </row>
    <row r="50" spans="1:8" x14ac:dyDescent="0.25">
      <c r="B50" s="1"/>
      <c r="C50" s="4"/>
      <c r="D50" s="1"/>
      <c r="E50" s="1"/>
      <c r="F50" s="4"/>
      <c r="G50" s="4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3"/>
  <sheetViews>
    <sheetView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B4" sqref="B4:F4"/>
    </sheetView>
  </sheetViews>
  <sheetFormatPr defaultRowHeight="15" x14ac:dyDescent="0.25"/>
  <cols>
    <col min="1" max="1" width="39" customWidth="1"/>
    <col min="2" max="6" width="18" bestFit="1" customWidth="1"/>
    <col min="7" max="7" width="12.7109375" style="7" bestFit="1" customWidth="1"/>
  </cols>
  <sheetData>
    <row r="1" spans="1:12" x14ac:dyDescent="0.25">
      <c r="A1" s="2" t="s">
        <v>55</v>
      </c>
      <c r="G1"/>
    </row>
    <row r="2" spans="1:12" ht="15.75" x14ac:dyDescent="0.25">
      <c r="A2" s="2" t="s">
        <v>75</v>
      </c>
      <c r="B2" s="3"/>
      <c r="C2" s="3"/>
      <c r="D2" s="3"/>
      <c r="E2" s="3"/>
    </row>
    <row r="3" spans="1:12" ht="15.75" x14ac:dyDescent="0.25">
      <c r="A3" s="3" t="s">
        <v>56</v>
      </c>
      <c r="B3" s="3"/>
      <c r="C3" s="3"/>
      <c r="D3" s="3"/>
      <c r="E3" s="3"/>
    </row>
    <row r="4" spans="1:12" ht="15.75" x14ac:dyDescent="0.25">
      <c r="A4" s="3"/>
      <c r="B4" s="54" t="s">
        <v>37</v>
      </c>
      <c r="C4" s="54" t="s">
        <v>38</v>
      </c>
      <c r="D4" s="54" t="s">
        <v>39</v>
      </c>
      <c r="E4" s="54" t="s">
        <v>37</v>
      </c>
      <c r="F4" s="54" t="s">
        <v>38</v>
      </c>
    </row>
    <row r="5" spans="1:12" ht="15.75" x14ac:dyDescent="0.25">
      <c r="A5" s="3"/>
      <c r="B5" s="35">
        <v>43100</v>
      </c>
      <c r="C5" s="35">
        <v>43190</v>
      </c>
      <c r="D5" s="35">
        <v>43373</v>
      </c>
      <c r="E5" s="35">
        <v>43465</v>
      </c>
      <c r="F5" s="41">
        <v>43555</v>
      </c>
      <c r="G5" s="9"/>
    </row>
    <row r="6" spans="1:12" ht="15.75" x14ac:dyDescent="0.25">
      <c r="A6" s="3"/>
      <c r="B6" s="9"/>
      <c r="C6" s="9"/>
      <c r="D6" s="9"/>
      <c r="E6" s="9"/>
      <c r="F6" s="9"/>
    </row>
    <row r="7" spans="1:12" x14ac:dyDescent="0.25">
      <c r="A7" s="48" t="s">
        <v>76</v>
      </c>
      <c r="B7" s="16"/>
      <c r="C7" s="16"/>
      <c r="D7" s="16">
        <v>45310012</v>
      </c>
      <c r="E7" s="16">
        <v>93039761</v>
      </c>
      <c r="F7" s="16"/>
      <c r="G7" s="8"/>
    </row>
    <row r="8" spans="1:12" x14ac:dyDescent="0.25">
      <c r="A8" t="s">
        <v>4</v>
      </c>
      <c r="B8" s="27"/>
      <c r="C8" s="27"/>
      <c r="D8" s="27">
        <v>25581778</v>
      </c>
      <c r="E8" s="27">
        <v>50975026</v>
      </c>
      <c r="F8" s="27"/>
      <c r="G8" s="8"/>
      <c r="I8" s="8"/>
      <c r="J8" s="8"/>
      <c r="K8" s="8"/>
      <c r="L8" s="8"/>
    </row>
    <row r="9" spans="1:12" x14ac:dyDescent="0.25">
      <c r="A9" s="48" t="s">
        <v>3</v>
      </c>
      <c r="B9" s="22">
        <f>B7-B8</f>
        <v>0</v>
      </c>
      <c r="C9" s="22">
        <f>C7-C8</f>
        <v>0</v>
      </c>
      <c r="D9" s="22">
        <f t="shared" ref="D9:E9" si="0">D7-D8</f>
        <v>19728234</v>
      </c>
      <c r="E9" s="22">
        <f t="shared" si="0"/>
        <v>42064735</v>
      </c>
      <c r="F9" s="22"/>
      <c r="G9" s="22"/>
    </row>
    <row r="10" spans="1:12" x14ac:dyDescent="0.25">
      <c r="A10" s="2"/>
      <c r="B10" s="22"/>
      <c r="C10" s="22"/>
      <c r="D10" s="22"/>
      <c r="E10" s="22"/>
      <c r="F10" s="22"/>
      <c r="G10" s="22"/>
    </row>
    <row r="11" spans="1:12" x14ac:dyDescent="0.25">
      <c r="A11" s="48" t="s">
        <v>77</v>
      </c>
      <c r="B11" s="22">
        <f t="shared" ref="B11" si="1">SUM(B12:B14)</f>
        <v>0</v>
      </c>
      <c r="C11" s="22">
        <f>SUM(C12:C14)</f>
        <v>0</v>
      </c>
      <c r="D11" s="22">
        <f>SUM(D12:D14)</f>
        <v>8495198</v>
      </c>
      <c r="E11" s="22">
        <f t="shared" ref="E11:F11" si="2">SUM(E12:E14)</f>
        <v>19337773</v>
      </c>
      <c r="F11" s="22">
        <f t="shared" si="2"/>
        <v>0</v>
      </c>
      <c r="G11" s="22"/>
    </row>
    <row r="12" spans="1:12" x14ac:dyDescent="0.25">
      <c r="A12" t="s">
        <v>42</v>
      </c>
      <c r="B12" s="19"/>
      <c r="C12" s="16"/>
      <c r="D12" s="16">
        <v>2222150</v>
      </c>
      <c r="E12" s="16">
        <v>4618772</v>
      </c>
      <c r="F12" s="16"/>
      <c r="G12" s="16"/>
      <c r="I12" s="8"/>
      <c r="J12" s="8"/>
      <c r="K12" s="8"/>
      <c r="L12" s="8"/>
    </row>
    <row r="13" spans="1:12" ht="15.75" customHeight="1" x14ac:dyDescent="0.25">
      <c r="A13" s="6" t="s">
        <v>43</v>
      </c>
      <c r="B13" s="19"/>
      <c r="C13" s="16"/>
      <c r="D13" s="16">
        <v>5693452</v>
      </c>
      <c r="E13" s="16">
        <v>13439406</v>
      </c>
      <c r="F13" s="16"/>
      <c r="G13" s="16"/>
      <c r="I13" s="8"/>
      <c r="J13" s="8"/>
      <c r="K13" s="8"/>
      <c r="L13" s="8"/>
    </row>
    <row r="14" spans="1:12" s="6" customFormat="1" ht="15.75" customHeight="1" x14ac:dyDescent="0.25">
      <c r="A14" s="6" t="s">
        <v>10</v>
      </c>
      <c r="B14" s="19"/>
      <c r="C14" s="19"/>
      <c r="D14" s="19">
        <v>579596</v>
      </c>
      <c r="E14" s="16">
        <v>1279595</v>
      </c>
      <c r="F14" s="19"/>
      <c r="G14" s="19"/>
      <c r="H14"/>
    </row>
    <row r="15" spans="1:12" x14ac:dyDescent="0.25">
      <c r="A15" s="48" t="s">
        <v>78</v>
      </c>
      <c r="B15" s="28">
        <f t="shared" ref="B15" si="3">B9-B11</f>
        <v>0</v>
      </c>
      <c r="C15" s="28">
        <f>C9-C11</f>
        <v>0</v>
      </c>
      <c r="D15" s="28">
        <f>D9-D11</f>
        <v>11233036</v>
      </c>
      <c r="E15" s="28">
        <f t="shared" ref="E15:F15" si="4">E9-E11</f>
        <v>22726962</v>
      </c>
      <c r="F15" s="28">
        <f t="shared" si="4"/>
        <v>0</v>
      </c>
      <c r="G15" s="28"/>
    </row>
    <row r="16" spans="1:12" x14ac:dyDescent="0.25">
      <c r="A16" s="49" t="s">
        <v>79</v>
      </c>
      <c r="B16" s="19"/>
      <c r="C16" s="16"/>
      <c r="D16" s="16"/>
      <c r="E16" s="16"/>
      <c r="F16" s="16"/>
      <c r="G16" s="16"/>
    </row>
    <row r="17" spans="1:12" x14ac:dyDescent="0.25">
      <c r="B17" s="19"/>
      <c r="C17" s="19"/>
      <c r="D17" s="19"/>
      <c r="E17" s="19"/>
      <c r="F17" s="16"/>
      <c r="G17" s="16"/>
    </row>
    <row r="18" spans="1:12" x14ac:dyDescent="0.25">
      <c r="A18" s="48" t="s">
        <v>80</v>
      </c>
      <c r="B18" s="19">
        <f>SUM(B15:B16)</f>
        <v>0</v>
      </c>
      <c r="C18" s="19">
        <f>SUM(C15:C16)</f>
        <v>0</v>
      </c>
      <c r="D18" s="19">
        <f t="shared" ref="D18:E18" si="5">SUM(D15:D16)</f>
        <v>11233036</v>
      </c>
      <c r="E18" s="19">
        <f t="shared" si="5"/>
        <v>22726962</v>
      </c>
      <c r="F18" s="19"/>
      <c r="G18" s="19"/>
    </row>
    <row r="19" spans="1:12" x14ac:dyDescent="0.25">
      <c r="A19" s="6" t="s">
        <v>8</v>
      </c>
      <c r="B19" s="19"/>
      <c r="C19" s="16"/>
      <c r="D19" s="16">
        <v>561652</v>
      </c>
      <c r="E19" s="16">
        <v>1136348</v>
      </c>
      <c r="F19" s="16"/>
      <c r="G19" s="16"/>
      <c r="I19" s="8"/>
      <c r="J19" s="8"/>
      <c r="K19" s="8"/>
      <c r="L19" s="8"/>
    </row>
    <row r="20" spans="1:12" x14ac:dyDescent="0.25">
      <c r="A20" s="6"/>
      <c r="B20" s="19"/>
      <c r="C20" s="16"/>
      <c r="D20" s="16"/>
      <c r="E20" s="16"/>
      <c r="F20" s="16"/>
      <c r="G20" s="16"/>
    </row>
    <row r="21" spans="1:12" x14ac:dyDescent="0.25">
      <c r="A21" s="48" t="s">
        <v>81</v>
      </c>
      <c r="B21" s="28">
        <f>(B18-B19)</f>
        <v>0</v>
      </c>
      <c r="C21" s="28">
        <f>(C18-C19)</f>
        <v>0</v>
      </c>
      <c r="D21" s="28">
        <f t="shared" ref="D21:E21" si="6">(D18-D19)</f>
        <v>10671384</v>
      </c>
      <c r="E21" s="28">
        <f t="shared" si="6"/>
        <v>21590614</v>
      </c>
      <c r="F21" s="28"/>
      <c r="G21" s="28"/>
    </row>
    <row r="22" spans="1:12" x14ac:dyDescent="0.25">
      <c r="B22" s="21"/>
      <c r="C22" s="22"/>
      <c r="D22" s="21"/>
      <c r="E22" s="21"/>
      <c r="F22" s="22"/>
      <c r="G22" s="22"/>
    </row>
    <row r="23" spans="1:12" x14ac:dyDescent="0.25">
      <c r="A23" s="50" t="s">
        <v>82</v>
      </c>
      <c r="B23" s="21">
        <f t="shared" ref="B23" si="7">SUM(B24:B25)</f>
        <v>0</v>
      </c>
      <c r="C23" s="21">
        <f>SUM(C24:C25)</f>
        <v>0</v>
      </c>
      <c r="D23" s="21">
        <v>-2667846</v>
      </c>
      <c r="E23" s="21">
        <v>-5397653</v>
      </c>
      <c r="F23" s="21"/>
      <c r="G23" s="21"/>
    </row>
    <row r="24" spans="1:12" x14ac:dyDescent="0.25">
      <c r="A24" t="s">
        <v>9</v>
      </c>
      <c r="B24" s="19"/>
      <c r="C24" s="16"/>
      <c r="D24" s="16"/>
      <c r="E24" s="16"/>
      <c r="F24" s="16"/>
      <c r="G24" s="16"/>
    </row>
    <row r="25" spans="1:12" x14ac:dyDescent="0.25">
      <c r="A25" t="s">
        <v>23</v>
      </c>
      <c r="B25" s="24"/>
      <c r="C25" s="24"/>
      <c r="D25" s="24"/>
      <c r="E25" s="24"/>
      <c r="F25" s="24"/>
      <c r="G25" s="24"/>
    </row>
    <row r="26" spans="1:12" x14ac:dyDescent="0.25">
      <c r="A26" s="48" t="s">
        <v>83</v>
      </c>
      <c r="B26" s="28">
        <f t="shared" ref="B26:E26" si="8">B21+B23</f>
        <v>0</v>
      </c>
      <c r="C26" s="28">
        <f>C21+C23</f>
        <v>0</v>
      </c>
      <c r="D26" s="28">
        <f t="shared" si="8"/>
        <v>8003538</v>
      </c>
      <c r="E26" s="28">
        <f t="shared" si="8"/>
        <v>16192961</v>
      </c>
      <c r="F26" s="28"/>
      <c r="G26" s="28"/>
    </row>
    <row r="27" spans="1:12" x14ac:dyDescent="0.25">
      <c r="A27" s="2"/>
      <c r="B27" s="21"/>
      <c r="C27" s="21"/>
      <c r="D27" s="21"/>
      <c r="E27" s="21"/>
      <c r="F27" s="21"/>
      <c r="G27" s="21"/>
    </row>
    <row r="28" spans="1:12" x14ac:dyDescent="0.25">
      <c r="A28" s="2"/>
      <c r="C28" s="1"/>
      <c r="F28" s="1"/>
      <c r="G28" s="1"/>
    </row>
    <row r="29" spans="1:12" s="2" customFormat="1" x14ac:dyDescent="0.25">
      <c r="A29" s="48" t="s">
        <v>84</v>
      </c>
      <c r="B29" s="13" t="e">
        <f>B26/('1'!B42/10)</f>
        <v>#DIV/0!</v>
      </c>
      <c r="C29" s="13" t="e">
        <f>C26/('1'!C42/10)</f>
        <v>#DIV/0!</v>
      </c>
      <c r="D29" s="13">
        <f>D26/('1'!D42/10)</f>
        <v>1.2675046975922513</v>
      </c>
      <c r="E29" s="13">
        <f>E26/('1'!E42/10)</f>
        <v>2.22995469984776</v>
      </c>
      <c r="F29" s="13"/>
      <c r="G29" s="13"/>
    </row>
    <row r="30" spans="1:12" x14ac:dyDescent="0.25">
      <c r="A30" s="49" t="s">
        <v>85</v>
      </c>
    </row>
    <row r="33" spans="5:5" x14ac:dyDescent="0.25">
      <c r="E33" t="s">
        <v>35</v>
      </c>
    </row>
    <row r="53" spans="1:2" x14ac:dyDescent="0.25">
      <c r="A53" s="7"/>
      <c r="B53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3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13" sqref="J13"/>
    </sheetView>
  </sheetViews>
  <sheetFormatPr defaultRowHeight="15" x14ac:dyDescent="0.25"/>
  <cols>
    <col min="1" max="1" width="41.140625" customWidth="1"/>
    <col min="2" max="6" width="15" style="15" bestFit="1" customWidth="1"/>
    <col min="7" max="7" width="15" style="16" bestFit="1" customWidth="1"/>
    <col min="8" max="8" width="9.140625" style="16"/>
  </cols>
  <sheetData>
    <row r="1" spans="1:7" ht="15.75" x14ac:dyDescent="0.25">
      <c r="A1" s="2" t="s">
        <v>55</v>
      </c>
      <c r="B1" s="14"/>
      <c r="C1" s="14"/>
      <c r="D1" s="14"/>
      <c r="E1" s="14"/>
    </row>
    <row r="2" spans="1:7" ht="15.75" x14ac:dyDescent="0.25">
      <c r="A2" s="2" t="s">
        <v>64</v>
      </c>
      <c r="B2" s="14"/>
      <c r="C2" s="14"/>
      <c r="D2" s="14"/>
      <c r="E2" s="14"/>
    </row>
    <row r="3" spans="1:7" ht="15.75" x14ac:dyDescent="0.25">
      <c r="A3" s="3" t="s">
        <v>56</v>
      </c>
      <c r="B3" s="36"/>
      <c r="C3" s="36"/>
      <c r="D3" s="36"/>
      <c r="E3" s="36"/>
      <c r="F3" s="37"/>
      <c r="G3" s="14"/>
    </row>
    <row r="4" spans="1:7" ht="15.75" x14ac:dyDescent="0.25">
      <c r="A4" s="3"/>
      <c r="B4" s="54" t="s">
        <v>37</v>
      </c>
      <c r="C4" s="54" t="s">
        <v>38</v>
      </c>
      <c r="D4" s="54" t="s">
        <v>39</v>
      </c>
      <c r="E4" s="54" t="s">
        <v>37</v>
      </c>
      <c r="F4" s="54" t="s">
        <v>38</v>
      </c>
      <c r="G4" s="14"/>
    </row>
    <row r="5" spans="1:7" ht="15.75" x14ac:dyDescent="0.25">
      <c r="A5" s="3"/>
      <c r="B5" s="38">
        <v>43100</v>
      </c>
      <c r="C5" s="38">
        <v>43190</v>
      </c>
      <c r="D5" s="38">
        <v>43373</v>
      </c>
      <c r="E5" s="38">
        <v>43465</v>
      </c>
      <c r="F5" s="41">
        <v>43555</v>
      </c>
      <c r="G5" s="25"/>
    </row>
    <row r="6" spans="1:7" ht="15.75" x14ac:dyDescent="0.25">
      <c r="A6" s="3"/>
      <c r="B6" s="14"/>
      <c r="C6" s="14"/>
      <c r="D6" s="14"/>
      <c r="E6" s="14"/>
      <c r="F6" s="14"/>
    </row>
    <row r="7" spans="1:7" x14ac:dyDescent="0.25">
      <c r="A7" s="48" t="s">
        <v>66</v>
      </c>
    </row>
    <row r="8" spans="1:7" x14ac:dyDescent="0.25">
      <c r="A8" t="s">
        <v>24</v>
      </c>
      <c r="D8" s="15">
        <v>43345498</v>
      </c>
      <c r="E8" s="15">
        <v>67534584</v>
      </c>
    </row>
    <row r="9" spans="1:7" ht="15.75" x14ac:dyDescent="0.25">
      <c r="A9" s="10" t="s">
        <v>52</v>
      </c>
      <c r="D9" s="15">
        <v>-30672076</v>
      </c>
      <c r="E9" s="15">
        <v>-76110743</v>
      </c>
    </row>
    <row r="10" spans="1:7" ht="15.75" x14ac:dyDescent="0.25">
      <c r="A10" s="10" t="s">
        <v>53</v>
      </c>
      <c r="D10" s="15">
        <v>-579596</v>
      </c>
      <c r="E10" s="15">
        <v>-1279595</v>
      </c>
    </row>
    <row r="11" spans="1:7" ht="15.75" x14ac:dyDescent="0.25">
      <c r="A11" s="10" t="s">
        <v>59</v>
      </c>
    </row>
    <row r="12" spans="1:7" ht="15.75" x14ac:dyDescent="0.25">
      <c r="A12" s="10" t="s">
        <v>25</v>
      </c>
    </row>
    <row r="13" spans="1:7" ht="15.75" x14ac:dyDescent="0.25">
      <c r="A13" s="3"/>
      <c r="B13" s="46">
        <f>SUM(B8:B12)</f>
        <v>0</v>
      </c>
      <c r="C13" s="46">
        <f>SUM(C8:C12)</f>
        <v>0</v>
      </c>
      <c r="D13" s="46">
        <f t="shared" ref="D13" si="0">SUM(D8:D12)</f>
        <v>12093826</v>
      </c>
      <c r="E13" s="46">
        <f>SUM(E8:E12)</f>
        <v>-9855754</v>
      </c>
      <c r="F13" s="46"/>
      <c r="G13" s="17"/>
    </row>
    <row r="14" spans="1:7" ht="15.75" x14ac:dyDescent="0.25">
      <c r="A14" s="3"/>
      <c r="B14" s="17"/>
      <c r="C14" s="17"/>
      <c r="D14" s="17"/>
      <c r="E14" s="17"/>
      <c r="F14" s="17"/>
    </row>
    <row r="15" spans="1:7" x14ac:dyDescent="0.25">
      <c r="A15" s="48" t="s">
        <v>67</v>
      </c>
    </row>
    <row r="16" spans="1:7" x14ac:dyDescent="0.25">
      <c r="A16" s="5" t="s">
        <v>49</v>
      </c>
    </row>
    <row r="17" spans="1:8" x14ac:dyDescent="0.25">
      <c r="A17" s="5" t="s">
        <v>40</v>
      </c>
    </row>
    <row r="18" spans="1:8" x14ac:dyDescent="0.25">
      <c r="A18" s="5" t="s">
        <v>28</v>
      </c>
    </row>
    <row r="19" spans="1:8" x14ac:dyDescent="0.25">
      <c r="A19" t="s">
        <v>26</v>
      </c>
    </row>
    <row r="20" spans="1:8" x14ac:dyDescent="0.25">
      <c r="A20" t="s">
        <v>29</v>
      </c>
    </row>
    <row r="21" spans="1:8" x14ac:dyDescent="0.25">
      <c r="A21" s="5" t="s">
        <v>30</v>
      </c>
    </row>
    <row r="22" spans="1:8" x14ac:dyDescent="0.25">
      <c r="A22" s="2"/>
      <c r="B22" s="46">
        <f>SUM(B16:B21)</f>
        <v>0</v>
      </c>
      <c r="C22" s="46">
        <f>SUM(C16:C21)</f>
        <v>0</v>
      </c>
      <c r="D22" s="46">
        <f t="shared" ref="D22:H22" si="1">SUM(D16:D21)</f>
        <v>0</v>
      </c>
      <c r="E22" s="46">
        <f t="shared" si="1"/>
        <v>0</v>
      </c>
      <c r="F22" s="46">
        <f t="shared" si="1"/>
        <v>0</v>
      </c>
      <c r="G22" s="17">
        <f t="shared" si="1"/>
        <v>0</v>
      </c>
      <c r="H22" s="17">
        <f t="shared" si="1"/>
        <v>0</v>
      </c>
    </row>
    <row r="24" spans="1:8" x14ac:dyDescent="0.25">
      <c r="A24" s="48" t="s">
        <v>68</v>
      </c>
    </row>
    <row r="25" spans="1:8" x14ac:dyDescent="0.25">
      <c r="A25" t="s">
        <v>51</v>
      </c>
      <c r="D25" s="15">
        <v>-376434</v>
      </c>
      <c r="E25" s="15">
        <v>-570980</v>
      </c>
    </row>
    <row r="26" spans="1:8" s="6" customFormat="1" x14ac:dyDescent="0.25">
      <c r="A26" s="6" t="s">
        <v>50</v>
      </c>
      <c r="B26" s="18"/>
      <c r="C26" s="18"/>
      <c r="D26" s="18">
        <v>-11265094</v>
      </c>
      <c r="E26" s="18">
        <v>5837191</v>
      </c>
      <c r="F26" s="15"/>
      <c r="G26" s="19"/>
      <c r="H26" s="19"/>
    </row>
    <row r="27" spans="1:8" x14ac:dyDescent="0.25">
      <c r="A27" t="s">
        <v>27</v>
      </c>
    </row>
    <row r="28" spans="1:8" x14ac:dyDescent="0.25">
      <c r="A28" t="s">
        <v>41</v>
      </c>
      <c r="E28" s="18"/>
    </row>
    <row r="29" spans="1:8" x14ac:dyDescent="0.25">
      <c r="A29" t="s">
        <v>11</v>
      </c>
      <c r="E29" s="18"/>
    </row>
    <row r="30" spans="1:8" x14ac:dyDescent="0.25">
      <c r="A30" s="2"/>
      <c r="B30" s="20">
        <f>SUM(B25:B29)</f>
        <v>0</v>
      </c>
      <c r="C30" s="20">
        <f>SUM(C25:C29)</f>
        <v>0</v>
      </c>
      <c r="D30" s="20">
        <f>SUM(D25:D29)</f>
        <v>-11641528</v>
      </c>
      <c r="E30" s="20">
        <f>SUM(E25:E29)</f>
        <v>5266211</v>
      </c>
      <c r="F30" s="20"/>
      <c r="G30" s="20"/>
    </row>
    <row r="32" spans="1:8" x14ac:dyDescent="0.25">
      <c r="A32" s="2" t="s">
        <v>69</v>
      </c>
      <c r="B32" s="17">
        <f>SUM(B13,B22,B30)</f>
        <v>0</v>
      </c>
      <c r="C32" s="17">
        <f>SUM(C13,C22,C30)</f>
        <v>0</v>
      </c>
      <c r="D32" s="17">
        <f>SUM(D13,D22,D30)</f>
        <v>452298</v>
      </c>
      <c r="E32" s="17">
        <f>SUM(E13,E22,E30)</f>
        <v>-4589543</v>
      </c>
      <c r="F32" s="17"/>
      <c r="G32" s="17"/>
    </row>
    <row r="33" spans="1:8" x14ac:dyDescent="0.25">
      <c r="A33" s="49" t="s">
        <v>70</v>
      </c>
      <c r="D33" s="15">
        <v>10573851</v>
      </c>
      <c r="E33" s="15">
        <v>10573851</v>
      </c>
    </row>
    <row r="34" spans="1:8" x14ac:dyDescent="0.25">
      <c r="A34" s="49" t="s">
        <v>71</v>
      </c>
    </row>
    <row r="35" spans="1:8" x14ac:dyDescent="0.25">
      <c r="A35" s="48" t="s">
        <v>72</v>
      </c>
      <c r="B35" s="45">
        <f>SUM(B32:B33)</f>
        <v>0</v>
      </c>
      <c r="C35" s="45">
        <f>SUM(C32:C33)</f>
        <v>0</v>
      </c>
      <c r="D35" s="45">
        <f t="shared" ref="D35:E35" si="2">SUM(D32:D33)</f>
        <v>11026149</v>
      </c>
      <c r="E35" s="45">
        <f t="shared" si="2"/>
        <v>5984308</v>
      </c>
      <c r="F35" s="45"/>
      <c r="G35" s="17"/>
    </row>
    <row r="36" spans="1:8" x14ac:dyDescent="0.25">
      <c r="B36" s="17"/>
      <c r="C36" s="17"/>
      <c r="D36" s="17"/>
      <c r="E36" s="17"/>
      <c r="F36" s="17"/>
      <c r="G36" s="17"/>
    </row>
    <row r="37" spans="1:8" x14ac:dyDescent="0.25">
      <c r="A37" s="48" t="s">
        <v>73</v>
      </c>
      <c r="B37" s="47" t="e">
        <f>B13/('1'!B42/10)</f>
        <v>#DIV/0!</v>
      </c>
      <c r="C37" s="47" t="e">
        <f>C13/('1'!C42/10)</f>
        <v>#DIV/0!</v>
      </c>
      <c r="D37" s="47">
        <f>D13/('1'!D42/10)</f>
        <v>1.9152756277115579</v>
      </c>
      <c r="E37" s="47">
        <f>E13/('1'!E42/10)</f>
        <v>-1.3572492981884758</v>
      </c>
      <c r="F37" s="47"/>
      <c r="G37" s="26"/>
      <c r="H37" s="22"/>
    </row>
    <row r="38" spans="1:8" x14ac:dyDescent="0.25">
      <c r="A38" s="48" t="s">
        <v>74</v>
      </c>
      <c r="B38" s="23">
        <f>'1'!B42/10</f>
        <v>0</v>
      </c>
      <c r="C38" s="23">
        <f>'1'!C42/10</f>
        <v>0</v>
      </c>
      <c r="D38" s="23">
        <f>'1'!D42/10</f>
        <v>6314405</v>
      </c>
      <c r="E38" s="23">
        <f>'1'!E42/10</f>
        <v>7261565</v>
      </c>
      <c r="F38" s="23"/>
      <c r="G38" s="24"/>
    </row>
    <row r="39" spans="1:8" ht="15.75" x14ac:dyDescent="0.25">
      <c r="A39" s="3"/>
      <c r="G39" s="24"/>
    </row>
    <row r="40" spans="1:8" x14ac:dyDescent="0.25">
      <c r="B40" s="23"/>
      <c r="C40" s="23"/>
      <c r="D40" s="23"/>
      <c r="E40" s="23"/>
      <c r="F40" s="23"/>
      <c r="G40" s="24"/>
    </row>
    <row r="41" spans="1:8" x14ac:dyDescent="0.25">
      <c r="B41" s="23"/>
      <c r="C41" s="23"/>
      <c r="D41" s="23"/>
      <c r="E41" s="23"/>
      <c r="F41" s="23"/>
      <c r="G41" s="24"/>
    </row>
    <row r="42" spans="1:8" x14ac:dyDescent="0.25">
      <c r="B42" s="23"/>
      <c r="C42" s="23"/>
      <c r="D42" s="23"/>
      <c r="E42" s="23"/>
      <c r="F42" s="23"/>
      <c r="G42" s="24"/>
    </row>
    <row r="43" spans="1:8" x14ac:dyDescent="0.25">
      <c r="B43" s="23"/>
      <c r="C43" s="23"/>
      <c r="D43" s="23"/>
      <c r="E43" s="23"/>
      <c r="F43" s="23"/>
      <c r="G43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9" sqref="G9"/>
    </sheetView>
  </sheetViews>
  <sheetFormatPr defaultRowHeight="15" x14ac:dyDescent="0.25"/>
  <cols>
    <col min="1" max="1" width="31.28515625" bestFit="1" customWidth="1"/>
    <col min="2" max="7" width="10.5703125" bestFit="1" customWidth="1"/>
  </cols>
  <sheetData>
    <row r="1" spans="1:7" x14ac:dyDescent="0.25">
      <c r="A1" s="2" t="s">
        <v>55</v>
      </c>
    </row>
    <row r="2" spans="1:7" x14ac:dyDescent="0.25">
      <c r="A2" s="42" t="s">
        <v>31</v>
      </c>
    </row>
    <row r="3" spans="1:7" x14ac:dyDescent="0.25">
      <c r="A3" s="42" t="s">
        <v>65</v>
      </c>
    </row>
    <row r="4" spans="1:7" x14ac:dyDescent="0.25">
      <c r="A4" s="42"/>
      <c r="B4" s="54" t="s">
        <v>39</v>
      </c>
      <c r="C4" s="54" t="s">
        <v>37</v>
      </c>
      <c r="D4" s="54" t="s">
        <v>38</v>
      </c>
      <c r="E4" s="54" t="s">
        <v>92</v>
      </c>
      <c r="F4" s="54" t="s">
        <v>93</v>
      </c>
    </row>
    <row r="5" spans="1:7" s="44" customFormat="1" x14ac:dyDescent="0.25">
      <c r="A5" s="43" t="s">
        <v>31</v>
      </c>
      <c r="B5" s="41">
        <v>43100</v>
      </c>
      <c r="C5" s="41">
        <v>43190</v>
      </c>
      <c r="D5" s="41">
        <v>43373</v>
      </c>
      <c r="E5" s="41">
        <v>43465</v>
      </c>
      <c r="F5" s="41">
        <v>43555</v>
      </c>
    </row>
    <row r="6" spans="1:7" x14ac:dyDescent="0.25">
      <c r="A6" s="6" t="s">
        <v>60</v>
      </c>
      <c r="B6" s="32" t="e">
        <f>'2'!B26/'1'!B21</f>
        <v>#DIV/0!</v>
      </c>
      <c r="C6" s="32" t="e">
        <f>'2'!C26/'1'!C21</f>
        <v>#DIV/0!</v>
      </c>
      <c r="D6" s="32">
        <f>'2'!D26/'1'!D21</f>
        <v>3.9914751452593822E-2</v>
      </c>
      <c r="E6" s="32">
        <f>'2'!E26/'1'!E21</f>
        <v>7.3540408417244782E-2</v>
      </c>
      <c r="F6" s="32" t="e">
        <f>'2'!F26/'1'!F21</f>
        <v>#DIV/0!</v>
      </c>
      <c r="G6" s="32"/>
    </row>
    <row r="7" spans="1:7" x14ac:dyDescent="0.25">
      <c r="A7" s="6" t="s">
        <v>61</v>
      </c>
      <c r="B7" s="32" t="e">
        <f>'2'!B26/'1'!B46</f>
        <v>#DIV/0!</v>
      </c>
      <c r="C7" s="32" t="e">
        <f>'2'!C26/'1'!C46</f>
        <v>#DIV/0!</v>
      </c>
      <c r="D7" s="32">
        <f>'2'!D26/'1'!D46</f>
        <v>5.2087478694249546E-2</v>
      </c>
      <c r="E7" s="32">
        <f>'2'!E26/'1'!E46</f>
        <v>0.10005220299441586</v>
      </c>
      <c r="F7" s="32" t="e">
        <f>'2'!F26/'1'!F46</f>
        <v>#DIV/0!</v>
      </c>
      <c r="G7" s="32"/>
    </row>
    <row r="8" spans="1:7" x14ac:dyDescent="0.25">
      <c r="A8" s="6" t="s">
        <v>32</v>
      </c>
      <c r="B8" s="12" t="e">
        <f>'1'!B27/'1'!B46</f>
        <v>#DIV/0!</v>
      </c>
      <c r="C8" s="12" t="e">
        <f>'1'!C27/'1'!C46</f>
        <v>#DIV/0!</v>
      </c>
      <c r="D8" s="12">
        <f>'1'!D27/'1'!D46</f>
        <v>5.4167726937562359E-3</v>
      </c>
      <c r="E8" s="12">
        <f>'1'!E27/'1'!E46</f>
        <v>3.9406315872776198E-3</v>
      </c>
      <c r="F8" s="12" t="e">
        <f>'1'!F27/'1'!F46</f>
        <v>#DIV/0!</v>
      </c>
      <c r="G8" s="12"/>
    </row>
    <row r="9" spans="1:7" x14ac:dyDescent="0.25">
      <c r="A9" s="6" t="s">
        <v>33</v>
      </c>
      <c r="B9" s="12" t="e">
        <f>'1'!B20/'1'!B38</f>
        <v>#DIV/0!</v>
      </c>
      <c r="C9" s="12" t="e">
        <f>'1'!C20/'1'!C38</f>
        <v>#DIV/0!</v>
      </c>
      <c r="D9" s="12">
        <f>'1'!D20/'1'!D38</f>
        <v>2.4359053661889303</v>
      </c>
      <c r="E9" s="12">
        <f>'1'!E20/'1'!E38</f>
        <v>1.967872439878338</v>
      </c>
      <c r="F9" s="12" t="e">
        <f>'1'!F20/'1'!F38</f>
        <v>#DIV/0!</v>
      </c>
      <c r="G9" s="12"/>
    </row>
    <row r="10" spans="1:7" x14ac:dyDescent="0.25">
      <c r="A10" s="6" t="s">
        <v>62</v>
      </c>
      <c r="B10" s="40" t="e">
        <f>'2'!B26/'2'!B7</f>
        <v>#DIV/0!</v>
      </c>
      <c r="C10" s="40" t="e">
        <f>'2'!C26/'2'!C7</f>
        <v>#DIV/0!</v>
      </c>
      <c r="D10" s="40">
        <f>'2'!D26/'2'!D7</f>
        <v>0.17663950298666881</v>
      </c>
      <c r="E10" s="40">
        <f>'2'!E26/'2'!E7</f>
        <v>0.17404345009011793</v>
      </c>
      <c r="F10" s="40" t="e">
        <f>'2'!F26/'2'!F7</f>
        <v>#DIV/0!</v>
      </c>
      <c r="G10" s="32"/>
    </row>
    <row r="11" spans="1:7" x14ac:dyDescent="0.25">
      <c r="A11" t="s">
        <v>34</v>
      </c>
      <c r="B11" s="40" t="e">
        <f>'2'!B15/'2'!B7</f>
        <v>#DIV/0!</v>
      </c>
      <c r="C11" s="40" t="e">
        <f>'2'!C15/'2'!C7</f>
        <v>#DIV/0!</v>
      </c>
      <c r="D11" s="40">
        <f>'2'!D15/'2'!D7</f>
        <v>0.24791509655746727</v>
      </c>
      <c r="E11" s="40">
        <f>'2'!E15/'2'!E7</f>
        <v>0.24427150022451155</v>
      </c>
      <c r="F11" s="40" t="e">
        <f>'2'!F15/'2'!F7</f>
        <v>#DIV/0!</v>
      </c>
      <c r="G11" s="32"/>
    </row>
    <row r="12" spans="1:7" x14ac:dyDescent="0.25">
      <c r="A12" s="6" t="s">
        <v>63</v>
      </c>
      <c r="B12" s="40" t="e">
        <f>'2'!B26/('1'!B46+'1'!B27)</f>
        <v>#DIV/0!</v>
      </c>
      <c r="C12" s="40" t="e">
        <f>'2'!C26/('1'!C46+'1'!C27)</f>
        <v>#DIV/0!</v>
      </c>
      <c r="D12" s="40">
        <f>'2'!D26/('1'!D46+'1'!D27)</f>
        <v>5.1806852748929696E-2</v>
      </c>
      <c r="E12" s="40">
        <f>'2'!E26/('1'!E46+'1'!E27)</f>
        <v>9.965948169288516E-2</v>
      </c>
      <c r="F12" s="40" t="e">
        <f>'2'!F26/('1'!F46+'1'!F27)</f>
        <v>#DIV/0!</v>
      </c>
      <c r="G1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2020-04-11T15:24:50Z</dcterms:modified>
</cp:coreProperties>
</file>