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Food and Allied\Quarterly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3" l="1"/>
  <c r="G12" i="3"/>
  <c r="G15" i="3" s="1"/>
  <c r="G30" i="3" s="1"/>
  <c r="G32" i="3" s="1"/>
  <c r="H12" i="3"/>
  <c r="I12" i="3"/>
  <c r="J12" i="3"/>
  <c r="G21" i="3"/>
  <c r="G28" i="3"/>
  <c r="G12" i="2"/>
  <c r="G32" i="2"/>
  <c r="H31" i="2"/>
  <c r="G9" i="2"/>
  <c r="G41" i="1"/>
  <c r="G43" i="1"/>
  <c r="G32" i="1"/>
  <c r="G17" i="1"/>
  <c r="G46" i="1"/>
  <c r="G45" i="1"/>
  <c r="G28" i="1"/>
  <c r="G18" i="1"/>
  <c r="G9" i="1"/>
  <c r="G16" i="2" l="1"/>
  <c r="G22" i="2" s="1"/>
  <c r="G25" i="2" s="1"/>
  <c r="G29" i="2" s="1"/>
  <c r="G31" i="2" s="1"/>
  <c r="G33" i="1"/>
  <c r="B35" i="3"/>
  <c r="C35" i="3"/>
  <c r="D35" i="3"/>
  <c r="E35" i="3"/>
  <c r="F35" i="3"/>
  <c r="B32" i="2"/>
  <c r="C32" i="2"/>
  <c r="D32" i="2"/>
  <c r="E32" i="2"/>
  <c r="F32" i="2"/>
  <c r="B46" i="1"/>
  <c r="C46" i="1"/>
  <c r="D46" i="1"/>
  <c r="E46" i="1"/>
  <c r="F46" i="1"/>
  <c r="F21" i="3" l="1"/>
  <c r="F28" i="3"/>
  <c r="F12" i="3"/>
  <c r="F15" i="3"/>
  <c r="D12" i="3"/>
  <c r="D15" i="3" s="1"/>
  <c r="D21" i="3"/>
  <c r="D28" i="3"/>
  <c r="D9" i="2"/>
  <c r="D12" i="2"/>
  <c r="D26" i="2"/>
  <c r="F30" i="3" l="1"/>
  <c r="F32" i="3" s="1"/>
  <c r="F34" i="3"/>
  <c r="D16" i="2"/>
  <c r="D22" i="2" s="1"/>
  <c r="D25" i="2" s="1"/>
  <c r="D29" i="2" s="1"/>
  <c r="D10" i="4" s="1"/>
  <c r="D30" i="3"/>
  <c r="D32" i="3" s="1"/>
  <c r="D34" i="3"/>
  <c r="D11" i="4" l="1"/>
  <c r="D31" i="2"/>
  <c r="D41" i="1"/>
  <c r="E12" i="2"/>
  <c r="C12" i="2"/>
  <c r="F12" i="2"/>
  <c r="B12" i="2"/>
  <c r="D8" i="4" l="1"/>
  <c r="D12" i="4"/>
  <c r="D7" i="4"/>
  <c r="E12" i="3"/>
  <c r="E9" i="2"/>
  <c r="E16" i="2" s="1"/>
  <c r="E11" i="4" s="1"/>
  <c r="E22" i="2" l="1"/>
  <c r="E25" i="2" s="1"/>
  <c r="E29" i="2" s="1"/>
  <c r="E10" i="4" s="1"/>
  <c r="C12" i="3"/>
  <c r="E28" i="1"/>
  <c r="C28" i="1"/>
  <c r="F28" i="1"/>
  <c r="E41" i="1"/>
  <c r="C41" i="1"/>
  <c r="C8" i="4" s="1"/>
  <c r="F41" i="1"/>
  <c r="F8" i="4" l="1"/>
  <c r="E7" i="4"/>
  <c r="E8" i="4"/>
  <c r="E12" i="4"/>
  <c r="B21" i="3" l="1"/>
  <c r="B28" i="3"/>
  <c r="B12" i="3"/>
  <c r="D28" i="1"/>
  <c r="B41" i="1"/>
  <c r="B28" i="1"/>
  <c r="B8" i="4" l="1"/>
  <c r="B45" i="1"/>
  <c r="C28" i="3"/>
  <c r="C15" i="3"/>
  <c r="C34" i="3" s="1"/>
  <c r="E28" i="3"/>
  <c r="E21" i="3"/>
  <c r="C21" i="3"/>
  <c r="E15" i="3"/>
  <c r="E34" i="3" s="1"/>
  <c r="B15" i="3"/>
  <c r="B9" i="2"/>
  <c r="B16" i="2" s="1"/>
  <c r="F32" i="1"/>
  <c r="B32" i="1"/>
  <c r="B22" i="2" l="1"/>
  <c r="B25" i="2" s="1"/>
  <c r="B29" i="2" s="1"/>
  <c r="B11" i="4"/>
  <c r="B34" i="3"/>
  <c r="B30" i="3"/>
  <c r="B33" i="1"/>
  <c r="B43" i="1" s="1"/>
  <c r="F33" i="1"/>
  <c r="F43" i="1" s="1"/>
  <c r="C30" i="3"/>
  <c r="C32" i="3" s="1"/>
  <c r="E30" i="3"/>
  <c r="C9" i="2"/>
  <c r="C16" i="2" s="1"/>
  <c r="C11" i="4" s="1"/>
  <c r="F9" i="2"/>
  <c r="F16" i="2" s="1"/>
  <c r="F11" i="4" s="1"/>
  <c r="B10" i="4" l="1"/>
  <c r="B12" i="4"/>
  <c r="B7" i="4"/>
  <c r="F22" i="2"/>
  <c r="B31" i="2"/>
  <c r="C22" i="2"/>
  <c r="E32" i="3"/>
  <c r="F17" i="1"/>
  <c r="F9" i="4" s="1"/>
  <c r="C17" i="1"/>
  <c r="C9" i="4" s="1"/>
  <c r="E32" i="1"/>
  <c r="C32" i="1"/>
  <c r="D32" i="1"/>
  <c r="D45" i="1"/>
  <c r="E45" i="1"/>
  <c r="D17" i="1"/>
  <c r="D9" i="4" s="1"/>
  <c r="E17" i="1"/>
  <c r="E9" i="4" s="1"/>
  <c r="D9" i="1"/>
  <c r="E9" i="1"/>
  <c r="C9" i="1"/>
  <c r="F9" i="1"/>
  <c r="B17" i="1"/>
  <c r="B9" i="4" s="1"/>
  <c r="B9" i="1"/>
  <c r="E33" i="1" l="1"/>
  <c r="E43" i="1" s="1"/>
  <c r="C33" i="1"/>
  <c r="C43" i="1" s="1"/>
  <c r="D33" i="1"/>
  <c r="D43" i="1" s="1"/>
  <c r="F45" i="1"/>
  <c r="C45" i="1"/>
  <c r="F18" i="1"/>
  <c r="C18" i="1"/>
  <c r="B18" i="1"/>
  <c r="B6" i="4" s="1"/>
  <c r="E18" i="1"/>
  <c r="E6" i="4" s="1"/>
  <c r="D18" i="1"/>
  <c r="D6" i="4" s="1"/>
  <c r="E31" i="2" l="1"/>
  <c r="F25" i="2" l="1"/>
  <c r="C25" i="2"/>
  <c r="B32" i="3" l="1"/>
  <c r="C29" i="2"/>
  <c r="F29" i="2"/>
  <c r="F10" i="4" l="1"/>
  <c r="F7" i="4"/>
  <c r="F12" i="4"/>
  <c r="F6" i="4"/>
  <c r="C6" i="4"/>
  <c r="C10" i="4"/>
  <c r="C12" i="4"/>
  <c r="C7" i="4"/>
  <c r="F31" i="2"/>
  <c r="C31" i="2"/>
</calcChain>
</file>

<file path=xl/sharedStrings.xml><?xml version="1.0" encoding="utf-8"?>
<sst xmlns="http://schemas.openxmlformats.org/spreadsheetml/2006/main" count="112" uniqueCount="88">
  <si>
    <t>CURRENT ASSETS</t>
  </si>
  <si>
    <t>Cash and Cash Equivalents</t>
  </si>
  <si>
    <t>Inventories</t>
  </si>
  <si>
    <t>Property, Plant &amp; Equipment</t>
  </si>
  <si>
    <t>Other Income</t>
  </si>
  <si>
    <t>Contribution to Worker's Participation &amp; Welfare Funds</t>
  </si>
  <si>
    <t>Current Tax</t>
  </si>
  <si>
    <t>ASSETS</t>
  </si>
  <si>
    <t>Advance, Deposits &amp; Prepayments</t>
  </si>
  <si>
    <t>Deferred Tax (expenses)/income</t>
  </si>
  <si>
    <t>Acquisition of property, plant and equipment</t>
  </si>
  <si>
    <t>Dividend paid</t>
  </si>
  <si>
    <t>Beach Hatchery Limited</t>
  </si>
  <si>
    <t>Accounts Recievables</t>
  </si>
  <si>
    <t>Accrued interest on Bond</t>
  </si>
  <si>
    <t xml:space="preserve">Short Term Liabilities </t>
  </si>
  <si>
    <t>Liabilities for Expenses</t>
  </si>
  <si>
    <t>Liabilities for Goods &amp; Services</t>
  </si>
  <si>
    <t>Income tax Payable</t>
  </si>
  <si>
    <t xml:space="preserve">Share Capital </t>
  </si>
  <si>
    <t>Retained Earning</t>
  </si>
  <si>
    <t>Proposed Stock Dividend</t>
  </si>
  <si>
    <t>Tax Holiday Payable</t>
  </si>
  <si>
    <t xml:space="preserve">Net Current Assets </t>
  </si>
  <si>
    <t>Secured Loan</t>
  </si>
  <si>
    <t>Less: Cost of Goods Sold</t>
  </si>
  <si>
    <t>Amortization of Deferred Expenses</t>
  </si>
  <si>
    <t>Financial Expenses</t>
  </si>
  <si>
    <t>Gross Profit</t>
  </si>
  <si>
    <t>Office &amp; Adminstrative Expenses</t>
  </si>
  <si>
    <t>Selling &amp; Distribution Expenses</t>
  </si>
  <si>
    <t>Collection from Customers</t>
  </si>
  <si>
    <t>Cash paid to Suppliers</t>
  </si>
  <si>
    <t>Operating Exp. Cash Paid</t>
  </si>
  <si>
    <t>Advance, deposit and Prepayments</t>
  </si>
  <si>
    <t xml:space="preserve">Other Income </t>
  </si>
  <si>
    <t>Tax deducted at source</t>
  </si>
  <si>
    <t>Security Bond Encashment</t>
  </si>
  <si>
    <t>Interest received on Security Bond</t>
  </si>
  <si>
    <t>Repayment of Bank Loan</t>
  </si>
  <si>
    <t>Tax Paid</t>
  </si>
  <si>
    <t>Liabilities for other Finance</t>
  </si>
  <si>
    <t>Liabilities for WPPF</t>
  </si>
  <si>
    <t>Debt to Equity</t>
  </si>
  <si>
    <t>Current Ratio</t>
  </si>
  <si>
    <t>Operating Margin</t>
  </si>
  <si>
    <t>AS AT QUARTER END</t>
  </si>
  <si>
    <t>Consolidated Balance Sheet</t>
  </si>
  <si>
    <t>NON CURRENT ASSETS</t>
  </si>
  <si>
    <t>Liabilities and Capital</t>
  </si>
  <si>
    <t>Liabilities</t>
  </si>
  <si>
    <t>Shareholders’ Equity</t>
  </si>
  <si>
    <t>Current Liabilities</t>
  </si>
  <si>
    <t>Non Current Liabilities</t>
  </si>
  <si>
    <t>Net assets value per share</t>
  </si>
  <si>
    <t>Shares to calculate NAVPS</t>
  </si>
  <si>
    <t>Consolidated Income Statement</t>
  </si>
  <si>
    <t>Net Revenues</t>
  </si>
  <si>
    <t>Operating Incomes/Expenses</t>
  </si>
  <si>
    <t>Operating Profit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</si>
  <si>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</si>
  <si>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</si>
  <si>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</si>
  <si>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</si>
  <si>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</si>
  <si>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</si>
  <si>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</si>
  <si>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Consolidated Cash FLow Statement</t>
  </si>
  <si>
    <t>Net Cash Flows - Operating Activities</t>
  </si>
  <si>
    <t xml:space="preserve">Cash Generated from Operations 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</si>
  <si>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</si>
  <si>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</si>
  <si>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</si>
  <si>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</si>
  <si>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</si>
  <si>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</si>
  <si>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</si>
  <si>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</t>
  </si>
  <si>
    <t>as  at quarter end</t>
  </si>
  <si>
    <t>Return on Asset (ROA)</t>
  </si>
  <si>
    <t>Return on Equity (ROE)</t>
  </si>
  <si>
    <t>Net Margin</t>
  </si>
  <si>
    <t>Return on Invested Capital (ROIC)</t>
  </si>
  <si>
    <t>Quarter 1</t>
  </si>
  <si>
    <t>Quarter 2</t>
  </si>
  <si>
    <t>Quarter 3</t>
  </si>
  <si>
    <t>Quarter 4</t>
  </si>
  <si>
    <t>Quarter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</si>
</sst>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.00_);_(* \(#,##0.00\);_(* &quot;-&quot;_);_(@_)"/>
    <numFmt numFmtId="166" formatCode="0.0%"/>
    <numFmt numFmtId="167" formatCode="_(* #,##0.0000_);_(* \(#,##0.0000\);_(* &quot;-&quot;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Border="1"/>
    <xf numFmtId="15" fontId="2" fillId="0" borderId="0" xfId="0" applyNumberFormat="1" applyFont="1"/>
    <xf numFmtId="0" fontId="3" fillId="0" borderId="0" xfId="0" applyFont="1"/>
    <xf numFmtId="0" fontId="0" fillId="0" borderId="0" xfId="0" applyFont="1" applyAlignment="1">
      <alignment horizontal="left"/>
    </xf>
    <xf numFmtId="2" fontId="0" fillId="0" borderId="0" xfId="0" applyNumberFormat="1"/>
    <xf numFmtId="41" fontId="2" fillId="0" borderId="0" xfId="0" applyNumberFormat="1" applyFont="1" applyAlignment="1">
      <alignment horizontal="right"/>
    </xf>
    <xf numFmtId="41" fontId="0" fillId="0" borderId="0" xfId="0" applyNumberFormat="1" applyAlignment="1">
      <alignment horizontal="right"/>
    </xf>
    <xf numFmtId="41" fontId="0" fillId="0" borderId="0" xfId="0" applyNumberFormat="1"/>
    <xf numFmtId="41" fontId="1" fillId="0" borderId="0" xfId="0" applyNumberFormat="1" applyFont="1" applyAlignment="1">
      <alignment horizontal="right"/>
    </xf>
    <xf numFmtId="41" fontId="0" fillId="0" borderId="0" xfId="0" applyNumberFormat="1" applyFont="1" applyAlignment="1">
      <alignment horizontal="right"/>
    </xf>
    <xf numFmtId="41" fontId="0" fillId="0" borderId="0" xfId="0" applyNumberFormat="1" applyFont="1"/>
    <xf numFmtId="41" fontId="4" fillId="0" borderId="3" xfId="0" applyNumberFormat="1" applyFont="1" applyBorder="1" applyAlignment="1">
      <alignment horizontal="right"/>
    </xf>
    <xf numFmtId="41" fontId="1" fillId="0" borderId="0" xfId="0" applyNumberFormat="1" applyFont="1" applyBorder="1"/>
    <xf numFmtId="41" fontId="1" fillId="0" borderId="0" xfId="0" applyNumberFormat="1" applyFont="1"/>
    <xf numFmtId="41" fontId="0" fillId="0" borderId="0" xfId="0" applyNumberFormat="1" applyBorder="1" applyAlignment="1">
      <alignment horizontal="right"/>
    </xf>
    <xf numFmtId="41" fontId="0" fillId="0" borderId="0" xfId="0" applyNumberFormat="1" applyBorder="1"/>
    <xf numFmtId="41" fontId="0" fillId="0" borderId="1" xfId="0" applyNumberFormat="1" applyBorder="1"/>
    <xf numFmtId="41" fontId="1" fillId="0" borderId="2" xfId="0" applyNumberFormat="1" applyFont="1" applyBorder="1"/>
    <xf numFmtId="41" fontId="0" fillId="0" borderId="0" xfId="0" applyNumberFormat="1" applyFont="1" applyBorder="1"/>
    <xf numFmtId="166" fontId="0" fillId="0" borderId="0" xfId="1" applyNumberFormat="1" applyFont="1"/>
    <xf numFmtId="10" fontId="0" fillId="0" borderId="0" xfId="1" applyNumberFormat="1" applyFont="1"/>
    <xf numFmtId="0" fontId="1" fillId="0" borderId="4" xfId="0" applyFont="1" applyBorder="1"/>
    <xf numFmtId="0" fontId="0" fillId="0" borderId="1" xfId="0" applyBorder="1"/>
    <xf numFmtId="164" fontId="1" fillId="0" borderId="0" xfId="0" applyNumberFormat="1" applyFont="1" applyAlignment="1">
      <alignment horizontal="right"/>
    </xf>
    <xf numFmtId="41" fontId="1" fillId="0" borderId="3" xfId="0" applyNumberFormat="1" applyFont="1" applyBorder="1" applyAlignment="1">
      <alignment horizontal="right"/>
    </xf>
    <xf numFmtId="41" fontId="1" fillId="0" borderId="2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2" fontId="0" fillId="0" borderId="5" xfId="0" applyNumberFormat="1" applyBorder="1"/>
    <xf numFmtId="43" fontId="0" fillId="0" borderId="5" xfId="0" applyNumberFormat="1" applyBorder="1"/>
    <xf numFmtId="164" fontId="1" fillId="0" borderId="1" xfId="0" applyNumberFormat="1" applyFont="1" applyBorder="1" applyAlignment="1">
      <alignment horizontal="right"/>
    </xf>
    <xf numFmtId="0" fontId="1" fillId="0" borderId="0" xfId="0" applyFont="1" applyBorder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right"/>
    </xf>
    <xf numFmtId="164" fontId="1" fillId="0" borderId="0" xfId="0" applyNumberFormat="1" applyFont="1" applyBorder="1" applyAlignment="1">
      <alignment horizontal="right"/>
    </xf>
    <xf numFmtId="3" fontId="0" fillId="0" borderId="0" xfId="0" applyNumberFormat="1" applyBorder="1"/>
    <xf numFmtId="2" fontId="1" fillId="0" borderId="0" xfId="0" applyNumberFormat="1" applyFont="1" applyBorder="1"/>
    <xf numFmtId="0" fontId="1" fillId="0" borderId="6" xfId="0" applyFont="1" applyBorder="1"/>
    <xf numFmtId="0" fontId="0" fillId="0" borderId="6" xfId="0" applyBorder="1"/>
    <xf numFmtId="15" fontId="1" fillId="0" borderId="0" xfId="0" applyNumberFormat="1" applyFont="1"/>
    <xf numFmtId="41" fontId="0" fillId="0" borderId="0" xfId="0" applyNumberFormat="1" applyFont="1" applyFill="1" applyBorder="1"/>
    <xf numFmtId="167" fontId="1" fillId="0" borderId="5" xfId="0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7"/>
  <sheetViews>
    <sheetView zoomScaleNormal="100" workbookViewId="0">
      <pane xSplit="1" ySplit="5" topLeftCell="F39" activePane="bottomRight" state="frozen"/>
      <selection pane="topRight" activeCell="B1" sqref="B1"/>
      <selection pane="bottomLeft" activeCell="A6" sqref="A6"/>
      <selection pane="bottomRight" activeCell="G50" sqref="G50"/>
    </sheetView>
  </sheetViews>
  <sheetFormatPr defaultRowHeight="15" x14ac:dyDescent="0.25"/>
  <cols>
    <col min="1" max="1" width="40.28515625" customWidth="1"/>
    <col min="2" max="2" width="18" bestFit="1" customWidth="1"/>
    <col min="3" max="6" width="15.28515625" bestFit="1" customWidth="1"/>
    <col min="7" max="7" width="21.7109375" bestFit="1" customWidth="1"/>
    <col min="8" max="12" width="19" bestFit="1" customWidth="1"/>
  </cols>
  <sheetData>
    <row r="1" spans="1:12" x14ac:dyDescent="0.25">
      <c r="A1" s="1" t="s">
        <v>12</v>
      </c>
      <c r="B1" s="5"/>
      <c r="C1" s="5"/>
      <c r="D1" s="5"/>
      <c r="E1" s="5"/>
      <c r="F1" s="5"/>
    </row>
    <row r="2" spans="1:12" x14ac:dyDescent="0.25">
      <c r="A2" s="35" t="s">
        <v>47</v>
      </c>
      <c r="B2" s="5"/>
      <c r="C2" s="5"/>
      <c r="D2" s="5"/>
      <c r="E2" s="5"/>
      <c r="F2" s="5"/>
    </row>
    <row r="3" spans="1:12" ht="15.75" x14ac:dyDescent="0.25">
      <c r="A3" s="2" t="s">
        <v>46</v>
      </c>
      <c r="B3" s="5"/>
      <c r="C3" s="5"/>
      <c r="D3" s="5"/>
      <c r="E3" s="5"/>
      <c r="F3" s="5"/>
    </row>
    <row r="4" spans="1:12" ht="15.75" x14ac:dyDescent="0.25">
      <c r="A4" s="2"/>
      <c r="B4" s="42" t="s">
        <v>84</v>
      </c>
      <c r="C4" s="42" t="s">
        <v>85</v>
      </c>
      <c r="D4" s="42" t="s">
        <v>83</v>
      </c>
      <c r="E4" s="42" t="s">
        <v>84</v>
      </c>
      <c r="F4" s="42" t="s">
        <v>85</v>
      </c>
      <c r="G4" s="42" t="s">
        <v>83</v>
      </c>
    </row>
    <row r="5" spans="1:12" x14ac:dyDescent="0.25">
      <c r="B5" s="43">
        <v>43100</v>
      </c>
      <c r="C5" s="43">
        <v>43190</v>
      </c>
      <c r="D5" s="43">
        <v>43373</v>
      </c>
      <c r="E5" s="43">
        <v>43465</v>
      </c>
      <c r="F5" s="43">
        <v>43555</v>
      </c>
      <c r="G5" s="48">
        <v>43738</v>
      </c>
    </row>
    <row r="6" spans="1:12" x14ac:dyDescent="0.25">
      <c r="A6" s="36" t="s">
        <v>7</v>
      </c>
      <c r="B6" s="5"/>
      <c r="C6" s="5"/>
      <c r="D6" s="5"/>
      <c r="E6" s="5"/>
      <c r="F6" s="5"/>
    </row>
    <row r="7" spans="1:12" x14ac:dyDescent="0.25">
      <c r="A7" s="37" t="s">
        <v>48</v>
      </c>
      <c r="B7" s="5"/>
      <c r="C7" s="5"/>
      <c r="D7" s="5"/>
      <c r="E7" s="5"/>
      <c r="F7" s="5"/>
    </row>
    <row r="8" spans="1:12" x14ac:dyDescent="0.25">
      <c r="A8" s="8" t="s">
        <v>3</v>
      </c>
      <c r="B8" s="23">
        <v>222317604</v>
      </c>
      <c r="C8" s="23">
        <v>221431001</v>
      </c>
      <c r="D8" s="23">
        <v>219827931</v>
      </c>
      <c r="E8" s="23">
        <v>219111464</v>
      </c>
      <c r="F8" s="23">
        <v>218394998</v>
      </c>
      <c r="G8" s="49">
        <v>217099125</v>
      </c>
    </row>
    <row r="9" spans="1:12" x14ac:dyDescent="0.25">
      <c r="A9" s="1"/>
      <c r="B9" s="17">
        <f t="shared" ref="B9:G9" si="0">SUM(B8:B8)</f>
        <v>222317604</v>
      </c>
      <c r="C9" s="17">
        <f t="shared" si="0"/>
        <v>221431001</v>
      </c>
      <c r="D9" s="17">
        <f t="shared" si="0"/>
        <v>219827931</v>
      </c>
      <c r="E9" s="17">
        <f t="shared" si="0"/>
        <v>219111464</v>
      </c>
      <c r="F9" s="17">
        <f t="shared" si="0"/>
        <v>218394998</v>
      </c>
      <c r="G9" s="17">
        <f t="shared" si="0"/>
        <v>217099125</v>
      </c>
    </row>
    <row r="10" spans="1:12" x14ac:dyDescent="0.25">
      <c r="A10" s="8"/>
      <c r="B10" s="20"/>
      <c r="C10" s="20"/>
      <c r="D10" s="20"/>
      <c r="E10" s="20"/>
      <c r="F10" s="20"/>
    </row>
    <row r="11" spans="1:12" x14ac:dyDescent="0.25">
      <c r="A11" s="37" t="s">
        <v>0</v>
      </c>
      <c r="B11" s="17"/>
      <c r="C11" s="17"/>
      <c r="D11" s="17"/>
      <c r="E11" s="17"/>
      <c r="F11" s="17"/>
    </row>
    <row r="12" spans="1:12" x14ac:dyDescent="0.25">
      <c r="A12" s="4" t="s">
        <v>2</v>
      </c>
      <c r="B12" s="23"/>
      <c r="C12" s="23">
        <v>280660893</v>
      </c>
      <c r="D12" s="23">
        <v>278207960</v>
      </c>
      <c r="E12" s="23">
        <v>277411015</v>
      </c>
      <c r="F12" s="23">
        <v>277082179</v>
      </c>
    </row>
    <row r="13" spans="1:12" x14ac:dyDescent="0.25">
      <c r="A13" s="8" t="s">
        <v>13</v>
      </c>
      <c r="B13" s="23">
        <v>280893483</v>
      </c>
      <c r="C13" s="23"/>
      <c r="D13" s="23"/>
      <c r="E13" s="23"/>
      <c r="F13" s="23"/>
      <c r="G13" s="12">
        <v>276030367</v>
      </c>
      <c r="H13" s="12"/>
      <c r="I13" s="12"/>
      <c r="J13" s="12"/>
      <c r="K13" s="12"/>
      <c r="L13" s="12"/>
    </row>
    <row r="14" spans="1:12" x14ac:dyDescent="0.25">
      <c r="A14" t="s">
        <v>8</v>
      </c>
      <c r="B14" s="23">
        <v>4296614</v>
      </c>
      <c r="C14" s="23">
        <v>3908114</v>
      </c>
      <c r="D14" s="23">
        <v>3566865</v>
      </c>
      <c r="E14" s="23">
        <v>3428665</v>
      </c>
      <c r="F14" s="23">
        <v>3349835</v>
      </c>
      <c r="G14" s="12">
        <v>3142691</v>
      </c>
      <c r="H14" s="12"/>
      <c r="I14" s="12"/>
      <c r="J14" s="12"/>
      <c r="K14" s="12"/>
      <c r="L14" s="12"/>
    </row>
    <row r="15" spans="1:12" x14ac:dyDescent="0.25">
      <c r="A15" t="s">
        <v>14</v>
      </c>
      <c r="B15" s="20"/>
      <c r="C15" s="23"/>
      <c r="D15" s="23"/>
      <c r="E15" s="23"/>
      <c r="F15" s="23"/>
      <c r="G15" s="12"/>
      <c r="H15" s="12"/>
      <c r="I15" s="12"/>
      <c r="J15" s="12"/>
      <c r="K15" s="12"/>
      <c r="L15" s="12"/>
    </row>
    <row r="16" spans="1:12" x14ac:dyDescent="0.25">
      <c r="A16" t="s">
        <v>1</v>
      </c>
      <c r="B16" s="20">
        <v>203328</v>
      </c>
      <c r="C16" s="20">
        <v>169312</v>
      </c>
      <c r="D16" s="23">
        <v>176193</v>
      </c>
      <c r="E16" s="20">
        <v>185870</v>
      </c>
      <c r="F16" s="20">
        <v>177413</v>
      </c>
      <c r="G16" s="12">
        <v>54072</v>
      </c>
      <c r="H16" s="12"/>
      <c r="I16" s="12"/>
      <c r="J16" s="12"/>
      <c r="K16" s="12"/>
      <c r="L16" s="12"/>
    </row>
    <row r="17" spans="1:12" x14ac:dyDescent="0.25">
      <c r="A17" s="1"/>
      <c r="B17" s="20">
        <f t="shared" ref="B17:G17" si="1">SUM(B12:B16)</f>
        <v>285393425</v>
      </c>
      <c r="C17" s="20">
        <f>SUM(C12:C16)</f>
        <v>284738319</v>
      </c>
      <c r="D17" s="20">
        <f t="shared" si="1"/>
        <v>281951018</v>
      </c>
      <c r="E17" s="20">
        <f t="shared" si="1"/>
        <v>281025550</v>
      </c>
      <c r="F17" s="17">
        <f t="shared" si="1"/>
        <v>280609427</v>
      </c>
      <c r="G17" s="17">
        <f t="shared" si="1"/>
        <v>279227130</v>
      </c>
      <c r="H17" s="12"/>
      <c r="I17" s="12"/>
      <c r="J17" s="12"/>
      <c r="K17" s="12"/>
      <c r="L17" s="12"/>
    </row>
    <row r="18" spans="1:12" x14ac:dyDescent="0.25">
      <c r="B18" s="17">
        <f t="shared" ref="B18:G18" si="2">SUM(B9,B17)</f>
        <v>507711029</v>
      </c>
      <c r="C18" s="17">
        <f>SUM(C9,C17)</f>
        <v>506169320</v>
      </c>
      <c r="D18" s="17">
        <f t="shared" si="2"/>
        <v>501778949</v>
      </c>
      <c r="E18" s="17">
        <f t="shared" si="2"/>
        <v>500137014</v>
      </c>
      <c r="F18" s="17">
        <f t="shared" si="2"/>
        <v>499004425</v>
      </c>
      <c r="G18" s="17">
        <f t="shared" si="2"/>
        <v>496326255</v>
      </c>
      <c r="H18" s="12"/>
      <c r="I18" s="12"/>
      <c r="J18" s="12"/>
      <c r="K18" s="12"/>
      <c r="L18" s="12"/>
    </row>
    <row r="19" spans="1:12" ht="15.75" x14ac:dyDescent="0.25">
      <c r="A19" s="38" t="s">
        <v>49</v>
      </c>
      <c r="B19" s="20"/>
      <c r="C19" s="20"/>
      <c r="D19" s="20"/>
      <c r="E19" s="20"/>
      <c r="F19" s="20"/>
      <c r="G19" s="12"/>
      <c r="H19" s="12"/>
      <c r="I19" s="12"/>
      <c r="J19" s="12"/>
      <c r="K19" s="12"/>
      <c r="L19" s="12"/>
    </row>
    <row r="20" spans="1:12" ht="15.75" x14ac:dyDescent="0.25">
      <c r="A20" s="39" t="s">
        <v>50</v>
      </c>
      <c r="B20" s="20"/>
      <c r="C20" s="20"/>
      <c r="D20" s="20"/>
      <c r="E20" s="20"/>
      <c r="F20" s="20"/>
      <c r="G20" s="12"/>
      <c r="H20" s="12"/>
      <c r="I20" s="12"/>
      <c r="J20" s="12"/>
      <c r="K20" s="12"/>
      <c r="L20" s="12"/>
    </row>
    <row r="21" spans="1:12" x14ac:dyDescent="0.25">
      <c r="A21" s="37" t="s">
        <v>52</v>
      </c>
      <c r="B21" s="17"/>
      <c r="C21" s="17"/>
      <c r="D21" s="17"/>
      <c r="E21" s="17"/>
      <c r="F21" s="17"/>
      <c r="G21" s="12"/>
      <c r="H21" s="12"/>
      <c r="I21" s="12"/>
      <c r="J21" s="12"/>
      <c r="K21" s="12"/>
      <c r="L21" s="12"/>
    </row>
    <row r="22" spans="1:12" x14ac:dyDescent="0.25">
      <c r="A22" t="s">
        <v>15</v>
      </c>
      <c r="B22" s="20">
        <v>37881892</v>
      </c>
      <c r="C22" s="20">
        <v>38697530</v>
      </c>
      <c r="D22" s="20">
        <v>40402215</v>
      </c>
      <c r="E22" s="20">
        <v>41291262</v>
      </c>
      <c r="F22" s="20">
        <v>42180308</v>
      </c>
      <c r="G22" s="12">
        <v>44038414</v>
      </c>
      <c r="H22" s="12"/>
      <c r="I22" s="12"/>
      <c r="J22" s="12"/>
      <c r="K22" s="12"/>
      <c r="L22" s="12"/>
    </row>
    <row r="23" spans="1:12" x14ac:dyDescent="0.25">
      <c r="A23" t="s">
        <v>16</v>
      </c>
      <c r="B23" s="20">
        <v>3264232</v>
      </c>
      <c r="C23" s="20">
        <v>3870296</v>
      </c>
      <c r="D23" s="20">
        <v>3639449</v>
      </c>
      <c r="E23" s="20">
        <v>4576599</v>
      </c>
      <c r="F23" s="20">
        <v>5704063</v>
      </c>
      <c r="G23" s="12">
        <v>7953220</v>
      </c>
      <c r="H23" s="12"/>
      <c r="I23" s="12"/>
      <c r="J23" s="12"/>
      <c r="K23" s="12"/>
      <c r="L23" s="12"/>
    </row>
    <row r="24" spans="1:12" x14ac:dyDescent="0.25">
      <c r="A24" t="s">
        <v>17</v>
      </c>
      <c r="B24" s="20">
        <v>478622</v>
      </c>
      <c r="C24" s="20">
        <v>1173622</v>
      </c>
      <c r="D24" s="20">
        <v>1396357</v>
      </c>
      <c r="E24" s="20">
        <v>1216357</v>
      </c>
      <c r="F24" s="20">
        <v>1213357</v>
      </c>
      <c r="G24" s="12">
        <v>1213357</v>
      </c>
      <c r="H24" s="12"/>
      <c r="I24" s="12"/>
      <c r="J24" s="12"/>
      <c r="K24" s="12"/>
      <c r="L24" s="12"/>
    </row>
    <row r="25" spans="1:12" x14ac:dyDescent="0.25">
      <c r="A25" t="s">
        <v>41</v>
      </c>
      <c r="B25" s="20">
        <v>234970</v>
      </c>
      <c r="C25" s="20">
        <v>234970</v>
      </c>
      <c r="D25" s="20">
        <v>234970</v>
      </c>
      <c r="E25" s="20">
        <v>234970</v>
      </c>
      <c r="F25" s="20">
        <v>234970</v>
      </c>
      <c r="G25" s="12">
        <v>234970</v>
      </c>
      <c r="H25" s="12"/>
      <c r="I25" s="12"/>
      <c r="J25" s="12"/>
      <c r="K25" s="12"/>
      <c r="L25" s="12"/>
    </row>
    <row r="26" spans="1:12" x14ac:dyDescent="0.25">
      <c r="A26" t="s">
        <v>42</v>
      </c>
      <c r="B26" s="20"/>
      <c r="C26" s="20"/>
      <c r="D26" s="20"/>
      <c r="E26" s="20"/>
      <c r="F26" s="20"/>
      <c r="G26" s="12"/>
      <c r="H26" s="12"/>
      <c r="I26" s="12"/>
      <c r="J26" s="12"/>
      <c r="K26" s="12"/>
      <c r="L26" s="12"/>
    </row>
    <row r="27" spans="1:12" x14ac:dyDescent="0.25">
      <c r="A27" t="s">
        <v>18</v>
      </c>
      <c r="B27" s="20">
        <v>9420162</v>
      </c>
      <c r="C27" s="20">
        <v>9420162</v>
      </c>
      <c r="D27" s="20">
        <v>9420160</v>
      </c>
      <c r="E27" s="20">
        <v>9420174</v>
      </c>
      <c r="F27" s="20">
        <v>9420174</v>
      </c>
      <c r="G27" s="12">
        <v>9420175</v>
      </c>
      <c r="H27" s="12"/>
      <c r="I27" s="12"/>
      <c r="J27" s="12"/>
      <c r="K27" s="12"/>
      <c r="L27" s="12"/>
    </row>
    <row r="28" spans="1:12" x14ac:dyDescent="0.25">
      <c r="A28" s="1"/>
      <c r="B28" s="17">
        <f>SUM(B22:B27)</f>
        <v>51279878</v>
      </c>
      <c r="C28" s="17">
        <f>SUM(C22:C27)</f>
        <v>53396580</v>
      </c>
      <c r="D28" s="17">
        <f t="shared" ref="D28:G28" si="3">SUM(D22:D27)</f>
        <v>55093151</v>
      </c>
      <c r="E28" s="17">
        <f t="shared" si="3"/>
        <v>56739362</v>
      </c>
      <c r="F28" s="17">
        <f t="shared" si="3"/>
        <v>58752872</v>
      </c>
      <c r="G28" s="17">
        <f t="shared" si="3"/>
        <v>62860136</v>
      </c>
      <c r="H28" s="12"/>
      <c r="I28" s="12"/>
      <c r="J28" s="12"/>
      <c r="K28" s="12"/>
      <c r="L28" s="12"/>
    </row>
    <row r="29" spans="1:12" x14ac:dyDescent="0.25">
      <c r="B29" s="17"/>
      <c r="C29" s="17"/>
      <c r="D29" s="17"/>
      <c r="E29" s="17"/>
      <c r="F29" s="17"/>
      <c r="G29" s="12"/>
      <c r="H29" s="12"/>
      <c r="I29" s="12"/>
      <c r="J29" s="12"/>
      <c r="K29" s="12"/>
      <c r="L29" s="12"/>
    </row>
    <row r="30" spans="1:12" x14ac:dyDescent="0.25">
      <c r="A30" s="37" t="s">
        <v>53</v>
      </c>
      <c r="B30" s="20"/>
      <c r="C30" s="17"/>
      <c r="D30" s="20"/>
      <c r="E30" s="20"/>
      <c r="F30" s="17"/>
      <c r="G30" s="12"/>
      <c r="H30" s="12"/>
      <c r="I30" s="12"/>
      <c r="J30" s="12"/>
      <c r="K30" s="12"/>
      <c r="L30" s="12"/>
    </row>
    <row r="31" spans="1:12" x14ac:dyDescent="0.25">
      <c r="A31" s="4" t="s">
        <v>24</v>
      </c>
      <c r="B31" s="20">
        <v>14619385</v>
      </c>
      <c r="C31" s="23">
        <v>14934156</v>
      </c>
      <c r="D31" s="20">
        <v>15592028</v>
      </c>
      <c r="E31" s="20">
        <v>15935129</v>
      </c>
      <c r="F31" s="20">
        <v>16278230</v>
      </c>
      <c r="G31" s="12">
        <v>16995310</v>
      </c>
      <c r="H31" s="12"/>
      <c r="I31" s="12"/>
      <c r="J31" s="12"/>
      <c r="K31" s="12"/>
      <c r="L31" s="12"/>
    </row>
    <row r="32" spans="1:12" x14ac:dyDescent="0.25">
      <c r="A32" s="1"/>
      <c r="B32" s="20">
        <f t="shared" ref="B32:G32" si="4">SUM(B31:B31)</f>
        <v>14619385</v>
      </c>
      <c r="C32" s="20">
        <f>SUM(C31:C31)</f>
        <v>14934156</v>
      </c>
      <c r="D32" s="20">
        <f t="shared" si="4"/>
        <v>15592028</v>
      </c>
      <c r="E32" s="20">
        <f t="shared" si="4"/>
        <v>15935129</v>
      </c>
      <c r="F32" s="20">
        <f t="shared" si="4"/>
        <v>16278230</v>
      </c>
      <c r="G32" s="20">
        <f t="shared" si="4"/>
        <v>16995310</v>
      </c>
      <c r="H32" s="12"/>
      <c r="I32" s="12"/>
      <c r="J32" s="12"/>
      <c r="K32" s="12"/>
      <c r="L32" s="12"/>
    </row>
    <row r="33" spans="1:12" s="1" customFormat="1" x14ac:dyDescent="0.25">
      <c r="B33" s="17">
        <f t="shared" ref="B33:G33" si="5">SUM(B28,B32)</f>
        <v>65899263</v>
      </c>
      <c r="C33" s="17">
        <f t="shared" si="5"/>
        <v>68330736</v>
      </c>
      <c r="D33" s="17">
        <f t="shared" si="5"/>
        <v>70685179</v>
      </c>
      <c r="E33" s="17">
        <f t="shared" si="5"/>
        <v>72674491</v>
      </c>
      <c r="F33" s="17">
        <f t="shared" si="5"/>
        <v>75031102</v>
      </c>
      <c r="G33" s="17">
        <f t="shared" si="5"/>
        <v>79855446</v>
      </c>
      <c r="H33" s="12"/>
      <c r="I33" s="12"/>
      <c r="J33" s="12"/>
      <c r="K33" s="12"/>
      <c r="L33" s="12"/>
    </row>
    <row r="34" spans="1:12" s="1" customFormat="1" x14ac:dyDescent="0.25">
      <c r="B34" s="20"/>
      <c r="C34" s="20"/>
      <c r="D34" s="20"/>
      <c r="E34" s="20"/>
      <c r="F34" s="20"/>
      <c r="G34" s="12"/>
      <c r="H34" s="12"/>
      <c r="I34" s="12"/>
      <c r="J34" s="12"/>
      <c r="K34" s="12"/>
      <c r="L34" s="12"/>
    </row>
    <row r="35" spans="1:12" x14ac:dyDescent="0.25">
      <c r="A35" s="37" t="s">
        <v>51</v>
      </c>
      <c r="B35" s="17"/>
      <c r="C35" s="17"/>
      <c r="D35" s="17"/>
      <c r="E35" s="17"/>
      <c r="F35" s="17"/>
      <c r="G35" s="12"/>
      <c r="H35" s="12"/>
      <c r="I35" s="12"/>
      <c r="J35" s="12"/>
      <c r="K35" s="12"/>
      <c r="L35" s="12"/>
    </row>
    <row r="36" spans="1:12" x14ac:dyDescent="0.25">
      <c r="A36" s="4" t="s">
        <v>19</v>
      </c>
      <c r="B36" s="23">
        <v>414010210</v>
      </c>
      <c r="C36" s="23">
        <v>414010210</v>
      </c>
      <c r="D36" s="23">
        <v>414010210</v>
      </c>
      <c r="E36" s="23">
        <v>414010210</v>
      </c>
      <c r="F36" s="23">
        <v>414010210</v>
      </c>
      <c r="G36" s="12">
        <v>414010210</v>
      </c>
      <c r="H36" s="12"/>
      <c r="I36" s="12"/>
      <c r="J36" s="12"/>
      <c r="K36" s="12"/>
      <c r="L36" s="12"/>
    </row>
    <row r="37" spans="1:12" x14ac:dyDescent="0.25">
      <c r="A37" s="4" t="s">
        <v>20</v>
      </c>
      <c r="B37" s="23">
        <v>11427752</v>
      </c>
      <c r="C37" s="23">
        <v>7454570</v>
      </c>
      <c r="D37" s="23">
        <v>709756</v>
      </c>
      <c r="E37" s="23">
        <v>-2921491</v>
      </c>
      <c r="F37" s="23">
        <v>-6410691</v>
      </c>
      <c r="G37" s="12">
        <v>-13913205</v>
      </c>
      <c r="H37" s="12"/>
      <c r="I37" s="12"/>
      <c r="J37" s="12"/>
      <c r="K37" s="12"/>
      <c r="L37" s="12"/>
    </row>
    <row r="38" spans="1:12" x14ac:dyDescent="0.25">
      <c r="A38" s="4" t="s">
        <v>21</v>
      </c>
      <c r="B38" s="23"/>
      <c r="C38" s="23"/>
      <c r="D38" s="23"/>
      <c r="E38" s="17"/>
      <c r="F38" s="23"/>
      <c r="G38" s="12"/>
      <c r="H38" s="12"/>
      <c r="I38" s="12"/>
      <c r="J38" s="12"/>
      <c r="K38" s="12"/>
      <c r="L38" s="12"/>
    </row>
    <row r="39" spans="1:12" x14ac:dyDescent="0.25">
      <c r="A39" s="4" t="s">
        <v>22</v>
      </c>
      <c r="B39" s="23">
        <v>16373804</v>
      </c>
      <c r="C39" s="23">
        <v>16373804</v>
      </c>
      <c r="D39" s="23">
        <v>16373804</v>
      </c>
      <c r="E39" s="23">
        <v>16373804</v>
      </c>
      <c r="F39" s="23">
        <v>16373804</v>
      </c>
      <c r="G39" s="12">
        <v>16373804</v>
      </c>
      <c r="H39" s="12"/>
      <c r="I39" s="12"/>
      <c r="J39" s="12"/>
      <c r="K39" s="12"/>
      <c r="L39" s="12"/>
    </row>
    <row r="40" spans="1:12" x14ac:dyDescent="0.25">
      <c r="A40" s="4" t="s">
        <v>23</v>
      </c>
      <c r="B40" s="17"/>
      <c r="C40" s="17"/>
      <c r="D40" s="23"/>
      <c r="E40" s="17"/>
      <c r="F40" s="17"/>
      <c r="G40" s="18"/>
      <c r="H40" s="12"/>
      <c r="I40" s="12"/>
      <c r="J40" s="12"/>
      <c r="K40" s="12"/>
      <c r="L40" s="12"/>
    </row>
    <row r="41" spans="1:12" x14ac:dyDescent="0.25">
      <c r="A41" s="1"/>
      <c r="B41" s="20">
        <f>SUM(B36:B40)</f>
        <v>441811766</v>
      </c>
      <c r="C41" s="20">
        <f>SUM(C36:C40)</f>
        <v>437838584</v>
      </c>
      <c r="D41" s="20">
        <f>SUM(D36:D40)</f>
        <v>431093770</v>
      </c>
      <c r="E41" s="20">
        <f t="shared" ref="E41:G41" si="6">SUM(E36:E40)</f>
        <v>427462523</v>
      </c>
      <c r="F41" s="17">
        <f t="shared" si="6"/>
        <v>423973323</v>
      </c>
      <c r="G41" s="17">
        <f t="shared" si="6"/>
        <v>416470809</v>
      </c>
      <c r="H41" s="12"/>
      <c r="I41" s="12"/>
      <c r="J41" s="12"/>
      <c r="K41" s="12"/>
      <c r="L41" s="12"/>
    </row>
    <row r="42" spans="1:12" x14ac:dyDescent="0.25">
      <c r="A42" s="1"/>
      <c r="B42" s="20"/>
      <c r="C42" s="20"/>
      <c r="D42" s="20"/>
      <c r="E42" s="20"/>
      <c r="F42" s="20"/>
      <c r="G42" s="12"/>
      <c r="H42" s="12"/>
      <c r="I42" s="12"/>
      <c r="J42" s="12"/>
      <c r="K42" s="12"/>
      <c r="L42" s="12"/>
    </row>
    <row r="43" spans="1:12" x14ac:dyDescent="0.25">
      <c r="A43" s="1"/>
      <c r="B43" s="17">
        <f t="shared" ref="B43:F43" si="7">SUM(B33,B41)</f>
        <v>507711029</v>
      </c>
      <c r="C43" s="17">
        <f t="shared" si="7"/>
        <v>506169320</v>
      </c>
      <c r="D43" s="17">
        <f t="shared" si="7"/>
        <v>501778949</v>
      </c>
      <c r="E43" s="17">
        <f t="shared" si="7"/>
        <v>500137014</v>
      </c>
      <c r="F43" s="17">
        <f t="shared" si="7"/>
        <v>499004425</v>
      </c>
      <c r="G43" s="17">
        <f>SUM(G33,G41)</f>
        <v>496326255</v>
      </c>
      <c r="H43" s="12"/>
      <c r="I43" s="12"/>
      <c r="J43" s="12"/>
      <c r="K43" s="12"/>
      <c r="L43" s="12"/>
    </row>
    <row r="44" spans="1:12" x14ac:dyDescent="0.25">
      <c r="B44" s="5"/>
      <c r="C44" s="5"/>
      <c r="D44" s="5"/>
      <c r="E44" s="5"/>
      <c r="F44" s="44"/>
      <c r="G44" s="12"/>
      <c r="H44" s="12"/>
      <c r="I44" s="12"/>
      <c r="J44" s="12"/>
      <c r="K44" s="12"/>
      <c r="L44" s="12"/>
    </row>
    <row r="45" spans="1:12" s="1" customFormat="1" x14ac:dyDescent="0.25">
      <c r="A45" s="40" t="s">
        <v>54</v>
      </c>
      <c r="B45" s="45">
        <f t="shared" ref="B45:G45" si="8">B41/(B36/10)</f>
        <v>10.671518608200508</v>
      </c>
      <c r="C45" s="45">
        <f t="shared" si="8"/>
        <v>10.575550395242669</v>
      </c>
      <c r="D45" s="45">
        <f t="shared" si="8"/>
        <v>10.412636200445395</v>
      </c>
      <c r="E45" s="45">
        <f t="shared" si="8"/>
        <v>10.324927083319999</v>
      </c>
      <c r="F45" s="45">
        <f t="shared" si="8"/>
        <v>10.240648968536307</v>
      </c>
      <c r="G45" s="45">
        <f t="shared" si="8"/>
        <v>10.059433292720003</v>
      </c>
      <c r="H45" s="12"/>
      <c r="I45" s="12"/>
      <c r="J45" s="12"/>
      <c r="K45" s="12"/>
      <c r="L45" s="12"/>
    </row>
    <row r="46" spans="1:12" x14ac:dyDescent="0.25">
      <c r="A46" s="40" t="s">
        <v>55</v>
      </c>
      <c r="B46" s="44">
        <f t="shared" ref="B46:G46" si="9">B36/10</f>
        <v>41401021</v>
      </c>
      <c r="C46" s="44">
        <f t="shared" si="9"/>
        <v>41401021</v>
      </c>
      <c r="D46" s="44">
        <f t="shared" si="9"/>
        <v>41401021</v>
      </c>
      <c r="E46" s="44">
        <f t="shared" si="9"/>
        <v>41401021</v>
      </c>
      <c r="F46" s="44">
        <f t="shared" si="9"/>
        <v>41401021</v>
      </c>
      <c r="G46" s="44">
        <f t="shared" si="9"/>
        <v>41401021</v>
      </c>
    </row>
    <row r="47" spans="1:12" x14ac:dyDescent="0.25">
      <c r="B47" s="5"/>
      <c r="C47" s="5"/>
      <c r="D47" s="5"/>
      <c r="E47" s="5"/>
      <c r="F47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9"/>
  <sheetViews>
    <sheetView workbookViewId="0">
      <pane xSplit="1" ySplit="5" topLeftCell="F24" activePane="bottomRight" state="frozen"/>
      <selection pane="topRight" activeCell="B1" sqref="B1"/>
      <selection pane="bottomLeft" activeCell="A6" sqref="A6"/>
      <selection pane="bottomRight" activeCell="G21" sqref="G21"/>
    </sheetView>
  </sheetViews>
  <sheetFormatPr defaultRowHeight="15" x14ac:dyDescent="0.25"/>
  <cols>
    <col min="1" max="1" width="39" customWidth="1"/>
    <col min="2" max="2" width="15.28515625" bestFit="1" customWidth="1"/>
    <col min="3" max="6" width="16.28515625" bestFit="1" customWidth="1"/>
    <col min="7" max="7" width="15.28515625" style="5" bestFit="1" customWidth="1"/>
  </cols>
  <sheetData>
    <row r="1" spans="1:12" ht="15.75" x14ac:dyDescent="0.25">
      <c r="A1" s="1" t="s">
        <v>12</v>
      </c>
      <c r="B1" s="2"/>
      <c r="C1" s="2"/>
      <c r="D1" s="2"/>
      <c r="E1" s="2"/>
    </row>
    <row r="2" spans="1:12" ht="15.75" x14ac:dyDescent="0.25">
      <c r="A2" s="35" t="s">
        <v>56</v>
      </c>
      <c r="B2" s="2"/>
      <c r="C2" s="2"/>
      <c r="D2" s="2"/>
      <c r="E2" s="2"/>
    </row>
    <row r="3" spans="1:12" ht="15.75" x14ac:dyDescent="0.25">
      <c r="A3" s="2" t="s">
        <v>46</v>
      </c>
      <c r="B3" s="2"/>
      <c r="C3" s="2"/>
      <c r="D3" s="2"/>
      <c r="E3" s="2"/>
    </row>
    <row r="4" spans="1:12" ht="15.75" x14ac:dyDescent="0.25">
      <c r="A4" s="2"/>
      <c r="B4" s="42" t="s">
        <v>84</v>
      </c>
      <c r="C4" s="42" t="s">
        <v>85</v>
      </c>
      <c r="D4" s="42" t="s">
        <v>83</v>
      </c>
      <c r="E4" s="42" t="s">
        <v>84</v>
      </c>
      <c r="F4" s="42" t="s">
        <v>85</v>
      </c>
      <c r="G4" s="42" t="s">
        <v>83</v>
      </c>
    </row>
    <row r="5" spans="1:12" ht="15.75" x14ac:dyDescent="0.25">
      <c r="A5" s="2"/>
      <c r="B5" s="28">
        <v>43100</v>
      </c>
      <c r="C5" s="28">
        <v>43190</v>
      </c>
      <c r="D5" s="28">
        <v>43373</v>
      </c>
      <c r="E5" s="28">
        <v>43465</v>
      </c>
      <c r="F5" s="28">
        <v>43555</v>
      </c>
      <c r="G5" s="48">
        <v>43738</v>
      </c>
    </row>
    <row r="6" spans="1:12" ht="15.75" x14ac:dyDescent="0.25">
      <c r="A6" s="2"/>
      <c r="B6" s="6"/>
      <c r="C6" s="6"/>
      <c r="D6" s="6"/>
      <c r="E6" s="6"/>
      <c r="F6" s="6"/>
    </row>
    <row r="7" spans="1:12" x14ac:dyDescent="0.25">
      <c r="A7" s="40" t="s">
        <v>57</v>
      </c>
      <c r="B7" s="12"/>
      <c r="C7" s="12"/>
      <c r="D7" s="12"/>
      <c r="E7" s="12"/>
      <c r="F7" s="12"/>
      <c r="G7" s="20"/>
      <c r="H7" s="20"/>
      <c r="I7" s="20"/>
      <c r="J7" s="20"/>
      <c r="K7" s="20"/>
      <c r="L7" s="20"/>
    </row>
    <row r="8" spans="1:12" x14ac:dyDescent="0.25">
      <c r="A8" t="s">
        <v>25</v>
      </c>
      <c r="B8" s="21">
        <v>3230550</v>
      </c>
      <c r="C8" s="21">
        <v>5079767</v>
      </c>
      <c r="D8" s="12">
        <v>1158562</v>
      </c>
      <c r="E8" s="12">
        <v>2285957</v>
      </c>
      <c r="F8" s="21">
        <v>3389783</v>
      </c>
      <c r="G8" s="20">
        <v>1006021</v>
      </c>
      <c r="H8" s="20"/>
      <c r="I8" s="20"/>
      <c r="J8" s="20"/>
      <c r="K8" s="20"/>
      <c r="L8" s="20"/>
    </row>
    <row r="9" spans="1:12" x14ac:dyDescent="0.25">
      <c r="A9" s="40" t="s">
        <v>28</v>
      </c>
      <c r="B9" s="18">
        <f t="shared" ref="B9:G9" si="0">B7-B8</f>
        <v>-3230550</v>
      </c>
      <c r="C9" s="18">
        <f>C7-C8</f>
        <v>-5079767</v>
      </c>
      <c r="D9" s="18">
        <f>D7-D8</f>
        <v>-1158562</v>
      </c>
      <c r="E9" s="18">
        <f>E7-E8</f>
        <v>-2285957</v>
      </c>
      <c r="F9" s="18">
        <f t="shared" si="0"/>
        <v>-3389783</v>
      </c>
      <c r="G9" s="18">
        <f t="shared" si="0"/>
        <v>-1006021</v>
      </c>
      <c r="H9" s="20"/>
      <c r="I9" s="20"/>
      <c r="J9" s="20"/>
      <c r="K9" s="20"/>
      <c r="L9" s="20"/>
    </row>
    <row r="10" spans="1:12" s="4" customFormat="1" x14ac:dyDescent="0.25">
      <c r="B10" s="15"/>
      <c r="C10" s="15"/>
      <c r="D10" s="15"/>
      <c r="E10" s="15"/>
      <c r="F10" s="15"/>
      <c r="G10" s="23"/>
      <c r="H10" s="23"/>
      <c r="I10" s="23"/>
      <c r="J10" s="23"/>
      <c r="K10" s="23"/>
      <c r="L10" s="23"/>
    </row>
    <row r="11" spans="1:12" x14ac:dyDescent="0.25">
      <c r="A11" s="1"/>
      <c r="B11" s="18"/>
      <c r="C11" s="18"/>
      <c r="D11" s="18"/>
      <c r="E11" s="18"/>
      <c r="F11" s="18"/>
      <c r="G11" s="20"/>
      <c r="H11" s="20"/>
      <c r="I11" s="20"/>
      <c r="J11" s="20"/>
      <c r="K11" s="20"/>
      <c r="L11" s="20"/>
    </row>
    <row r="12" spans="1:12" s="4" customFormat="1" x14ac:dyDescent="0.25">
      <c r="A12" s="40" t="s">
        <v>58</v>
      </c>
      <c r="B12" s="15">
        <f>SUM(B13:B14)</f>
        <v>2907173</v>
      </c>
      <c r="C12" s="15">
        <f>SUM(C13:C14)</f>
        <v>3871186</v>
      </c>
      <c r="D12" s="15">
        <f t="shared" ref="D12:G12" si="1">SUM(D13:D14)</f>
        <v>1404460</v>
      </c>
      <c r="E12" s="15">
        <f t="shared" si="1"/>
        <v>2676207</v>
      </c>
      <c r="F12" s="18">
        <f t="shared" si="1"/>
        <v>3829434</v>
      </c>
      <c r="G12" s="18">
        <f t="shared" si="1"/>
        <v>1047985</v>
      </c>
      <c r="H12" s="23"/>
      <c r="I12" s="23"/>
      <c r="J12" s="23"/>
      <c r="K12" s="23"/>
      <c r="L12" s="23"/>
    </row>
    <row r="13" spans="1:12" s="4" customFormat="1" x14ac:dyDescent="0.25">
      <c r="A13" s="4" t="s">
        <v>29</v>
      </c>
      <c r="B13" s="15">
        <v>2907173</v>
      </c>
      <c r="C13" s="15">
        <v>3871186</v>
      </c>
      <c r="D13" s="15">
        <v>1404460</v>
      </c>
      <c r="E13" s="15">
        <v>2676207</v>
      </c>
      <c r="F13" s="15">
        <v>3829434</v>
      </c>
      <c r="G13" s="23">
        <v>1047985</v>
      </c>
      <c r="H13" s="23"/>
      <c r="I13" s="23"/>
      <c r="J13" s="23"/>
      <c r="K13" s="23"/>
      <c r="L13" s="23"/>
    </row>
    <row r="14" spans="1:12" s="4" customFormat="1" x14ac:dyDescent="0.25">
      <c r="A14" s="4" t="s">
        <v>30</v>
      </c>
      <c r="B14" s="15"/>
      <c r="C14" s="15"/>
      <c r="D14" s="15"/>
      <c r="E14" s="15"/>
      <c r="F14" s="15"/>
      <c r="G14" s="23"/>
      <c r="H14" s="23"/>
      <c r="I14" s="23"/>
      <c r="J14" s="23"/>
      <c r="K14" s="23"/>
      <c r="L14" s="23"/>
    </row>
    <row r="15" spans="1:12" s="4" customFormat="1" x14ac:dyDescent="0.25">
      <c r="B15" s="15"/>
      <c r="C15" s="15"/>
      <c r="D15" s="15"/>
      <c r="E15" s="15"/>
      <c r="G15" s="23"/>
      <c r="H15" s="23"/>
      <c r="I15" s="23"/>
      <c r="J15" s="23"/>
      <c r="K15" s="23"/>
      <c r="L15" s="23"/>
    </row>
    <row r="16" spans="1:12" x14ac:dyDescent="0.25">
      <c r="A16" s="40" t="s">
        <v>59</v>
      </c>
      <c r="B16" s="22">
        <f t="shared" ref="B16:G16" si="2">B9-B12</f>
        <v>-6137723</v>
      </c>
      <c r="C16" s="22">
        <f>C9-C12</f>
        <v>-8950953</v>
      </c>
      <c r="D16" s="22">
        <f t="shared" si="2"/>
        <v>-2563022</v>
      </c>
      <c r="E16" s="22">
        <f t="shared" si="2"/>
        <v>-4962164</v>
      </c>
      <c r="F16" s="22">
        <f t="shared" si="2"/>
        <v>-7219217</v>
      </c>
      <c r="G16" s="22">
        <f t="shared" si="2"/>
        <v>-2054006</v>
      </c>
      <c r="H16" s="20"/>
      <c r="I16" s="20"/>
      <c r="J16" s="20"/>
      <c r="K16" s="20"/>
      <c r="L16" s="20"/>
    </row>
    <row r="17" spans="1:12" x14ac:dyDescent="0.25">
      <c r="A17" s="41" t="s">
        <v>60</v>
      </c>
      <c r="B17" s="17"/>
      <c r="C17" s="17"/>
      <c r="D17" s="17"/>
      <c r="E17" s="17"/>
      <c r="F17" s="17"/>
      <c r="G17" s="20"/>
      <c r="H17" s="20"/>
      <c r="I17" s="20"/>
      <c r="J17" s="20"/>
      <c r="K17" s="20"/>
      <c r="L17" s="20"/>
    </row>
    <row r="18" spans="1:12" s="4" customFormat="1" x14ac:dyDescent="0.25">
      <c r="A18" s="4" t="s">
        <v>4</v>
      </c>
      <c r="B18" s="23">
        <v>57</v>
      </c>
      <c r="C18" s="23">
        <v>57</v>
      </c>
      <c r="D18" s="23"/>
      <c r="E18" s="23">
        <v>57</v>
      </c>
      <c r="F18" s="23">
        <v>57</v>
      </c>
      <c r="G18" s="23"/>
      <c r="H18" s="23"/>
      <c r="I18" s="23"/>
      <c r="J18" s="23"/>
      <c r="K18" s="23"/>
      <c r="L18" s="23"/>
    </row>
    <row r="19" spans="1:12" x14ac:dyDescent="0.25">
      <c r="A19" s="4" t="s">
        <v>26</v>
      </c>
      <c r="B19" s="15"/>
      <c r="C19" s="12"/>
      <c r="D19" s="12"/>
      <c r="E19" s="12"/>
      <c r="F19" s="12"/>
      <c r="G19" s="20"/>
      <c r="H19" s="20"/>
      <c r="I19" s="20"/>
      <c r="J19" s="20"/>
      <c r="K19" s="20"/>
      <c r="L19" s="20"/>
    </row>
    <row r="20" spans="1:12" x14ac:dyDescent="0.25">
      <c r="A20" s="4" t="s">
        <v>27</v>
      </c>
      <c r="B20" s="15">
        <v>2231278</v>
      </c>
      <c r="C20" s="15">
        <v>3391230</v>
      </c>
      <c r="D20" s="15">
        <v>1232147</v>
      </c>
      <c r="E20" s="15">
        <v>2464295</v>
      </c>
      <c r="F20" s="23">
        <v>3696442</v>
      </c>
      <c r="G20" s="20">
        <v>1343040</v>
      </c>
      <c r="H20" s="20"/>
      <c r="I20" s="20"/>
      <c r="J20" s="20"/>
      <c r="K20" s="20"/>
      <c r="L20" s="20"/>
    </row>
    <row r="21" spans="1:12" x14ac:dyDescent="0.25">
      <c r="B21" s="15"/>
      <c r="C21" s="15"/>
      <c r="D21" s="15"/>
      <c r="E21" s="15"/>
      <c r="F21" s="12"/>
      <c r="G21" s="20"/>
      <c r="H21" s="20"/>
      <c r="I21" s="20"/>
      <c r="J21" s="20"/>
      <c r="K21" s="20"/>
      <c r="L21" s="20"/>
    </row>
    <row r="22" spans="1:12" s="1" customFormat="1" x14ac:dyDescent="0.25">
      <c r="A22" s="40" t="s">
        <v>61</v>
      </c>
      <c r="B22" s="18">
        <f>B16+B18-B19-B20</f>
        <v>-8368944</v>
      </c>
      <c r="C22" s="18">
        <f>C16+C18-C19-C20</f>
        <v>-12342126</v>
      </c>
      <c r="D22" s="18">
        <f t="shared" ref="D22" si="3">D16+D18-D19-D20</f>
        <v>-3795169</v>
      </c>
      <c r="E22" s="18">
        <f>E16+E18-E19-E20</f>
        <v>-7426402</v>
      </c>
      <c r="F22" s="18">
        <f>F16+F18-F19-F20</f>
        <v>-10915602</v>
      </c>
      <c r="G22" s="18">
        <f>G16+G18-G19-G20</f>
        <v>-3397046</v>
      </c>
      <c r="H22" s="17"/>
      <c r="I22" s="17"/>
      <c r="J22" s="17"/>
      <c r="K22" s="17"/>
      <c r="L22" s="17"/>
    </row>
    <row r="23" spans="1:12" x14ac:dyDescent="0.25">
      <c r="A23" s="4" t="s">
        <v>5</v>
      </c>
      <c r="B23" s="15"/>
      <c r="C23" s="12"/>
      <c r="D23" s="12"/>
      <c r="E23" s="12"/>
      <c r="F23" s="12"/>
      <c r="G23" s="20"/>
      <c r="H23" s="20"/>
      <c r="I23" s="20"/>
      <c r="J23" s="20"/>
      <c r="K23" s="20"/>
      <c r="L23" s="20"/>
    </row>
    <row r="24" spans="1:12" x14ac:dyDescent="0.25">
      <c r="A24" s="4"/>
      <c r="B24" s="15"/>
      <c r="C24" s="12"/>
      <c r="D24" s="12"/>
      <c r="E24" s="12"/>
      <c r="F24" s="12"/>
      <c r="G24" s="20"/>
      <c r="H24" s="20"/>
      <c r="I24" s="20"/>
      <c r="J24" s="20"/>
      <c r="K24" s="20"/>
      <c r="L24" s="20"/>
    </row>
    <row r="25" spans="1:12" x14ac:dyDescent="0.25">
      <c r="A25" s="40" t="s">
        <v>62</v>
      </c>
      <c r="B25" s="22">
        <f>(B22-B23)</f>
        <v>-8368944</v>
      </c>
      <c r="C25" s="22">
        <f>(C22-C23)</f>
        <v>-12342126</v>
      </c>
      <c r="D25" s="22">
        <f>(D22-D23)</f>
        <v>-3795169</v>
      </c>
      <c r="E25" s="22">
        <f>(E22-E23)</f>
        <v>-7426402</v>
      </c>
      <c r="F25" s="22">
        <f t="shared" ref="F25:G25" si="4">(F22-F23)</f>
        <v>-10915602</v>
      </c>
      <c r="G25" s="22">
        <f t="shared" si="4"/>
        <v>-3397046</v>
      </c>
      <c r="H25" s="20"/>
      <c r="I25" s="20"/>
      <c r="J25" s="20"/>
      <c r="K25" s="20"/>
      <c r="L25" s="20"/>
    </row>
    <row r="26" spans="1:12" x14ac:dyDescent="0.25">
      <c r="A26" s="37" t="s">
        <v>63</v>
      </c>
      <c r="B26" s="15">
        <v>20</v>
      </c>
      <c r="C26" s="15">
        <v>-20</v>
      </c>
      <c r="D26" s="15">
        <f t="shared" ref="D26" si="5">SUM(D27:D28)</f>
        <v>0</v>
      </c>
      <c r="E26" s="15">
        <v>14</v>
      </c>
      <c r="F26" s="15">
        <v>14</v>
      </c>
      <c r="G26" s="20"/>
      <c r="H26" s="20"/>
      <c r="I26" s="20"/>
      <c r="J26" s="20"/>
      <c r="K26" s="20"/>
      <c r="L26" s="20"/>
    </row>
    <row r="27" spans="1:12" x14ac:dyDescent="0.25">
      <c r="A27" t="s">
        <v>6</v>
      </c>
      <c r="B27" s="15"/>
      <c r="C27" s="12"/>
      <c r="D27" s="12"/>
      <c r="E27" s="12"/>
      <c r="F27" s="12"/>
      <c r="G27" s="20"/>
      <c r="H27" s="20"/>
      <c r="I27" s="20"/>
      <c r="J27" s="20"/>
      <c r="K27" s="20"/>
      <c r="L27" s="20"/>
    </row>
    <row r="28" spans="1:12" x14ac:dyDescent="0.25">
      <c r="A28" t="s">
        <v>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x14ac:dyDescent="0.25">
      <c r="A29" s="40" t="s">
        <v>64</v>
      </c>
      <c r="B29" s="22">
        <f>B25-B26</f>
        <v>-8368964</v>
      </c>
      <c r="C29" s="22">
        <f>C25+C26</f>
        <v>-12342146</v>
      </c>
      <c r="D29" s="22">
        <f>D25+D26</f>
        <v>-3795169</v>
      </c>
      <c r="E29" s="22">
        <f>E25-E26</f>
        <v>-7426416</v>
      </c>
      <c r="F29" s="22">
        <f>F25+F26</f>
        <v>-10915588</v>
      </c>
      <c r="G29" s="22">
        <f>G25+G26</f>
        <v>-3397046</v>
      </c>
      <c r="H29" s="20"/>
      <c r="I29" s="20"/>
      <c r="J29" s="20"/>
      <c r="K29" s="20"/>
      <c r="L29" s="20"/>
    </row>
    <row r="30" spans="1:12" x14ac:dyDescent="0.25">
      <c r="A30" s="1"/>
      <c r="B30" s="17"/>
      <c r="C30" s="17"/>
      <c r="D30" s="17"/>
      <c r="E30" s="17"/>
      <c r="F30" s="17"/>
      <c r="G30" s="20"/>
      <c r="H30" s="20"/>
      <c r="I30" s="20"/>
      <c r="J30" s="20"/>
      <c r="K30" s="20"/>
      <c r="L30" s="20"/>
    </row>
    <row r="31" spans="1:12" x14ac:dyDescent="0.25">
      <c r="A31" s="40" t="s">
        <v>65</v>
      </c>
      <c r="B31" s="32">
        <f>B29/('1'!B36/10)</f>
        <v>-0.20214390364913948</v>
      </c>
      <c r="C31" s="32">
        <f>C29/('1'!C36/10)</f>
        <v>-0.29811211660697934</v>
      </c>
      <c r="D31" s="32">
        <f>D29/('1'!D36/10)</f>
        <v>-9.1668488079074184E-2</v>
      </c>
      <c r="E31" s="33">
        <f>E29/('1'!D36/10)</f>
        <v>-0.17937760520447069</v>
      </c>
      <c r="F31" s="32">
        <f>F29/('1'!F36/10)</f>
        <v>-0.2636550436763383</v>
      </c>
      <c r="G31" s="32">
        <f>G29/('1'!G36/10)</f>
        <v>-8.2052227649168363E-2</v>
      </c>
      <c r="H31" s="32" t="e">
        <f>H29/('1'!H36/10)</f>
        <v>#DIV/0!</v>
      </c>
      <c r="I31" s="20"/>
      <c r="J31" s="20"/>
      <c r="K31" s="20"/>
      <c r="L31" s="20"/>
    </row>
    <row r="32" spans="1:12" x14ac:dyDescent="0.25">
      <c r="A32" s="41" t="s">
        <v>66</v>
      </c>
      <c r="B32" s="12">
        <f>'1'!B36/10</f>
        <v>41401021</v>
      </c>
      <c r="C32" s="12">
        <f>'1'!C36/10</f>
        <v>41401021</v>
      </c>
      <c r="D32" s="12">
        <f>'1'!D36/10</f>
        <v>41401021</v>
      </c>
      <c r="E32" s="12">
        <f>'1'!E36/10</f>
        <v>41401021</v>
      </c>
      <c r="F32" s="12">
        <f>'1'!F36/10</f>
        <v>41401021</v>
      </c>
      <c r="G32" s="12">
        <f>'1'!G36/10</f>
        <v>41401021</v>
      </c>
      <c r="H32" s="20"/>
      <c r="I32" s="20"/>
      <c r="J32" s="20"/>
      <c r="K32" s="20"/>
      <c r="L32" s="20"/>
    </row>
    <row r="33" spans="1:12" s="1" customFormat="1" x14ac:dyDescent="0.25">
      <c r="A33"/>
      <c r="B33"/>
      <c r="C33"/>
      <c r="D33"/>
      <c r="E33"/>
      <c r="F33"/>
      <c r="G33" s="20"/>
      <c r="H33" s="20"/>
      <c r="I33" s="20"/>
      <c r="J33" s="20"/>
      <c r="K33" s="20"/>
      <c r="L33" s="20"/>
    </row>
    <row r="34" spans="1:12" x14ac:dyDescent="0.25">
      <c r="A34" s="1"/>
      <c r="G34" s="20"/>
      <c r="H34" s="20"/>
      <c r="I34" s="20"/>
      <c r="J34" s="20"/>
      <c r="K34" s="20"/>
      <c r="L34" s="20"/>
    </row>
    <row r="35" spans="1:12" x14ac:dyDescent="0.25">
      <c r="A35" s="1"/>
      <c r="G35" s="20"/>
      <c r="H35" s="20"/>
      <c r="I35" s="20"/>
      <c r="J35" s="20"/>
      <c r="K35" s="20"/>
      <c r="L35" s="20"/>
    </row>
    <row r="36" spans="1:12" x14ac:dyDescent="0.25">
      <c r="G36" s="20"/>
      <c r="H36" s="20"/>
      <c r="I36" s="20"/>
      <c r="J36" s="20"/>
      <c r="K36" s="20"/>
      <c r="L36" s="20"/>
    </row>
    <row r="37" spans="1:12" x14ac:dyDescent="0.25">
      <c r="G37" s="20"/>
      <c r="H37" s="20"/>
      <c r="I37" s="20"/>
      <c r="J37" s="20"/>
      <c r="K37" s="20"/>
      <c r="L37" s="20"/>
    </row>
    <row r="38" spans="1:12" x14ac:dyDescent="0.25">
      <c r="G38" s="20"/>
      <c r="H38" s="20"/>
      <c r="I38" s="20"/>
      <c r="J38" s="20"/>
      <c r="K38" s="20"/>
      <c r="L38" s="20"/>
    </row>
    <row r="39" spans="1:12" x14ac:dyDescent="0.25">
      <c r="G39" s="20"/>
      <c r="H39" s="20"/>
      <c r="I39" s="20"/>
      <c r="J39" s="20"/>
      <c r="K39" s="20"/>
      <c r="L39" s="20"/>
    </row>
    <row r="40" spans="1:12" x14ac:dyDescent="0.25">
      <c r="G40" s="20"/>
      <c r="H40" s="20"/>
      <c r="I40" s="20"/>
      <c r="J40" s="20"/>
      <c r="K40" s="20"/>
      <c r="L40" s="20"/>
    </row>
    <row r="41" spans="1:12" x14ac:dyDescent="0.25">
      <c r="G41" s="20"/>
      <c r="H41" s="20"/>
      <c r="I41" s="20"/>
      <c r="J41" s="20"/>
      <c r="K41" s="20"/>
      <c r="L41" s="20"/>
    </row>
    <row r="42" spans="1:12" x14ac:dyDescent="0.25">
      <c r="G42" s="20"/>
      <c r="H42" s="20"/>
      <c r="I42" s="20"/>
      <c r="J42" s="20"/>
      <c r="K42" s="20"/>
      <c r="L42" s="20"/>
    </row>
    <row r="43" spans="1:12" x14ac:dyDescent="0.25">
      <c r="G43" s="20"/>
      <c r="H43" s="20"/>
      <c r="I43" s="20"/>
      <c r="J43" s="20"/>
      <c r="K43" s="20"/>
      <c r="L43" s="20"/>
    </row>
    <row r="44" spans="1:12" x14ac:dyDescent="0.25">
      <c r="G44" s="20"/>
      <c r="H44" s="20"/>
      <c r="I44" s="20"/>
      <c r="J44" s="20"/>
      <c r="K44" s="20"/>
      <c r="L44" s="20"/>
    </row>
    <row r="45" spans="1:12" x14ac:dyDescent="0.25">
      <c r="G45" s="20"/>
      <c r="H45" s="20"/>
      <c r="I45" s="20"/>
      <c r="J45" s="20"/>
      <c r="K45" s="20"/>
      <c r="L45" s="20"/>
    </row>
    <row r="46" spans="1:12" x14ac:dyDescent="0.25">
      <c r="G46" s="20"/>
      <c r="H46" s="20"/>
      <c r="I46" s="20"/>
      <c r="J46" s="20"/>
      <c r="K46" s="20"/>
      <c r="L46" s="20"/>
    </row>
    <row r="47" spans="1:12" x14ac:dyDescent="0.25">
      <c r="G47" s="20"/>
      <c r="H47" s="20"/>
      <c r="I47" s="20"/>
      <c r="J47" s="20"/>
      <c r="K47" s="20"/>
      <c r="L47" s="20"/>
    </row>
    <row r="48" spans="1:12" x14ac:dyDescent="0.25">
      <c r="G48" s="20"/>
      <c r="H48" s="20"/>
      <c r="I48" s="20"/>
      <c r="J48" s="20"/>
      <c r="K48" s="20"/>
      <c r="L48" s="20"/>
    </row>
    <row r="49" spans="1:12" x14ac:dyDescent="0.25">
      <c r="G49" s="20"/>
      <c r="H49" s="20"/>
      <c r="I49" s="20"/>
      <c r="J49" s="20"/>
      <c r="K49" s="20"/>
      <c r="L49" s="20"/>
    </row>
    <row r="50" spans="1:12" x14ac:dyDescent="0.25">
      <c r="G50" s="20"/>
      <c r="H50" s="20"/>
      <c r="I50" s="20"/>
      <c r="J50" s="20"/>
      <c r="K50" s="20"/>
      <c r="L50" s="20"/>
    </row>
    <row r="51" spans="1:12" x14ac:dyDescent="0.25">
      <c r="G51" s="20"/>
      <c r="H51" s="20"/>
      <c r="I51" s="20"/>
      <c r="J51" s="20"/>
      <c r="K51" s="20"/>
      <c r="L51" s="20"/>
    </row>
    <row r="52" spans="1:12" x14ac:dyDescent="0.25">
      <c r="G52" s="20"/>
      <c r="H52" s="20"/>
      <c r="I52" s="20"/>
      <c r="J52" s="20"/>
      <c r="K52" s="20"/>
      <c r="L52" s="20"/>
    </row>
    <row r="53" spans="1:12" x14ac:dyDescent="0.25">
      <c r="G53" s="20"/>
      <c r="H53" s="20"/>
      <c r="I53" s="20"/>
      <c r="J53" s="20"/>
      <c r="K53" s="20"/>
      <c r="L53" s="20"/>
    </row>
    <row r="54" spans="1:12" x14ac:dyDescent="0.25">
      <c r="G54" s="20"/>
      <c r="H54" s="20"/>
      <c r="I54" s="20"/>
      <c r="J54" s="20"/>
      <c r="K54" s="20"/>
      <c r="L54" s="20"/>
    </row>
    <row r="55" spans="1:12" x14ac:dyDescent="0.25">
      <c r="B55" s="5"/>
      <c r="G55" s="20"/>
      <c r="H55" s="20"/>
      <c r="I55" s="20"/>
      <c r="J55" s="20"/>
      <c r="K55" s="20"/>
      <c r="L55" s="20"/>
    </row>
    <row r="56" spans="1:12" x14ac:dyDescent="0.25">
      <c r="G56" s="20"/>
      <c r="H56" s="20"/>
      <c r="I56" s="20"/>
      <c r="J56" s="20"/>
      <c r="K56" s="20"/>
      <c r="L56" s="20"/>
    </row>
    <row r="57" spans="1:12" x14ac:dyDescent="0.25">
      <c r="G57" s="20"/>
      <c r="H57" s="20"/>
      <c r="I57" s="20"/>
      <c r="J57" s="20"/>
      <c r="K57" s="20"/>
      <c r="L57" s="20"/>
    </row>
    <row r="59" spans="1:12" x14ac:dyDescent="0.25">
      <c r="A5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40"/>
  <sheetViews>
    <sheetView tabSelected="1" workbookViewId="0">
      <pane xSplit="1" ySplit="5" topLeftCell="F21" activePane="bottomRight" state="frozen"/>
      <selection pane="topRight" activeCell="B1" sqref="B1"/>
      <selection pane="bottomLeft" activeCell="A6" sqref="A6"/>
      <selection pane="bottomRight" activeCell="O29" sqref="O29"/>
    </sheetView>
  </sheetViews>
  <sheetFormatPr defaultRowHeight="15" x14ac:dyDescent="0.25"/>
  <cols>
    <col min="1" max="1" width="47.5703125" customWidth="1"/>
    <col min="2" max="2" width="16" style="11" bestFit="1" customWidth="1"/>
    <col min="3" max="3" width="17" style="11" bestFit="1" customWidth="1"/>
    <col min="4" max="4" width="16.28515625" style="11" bestFit="1" customWidth="1"/>
    <col min="5" max="6" width="17" style="11" bestFit="1" customWidth="1"/>
    <col min="7" max="7" width="12.28515625" style="12" customWidth="1"/>
    <col min="8" max="8" width="15.28515625" style="12" bestFit="1" customWidth="1"/>
  </cols>
  <sheetData>
    <row r="1" spans="1:13" ht="15.75" x14ac:dyDescent="0.25">
      <c r="A1" s="1" t="s">
        <v>12</v>
      </c>
      <c r="B1" s="10"/>
      <c r="C1" s="10"/>
      <c r="D1" s="10"/>
      <c r="E1" s="10"/>
    </row>
    <row r="2" spans="1:13" ht="15.75" x14ac:dyDescent="0.25">
      <c r="A2" s="1" t="s">
        <v>67</v>
      </c>
      <c r="B2" s="10"/>
      <c r="C2" s="10"/>
      <c r="D2" s="10"/>
      <c r="E2" s="10"/>
    </row>
    <row r="3" spans="1:13" ht="15.75" x14ac:dyDescent="0.25">
      <c r="A3" s="2" t="s">
        <v>46</v>
      </c>
      <c r="B3" s="10"/>
      <c r="C3" s="10"/>
      <c r="D3" s="10"/>
      <c r="E3" s="10"/>
    </row>
    <row r="4" spans="1:13" ht="15.75" x14ac:dyDescent="0.25">
      <c r="A4" s="2"/>
      <c r="B4" s="42" t="s">
        <v>84</v>
      </c>
      <c r="C4" s="42" t="s">
        <v>85</v>
      </c>
      <c r="D4" s="42" t="s">
        <v>83</v>
      </c>
      <c r="E4" s="42" t="s">
        <v>84</v>
      </c>
      <c r="F4" s="42" t="s">
        <v>85</v>
      </c>
      <c r="G4" s="42" t="s">
        <v>83</v>
      </c>
    </row>
    <row r="5" spans="1:13" ht="15.75" x14ac:dyDescent="0.25">
      <c r="A5" s="2"/>
      <c r="B5" s="28">
        <v>43100</v>
      </c>
      <c r="C5" s="28">
        <v>43190</v>
      </c>
      <c r="D5" s="28">
        <v>43373</v>
      </c>
      <c r="E5" s="28">
        <v>43465</v>
      </c>
      <c r="F5" s="28">
        <v>43555</v>
      </c>
      <c r="G5" s="48">
        <v>43738</v>
      </c>
    </row>
    <row r="6" spans="1:13" ht="15.75" x14ac:dyDescent="0.25">
      <c r="A6" s="40" t="s">
        <v>68</v>
      </c>
      <c r="B6" s="10"/>
      <c r="C6" s="10"/>
      <c r="D6" s="10"/>
      <c r="E6" s="10"/>
      <c r="F6" s="10"/>
    </row>
    <row r="7" spans="1:13" x14ac:dyDescent="0.25">
      <c r="A7" s="37" t="s">
        <v>69</v>
      </c>
    </row>
    <row r="8" spans="1:13" x14ac:dyDescent="0.25">
      <c r="A8" t="s">
        <v>31</v>
      </c>
      <c r="B8" s="11">
        <v>3382084</v>
      </c>
      <c r="C8" s="11">
        <v>3614674</v>
      </c>
      <c r="D8" s="11">
        <v>1720523</v>
      </c>
      <c r="E8" s="11">
        <v>2517468</v>
      </c>
      <c r="F8" s="11">
        <v>2846304</v>
      </c>
      <c r="G8" s="12">
        <v>496573</v>
      </c>
      <c r="I8" s="12"/>
      <c r="J8" s="12"/>
      <c r="K8" s="12"/>
      <c r="L8" s="12"/>
      <c r="M8" s="12"/>
    </row>
    <row r="9" spans="1:13" ht="15.75" x14ac:dyDescent="0.25">
      <c r="A9" s="7" t="s">
        <v>32</v>
      </c>
      <c r="B9" s="11">
        <v>-1557190</v>
      </c>
      <c r="C9" s="11">
        <v>-2588330</v>
      </c>
      <c r="D9" s="11">
        <v>-487851</v>
      </c>
      <c r="E9" s="11">
        <v>-944536</v>
      </c>
      <c r="F9" s="11">
        <v>-1327651</v>
      </c>
      <c r="G9" s="12">
        <v>-157262</v>
      </c>
      <c r="I9" s="12"/>
      <c r="J9" s="12"/>
      <c r="K9" s="12"/>
      <c r="L9" s="12"/>
      <c r="M9" s="12"/>
    </row>
    <row r="10" spans="1:13" ht="15.75" x14ac:dyDescent="0.25">
      <c r="A10" s="7" t="s">
        <v>33</v>
      </c>
      <c r="B10" s="11">
        <v>-2794923</v>
      </c>
      <c r="C10" s="11">
        <v>-2418889</v>
      </c>
      <c r="D10" s="11">
        <v>-1515097</v>
      </c>
      <c r="E10" s="11">
        <v>-1983880</v>
      </c>
      <c r="F10" s="11">
        <v>-2016888</v>
      </c>
      <c r="G10" s="12">
        <v>-432140</v>
      </c>
      <c r="I10" s="12"/>
      <c r="J10" s="12"/>
      <c r="K10" s="12"/>
      <c r="L10" s="12"/>
      <c r="M10" s="12"/>
    </row>
    <row r="11" spans="1:13" ht="15.75" x14ac:dyDescent="0.25">
      <c r="A11" s="7" t="s">
        <v>34</v>
      </c>
      <c r="B11" s="11">
        <v>538300</v>
      </c>
      <c r="C11" s="11">
        <v>926800</v>
      </c>
      <c r="D11" s="11">
        <v>278380</v>
      </c>
      <c r="E11" s="11">
        <v>416580</v>
      </c>
      <c r="F11" s="11">
        <v>495410</v>
      </c>
      <c r="G11" s="12">
        <v>95840</v>
      </c>
      <c r="I11" s="12"/>
      <c r="J11" s="12"/>
      <c r="K11" s="12"/>
      <c r="L11" s="12"/>
      <c r="M11" s="12"/>
    </row>
    <row r="12" spans="1:13" s="1" customFormat="1" x14ac:dyDescent="0.25">
      <c r="B12" s="13">
        <f t="shared" ref="B12:J12" si="0">SUM(B8:B11)</f>
        <v>-431729</v>
      </c>
      <c r="C12" s="13">
        <f>SUM(C8:C11)</f>
        <v>-465745</v>
      </c>
      <c r="D12" s="13">
        <f t="shared" si="0"/>
        <v>-4045</v>
      </c>
      <c r="E12" s="13">
        <f t="shared" si="0"/>
        <v>5632</v>
      </c>
      <c r="F12" s="13">
        <f t="shared" si="0"/>
        <v>-2825</v>
      </c>
      <c r="G12" s="13">
        <f t="shared" si="0"/>
        <v>3011</v>
      </c>
      <c r="H12" s="13">
        <f t="shared" si="0"/>
        <v>0</v>
      </c>
      <c r="I12" s="13">
        <f t="shared" si="0"/>
        <v>0</v>
      </c>
      <c r="J12" s="13">
        <f t="shared" si="0"/>
        <v>0</v>
      </c>
      <c r="K12" s="18"/>
      <c r="L12" s="18"/>
      <c r="M12" s="18"/>
    </row>
    <row r="13" spans="1:13" ht="15.75" x14ac:dyDescent="0.25">
      <c r="A13" s="7" t="s">
        <v>35</v>
      </c>
      <c r="I13" s="12"/>
      <c r="J13" s="12"/>
      <c r="K13" s="12"/>
      <c r="L13" s="12"/>
      <c r="M13" s="12"/>
    </row>
    <row r="14" spans="1:13" ht="15.75" x14ac:dyDescent="0.25">
      <c r="A14" s="7" t="s">
        <v>36</v>
      </c>
      <c r="I14" s="12"/>
      <c r="J14" s="12"/>
      <c r="K14" s="12"/>
      <c r="L14" s="12"/>
      <c r="M14" s="12"/>
    </row>
    <row r="15" spans="1:13" ht="15.75" x14ac:dyDescent="0.25">
      <c r="A15" s="2"/>
      <c r="B15" s="29">
        <f t="shared" ref="B15:G15" si="1">SUM(B12:B14)</f>
        <v>-431729</v>
      </c>
      <c r="C15" s="29">
        <f t="shared" si="1"/>
        <v>-465745</v>
      </c>
      <c r="D15" s="29">
        <f t="shared" si="1"/>
        <v>-4045</v>
      </c>
      <c r="E15" s="29">
        <f t="shared" si="1"/>
        <v>5632</v>
      </c>
      <c r="F15" s="29">
        <f t="shared" si="1"/>
        <v>-2825</v>
      </c>
      <c r="G15" s="29">
        <f t="shared" si="1"/>
        <v>3011</v>
      </c>
      <c r="I15" s="12"/>
      <c r="J15" s="12"/>
      <c r="K15" s="12"/>
      <c r="L15" s="12"/>
      <c r="M15" s="12"/>
    </row>
    <row r="16" spans="1:13" ht="15.75" x14ac:dyDescent="0.25">
      <c r="A16" s="2"/>
      <c r="B16" s="13"/>
      <c r="C16" s="13"/>
      <c r="D16" s="13"/>
      <c r="E16" s="13"/>
      <c r="F16" s="13"/>
      <c r="I16" s="12"/>
      <c r="J16" s="12"/>
      <c r="K16" s="12"/>
      <c r="L16" s="12"/>
      <c r="M16" s="12"/>
    </row>
    <row r="17" spans="1:13" x14ac:dyDescent="0.25">
      <c r="A17" s="40" t="s">
        <v>70</v>
      </c>
      <c r="I17" s="12"/>
      <c r="J17" s="12"/>
      <c r="K17" s="12"/>
      <c r="L17" s="12"/>
      <c r="M17" s="12"/>
    </row>
    <row r="18" spans="1:13" x14ac:dyDescent="0.25">
      <c r="A18" s="3" t="s">
        <v>10</v>
      </c>
      <c r="I18" s="12"/>
      <c r="J18" s="12"/>
      <c r="K18" s="12"/>
      <c r="L18" s="12"/>
      <c r="M18" s="12"/>
    </row>
    <row r="19" spans="1:13" x14ac:dyDescent="0.25">
      <c r="A19" s="3" t="s">
        <v>37</v>
      </c>
      <c r="I19" s="12"/>
      <c r="J19" s="12"/>
      <c r="K19" s="12"/>
      <c r="L19" s="12"/>
      <c r="M19" s="12"/>
    </row>
    <row r="20" spans="1:13" x14ac:dyDescent="0.25">
      <c r="A20" s="3" t="s">
        <v>38</v>
      </c>
      <c r="I20" s="12"/>
      <c r="J20" s="12"/>
      <c r="K20" s="12"/>
      <c r="L20" s="12"/>
      <c r="M20" s="12"/>
    </row>
    <row r="21" spans="1:13" x14ac:dyDescent="0.25">
      <c r="A21" s="1"/>
      <c r="B21" s="29">
        <f>SUM(B18:B20)</f>
        <v>0</v>
      </c>
      <c r="C21" s="29">
        <f>SUM(C18:C20)</f>
        <v>0</v>
      </c>
      <c r="D21" s="29">
        <f t="shared" ref="D21:G21" si="2">SUM(D18:D20)</f>
        <v>0</v>
      </c>
      <c r="E21" s="29">
        <f t="shared" si="2"/>
        <v>0</v>
      </c>
      <c r="F21" s="29">
        <f t="shared" si="2"/>
        <v>0</v>
      </c>
      <c r="G21" s="29">
        <f t="shared" si="2"/>
        <v>0</v>
      </c>
      <c r="I21" s="12"/>
      <c r="J21" s="12"/>
      <c r="K21" s="12"/>
      <c r="L21" s="12"/>
      <c r="M21" s="12"/>
    </row>
    <row r="22" spans="1:13" x14ac:dyDescent="0.25">
      <c r="I22" s="12"/>
      <c r="J22" s="12"/>
      <c r="K22" s="12"/>
      <c r="L22" s="12"/>
      <c r="M22" s="12"/>
    </row>
    <row r="23" spans="1:13" x14ac:dyDescent="0.25">
      <c r="A23" s="40" t="s">
        <v>71</v>
      </c>
      <c r="I23" s="12"/>
      <c r="J23" s="12"/>
      <c r="K23" s="12"/>
      <c r="L23" s="12"/>
      <c r="M23" s="12"/>
    </row>
    <row r="24" spans="1:13" x14ac:dyDescent="0.25">
      <c r="A24" s="4" t="s">
        <v>39</v>
      </c>
      <c r="I24" s="12"/>
      <c r="J24" s="12"/>
      <c r="K24" s="12"/>
      <c r="L24" s="12"/>
      <c r="M24" s="12"/>
    </row>
    <row r="25" spans="1:13" x14ac:dyDescent="0.25">
      <c r="A25" s="4" t="s">
        <v>40</v>
      </c>
      <c r="I25" s="12"/>
      <c r="J25" s="12"/>
      <c r="K25" s="12"/>
      <c r="L25" s="12"/>
      <c r="M25" s="12"/>
    </row>
    <row r="26" spans="1:13" x14ac:dyDescent="0.25">
      <c r="A26" t="s">
        <v>11</v>
      </c>
      <c r="I26" s="12"/>
      <c r="J26" s="12"/>
      <c r="K26" s="12"/>
      <c r="L26" s="12"/>
      <c r="M26" s="12"/>
    </row>
    <row r="27" spans="1:13" s="4" customFormat="1" x14ac:dyDescent="0.25">
      <c r="B27" s="14"/>
      <c r="C27" s="14"/>
      <c r="D27" s="14"/>
      <c r="E27" s="14"/>
      <c r="F27" s="11"/>
      <c r="G27" s="15"/>
      <c r="H27" s="12"/>
      <c r="I27" s="12"/>
      <c r="J27" s="12"/>
      <c r="K27" s="12"/>
      <c r="L27" s="12"/>
      <c r="M27" s="12"/>
    </row>
    <row r="28" spans="1:13" x14ac:dyDescent="0.25">
      <c r="A28" s="1"/>
      <c r="B28" s="16">
        <f>SUM(B24:B27)</f>
        <v>0</v>
      </c>
      <c r="C28" s="16">
        <f>SUM(C24:C27)</f>
        <v>0</v>
      </c>
      <c r="D28" s="16">
        <f t="shared" ref="D28" si="3">SUM(D26:D27)</f>
        <v>0</v>
      </c>
      <c r="E28" s="16">
        <f>SUM(E24:E27)</f>
        <v>0</v>
      </c>
      <c r="F28" s="16">
        <f>SUM(F24:F27)</f>
        <v>0</v>
      </c>
      <c r="G28" s="16">
        <f>SUM(G24:G27)</f>
        <v>0</v>
      </c>
      <c r="I28" s="12"/>
      <c r="J28" s="12"/>
      <c r="K28" s="12"/>
      <c r="L28" s="12"/>
      <c r="M28" s="12"/>
    </row>
    <row r="29" spans="1:13" x14ac:dyDescent="0.25">
      <c r="I29" s="12"/>
      <c r="J29" s="12"/>
      <c r="K29" s="12"/>
      <c r="L29" s="12"/>
      <c r="M29" s="12"/>
    </row>
    <row r="30" spans="1:13" x14ac:dyDescent="0.25">
      <c r="A30" s="1" t="s">
        <v>72</v>
      </c>
      <c r="B30" s="13">
        <f>SUM(B15,B21,B28)</f>
        <v>-431729</v>
      </c>
      <c r="C30" s="13">
        <f>SUM(C15,C21,C28)</f>
        <v>-465745</v>
      </c>
      <c r="D30" s="13">
        <f t="shared" ref="D30:E30" si="4">SUM(D15,D21,D28)</f>
        <v>-4045</v>
      </c>
      <c r="E30" s="13">
        <f t="shared" si="4"/>
        <v>5632</v>
      </c>
      <c r="F30" s="13">
        <f t="shared" ref="F30:G30" si="5">SUM(F15,F21,F28)</f>
        <v>-2825</v>
      </c>
      <c r="G30" s="13">
        <f t="shared" si="5"/>
        <v>3011</v>
      </c>
      <c r="I30" s="12"/>
      <c r="J30" s="12"/>
      <c r="K30" s="12"/>
      <c r="L30" s="12"/>
      <c r="M30" s="12"/>
    </row>
    <row r="31" spans="1:13" x14ac:dyDescent="0.25">
      <c r="A31" s="41" t="s">
        <v>73</v>
      </c>
      <c r="B31" s="11">
        <v>635057</v>
      </c>
      <c r="C31" s="11">
        <v>635057</v>
      </c>
      <c r="D31" s="11">
        <v>180238</v>
      </c>
      <c r="E31" s="11">
        <v>180238</v>
      </c>
      <c r="F31" s="11">
        <v>180238</v>
      </c>
      <c r="G31" s="12">
        <v>51061</v>
      </c>
      <c r="I31" s="12"/>
      <c r="J31" s="12"/>
      <c r="K31" s="12"/>
      <c r="L31" s="12"/>
      <c r="M31" s="12"/>
    </row>
    <row r="32" spans="1:13" x14ac:dyDescent="0.25">
      <c r="A32" s="40" t="s">
        <v>74</v>
      </c>
      <c r="B32" s="30">
        <f>SUM(B30:B31)</f>
        <v>203328</v>
      </c>
      <c r="C32" s="30">
        <f>SUM(C30:C31)</f>
        <v>169312</v>
      </c>
      <c r="D32" s="30">
        <f t="shared" ref="D32:E32" si="6">SUM(D30:D31)</f>
        <v>176193</v>
      </c>
      <c r="E32" s="30">
        <f t="shared" si="6"/>
        <v>185870</v>
      </c>
      <c r="F32" s="30">
        <f t="shared" ref="F32:G32" si="7">SUM(F30:F31)</f>
        <v>177413</v>
      </c>
      <c r="G32" s="30">
        <f t="shared" si="7"/>
        <v>54072</v>
      </c>
      <c r="I32" s="12"/>
      <c r="J32" s="12"/>
      <c r="K32" s="12"/>
      <c r="L32" s="12"/>
      <c r="M32" s="12"/>
    </row>
    <row r="33" spans="1:13" x14ac:dyDescent="0.25">
      <c r="B33" s="13"/>
      <c r="C33" s="13"/>
      <c r="D33" s="13"/>
      <c r="E33" s="13"/>
      <c r="F33" s="13"/>
      <c r="I33" s="12"/>
      <c r="J33" s="12"/>
      <c r="K33" s="12"/>
      <c r="L33" s="12"/>
      <c r="M33" s="12"/>
    </row>
    <row r="34" spans="1:13" x14ac:dyDescent="0.25">
      <c r="A34" s="40" t="s">
        <v>75</v>
      </c>
      <c r="B34" s="31">
        <f>B15/('1'!B36/10)</f>
        <v>-1.0427979541857193E-2</v>
      </c>
      <c r="C34" s="31">
        <f>C15/('1'!C36/10)</f>
        <v>-1.1249601791221525E-2</v>
      </c>
      <c r="D34" s="31">
        <f>D15/('1'!D36/10)</f>
        <v>-9.7702904476679446E-5</v>
      </c>
      <c r="E34" s="31">
        <f>E15/('1'!D36/10)</f>
        <v>1.3603529246295642E-4</v>
      </c>
      <c r="F34" s="50">
        <f>F15/('1'!E36/10)</f>
        <v>-6.8235032174689602E-5</v>
      </c>
      <c r="G34" s="50">
        <f>G15/('1'!F36/10)</f>
        <v>7.2727675001058544E-5</v>
      </c>
      <c r="I34" s="12"/>
      <c r="J34" s="12"/>
      <c r="K34" s="12"/>
      <c r="L34" s="12"/>
      <c r="M34" s="12"/>
    </row>
    <row r="35" spans="1:13" x14ac:dyDescent="0.25">
      <c r="A35" s="40" t="s">
        <v>76</v>
      </c>
      <c r="B35" s="19">
        <f>'1'!B36/10</f>
        <v>41401021</v>
      </c>
      <c r="C35" s="19">
        <f>'1'!C36/10</f>
        <v>41401021</v>
      </c>
      <c r="D35" s="19">
        <f>'1'!D36/10</f>
        <v>41401021</v>
      </c>
      <c r="E35" s="19">
        <f>'1'!E36/10</f>
        <v>41401021</v>
      </c>
      <c r="F35" s="19">
        <f>'1'!F36/10</f>
        <v>41401021</v>
      </c>
      <c r="G35" s="20"/>
      <c r="I35" s="12"/>
      <c r="J35" s="12"/>
      <c r="K35" s="12"/>
      <c r="L35" s="12"/>
      <c r="M35" s="12"/>
    </row>
    <row r="36" spans="1:13" ht="15.75" x14ac:dyDescent="0.25">
      <c r="A36" s="2"/>
      <c r="G36" s="20"/>
      <c r="I36" s="12"/>
      <c r="J36" s="12"/>
      <c r="K36" s="12"/>
      <c r="L36" s="12"/>
      <c r="M36" s="12"/>
    </row>
    <row r="37" spans="1:13" x14ac:dyDescent="0.25">
      <c r="B37" s="19"/>
      <c r="C37" s="19"/>
      <c r="D37" s="19"/>
      <c r="E37" s="19"/>
      <c r="F37" s="19"/>
      <c r="G37" s="20"/>
      <c r="I37" s="12"/>
      <c r="J37" s="12"/>
      <c r="K37" s="12"/>
      <c r="L37" s="12"/>
      <c r="M37" s="12"/>
    </row>
    <row r="38" spans="1:13" x14ac:dyDescent="0.25">
      <c r="B38" s="19"/>
      <c r="C38" s="19"/>
      <c r="D38" s="19"/>
      <c r="E38" s="19"/>
      <c r="F38" s="19"/>
      <c r="G38" s="20"/>
      <c r="I38" s="12"/>
      <c r="J38" s="12"/>
      <c r="K38" s="12"/>
      <c r="L38" s="12"/>
      <c r="M38" s="12"/>
    </row>
    <row r="39" spans="1:13" x14ac:dyDescent="0.25">
      <c r="B39" s="19"/>
      <c r="C39" s="19"/>
      <c r="D39" s="19"/>
      <c r="E39" s="19"/>
      <c r="F39" s="19"/>
      <c r="G39" s="20"/>
      <c r="I39" s="12"/>
      <c r="J39" s="12"/>
      <c r="K39" s="12"/>
      <c r="L39" s="12"/>
      <c r="M39" s="12"/>
    </row>
    <row r="40" spans="1:13" x14ac:dyDescent="0.25">
      <c r="B40" s="19"/>
      <c r="C40" s="19"/>
      <c r="D40" s="19"/>
      <c r="E40" s="19"/>
      <c r="F40" s="19"/>
      <c r="G40" s="20"/>
      <c r="I40" s="12"/>
      <c r="J40" s="12"/>
      <c r="K40" s="12"/>
      <c r="L40" s="12"/>
      <c r="M40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6" sqref="B6"/>
    </sheetView>
  </sheetViews>
  <sheetFormatPr defaultRowHeight="15" x14ac:dyDescent="0.25"/>
  <cols>
    <col min="1" max="1" width="31.28515625" bestFit="1" customWidth="1"/>
    <col min="2" max="5" width="12.140625" customWidth="1"/>
    <col min="6" max="6" width="11.5703125" bestFit="1" customWidth="1"/>
    <col min="7" max="7" width="9.28515625" bestFit="1" customWidth="1"/>
  </cols>
  <sheetData>
    <row r="1" spans="1:7" x14ac:dyDescent="0.25">
      <c r="A1" s="46" t="s">
        <v>12</v>
      </c>
    </row>
    <row r="2" spans="1:7" x14ac:dyDescent="0.25">
      <c r="A2" s="46" t="s">
        <v>77</v>
      </c>
    </row>
    <row r="3" spans="1:7" x14ac:dyDescent="0.25">
      <c r="A3" s="46" t="s">
        <v>78</v>
      </c>
    </row>
    <row r="4" spans="1:7" x14ac:dyDescent="0.25">
      <c r="A4" s="46"/>
      <c r="B4" s="42" t="s">
        <v>83</v>
      </c>
      <c r="C4" s="42" t="s">
        <v>84</v>
      </c>
      <c r="D4" s="42" t="s">
        <v>85</v>
      </c>
      <c r="E4" s="42" t="s">
        <v>86</v>
      </c>
      <c r="F4" s="42" t="s">
        <v>87</v>
      </c>
    </row>
    <row r="5" spans="1:7" s="27" customFormat="1" x14ac:dyDescent="0.25">
      <c r="A5" s="26" t="s">
        <v>44</v>
      </c>
      <c r="B5" s="34">
        <v>43100</v>
      </c>
      <c r="C5" s="34">
        <v>43190</v>
      </c>
      <c r="D5" s="34">
        <v>43373</v>
      </c>
      <c r="E5" s="34">
        <v>43465</v>
      </c>
      <c r="F5" s="34">
        <v>43555</v>
      </c>
    </row>
    <row r="6" spans="1:7" x14ac:dyDescent="0.25">
      <c r="A6" s="47" t="s">
        <v>79</v>
      </c>
      <c r="B6" s="25">
        <f>'2'!B29/'1'!B18</f>
        <v>-1.6483715188310395E-2</v>
      </c>
      <c r="C6" s="25">
        <f>'2'!C29/'1'!C18</f>
        <v>-2.4383433590957272E-2</v>
      </c>
      <c r="D6" s="25">
        <f>'2'!D29/'1'!D18</f>
        <v>-7.5634280943101106E-3</v>
      </c>
      <c r="E6" s="25">
        <f>'2'!E29/'1'!E18</f>
        <v>-1.4848763023166288E-2</v>
      </c>
      <c r="F6" s="25">
        <f>'2'!F29/'1'!F18</f>
        <v>-2.1874731872367666E-2</v>
      </c>
      <c r="G6" s="25"/>
    </row>
    <row r="7" spans="1:7" x14ac:dyDescent="0.25">
      <c r="A7" s="47" t="s">
        <v>80</v>
      </c>
      <c r="B7" s="24">
        <f>'2'!B29/'1'!B41</f>
        <v>-1.8942374658261138E-2</v>
      </c>
      <c r="C7" s="24">
        <f>'2'!C29/'1'!C41</f>
        <v>-2.8188803936018577E-2</v>
      </c>
      <c r="D7" s="24">
        <f>'2'!D29/'1'!D41</f>
        <v>-8.803581179101707E-3</v>
      </c>
      <c r="E7" s="24">
        <f>'2'!E29/'1'!E41</f>
        <v>-1.7373256368488705E-2</v>
      </c>
      <c r="F7" s="24">
        <f>'2'!F29/'1'!F41</f>
        <v>-2.5745931189165881E-2</v>
      </c>
      <c r="G7" s="24"/>
    </row>
    <row r="8" spans="1:7" x14ac:dyDescent="0.25">
      <c r="A8" s="47" t="s">
        <v>43</v>
      </c>
      <c r="B8" s="9">
        <f>'1'!B31/'1'!B41</f>
        <v>3.3089623511746859E-2</v>
      </c>
      <c r="C8" s="9">
        <f>'1'!C31/'1'!C41</f>
        <v>3.4108816686653637E-2</v>
      </c>
      <c r="D8" s="9">
        <f>'1'!D31/'1'!D41</f>
        <v>3.6168530108890228E-2</v>
      </c>
      <c r="E8" s="9">
        <f>'1'!E31/'1'!E41</f>
        <v>3.7278423587089528E-2</v>
      </c>
      <c r="F8" s="9">
        <f>'1'!F31/'1'!F41</f>
        <v>3.8394467568894662E-2</v>
      </c>
      <c r="G8" s="9"/>
    </row>
    <row r="9" spans="1:7" x14ac:dyDescent="0.25">
      <c r="A9" s="47" t="s">
        <v>44</v>
      </c>
      <c r="B9" s="9">
        <f>'1'!B17/'1'!B28</f>
        <v>5.5654076439105413</v>
      </c>
      <c r="C9" s="9">
        <f>'1'!C17/'1'!C28</f>
        <v>5.3325197793566552</v>
      </c>
      <c r="D9" s="9">
        <f>'1'!D17/'1'!D28</f>
        <v>5.1177145050207784</v>
      </c>
      <c r="E9" s="9">
        <f>'1'!E17/'1'!E28</f>
        <v>4.9529205139811054</v>
      </c>
      <c r="F9" s="9">
        <f>'1'!F17/'1'!F28</f>
        <v>4.7760971923210835</v>
      </c>
      <c r="G9" s="9"/>
    </row>
    <row r="10" spans="1:7" x14ac:dyDescent="0.25">
      <c r="A10" s="47" t="s">
        <v>81</v>
      </c>
      <c r="B10" s="25" t="e">
        <f>'2'!B29/'2'!B7</f>
        <v>#DIV/0!</v>
      </c>
      <c r="C10" s="25" t="e">
        <f>'2'!C29/'2'!C7</f>
        <v>#DIV/0!</v>
      </c>
      <c r="D10" s="25" t="e">
        <f>'2'!D29/'2'!D7</f>
        <v>#DIV/0!</v>
      </c>
      <c r="E10" s="25" t="e">
        <f>'2'!E29/'2'!E7</f>
        <v>#DIV/0!</v>
      </c>
      <c r="F10" s="25" t="e">
        <f>'2'!F29/'2'!F7</f>
        <v>#DIV/0!</v>
      </c>
      <c r="G10" s="25"/>
    </row>
    <row r="11" spans="1:7" x14ac:dyDescent="0.25">
      <c r="A11" s="47" t="s">
        <v>45</v>
      </c>
      <c r="B11" s="25" t="e">
        <f>'2'!B16/'2'!B7</f>
        <v>#DIV/0!</v>
      </c>
      <c r="C11" s="25" t="e">
        <f>'2'!C16/'2'!C7</f>
        <v>#DIV/0!</v>
      </c>
      <c r="D11" s="25" t="e">
        <f>'2'!D16/'2'!D7</f>
        <v>#DIV/0!</v>
      </c>
      <c r="E11" s="25" t="e">
        <f>'2'!E16/'2'!E7</f>
        <v>#DIV/0!</v>
      </c>
      <c r="F11" s="25" t="e">
        <f>'2'!F16/'2'!F7</f>
        <v>#DIV/0!</v>
      </c>
      <c r="G11" s="25"/>
    </row>
    <row r="12" spans="1:7" x14ac:dyDescent="0.25">
      <c r="A12" s="47" t="s">
        <v>82</v>
      </c>
      <c r="B12" s="25">
        <f>'2'!B29/('1'!B41+'1'!B31)</f>
        <v>-1.833565474587864E-2</v>
      </c>
      <c r="C12" s="25">
        <f>'2'!C29/('1'!C41+'1'!C31)</f>
        <v>-2.7259030656306738E-2</v>
      </c>
      <c r="D12" s="25">
        <f>'2'!D29/('1'!D41+'1'!D31)</f>
        <v>-8.496283107706953E-3</v>
      </c>
      <c r="E12" s="25">
        <f>'2'!E29/('1'!E41+'1'!E31)</f>
        <v>-1.6748884362608216E-2</v>
      </c>
      <c r="F12" s="25">
        <f>'2'!F29/('1'!F41+'1'!F31)</f>
        <v>-2.479397954559856E-2</v>
      </c>
      <c r="G12" s="25"/>
    </row>
    <row r="13" spans="1:7" x14ac:dyDescent="0.25">
      <c r="A13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Hossen</dc:creator>
  <cp:lastModifiedBy>Anik</cp:lastModifiedBy>
  <dcterms:created xsi:type="dcterms:W3CDTF">2017-04-17T04:07:28Z</dcterms:created>
  <dcterms:modified xsi:type="dcterms:W3CDTF">2020-04-11T15:25:09Z</dcterms:modified>
</cp:coreProperties>
</file>