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</sheets>
  <calcPr calcId="162913"/>
  <extLst>
    <ext uri="GoogleSheetsCustomDataVersion1">
      <go:sheetsCustomData xmlns:go="http://customooxmlschemas.google.com/" r:id="rId7" roundtripDataSignature="AMtx7mjYf+i8+BfVQlcPyOqbITLHRc1qOw=="/>
    </ext>
  </extLst>
</workbook>
</file>

<file path=xl/calcChain.xml><?xml version="1.0" encoding="utf-8"?>
<calcChain xmlns="http://schemas.openxmlformats.org/spreadsheetml/2006/main">
  <c r="I32" i="3" l="1"/>
  <c r="H32" i="3"/>
  <c r="G32" i="3"/>
  <c r="F32" i="3"/>
  <c r="E32" i="3"/>
  <c r="D32" i="3"/>
  <c r="C32" i="3"/>
  <c r="B32" i="3"/>
  <c r="C25" i="3"/>
  <c r="B25" i="3"/>
  <c r="C18" i="3"/>
  <c r="B18" i="3"/>
  <c r="I10" i="3"/>
  <c r="I13" i="3" s="1"/>
  <c r="H10" i="3"/>
  <c r="H13" i="3" s="1"/>
  <c r="G10" i="3"/>
  <c r="G13" i="3" s="1"/>
  <c r="F10" i="3"/>
  <c r="F13" i="3" s="1"/>
  <c r="E10" i="3"/>
  <c r="E13" i="3" s="1"/>
  <c r="D10" i="3"/>
  <c r="D13" i="3" s="1"/>
  <c r="C10" i="3"/>
  <c r="C13" i="3" s="1"/>
  <c r="B10" i="3"/>
  <c r="B13" i="3" s="1"/>
  <c r="I24" i="2"/>
  <c r="H24" i="2"/>
  <c r="G24" i="2"/>
  <c r="F24" i="2"/>
  <c r="E24" i="2"/>
  <c r="D24" i="2"/>
  <c r="C24" i="2"/>
  <c r="B24" i="2"/>
  <c r="I18" i="2"/>
  <c r="H18" i="2"/>
  <c r="G18" i="2"/>
  <c r="F18" i="2"/>
  <c r="E18" i="2"/>
  <c r="D18" i="2"/>
  <c r="C18" i="2"/>
  <c r="B18" i="2"/>
  <c r="I10" i="2"/>
  <c r="H10" i="2"/>
  <c r="G10" i="2"/>
  <c r="F10" i="2"/>
  <c r="E10" i="2"/>
  <c r="D10" i="2"/>
  <c r="C10" i="2"/>
  <c r="B10" i="2"/>
  <c r="I8" i="2"/>
  <c r="I14" i="2" s="1"/>
  <c r="I17" i="2" s="1"/>
  <c r="I21" i="2" s="1"/>
  <c r="I23" i="2" s="1"/>
  <c r="H8" i="2"/>
  <c r="H14" i="2" s="1"/>
  <c r="H17" i="2" s="1"/>
  <c r="H21" i="2" s="1"/>
  <c r="H23" i="2" s="1"/>
  <c r="G8" i="2"/>
  <c r="G14" i="2" s="1"/>
  <c r="G17" i="2" s="1"/>
  <c r="G21" i="2" s="1"/>
  <c r="G23" i="2" s="1"/>
  <c r="F8" i="2"/>
  <c r="F14" i="2" s="1"/>
  <c r="F17" i="2" s="1"/>
  <c r="F21" i="2" s="1"/>
  <c r="F23" i="2" s="1"/>
  <c r="E8" i="2"/>
  <c r="E14" i="2" s="1"/>
  <c r="E17" i="2" s="1"/>
  <c r="E21" i="2" s="1"/>
  <c r="E23" i="2" s="1"/>
  <c r="D8" i="2"/>
  <c r="D14" i="2" s="1"/>
  <c r="D17" i="2" s="1"/>
  <c r="D21" i="2" s="1"/>
  <c r="D23" i="2" s="1"/>
  <c r="C8" i="2"/>
  <c r="C14" i="2" s="1"/>
  <c r="C17" i="2" s="1"/>
  <c r="C21" i="2" s="1"/>
  <c r="C23" i="2" s="1"/>
  <c r="B8" i="2"/>
  <c r="B14" i="2" s="1"/>
  <c r="B17" i="2" s="1"/>
  <c r="B21" i="2" s="1"/>
  <c r="B23" i="2" s="1"/>
  <c r="I47" i="1"/>
  <c r="H47" i="1"/>
  <c r="G47" i="1"/>
  <c r="F47" i="1"/>
  <c r="E47" i="1"/>
  <c r="D47" i="1"/>
  <c r="C47" i="1"/>
  <c r="B47" i="1"/>
  <c r="I43" i="1"/>
  <c r="I46" i="1" s="1"/>
  <c r="H43" i="1"/>
  <c r="H46" i="1" s="1"/>
  <c r="G43" i="1"/>
  <c r="G46" i="1" s="1"/>
  <c r="F43" i="1"/>
  <c r="F46" i="1" s="1"/>
  <c r="E43" i="1"/>
  <c r="E46" i="1" s="1"/>
  <c r="D43" i="1"/>
  <c r="D46" i="1" s="1"/>
  <c r="C43" i="1"/>
  <c r="C46" i="1" s="1"/>
  <c r="B43" i="1"/>
  <c r="B46" i="1" s="1"/>
  <c r="I34" i="1"/>
  <c r="H34" i="1"/>
  <c r="G34" i="1"/>
  <c r="F34" i="1"/>
  <c r="E34" i="1"/>
  <c r="D34" i="1"/>
  <c r="C34" i="1"/>
  <c r="B34" i="1"/>
  <c r="I27" i="1"/>
  <c r="I35" i="1" s="1"/>
  <c r="I44" i="1" s="1"/>
  <c r="H27" i="1"/>
  <c r="H35" i="1" s="1"/>
  <c r="H44" i="1" s="1"/>
  <c r="G27" i="1"/>
  <c r="G35" i="1" s="1"/>
  <c r="G44" i="1" s="1"/>
  <c r="F27" i="1"/>
  <c r="F35" i="1" s="1"/>
  <c r="F44" i="1" s="1"/>
  <c r="E27" i="1"/>
  <c r="E35" i="1" s="1"/>
  <c r="E44" i="1" s="1"/>
  <c r="D27" i="1"/>
  <c r="D35" i="1" s="1"/>
  <c r="D44" i="1" s="1"/>
  <c r="C27" i="1"/>
  <c r="C35" i="1" s="1"/>
  <c r="C44" i="1" s="1"/>
  <c r="B27" i="1"/>
  <c r="B35" i="1" s="1"/>
  <c r="B44" i="1" s="1"/>
  <c r="I18" i="1"/>
  <c r="H18" i="1"/>
  <c r="G18" i="1"/>
  <c r="F18" i="1"/>
  <c r="E18" i="1"/>
  <c r="D18" i="1"/>
  <c r="C18" i="1"/>
  <c r="B18" i="1"/>
  <c r="I11" i="1"/>
  <c r="I19" i="1" s="1"/>
  <c r="H11" i="1"/>
  <c r="H19" i="1" s="1"/>
  <c r="G11" i="1"/>
  <c r="G19" i="1" s="1"/>
  <c r="F11" i="1"/>
  <c r="F19" i="1" s="1"/>
  <c r="E11" i="1"/>
  <c r="E19" i="1" s="1"/>
  <c r="D11" i="1"/>
  <c r="D19" i="1" s="1"/>
  <c r="C11" i="1"/>
  <c r="C19" i="1" s="1"/>
  <c r="B11" i="1"/>
  <c r="B19" i="1" s="1"/>
  <c r="C31" i="3" l="1"/>
  <c r="C27" i="3"/>
  <c r="C29" i="3" s="1"/>
  <c r="G31" i="3"/>
  <c r="G27" i="3"/>
  <c r="G29" i="3" s="1"/>
  <c r="B31" i="3"/>
  <c r="B27" i="3"/>
  <c r="B29" i="3" s="1"/>
  <c r="D31" i="3"/>
  <c r="D27" i="3"/>
  <c r="D29" i="3" s="1"/>
  <c r="H31" i="3"/>
  <c r="H27" i="3"/>
  <c r="H29" i="3" s="1"/>
  <c r="F31" i="3"/>
  <c r="F27" i="3"/>
  <c r="F29" i="3" s="1"/>
  <c r="E31" i="3"/>
  <c r="E27" i="3"/>
  <c r="E29" i="3" s="1"/>
  <c r="I31" i="3"/>
  <c r="I27" i="3"/>
  <c r="I29" i="3" s="1"/>
</calcChain>
</file>

<file path=xl/sharedStrings.xml><?xml version="1.0" encoding="utf-8"?>
<sst xmlns="http://schemas.openxmlformats.org/spreadsheetml/2006/main" count="101" uniqueCount="77">
  <si>
    <t>The Dacca Dyeing &amp; Manufacturing Company Limited</t>
  </si>
  <si>
    <t>Cash Flow Statement</t>
  </si>
  <si>
    <t>As at quarter end</t>
  </si>
  <si>
    <t>Balance Sheet</t>
  </si>
  <si>
    <t>Income Statement</t>
  </si>
  <si>
    <t>Quarter 1</t>
  </si>
  <si>
    <t>Quarter 2</t>
  </si>
  <si>
    <t>Quarter 3</t>
  </si>
  <si>
    <t>Quarter2</t>
  </si>
  <si>
    <t>Net Cash Flows - Operating Activities</t>
  </si>
  <si>
    <t>ASSETS</t>
  </si>
  <si>
    <t>NON CURRENT ASSETS</t>
  </si>
  <si>
    <t>Property ,plant &amp; Equipment</t>
  </si>
  <si>
    <t xml:space="preserve">Capital Work in progress </t>
  </si>
  <si>
    <t>Investment in shares</t>
  </si>
  <si>
    <t>CURRENT ASSETS</t>
  </si>
  <si>
    <t xml:space="preserve"> Inventories</t>
  </si>
  <si>
    <t xml:space="preserve"> Trade &amp; other receivables</t>
  </si>
  <si>
    <t xml:space="preserve"> Advance ,deposits &amp; prepayments</t>
  </si>
  <si>
    <t xml:space="preserve"> Cash &amp; bank balances</t>
  </si>
  <si>
    <t xml:space="preserve"> Non Current Assests of Discontinued Operations</t>
  </si>
  <si>
    <t>Liabilities and Capital</t>
  </si>
  <si>
    <t>Liabilities</t>
  </si>
  <si>
    <t>Non Current Liabilities</t>
  </si>
  <si>
    <t>Long term borrowing</t>
  </si>
  <si>
    <t xml:space="preserve"> Deferred tax laibility</t>
  </si>
  <si>
    <t xml:space="preserve"> Loan form  Directors</t>
  </si>
  <si>
    <t>Current Liabilities</t>
  </si>
  <si>
    <t>Trade &amp; other payables</t>
  </si>
  <si>
    <t xml:space="preserve"> Current maturity of long term borrowings</t>
  </si>
  <si>
    <t xml:space="preserve"> Short term borrowings</t>
  </si>
  <si>
    <t xml:space="preserve"> Provision for current tax</t>
  </si>
  <si>
    <t xml:space="preserve"> Share applicartion account</t>
  </si>
  <si>
    <t>Shareholders’ Equity</t>
  </si>
  <si>
    <t xml:space="preserve"> Share capital</t>
  </si>
  <si>
    <t xml:space="preserve"> Caspital reserve</t>
  </si>
  <si>
    <t xml:space="preserve"> Assests revaluation reserve</t>
  </si>
  <si>
    <t>Tax holiday reserve</t>
  </si>
  <si>
    <t xml:space="preserve"> Retained Earning</t>
  </si>
  <si>
    <t>Net Revenues</t>
  </si>
  <si>
    <t xml:space="preserve">Cash Generated from Operations </t>
  </si>
  <si>
    <t>Cost of goods sold</t>
  </si>
  <si>
    <t xml:space="preserve"> Collection From Turnover &amp; Others</t>
  </si>
  <si>
    <t xml:space="preserve">Payment to suppliers &amp; employees </t>
  </si>
  <si>
    <t>Net assets value per share</t>
  </si>
  <si>
    <t>Interest (short term loan) &amp; bank cahrges paid</t>
  </si>
  <si>
    <t>Shares to calculate NAVPS</t>
  </si>
  <si>
    <t xml:space="preserve"> Income tax paid</t>
  </si>
  <si>
    <t>-</t>
  </si>
  <si>
    <t>Net Cash Flows - Investment Activities</t>
  </si>
  <si>
    <t xml:space="preserve"> Purcahse of property ,plant &amp; equipment</t>
  </si>
  <si>
    <t>Acquisition of capital work -in -progress</t>
  </si>
  <si>
    <t>Net Cash Flows - Financing Activities</t>
  </si>
  <si>
    <t>Disbursement /Repayment of short term loan</t>
  </si>
  <si>
    <t>Interest &amp; bank charges on long term loan</t>
  </si>
  <si>
    <t>Disbursement /Repaymnet of long term loan</t>
  </si>
  <si>
    <t>Net Change in Cash Flows</t>
  </si>
  <si>
    <t>Cash and Cash Equivalents at Beginning Period</t>
  </si>
  <si>
    <t>Cash and Cash Equivalents at End of Period</t>
  </si>
  <si>
    <t>Net Operating Cash Flow Per Share</t>
  </si>
  <si>
    <t>Gross Profit</t>
  </si>
  <si>
    <t>Shares to Calculate NOCFPS</t>
  </si>
  <si>
    <t>Other Income</t>
  </si>
  <si>
    <t>Operating Incomes/Expenses</t>
  </si>
  <si>
    <t xml:space="preserve"> Administrative expenses</t>
  </si>
  <si>
    <t xml:space="preserve"> Selling &amp; distribution expense</t>
  </si>
  <si>
    <t xml:space="preserve"> Fianincial charges</t>
  </si>
  <si>
    <t>Operating Profit</t>
  </si>
  <si>
    <t>Profit Before contribution to WPPF</t>
  </si>
  <si>
    <t xml:space="preserve"> Contribution to WPPF &amp; WWF</t>
  </si>
  <si>
    <t>Profit Before Taxation</t>
  </si>
  <si>
    <t>Provision for Taxation</t>
  </si>
  <si>
    <t xml:space="preserve"> Current tax</t>
  </si>
  <si>
    <t xml:space="preserve"> Deferred tax</t>
  </si>
  <si>
    <t>Net Profit</t>
  </si>
  <si>
    <t>Earnings per share (par value Taka 10)</t>
  </si>
  <si>
    <t>Shares to Calculate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</si>
</sst>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"/>
    <numFmt numFmtId="166" formatCode="0.00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41" fontId="3" fillId="0" borderId="0" xfId="0" applyNumberFormat="1" applyFont="1" applyAlignment="1"/>
    <xf numFmtId="0" fontId="3" fillId="0" borderId="0" xfId="0" applyFont="1"/>
    <xf numFmtId="15" fontId="3" fillId="0" borderId="0" xfId="0" applyNumberFormat="1" applyFont="1" applyAlignment="1">
      <alignment horizontal="center"/>
    </xf>
    <xf numFmtId="15" fontId="3" fillId="0" borderId="0" xfId="0" applyNumberFormat="1" applyFont="1"/>
    <xf numFmtId="15" fontId="5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3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43" fontId="3" fillId="0" borderId="0" xfId="0" applyNumberFormat="1" applyFont="1"/>
    <xf numFmtId="0" fontId="1" fillId="0" borderId="2" xfId="0" applyFont="1" applyBorder="1"/>
    <xf numFmtId="166" fontId="3" fillId="0" borderId="0" xfId="0" applyNumberFormat="1" applyFont="1"/>
    <xf numFmtId="41" fontId="1" fillId="0" borderId="0" xfId="0" applyNumberFormat="1" applyFont="1"/>
    <xf numFmtId="2" fontId="3" fillId="0" borderId="0" xfId="0" applyNumberFormat="1" applyFont="1"/>
    <xf numFmtId="164" fontId="8" fillId="0" borderId="0" xfId="0" applyNumberFormat="1" applyFont="1" applyAlignme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1.5" customWidth="1"/>
    <col min="2" max="2" width="14.75" customWidth="1"/>
    <col min="3" max="3" width="12.5" customWidth="1"/>
    <col min="4" max="9" width="11.5" customWidth="1"/>
    <col min="10" max="26" width="7.625" customWidth="1"/>
  </cols>
  <sheetData>
    <row r="1" spans="1:11" x14ac:dyDescent="0.25">
      <c r="A1" s="1" t="s">
        <v>0</v>
      </c>
    </row>
    <row r="2" spans="1:11" x14ac:dyDescent="0.25">
      <c r="A2" s="1" t="s">
        <v>3</v>
      </c>
    </row>
    <row r="3" spans="1:11" x14ac:dyDescent="0.25">
      <c r="A3" s="1" t="s">
        <v>2</v>
      </c>
    </row>
    <row r="4" spans="1:11" x14ac:dyDescent="0.25">
      <c r="B4" s="3" t="s">
        <v>5</v>
      </c>
      <c r="C4" s="4" t="s">
        <v>6</v>
      </c>
      <c r="D4" s="5" t="s">
        <v>7</v>
      </c>
      <c r="E4" s="5" t="s">
        <v>5</v>
      </c>
      <c r="F4" s="5" t="s">
        <v>8</v>
      </c>
      <c r="G4" s="5" t="s">
        <v>7</v>
      </c>
      <c r="H4" s="5" t="s">
        <v>5</v>
      </c>
      <c r="I4" s="5" t="s">
        <v>6</v>
      </c>
    </row>
    <row r="5" spans="1:11" x14ac:dyDescent="0.25">
      <c r="A5" s="6"/>
      <c r="B5" s="7">
        <v>43008</v>
      </c>
      <c r="C5" s="8">
        <v>43100</v>
      </c>
      <c r="D5" s="9">
        <v>43190</v>
      </c>
      <c r="E5" s="9">
        <v>43373</v>
      </c>
      <c r="F5" s="9">
        <v>43465</v>
      </c>
      <c r="G5" s="9">
        <v>43555</v>
      </c>
      <c r="H5" s="9">
        <v>43738</v>
      </c>
      <c r="I5" s="9">
        <v>43830</v>
      </c>
    </row>
    <row r="6" spans="1:11" x14ac:dyDescent="0.25">
      <c r="A6" s="11" t="s">
        <v>10</v>
      </c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3" t="s">
        <v>11</v>
      </c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4" t="s">
        <v>12</v>
      </c>
      <c r="B8" s="12">
        <v>2172168688</v>
      </c>
      <c r="C8" s="12">
        <v>2155695081</v>
      </c>
      <c r="D8" s="14"/>
      <c r="E8" s="14"/>
      <c r="F8" s="14"/>
      <c r="G8" s="14"/>
      <c r="H8" s="14"/>
      <c r="I8" s="14"/>
      <c r="J8" s="12"/>
      <c r="K8" s="12"/>
    </row>
    <row r="9" spans="1:11" x14ac:dyDescent="0.25">
      <c r="A9" s="4" t="s">
        <v>13</v>
      </c>
      <c r="B9" s="12">
        <v>175330084</v>
      </c>
      <c r="C9" s="12">
        <v>175330084</v>
      </c>
      <c r="D9" s="14"/>
      <c r="E9" s="14"/>
      <c r="F9" s="14"/>
      <c r="G9" s="14"/>
      <c r="H9" s="14"/>
      <c r="I9" s="14"/>
      <c r="J9" s="12"/>
      <c r="K9" s="12"/>
    </row>
    <row r="10" spans="1:11" x14ac:dyDescent="0.25">
      <c r="A10" s="4" t="s">
        <v>14</v>
      </c>
      <c r="B10" s="12">
        <v>10050000</v>
      </c>
      <c r="C10" s="12">
        <v>10050000</v>
      </c>
      <c r="D10" s="14"/>
      <c r="E10" s="14"/>
      <c r="F10" s="14"/>
      <c r="G10" s="14"/>
      <c r="H10" s="14"/>
      <c r="I10" s="14"/>
      <c r="J10" s="12"/>
      <c r="K10" s="12"/>
    </row>
    <row r="11" spans="1:11" x14ac:dyDescent="0.25">
      <c r="A11" s="1"/>
      <c r="B11" s="15">
        <f t="shared" ref="B11:I11" si="0">SUM(B8:B10)</f>
        <v>2357548772</v>
      </c>
      <c r="C11" s="15">
        <f t="shared" si="0"/>
        <v>2341075165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2"/>
      <c r="K11" s="12"/>
    </row>
    <row r="12" spans="1:11" x14ac:dyDescent="0.25">
      <c r="A12" s="13" t="s">
        <v>15</v>
      </c>
      <c r="B12" s="12"/>
      <c r="C12" s="12"/>
      <c r="D12" s="14"/>
      <c r="E12" s="14"/>
      <c r="F12" s="14"/>
      <c r="G12" s="14"/>
      <c r="H12" s="14"/>
      <c r="I12" s="14"/>
      <c r="J12" s="12"/>
      <c r="K12" s="12"/>
    </row>
    <row r="13" spans="1:11" x14ac:dyDescent="0.25">
      <c r="A13" s="4" t="s">
        <v>16</v>
      </c>
      <c r="B13" s="12">
        <v>177661132</v>
      </c>
      <c r="C13" s="12">
        <v>161796400</v>
      </c>
      <c r="D13" s="14"/>
      <c r="E13" s="14"/>
      <c r="F13" s="14"/>
      <c r="G13" s="14"/>
      <c r="H13" s="14"/>
      <c r="I13" s="14"/>
      <c r="J13" s="12"/>
      <c r="K13" s="12"/>
    </row>
    <row r="14" spans="1:11" x14ac:dyDescent="0.25">
      <c r="A14" s="4" t="s">
        <v>17</v>
      </c>
      <c r="B14" s="12">
        <v>501195099</v>
      </c>
      <c r="C14" s="12">
        <v>510295099</v>
      </c>
      <c r="D14" s="14"/>
      <c r="E14" s="14"/>
      <c r="F14" s="14"/>
      <c r="G14" s="14"/>
      <c r="H14" s="14"/>
      <c r="I14" s="14"/>
      <c r="J14" s="12"/>
      <c r="K14" s="12"/>
    </row>
    <row r="15" spans="1:11" x14ac:dyDescent="0.25">
      <c r="A15" s="4" t="s">
        <v>18</v>
      </c>
      <c r="B15" s="12">
        <v>344087134</v>
      </c>
      <c r="C15" s="12">
        <v>344057271</v>
      </c>
      <c r="D15" s="14"/>
      <c r="E15" s="14"/>
      <c r="F15" s="14"/>
      <c r="G15" s="14"/>
      <c r="H15" s="14"/>
      <c r="I15" s="14"/>
      <c r="J15" s="12"/>
      <c r="K15" s="12"/>
    </row>
    <row r="16" spans="1:11" x14ac:dyDescent="0.25">
      <c r="A16" s="4" t="s">
        <v>19</v>
      </c>
      <c r="B16" s="12">
        <v>80704</v>
      </c>
      <c r="C16" s="12">
        <v>832757</v>
      </c>
      <c r="D16" s="14"/>
      <c r="E16" s="14"/>
      <c r="F16" s="14"/>
      <c r="G16" s="14"/>
      <c r="H16" s="14"/>
      <c r="I16" s="14"/>
      <c r="J16" s="12"/>
      <c r="K16" s="12"/>
    </row>
    <row r="17" spans="1:11" x14ac:dyDescent="0.25">
      <c r="A17" s="4" t="s">
        <v>20</v>
      </c>
      <c r="B17" s="12">
        <v>313229880</v>
      </c>
      <c r="C17" s="12">
        <v>313229880</v>
      </c>
      <c r="D17" s="14"/>
      <c r="E17" s="14"/>
      <c r="F17" s="14"/>
      <c r="G17" s="14"/>
      <c r="H17" s="14"/>
      <c r="I17" s="14"/>
      <c r="J17" s="12"/>
      <c r="K17" s="12"/>
    </row>
    <row r="18" spans="1:11" x14ac:dyDescent="0.25">
      <c r="A18" s="1"/>
      <c r="B18" s="15">
        <f t="shared" ref="B18:I18" si="1">SUM(B13:B17)</f>
        <v>1336253949</v>
      </c>
      <c r="C18" s="15">
        <f t="shared" si="1"/>
        <v>1330211407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  <c r="J18" s="12"/>
      <c r="K18" s="12"/>
    </row>
    <row r="19" spans="1:11" x14ac:dyDescent="0.25">
      <c r="A19" s="1"/>
      <c r="B19" s="15">
        <f>B11+B18</f>
        <v>3693802721</v>
      </c>
      <c r="C19" s="15">
        <f>C11+C18-1</f>
        <v>3671286571</v>
      </c>
      <c r="D19" s="15">
        <f t="shared" ref="D19:I19" si="2">D11+D18</f>
        <v>0</v>
      </c>
      <c r="E19" s="15">
        <f t="shared" si="2"/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2"/>
      <c r="K19" s="12"/>
    </row>
    <row r="20" spans="1:11" x14ac:dyDescent="0.25">
      <c r="B20" s="12"/>
      <c r="C20" s="12"/>
      <c r="D20" s="14"/>
      <c r="E20" s="14"/>
      <c r="F20" s="14"/>
      <c r="G20" s="14"/>
      <c r="H20" s="14"/>
      <c r="I20" s="14"/>
      <c r="J20" s="12"/>
      <c r="K20" s="12"/>
    </row>
    <row r="21" spans="1:11" ht="15.75" customHeight="1" x14ac:dyDescent="0.25">
      <c r="A21" s="16" t="s">
        <v>21</v>
      </c>
      <c r="B21" s="12"/>
      <c r="C21" s="12"/>
      <c r="D21" s="14"/>
      <c r="E21" s="14"/>
      <c r="F21" s="14"/>
      <c r="G21" s="14"/>
      <c r="H21" s="14"/>
      <c r="I21" s="14"/>
      <c r="J21" s="12"/>
      <c r="K21" s="12"/>
    </row>
    <row r="22" spans="1:11" ht="15.75" customHeight="1" x14ac:dyDescent="0.25">
      <c r="A22" s="17" t="s">
        <v>22</v>
      </c>
      <c r="B22" s="12"/>
      <c r="C22" s="12"/>
      <c r="D22" s="14"/>
      <c r="E22" s="14"/>
      <c r="F22" s="14"/>
      <c r="G22" s="14"/>
      <c r="H22" s="14"/>
      <c r="I22" s="14"/>
      <c r="J22" s="12"/>
      <c r="K22" s="12"/>
    </row>
    <row r="23" spans="1:11" ht="15.75" customHeight="1" x14ac:dyDescent="0.25">
      <c r="A23" s="13" t="s">
        <v>23</v>
      </c>
      <c r="B23" s="12"/>
      <c r="C23" s="12"/>
      <c r="D23" s="14"/>
      <c r="E23" s="14"/>
      <c r="F23" s="14"/>
      <c r="G23" s="14"/>
      <c r="H23" s="14"/>
      <c r="I23" s="14"/>
      <c r="J23" s="12"/>
      <c r="K23" s="12"/>
    </row>
    <row r="24" spans="1:11" ht="15.75" customHeight="1" x14ac:dyDescent="0.25">
      <c r="A24" s="4" t="s">
        <v>24</v>
      </c>
      <c r="B24" s="12"/>
      <c r="C24" s="12"/>
      <c r="D24" s="14"/>
      <c r="E24" s="14"/>
      <c r="F24" s="14"/>
      <c r="G24" s="14"/>
      <c r="H24" s="14"/>
      <c r="I24" s="14"/>
      <c r="J24" s="12"/>
      <c r="K24" s="12"/>
    </row>
    <row r="25" spans="1:11" ht="15.75" customHeight="1" x14ac:dyDescent="0.25">
      <c r="A25" s="4" t="s">
        <v>25</v>
      </c>
      <c r="B25" s="12">
        <v>239281014</v>
      </c>
      <c r="C25" s="12">
        <v>241415056</v>
      </c>
      <c r="D25" s="14"/>
      <c r="E25" s="14"/>
      <c r="F25" s="14"/>
      <c r="G25" s="14"/>
      <c r="H25" s="14"/>
      <c r="I25" s="14"/>
      <c r="J25" s="12"/>
      <c r="K25" s="12"/>
    </row>
    <row r="26" spans="1:11" ht="15.75" customHeight="1" x14ac:dyDescent="0.25">
      <c r="A26" s="4" t="s">
        <v>26</v>
      </c>
      <c r="B26" s="12">
        <v>16800826</v>
      </c>
      <c r="C26" s="12">
        <v>16800826</v>
      </c>
      <c r="D26" s="14"/>
      <c r="E26" s="14"/>
      <c r="F26" s="14"/>
      <c r="G26" s="14"/>
      <c r="H26" s="14"/>
      <c r="I26" s="14"/>
      <c r="J26" s="12"/>
      <c r="K26" s="12"/>
    </row>
    <row r="27" spans="1:11" ht="15.75" customHeight="1" x14ac:dyDescent="0.25">
      <c r="A27" s="1"/>
      <c r="B27" s="15">
        <f t="shared" ref="B27:I27" si="3">SUM(B25:B26)</f>
        <v>256081840</v>
      </c>
      <c r="C27" s="15">
        <f t="shared" si="3"/>
        <v>258215882</v>
      </c>
      <c r="D27" s="15">
        <f t="shared" si="3"/>
        <v>0</v>
      </c>
      <c r="E27" s="15">
        <f t="shared" si="3"/>
        <v>0</v>
      </c>
      <c r="F27" s="15">
        <f t="shared" si="3"/>
        <v>0</v>
      </c>
      <c r="G27" s="15">
        <f t="shared" si="3"/>
        <v>0</v>
      </c>
      <c r="H27" s="15">
        <f t="shared" si="3"/>
        <v>0</v>
      </c>
      <c r="I27" s="15">
        <f t="shared" si="3"/>
        <v>0</v>
      </c>
      <c r="J27" s="12"/>
      <c r="K27" s="12"/>
    </row>
    <row r="28" spans="1:11" ht="15.75" customHeight="1" x14ac:dyDescent="0.25">
      <c r="A28" s="13" t="s">
        <v>27</v>
      </c>
      <c r="B28" s="12"/>
      <c r="C28" s="12"/>
      <c r="D28" s="14"/>
      <c r="E28" s="14"/>
      <c r="F28" s="14"/>
      <c r="G28" s="14"/>
      <c r="H28" s="14"/>
      <c r="I28" s="14"/>
      <c r="J28" s="12"/>
      <c r="K28" s="12"/>
    </row>
    <row r="29" spans="1:11" ht="15.75" customHeight="1" x14ac:dyDescent="0.25">
      <c r="A29" s="4" t="s">
        <v>28</v>
      </c>
      <c r="B29" s="12">
        <v>908904944</v>
      </c>
      <c r="C29" s="12">
        <v>950643514</v>
      </c>
      <c r="D29" s="14"/>
      <c r="E29" s="14"/>
      <c r="F29" s="14"/>
      <c r="G29" s="14"/>
      <c r="H29" s="14"/>
      <c r="I29" s="14"/>
      <c r="J29" s="12"/>
      <c r="K29" s="12"/>
    </row>
    <row r="30" spans="1:11" ht="15.75" customHeight="1" x14ac:dyDescent="0.25">
      <c r="A30" s="4" t="s">
        <v>29</v>
      </c>
      <c r="B30" s="12">
        <v>830895052</v>
      </c>
      <c r="C30" s="12">
        <v>830895052</v>
      </c>
      <c r="D30" s="12"/>
      <c r="E30" s="12"/>
      <c r="F30" s="12"/>
      <c r="G30" s="12"/>
      <c r="H30" s="12"/>
      <c r="I30" s="12"/>
      <c r="J30" s="12"/>
      <c r="K30" s="12"/>
    </row>
    <row r="31" spans="1:11" ht="15.75" customHeight="1" x14ac:dyDescent="0.25">
      <c r="A31" s="4" t="s">
        <v>30</v>
      </c>
      <c r="B31" s="12">
        <v>421142787</v>
      </c>
      <c r="C31" s="12">
        <v>421142787</v>
      </c>
      <c r="D31" s="12"/>
      <c r="E31" s="12"/>
      <c r="F31" s="12"/>
      <c r="G31" s="12"/>
      <c r="H31" s="12"/>
      <c r="I31" s="12"/>
      <c r="J31" s="12"/>
      <c r="K31" s="12"/>
    </row>
    <row r="32" spans="1:11" ht="15.75" customHeight="1" x14ac:dyDescent="0.25">
      <c r="A32" s="4" t="s">
        <v>31</v>
      </c>
      <c r="B32" s="12">
        <v>9318687</v>
      </c>
      <c r="C32" s="12">
        <v>9375249</v>
      </c>
      <c r="D32" s="12"/>
      <c r="E32" s="12"/>
      <c r="F32" s="12"/>
      <c r="G32" s="12"/>
      <c r="H32" s="12"/>
      <c r="I32" s="12"/>
      <c r="J32" s="12"/>
      <c r="K32" s="12"/>
    </row>
    <row r="33" spans="1:11" ht="15.75" customHeight="1" x14ac:dyDescent="0.25">
      <c r="A33" s="4" t="s">
        <v>32</v>
      </c>
      <c r="B33" s="12">
        <v>1409549</v>
      </c>
      <c r="C33" s="12">
        <v>1409549</v>
      </c>
      <c r="D33" s="12"/>
      <c r="E33" s="12"/>
      <c r="F33" s="12"/>
      <c r="G33" s="12"/>
      <c r="H33" s="12"/>
      <c r="I33" s="12"/>
      <c r="J33" s="12"/>
      <c r="K33" s="12"/>
    </row>
    <row r="34" spans="1:11" ht="15.75" customHeight="1" x14ac:dyDescent="0.25">
      <c r="A34" s="1"/>
      <c r="B34" s="15">
        <f t="shared" ref="B34:I34" si="4">SUM(B29:B33)</f>
        <v>2171671019</v>
      </c>
      <c r="C34" s="15">
        <f t="shared" si="4"/>
        <v>2213466151</v>
      </c>
      <c r="D34" s="15">
        <f t="shared" si="4"/>
        <v>0</v>
      </c>
      <c r="E34" s="15">
        <f t="shared" si="4"/>
        <v>0</v>
      </c>
      <c r="F34" s="15">
        <f t="shared" si="4"/>
        <v>0</v>
      </c>
      <c r="G34" s="15">
        <f t="shared" si="4"/>
        <v>0</v>
      </c>
      <c r="H34" s="15">
        <f t="shared" si="4"/>
        <v>0</v>
      </c>
      <c r="I34" s="15">
        <f t="shared" si="4"/>
        <v>0</v>
      </c>
      <c r="J34" s="12"/>
      <c r="K34" s="12"/>
    </row>
    <row r="35" spans="1:11" ht="15.75" customHeight="1" x14ac:dyDescent="0.25">
      <c r="A35" s="1"/>
      <c r="B35" s="15">
        <f t="shared" ref="B35:I35" si="5">B27+B34</f>
        <v>2427752859</v>
      </c>
      <c r="C35" s="15">
        <f t="shared" si="5"/>
        <v>2471682033</v>
      </c>
      <c r="D35" s="15">
        <f t="shared" si="5"/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2"/>
      <c r="K35" s="12"/>
    </row>
    <row r="36" spans="1:11" ht="15.75" customHeight="1" x14ac:dyDescent="0.25">
      <c r="A36" s="1"/>
      <c r="B36" s="15"/>
      <c r="C36" s="15"/>
      <c r="D36" s="12"/>
      <c r="E36" s="12"/>
      <c r="F36" s="12"/>
      <c r="G36" s="12"/>
      <c r="H36" s="12"/>
      <c r="I36" s="12"/>
      <c r="J36" s="12"/>
      <c r="K36" s="12"/>
    </row>
    <row r="37" spans="1:11" ht="15.75" customHeight="1" x14ac:dyDescent="0.25">
      <c r="A37" s="13" t="s">
        <v>33</v>
      </c>
      <c r="B37" s="12"/>
      <c r="C37" s="12"/>
      <c r="D37" s="14"/>
      <c r="E37" s="14"/>
      <c r="F37" s="14"/>
      <c r="G37" s="14"/>
      <c r="H37" s="14"/>
      <c r="I37" s="14"/>
      <c r="J37" s="12"/>
      <c r="K37" s="12"/>
    </row>
    <row r="38" spans="1:11" ht="15.75" customHeight="1" x14ac:dyDescent="0.25">
      <c r="A38" s="4" t="s">
        <v>34</v>
      </c>
      <c r="B38" s="12">
        <v>871534530</v>
      </c>
      <c r="C38" s="12">
        <v>871534530</v>
      </c>
      <c r="D38" s="14"/>
      <c r="E38" s="14"/>
      <c r="F38" s="14"/>
      <c r="G38" s="14"/>
      <c r="H38" s="14"/>
      <c r="I38" s="14"/>
      <c r="J38" s="12"/>
      <c r="K38" s="12"/>
    </row>
    <row r="39" spans="1:11" ht="15.75" customHeight="1" x14ac:dyDescent="0.25">
      <c r="A39" s="4" t="s">
        <v>35</v>
      </c>
      <c r="B39" s="12">
        <v>44636</v>
      </c>
      <c r="C39" s="12">
        <v>44636</v>
      </c>
      <c r="D39" s="14"/>
      <c r="E39" s="14"/>
      <c r="F39" s="14"/>
      <c r="G39" s="14"/>
      <c r="H39" s="14"/>
      <c r="I39" s="14"/>
      <c r="J39" s="12"/>
      <c r="K39" s="12"/>
    </row>
    <row r="40" spans="1:11" ht="15.75" customHeight="1" x14ac:dyDescent="0.25">
      <c r="A40" s="4" t="s">
        <v>36</v>
      </c>
      <c r="B40" s="12">
        <v>1053596256</v>
      </c>
      <c r="C40" s="12">
        <v>1049867775</v>
      </c>
      <c r="D40" s="14"/>
      <c r="E40" s="14"/>
      <c r="F40" s="14"/>
      <c r="G40" s="14"/>
      <c r="H40" s="14"/>
      <c r="I40" s="14"/>
      <c r="J40" s="12"/>
      <c r="K40" s="12"/>
    </row>
    <row r="41" spans="1:11" ht="15.75" customHeight="1" x14ac:dyDescent="0.25">
      <c r="A41" s="4" t="s">
        <v>37</v>
      </c>
      <c r="B41" s="12">
        <v>3804291</v>
      </c>
      <c r="C41" s="12">
        <v>3804291</v>
      </c>
      <c r="D41" s="14"/>
      <c r="E41" s="14"/>
      <c r="F41" s="14"/>
      <c r="G41" s="14"/>
      <c r="H41" s="14"/>
      <c r="I41" s="14"/>
      <c r="J41" s="12"/>
      <c r="K41" s="12"/>
    </row>
    <row r="42" spans="1:11" ht="15.75" customHeight="1" x14ac:dyDescent="0.25">
      <c r="A42" s="4" t="s">
        <v>38</v>
      </c>
      <c r="B42" s="12">
        <v>-662200852</v>
      </c>
      <c r="C42" s="12">
        <v>-725646694</v>
      </c>
      <c r="D42" s="14"/>
      <c r="E42" s="14"/>
      <c r="F42" s="14"/>
      <c r="G42" s="14"/>
      <c r="H42" s="14"/>
      <c r="I42" s="14"/>
      <c r="J42" s="12"/>
      <c r="K42" s="12"/>
    </row>
    <row r="43" spans="1:11" ht="15.75" customHeight="1" x14ac:dyDescent="0.25">
      <c r="A43" s="1"/>
      <c r="B43" s="15">
        <f t="shared" ref="B43:I43" si="6">SUM(B38:B42)</f>
        <v>1266778861</v>
      </c>
      <c r="C43" s="15">
        <f t="shared" si="6"/>
        <v>1199604538</v>
      </c>
      <c r="D43" s="15">
        <f t="shared" si="6"/>
        <v>0</v>
      </c>
      <c r="E43" s="15">
        <f t="shared" si="6"/>
        <v>0</v>
      </c>
      <c r="F43" s="15">
        <f t="shared" si="6"/>
        <v>0</v>
      </c>
      <c r="G43" s="15">
        <f t="shared" si="6"/>
        <v>0</v>
      </c>
      <c r="H43" s="15">
        <f t="shared" si="6"/>
        <v>0</v>
      </c>
      <c r="I43" s="15">
        <f t="shared" si="6"/>
        <v>0</v>
      </c>
      <c r="J43" s="12"/>
      <c r="K43" s="12"/>
    </row>
    <row r="44" spans="1:11" ht="15.75" customHeight="1" x14ac:dyDescent="0.25">
      <c r="A44" s="1"/>
      <c r="B44" s="15">
        <f>B35+B43+1</f>
        <v>3694531721</v>
      </c>
      <c r="C44" s="15">
        <f t="shared" ref="C44:I44" si="7">C35+C43</f>
        <v>3671286571</v>
      </c>
      <c r="D44" s="15">
        <f t="shared" si="7"/>
        <v>0</v>
      </c>
      <c r="E44" s="15">
        <f t="shared" si="7"/>
        <v>0</v>
      </c>
      <c r="F44" s="15">
        <f t="shared" si="7"/>
        <v>0</v>
      </c>
      <c r="G44" s="15">
        <f t="shared" si="7"/>
        <v>0</v>
      </c>
      <c r="H44" s="15">
        <f t="shared" si="7"/>
        <v>0</v>
      </c>
      <c r="I44" s="15">
        <f t="shared" si="7"/>
        <v>0</v>
      </c>
      <c r="J44" s="12"/>
      <c r="K44" s="12"/>
    </row>
    <row r="45" spans="1:11" ht="15.75" customHeight="1" x14ac:dyDescent="0.25">
      <c r="D45" s="12"/>
      <c r="E45" s="12"/>
      <c r="F45" s="12"/>
      <c r="G45" s="12"/>
      <c r="H45" s="12"/>
      <c r="I45" s="12"/>
      <c r="J45" s="12"/>
      <c r="K45" s="12"/>
    </row>
    <row r="46" spans="1:11" ht="15.75" customHeight="1" x14ac:dyDescent="0.25">
      <c r="A46" s="10" t="s">
        <v>44</v>
      </c>
      <c r="B46" s="19">
        <f t="shared" ref="B46:I46" si="8">B43/(B38/10)</f>
        <v>14.535039260004993</v>
      </c>
      <c r="C46" s="19">
        <f t="shared" si="8"/>
        <v>13.764280091116987</v>
      </c>
      <c r="D46" s="19" t="e">
        <f t="shared" si="8"/>
        <v>#DIV/0!</v>
      </c>
      <c r="E46" s="19" t="e">
        <f t="shared" si="8"/>
        <v>#DIV/0!</v>
      </c>
      <c r="F46" s="19" t="e">
        <f t="shared" si="8"/>
        <v>#DIV/0!</v>
      </c>
      <c r="G46" s="19" t="e">
        <f t="shared" si="8"/>
        <v>#DIV/0!</v>
      </c>
      <c r="H46" s="19" t="e">
        <f t="shared" si="8"/>
        <v>#DIV/0!</v>
      </c>
      <c r="I46" s="19" t="e">
        <f t="shared" si="8"/>
        <v>#DIV/0!</v>
      </c>
      <c r="J46" s="12"/>
      <c r="K46" s="12"/>
    </row>
    <row r="47" spans="1:11" ht="15.75" customHeight="1" x14ac:dyDescent="0.25">
      <c r="A47" s="10" t="s">
        <v>46</v>
      </c>
      <c r="B47" s="12">
        <f t="shared" ref="B47:I47" si="9">B38/10</f>
        <v>87153453</v>
      </c>
      <c r="C47" s="12">
        <f t="shared" si="9"/>
        <v>87153453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 t="shared" si="9"/>
        <v>0</v>
      </c>
      <c r="J47" s="12"/>
      <c r="K47" s="12"/>
    </row>
    <row r="48" spans="1:11" ht="15.75" customHeight="1" x14ac:dyDescent="0.25">
      <c r="D48" s="12"/>
      <c r="E48" s="12"/>
      <c r="F48" s="12"/>
      <c r="G48" s="12"/>
      <c r="H48" s="12"/>
      <c r="I48" s="12"/>
      <c r="J48" s="12"/>
      <c r="K48" s="12"/>
    </row>
    <row r="49" spans="4:11" ht="15.75" customHeight="1" x14ac:dyDescent="0.25">
      <c r="D49" s="12"/>
      <c r="E49" s="12"/>
      <c r="F49" s="12"/>
      <c r="G49" s="12"/>
      <c r="H49" s="12"/>
      <c r="I49" s="12"/>
      <c r="J49" s="12"/>
      <c r="K49" s="12"/>
    </row>
    <row r="50" spans="4:11" ht="15.75" customHeight="1" x14ac:dyDescent="0.25">
      <c r="D50" s="12"/>
      <c r="E50" s="12"/>
      <c r="F50" s="12"/>
      <c r="G50" s="12"/>
      <c r="H50" s="12"/>
      <c r="I50" s="12"/>
      <c r="J50" s="12"/>
      <c r="K50" s="12"/>
    </row>
    <row r="51" spans="4:11" ht="15.75" customHeight="1" x14ac:dyDescent="0.25">
      <c r="D51" s="12"/>
      <c r="E51" s="12"/>
      <c r="F51" s="12"/>
      <c r="G51" s="12"/>
      <c r="H51" s="12"/>
      <c r="I51" s="12"/>
      <c r="J51" s="12"/>
      <c r="K51" s="12"/>
    </row>
    <row r="52" spans="4:11" ht="15.75" customHeight="1" x14ac:dyDescent="0.25">
      <c r="D52" s="12"/>
      <c r="E52" s="12"/>
      <c r="F52" s="12"/>
      <c r="G52" s="12"/>
      <c r="H52" s="12"/>
      <c r="I52" s="12"/>
      <c r="J52" s="12"/>
      <c r="K52" s="12"/>
    </row>
    <row r="53" spans="4:11" ht="15.75" customHeight="1" x14ac:dyDescent="0.25">
      <c r="D53" s="12"/>
      <c r="E53" s="12"/>
      <c r="F53" s="12"/>
      <c r="G53" s="12"/>
      <c r="H53" s="12"/>
      <c r="I53" s="12"/>
      <c r="J53" s="12"/>
      <c r="K53" s="12"/>
    </row>
    <row r="54" spans="4:11" ht="15.75" customHeight="1" x14ac:dyDescent="0.25">
      <c r="D54" s="12"/>
      <c r="E54" s="12"/>
      <c r="F54" s="12"/>
      <c r="G54" s="12"/>
      <c r="H54" s="12"/>
      <c r="I54" s="12"/>
      <c r="J54" s="12"/>
      <c r="K54" s="12"/>
    </row>
    <row r="55" spans="4:11" ht="15.75" customHeight="1" x14ac:dyDescent="0.25">
      <c r="D55" s="12"/>
      <c r="E55" s="12"/>
      <c r="F55" s="12"/>
      <c r="G55" s="12"/>
      <c r="H55" s="12"/>
      <c r="I55" s="12"/>
      <c r="J55" s="12"/>
      <c r="K55" s="12"/>
    </row>
    <row r="56" spans="4:11" ht="15.75" customHeight="1" x14ac:dyDescent="0.25">
      <c r="D56" s="12"/>
      <c r="E56" s="12"/>
      <c r="F56" s="12"/>
      <c r="G56" s="12"/>
      <c r="H56" s="12"/>
      <c r="I56" s="12"/>
      <c r="J56" s="12"/>
      <c r="K56" s="12"/>
    </row>
    <row r="57" spans="4:11" ht="15.75" customHeight="1" x14ac:dyDescent="0.25">
      <c r="D57" s="12"/>
      <c r="E57" s="12"/>
      <c r="F57" s="12"/>
      <c r="G57" s="12"/>
      <c r="H57" s="12"/>
      <c r="I57" s="12"/>
      <c r="J57" s="12"/>
      <c r="K57" s="12"/>
    </row>
    <row r="58" spans="4:11" ht="15.75" customHeight="1" x14ac:dyDescent="0.25">
      <c r="D58" s="12"/>
      <c r="E58" s="12"/>
      <c r="F58" s="12"/>
      <c r="G58" s="12"/>
      <c r="H58" s="12"/>
      <c r="I58" s="12"/>
      <c r="J58" s="12"/>
      <c r="K58" s="12"/>
    </row>
    <row r="59" spans="4:11" ht="15.75" customHeight="1" x14ac:dyDescent="0.25">
      <c r="D59" s="12"/>
      <c r="E59" s="12"/>
      <c r="F59" s="12"/>
      <c r="G59" s="12"/>
      <c r="H59" s="12"/>
      <c r="I59" s="12"/>
      <c r="J59" s="12"/>
      <c r="K59" s="12"/>
    </row>
    <row r="60" spans="4:11" ht="15.75" customHeight="1" x14ac:dyDescent="0.25">
      <c r="D60" s="12"/>
      <c r="E60" s="12"/>
      <c r="F60" s="12"/>
      <c r="G60" s="12"/>
      <c r="H60" s="12"/>
      <c r="I60" s="12"/>
      <c r="J60" s="12"/>
      <c r="K60" s="12"/>
    </row>
    <row r="61" spans="4:11" ht="15.75" customHeight="1" x14ac:dyDescent="0.25">
      <c r="D61" s="12"/>
      <c r="E61" s="12"/>
      <c r="F61" s="12"/>
      <c r="G61" s="12"/>
      <c r="H61" s="12"/>
      <c r="I61" s="12"/>
      <c r="J61" s="12"/>
      <c r="K61" s="12"/>
    </row>
    <row r="62" spans="4:11" ht="15.75" customHeight="1" x14ac:dyDescent="0.25">
      <c r="D62" s="12"/>
      <c r="E62" s="12"/>
      <c r="F62" s="12"/>
      <c r="G62" s="12"/>
      <c r="H62" s="12"/>
      <c r="I62" s="12"/>
      <c r="J62" s="12"/>
      <c r="K62" s="12"/>
    </row>
    <row r="63" spans="4:11" ht="15.75" customHeight="1" x14ac:dyDescent="0.25">
      <c r="D63" s="12"/>
      <c r="E63" s="12"/>
      <c r="F63" s="12"/>
      <c r="G63" s="12"/>
      <c r="H63" s="12"/>
      <c r="I63" s="12"/>
      <c r="J63" s="12"/>
      <c r="K63" s="12"/>
    </row>
    <row r="64" spans="4:11" ht="15.75" customHeight="1" x14ac:dyDescent="0.25">
      <c r="D64" s="12"/>
      <c r="E64" s="12"/>
      <c r="F64" s="12"/>
      <c r="G64" s="12"/>
      <c r="H64" s="12"/>
      <c r="I64" s="12"/>
      <c r="J64" s="12"/>
      <c r="K64" s="12"/>
    </row>
    <row r="65" spans="4:11" ht="15.75" customHeight="1" x14ac:dyDescent="0.25">
      <c r="D65" s="12"/>
      <c r="E65" s="12"/>
      <c r="F65" s="12"/>
      <c r="G65" s="12"/>
      <c r="H65" s="12"/>
      <c r="I65" s="12"/>
      <c r="J65" s="12"/>
      <c r="K65" s="12"/>
    </row>
    <row r="66" spans="4:11" ht="15.75" customHeight="1" x14ac:dyDescent="0.25">
      <c r="D66" s="12"/>
      <c r="E66" s="12"/>
      <c r="F66" s="12"/>
      <c r="G66" s="12"/>
      <c r="H66" s="12"/>
      <c r="I66" s="12"/>
      <c r="J66" s="12"/>
      <c r="K66" s="12"/>
    </row>
    <row r="67" spans="4:11" ht="15.75" customHeight="1" x14ac:dyDescent="0.25">
      <c r="D67" s="12"/>
      <c r="E67" s="12"/>
      <c r="F67" s="12"/>
      <c r="G67" s="12"/>
      <c r="H67" s="12"/>
      <c r="I67" s="12"/>
      <c r="J67" s="12"/>
      <c r="K67" s="12"/>
    </row>
    <row r="68" spans="4:11" ht="15.75" customHeight="1" x14ac:dyDescent="0.25">
      <c r="D68" s="12"/>
      <c r="E68" s="12"/>
      <c r="F68" s="12"/>
      <c r="G68" s="12"/>
      <c r="H68" s="12"/>
      <c r="I68" s="12"/>
      <c r="J68" s="12"/>
      <c r="K68" s="12"/>
    </row>
    <row r="69" spans="4:11" ht="15.75" customHeight="1" x14ac:dyDescent="0.25">
      <c r="D69" s="12"/>
      <c r="E69" s="12"/>
      <c r="F69" s="12"/>
      <c r="G69" s="12"/>
      <c r="H69" s="12"/>
      <c r="I69" s="12"/>
      <c r="J69" s="12"/>
      <c r="K69" s="12"/>
    </row>
    <row r="70" spans="4:11" ht="15.75" customHeight="1" x14ac:dyDescent="0.25">
      <c r="D70" s="12"/>
      <c r="E70" s="12"/>
      <c r="F70" s="12"/>
      <c r="G70" s="12"/>
      <c r="H70" s="12"/>
      <c r="I70" s="12"/>
      <c r="J70" s="12"/>
      <c r="K70" s="12"/>
    </row>
    <row r="71" spans="4:11" ht="15.75" customHeight="1" x14ac:dyDescent="0.2"/>
    <row r="72" spans="4:11" ht="15.75" customHeight="1" x14ac:dyDescent="0.2"/>
    <row r="73" spans="4:11" ht="15.75" customHeight="1" x14ac:dyDescent="0.2"/>
    <row r="74" spans="4:11" ht="15.75" customHeight="1" x14ac:dyDescent="0.2"/>
    <row r="75" spans="4:11" ht="15.75" customHeight="1" x14ac:dyDescent="0.2"/>
    <row r="76" spans="4:11" ht="15.75" customHeight="1" x14ac:dyDescent="0.2"/>
    <row r="77" spans="4:11" ht="15.75" customHeight="1" x14ac:dyDescent="0.2"/>
    <row r="78" spans="4:11" ht="15.75" customHeight="1" x14ac:dyDescent="0.2"/>
    <row r="79" spans="4:11" ht="15.75" customHeight="1" x14ac:dyDescent="0.2"/>
    <row r="80" spans="4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2.75" customWidth="1"/>
    <col min="2" max="2" width="13.125" customWidth="1"/>
    <col min="3" max="3" width="11.75" customWidth="1"/>
    <col min="4" max="9" width="11.5" customWidth="1"/>
    <col min="10" max="26" width="7.625" customWidth="1"/>
  </cols>
  <sheetData>
    <row r="1" spans="1:11" x14ac:dyDescent="0.25">
      <c r="A1" s="1" t="s">
        <v>0</v>
      </c>
    </row>
    <row r="2" spans="1:11" x14ac:dyDescent="0.25">
      <c r="A2" s="1" t="s">
        <v>4</v>
      </c>
    </row>
    <row r="3" spans="1:11" x14ac:dyDescent="0.25">
      <c r="A3" s="1" t="s">
        <v>2</v>
      </c>
    </row>
    <row r="4" spans="1:11" x14ac:dyDescent="0.25">
      <c r="B4" s="3" t="s">
        <v>5</v>
      </c>
      <c r="C4" s="4" t="s">
        <v>6</v>
      </c>
      <c r="D4" s="5" t="s">
        <v>7</v>
      </c>
      <c r="E4" s="5" t="s">
        <v>5</v>
      </c>
      <c r="F4" s="5" t="s">
        <v>8</v>
      </c>
      <c r="G4" s="5" t="s">
        <v>7</v>
      </c>
      <c r="H4" s="5" t="s">
        <v>5</v>
      </c>
      <c r="I4" s="5" t="s">
        <v>6</v>
      </c>
    </row>
    <row r="5" spans="1:11" ht="15.75" x14ac:dyDescent="0.25">
      <c r="A5" s="18"/>
      <c r="B5" s="7">
        <v>43008</v>
      </c>
      <c r="C5" s="8">
        <v>43100</v>
      </c>
      <c r="D5" s="8">
        <v>43190</v>
      </c>
      <c r="E5" s="8">
        <v>43373</v>
      </c>
      <c r="F5" s="8">
        <v>43465</v>
      </c>
      <c r="G5" s="8">
        <v>43555</v>
      </c>
      <c r="H5" s="8">
        <v>43738</v>
      </c>
      <c r="I5" s="8">
        <v>43830</v>
      </c>
    </row>
    <row r="6" spans="1:11" x14ac:dyDescent="0.25">
      <c r="A6" s="10" t="s">
        <v>39</v>
      </c>
      <c r="B6" s="12">
        <v>34905925</v>
      </c>
      <c r="C6" s="12">
        <v>59717493</v>
      </c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4" t="s">
        <v>41</v>
      </c>
      <c r="B7" s="12">
        <v>56204570</v>
      </c>
      <c r="C7" s="12">
        <v>100903282</v>
      </c>
      <c r="D7" s="14"/>
      <c r="E7" s="12"/>
      <c r="F7" s="12"/>
      <c r="G7" s="12"/>
      <c r="H7" s="12"/>
      <c r="I7" s="12"/>
      <c r="J7" s="12"/>
      <c r="K7" s="12"/>
    </row>
    <row r="8" spans="1:11" x14ac:dyDescent="0.25">
      <c r="A8" s="10" t="s">
        <v>60</v>
      </c>
      <c r="B8" s="15">
        <f t="shared" ref="B8:I8" si="0">B6-B7</f>
        <v>-21298645</v>
      </c>
      <c r="C8" s="15">
        <f t="shared" si="0"/>
        <v>-41185789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2"/>
      <c r="K8" s="12"/>
    </row>
    <row r="9" spans="1:11" x14ac:dyDescent="0.25">
      <c r="A9" s="4" t="s">
        <v>62</v>
      </c>
      <c r="B9" s="12">
        <v>0</v>
      </c>
      <c r="C9" s="12">
        <v>0</v>
      </c>
      <c r="D9" s="14"/>
      <c r="E9" s="12"/>
      <c r="F9" s="12"/>
      <c r="G9" s="12"/>
      <c r="H9" s="12"/>
      <c r="I9" s="12"/>
      <c r="J9" s="12"/>
      <c r="K9" s="12"/>
    </row>
    <row r="10" spans="1:11" x14ac:dyDescent="0.25">
      <c r="A10" s="10" t="s">
        <v>63</v>
      </c>
      <c r="B10" s="15">
        <f t="shared" ref="B10:I10" si="1">SUM(B11:B13)</f>
        <v>44473954</v>
      </c>
      <c r="C10" s="15">
        <f t="shared" si="1"/>
        <v>89570529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2"/>
      <c r="K10" s="12"/>
    </row>
    <row r="11" spans="1:11" x14ac:dyDescent="0.25">
      <c r="A11" s="4" t="s">
        <v>64</v>
      </c>
      <c r="B11" s="12">
        <v>2543772</v>
      </c>
      <c r="C11" s="12">
        <v>5399064</v>
      </c>
      <c r="D11" s="14"/>
      <c r="E11" s="12"/>
      <c r="F11" s="12"/>
      <c r="G11" s="12"/>
      <c r="H11" s="12"/>
      <c r="I11" s="12"/>
      <c r="J11" s="12"/>
      <c r="K11" s="12"/>
    </row>
    <row r="12" spans="1:11" x14ac:dyDescent="0.25">
      <c r="A12" s="4" t="s">
        <v>65</v>
      </c>
      <c r="B12" s="12">
        <v>506654</v>
      </c>
      <c r="C12" s="12">
        <v>1004800</v>
      </c>
      <c r="D12" s="14"/>
      <c r="E12" s="12"/>
      <c r="F12" s="12"/>
      <c r="G12" s="12"/>
      <c r="H12" s="12"/>
      <c r="I12" s="12"/>
      <c r="J12" s="12"/>
      <c r="K12" s="12"/>
    </row>
    <row r="13" spans="1:11" x14ac:dyDescent="0.25">
      <c r="A13" s="4" t="s">
        <v>66</v>
      </c>
      <c r="B13" s="12">
        <v>41423528</v>
      </c>
      <c r="C13" s="12">
        <v>83166665</v>
      </c>
      <c r="D13" s="14"/>
      <c r="E13" s="12"/>
      <c r="F13" s="12"/>
      <c r="G13" s="12"/>
      <c r="H13" s="12"/>
      <c r="I13" s="12"/>
      <c r="J13" s="12"/>
      <c r="K13" s="12"/>
    </row>
    <row r="14" spans="1:11" x14ac:dyDescent="0.25">
      <c r="A14" s="22" t="s">
        <v>67</v>
      </c>
      <c r="B14" s="15">
        <f t="shared" ref="B14:I14" si="2">B8-B10</f>
        <v>-65772599</v>
      </c>
      <c r="C14" s="15">
        <f t="shared" si="2"/>
        <v>-130756318</v>
      </c>
      <c r="D14" s="15">
        <f t="shared" si="2"/>
        <v>0</v>
      </c>
      <c r="E14" s="15">
        <f t="shared" si="2"/>
        <v>0</v>
      </c>
      <c r="F14" s="15">
        <f t="shared" si="2"/>
        <v>0</v>
      </c>
      <c r="G14" s="15">
        <f t="shared" si="2"/>
        <v>0</v>
      </c>
      <c r="H14" s="15">
        <f t="shared" si="2"/>
        <v>0</v>
      </c>
      <c r="I14" s="15">
        <f t="shared" si="2"/>
        <v>0</v>
      </c>
      <c r="J14" s="12"/>
      <c r="K14" s="12"/>
    </row>
    <row r="15" spans="1:11" x14ac:dyDescent="0.25">
      <c r="A15" s="10" t="s">
        <v>68</v>
      </c>
      <c r="B15" s="15"/>
      <c r="C15" s="15"/>
      <c r="D15" s="14"/>
      <c r="E15" s="12"/>
      <c r="F15" s="12"/>
      <c r="G15" s="12"/>
      <c r="H15" s="12"/>
      <c r="I15" s="12"/>
      <c r="J15" s="12"/>
      <c r="K15" s="12"/>
    </row>
    <row r="16" spans="1:11" x14ac:dyDescent="0.25">
      <c r="A16" s="4" t="s">
        <v>69</v>
      </c>
      <c r="B16" s="12">
        <v>0</v>
      </c>
      <c r="C16" s="12"/>
      <c r="D16" s="14"/>
      <c r="E16" s="12"/>
      <c r="F16" s="12"/>
      <c r="G16" s="12"/>
      <c r="H16" s="12"/>
      <c r="I16" s="12"/>
      <c r="J16" s="12"/>
      <c r="K16" s="12"/>
    </row>
    <row r="17" spans="1:12" x14ac:dyDescent="0.25">
      <c r="A17" s="10" t="s">
        <v>70</v>
      </c>
      <c r="B17" s="15">
        <f t="shared" ref="B17:I17" si="3">SUM(B14:B16)</f>
        <v>-65772599</v>
      </c>
      <c r="C17" s="15">
        <f t="shared" si="3"/>
        <v>-130756318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2"/>
      <c r="K17" s="12"/>
    </row>
    <row r="18" spans="1:12" x14ac:dyDescent="0.25">
      <c r="A18" s="13" t="s">
        <v>71</v>
      </c>
      <c r="B18" s="15">
        <f t="shared" ref="B18:I18" si="4">B19+B20</f>
        <v>-2924871</v>
      </c>
      <c r="C18" s="15">
        <f t="shared" si="4"/>
        <v>-5773442</v>
      </c>
      <c r="D18" s="15">
        <f t="shared" si="4"/>
        <v>0</v>
      </c>
      <c r="E18" s="15">
        <f t="shared" si="4"/>
        <v>0</v>
      </c>
      <c r="F18" s="15">
        <f t="shared" si="4"/>
        <v>0</v>
      </c>
      <c r="G18" s="15">
        <f t="shared" si="4"/>
        <v>0</v>
      </c>
      <c r="H18" s="15">
        <f t="shared" si="4"/>
        <v>0</v>
      </c>
      <c r="I18" s="15">
        <f t="shared" si="4"/>
        <v>0</v>
      </c>
      <c r="J18" s="12"/>
      <c r="K18" s="12"/>
    </row>
    <row r="19" spans="1:12" x14ac:dyDescent="0.25">
      <c r="A19" s="4" t="s">
        <v>72</v>
      </c>
      <c r="B19" s="12">
        <v>-132861</v>
      </c>
      <c r="C19" s="12">
        <v>-189423</v>
      </c>
      <c r="D19" s="14"/>
      <c r="E19" s="12"/>
      <c r="F19" s="12"/>
      <c r="G19" s="12"/>
      <c r="H19" s="12"/>
      <c r="I19" s="12"/>
      <c r="J19" s="12"/>
      <c r="K19" s="12"/>
    </row>
    <row r="20" spans="1:12" x14ac:dyDescent="0.25">
      <c r="A20" s="4" t="s">
        <v>73</v>
      </c>
      <c r="B20" s="12">
        <v>-2792010</v>
      </c>
      <c r="C20" s="12">
        <v>-5584019</v>
      </c>
      <c r="D20" s="14"/>
      <c r="E20" s="12"/>
      <c r="F20" s="12"/>
      <c r="G20" s="12"/>
      <c r="H20" s="12"/>
      <c r="I20" s="12"/>
      <c r="J20" s="12"/>
      <c r="K20" s="12"/>
    </row>
    <row r="21" spans="1:12" ht="15.75" customHeight="1" x14ac:dyDescent="0.25">
      <c r="A21" s="10" t="s">
        <v>74</v>
      </c>
      <c r="B21" s="15">
        <f t="shared" ref="B21:I21" si="5">B17+B18</f>
        <v>-68697470</v>
      </c>
      <c r="C21" s="15">
        <f t="shared" si="5"/>
        <v>-136529760</v>
      </c>
      <c r="D21" s="15">
        <f t="shared" si="5"/>
        <v>0</v>
      </c>
      <c r="E21" s="15">
        <f t="shared" si="5"/>
        <v>0</v>
      </c>
      <c r="F21" s="15">
        <f t="shared" si="5"/>
        <v>0</v>
      </c>
      <c r="G21" s="15">
        <f t="shared" si="5"/>
        <v>0</v>
      </c>
      <c r="H21" s="15">
        <f t="shared" si="5"/>
        <v>0</v>
      </c>
      <c r="I21" s="15">
        <f t="shared" si="5"/>
        <v>0</v>
      </c>
      <c r="J21" s="12"/>
      <c r="K21" s="12"/>
    </row>
    <row r="22" spans="1:12" ht="15.75" customHeight="1" x14ac:dyDescent="0.25">
      <c r="A22" s="1"/>
      <c r="B22" s="12"/>
      <c r="C22" s="12"/>
      <c r="D22" s="14"/>
      <c r="E22" s="12"/>
      <c r="F22" s="12"/>
      <c r="G22" s="12"/>
      <c r="H22" s="12"/>
      <c r="I22" s="12"/>
      <c r="J22" s="12"/>
      <c r="K22" s="12"/>
    </row>
    <row r="23" spans="1:12" ht="15.75" customHeight="1" x14ac:dyDescent="0.25">
      <c r="A23" s="10" t="s">
        <v>75</v>
      </c>
      <c r="B23" s="23">
        <f>B21/('1'!B38/10)</f>
        <v>-0.78823577994092786</v>
      </c>
      <c r="C23" s="23">
        <f>C21/('1'!C38/10)</f>
        <v>-1.5665444718524233</v>
      </c>
      <c r="D23" s="23" t="e">
        <f>D21/('1'!D38/10)</f>
        <v>#DIV/0!</v>
      </c>
      <c r="E23" s="23" t="e">
        <f>E21/('1'!E38/10)</f>
        <v>#DIV/0!</v>
      </c>
      <c r="F23" s="23" t="e">
        <f>F21/('1'!F38/10)</f>
        <v>#DIV/0!</v>
      </c>
      <c r="G23" s="23" t="e">
        <f>G21/('1'!G38/10)</f>
        <v>#DIV/0!</v>
      </c>
      <c r="H23" s="23" t="e">
        <f>H21/('1'!H38/10)</f>
        <v>#DIV/0!</v>
      </c>
      <c r="I23" s="23" t="e">
        <f>I21/('1'!I38/10)</f>
        <v>#DIV/0!</v>
      </c>
      <c r="J23" s="12"/>
      <c r="K23" s="12"/>
    </row>
    <row r="24" spans="1:12" ht="15.75" customHeight="1" x14ac:dyDescent="0.25">
      <c r="A24" s="20" t="s">
        <v>76</v>
      </c>
      <c r="B24" s="12">
        <f>'1'!B38/10</f>
        <v>87153453</v>
      </c>
      <c r="C24" s="12">
        <f>'1'!C38/10</f>
        <v>87153453</v>
      </c>
      <c r="D24" s="12">
        <f>'1'!D38/10</f>
        <v>0</v>
      </c>
      <c r="E24" s="12">
        <f>'1'!E38/10</f>
        <v>0</v>
      </c>
      <c r="F24" s="12">
        <f>'1'!F38/10</f>
        <v>0</v>
      </c>
      <c r="G24" s="12">
        <f>'1'!G38/10</f>
        <v>0</v>
      </c>
      <c r="H24" s="12">
        <f>'1'!H38/10</f>
        <v>0</v>
      </c>
      <c r="I24" s="12">
        <f>'1'!I38/10</f>
        <v>0</v>
      </c>
      <c r="J24" s="14"/>
      <c r="K24" s="24"/>
      <c r="L24" s="14"/>
    </row>
    <row r="25" spans="1:12" ht="15.75" customHeight="1" x14ac:dyDescent="0.25">
      <c r="A25" s="25"/>
      <c r="D25" s="12"/>
      <c r="E25" s="12"/>
      <c r="F25" s="12"/>
      <c r="G25" s="12"/>
      <c r="H25" s="12"/>
      <c r="I25" s="12"/>
      <c r="J25" s="12"/>
      <c r="K25" s="12"/>
    </row>
    <row r="26" spans="1:12" ht="15.75" customHeight="1" x14ac:dyDescent="0.25">
      <c r="D26" s="12"/>
      <c r="E26" s="12"/>
      <c r="F26" s="12"/>
      <c r="G26" s="12"/>
      <c r="H26" s="12"/>
      <c r="I26" s="12"/>
      <c r="J26" s="12"/>
      <c r="K26" s="12"/>
    </row>
    <row r="27" spans="1:12" ht="15.75" customHeight="1" x14ac:dyDescent="0.25">
      <c r="D27" s="12"/>
      <c r="E27" s="12"/>
      <c r="F27" s="12"/>
      <c r="G27" s="12"/>
      <c r="H27" s="12"/>
      <c r="I27" s="12"/>
      <c r="J27" s="12"/>
      <c r="K27" s="12"/>
    </row>
    <row r="28" spans="1:12" ht="15.75" customHeight="1" x14ac:dyDescent="0.25">
      <c r="D28" s="12"/>
      <c r="E28" s="12"/>
      <c r="F28" s="12"/>
      <c r="G28" s="12"/>
      <c r="H28" s="12"/>
      <c r="I28" s="12"/>
      <c r="J28" s="12"/>
      <c r="K28" s="12"/>
    </row>
    <row r="29" spans="1:12" ht="15.75" customHeight="1" x14ac:dyDescent="0.25">
      <c r="D29" s="12"/>
      <c r="E29" s="12"/>
      <c r="F29" s="12"/>
      <c r="G29" s="12"/>
      <c r="H29" s="12"/>
      <c r="I29" s="12"/>
      <c r="J29" s="12"/>
      <c r="K29" s="12"/>
    </row>
    <row r="30" spans="1:12" ht="15.75" customHeight="1" x14ac:dyDescent="0.25">
      <c r="D30" s="12"/>
      <c r="E30" s="12"/>
      <c r="F30" s="12"/>
      <c r="G30" s="12"/>
      <c r="H30" s="12"/>
      <c r="I30" s="12"/>
      <c r="J30" s="12"/>
      <c r="K30" s="12"/>
    </row>
    <row r="31" spans="1:12" ht="15.75" customHeight="1" x14ac:dyDescent="0.25">
      <c r="D31" s="12"/>
      <c r="E31" s="12"/>
      <c r="F31" s="12"/>
      <c r="G31" s="12"/>
      <c r="H31" s="12"/>
      <c r="I31" s="12"/>
      <c r="J31" s="12"/>
      <c r="K31" s="12"/>
    </row>
    <row r="32" spans="1:12" ht="15.75" customHeight="1" x14ac:dyDescent="0.25">
      <c r="D32" s="12"/>
      <c r="E32" s="12"/>
      <c r="F32" s="12"/>
      <c r="G32" s="12"/>
      <c r="H32" s="12"/>
      <c r="I32" s="12"/>
      <c r="J32" s="12"/>
      <c r="K32" s="12"/>
    </row>
    <row r="33" spans="4:11" ht="15.75" customHeight="1" x14ac:dyDescent="0.25">
      <c r="D33" s="12"/>
      <c r="E33" s="12"/>
      <c r="F33" s="12"/>
      <c r="G33" s="12"/>
      <c r="H33" s="12"/>
      <c r="I33" s="12"/>
      <c r="J33" s="12"/>
      <c r="K33" s="12"/>
    </row>
    <row r="34" spans="4:11" ht="15.75" customHeight="1" x14ac:dyDescent="0.25">
      <c r="D34" s="12"/>
      <c r="E34" s="12"/>
      <c r="F34" s="12"/>
      <c r="G34" s="12"/>
      <c r="H34" s="12"/>
      <c r="I34" s="12"/>
      <c r="J34" s="12"/>
      <c r="K34" s="12"/>
    </row>
    <row r="35" spans="4:11" ht="15.75" customHeight="1" x14ac:dyDescent="0.2"/>
    <row r="36" spans="4:11" ht="15.75" customHeight="1" x14ac:dyDescent="0.2"/>
    <row r="37" spans="4:11" ht="15.75" customHeight="1" x14ac:dyDescent="0.2"/>
    <row r="38" spans="4:11" ht="15.75" customHeight="1" x14ac:dyDescent="0.2"/>
    <row r="39" spans="4:11" ht="15.75" customHeight="1" x14ac:dyDescent="0.2"/>
    <row r="40" spans="4:11" ht="15.75" customHeight="1" x14ac:dyDescent="0.2"/>
    <row r="41" spans="4:11" ht="15.75" customHeight="1" x14ac:dyDescent="0.2"/>
    <row r="42" spans="4:11" ht="15.75" customHeight="1" x14ac:dyDescent="0.2"/>
    <row r="43" spans="4:11" ht="15.75" customHeight="1" x14ac:dyDescent="0.2"/>
    <row r="44" spans="4:11" ht="15.75" customHeight="1" x14ac:dyDescent="0.2"/>
    <row r="45" spans="4:11" ht="15.75" customHeight="1" x14ac:dyDescent="0.2"/>
    <row r="46" spans="4:11" ht="15.75" customHeight="1" x14ac:dyDescent="0.2"/>
    <row r="47" spans="4:11" ht="15.75" customHeight="1" x14ac:dyDescent="0.2"/>
    <row r="48" spans="4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8" sqref="H18"/>
    </sheetView>
  </sheetViews>
  <sheetFormatPr defaultColWidth="12.625" defaultRowHeight="15" customHeight="1" x14ac:dyDescent="0.2"/>
  <cols>
    <col min="1" max="1" width="42.75" customWidth="1"/>
    <col min="2" max="2" width="12.5" customWidth="1"/>
    <col min="3" max="3" width="10.75" customWidth="1"/>
    <col min="4" max="9" width="10.5" customWidth="1"/>
    <col min="10" max="26" width="7.625" customWidth="1"/>
  </cols>
  <sheetData>
    <row r="1" spans="1:12" x14ac:dyDescent="0.25">
      <c r="A1" s="1" t="s">
        <v>0</v>
      </c>
    </row>
    <row r="2" spans="1:12" x14ac:dyDescent="0.25">
      <c r="A2" s="1" t="s">
        <v>1</v>
      </c>
    </row>
    <row r="3" spans="1:12" x14ac:dyDescent="0.25">
      <c r="A3" s="1" t="s">
        <v>2</v>
      </c>
    </row>
    <row r="4" spans="1:12" ht="15.75" x14ac:dyDescent="0.25">
      <c r="A4" s="2"/>
      <c r="B4" s="3" t="s">
        <v>5</v>
      </c>
      <c r="C4" s="4" t="s">
        <v>6</v>
      </c>
      <c r="D4" s="5" t="s">
        <v>7</v>
      </c>
      <c r="E4" s="5" t="s">
        <v>5</v>
      </c>
      <c r="F4" s="5" t="s">
        <v>8</v>
      </c>
      <c r="G4" s="5" t="s">
        <v>7</v>
      </c>
      <c r="H4" s="5" t="s">
        <v>5</v>
      </c>
      <c r="I4" s="5" t="s">
        <v>6</v>
      </c>
    </row>
    <row r="5" spans="1:12" ht="15.75" x14ac:dyDescent="0.25">
      <c r="A5" s="2"/>
      <c r="B5" s="7">
        <v>43008</v>
      </c>
      <c r="C5" s="8">
        <v>43100</v>
      </c>
      <c r="D5" s="8">
        <v>43190</v>
      </c>
      <c r="E5" s="8">
        <v>43373</v>
      </c>
      <c r="F5" s="8">
        <v>43465</v>
      </c>
      <c r="G5" s="8">
        <v>43555</v>
      </c>
      <c r="H5" s="8">
        <v>43738</v>
      </c>
      <c r="I5" s="8">
        <v>43830</v>
      </c>
    </row>
    <row r="6" spans="1:12" x14ac:dyDescent="0.25">
      <c r="A6" s="10" t="s">
        <v>9</v>
      </c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13" t="s">
        <v>40</v>
      </c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4" t="s">
        <v>42</v>
      </c>
      <c r="B8" s="12">
        <v>36905926</v>
      </c>
      <c r="C8" s="4">
        <v>52617494</v>
      </c>
      <c r="D8" s="14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4" t="s">
        <v>43</v>
      </c>
      <c r="B9" s="12">
        <v>-36766795</v>
      </c>
      <c r="C9" s="14">
        <v>-52450743</v>
      </c>
      <c r="D9" s="14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"/>
      <c r="B10" s="15">
        <f t="shared" ref="B10:I10" si="0">SUM(B8:B9)</f>
        <v>139131</v>
      </c>
      <c r="C10" s="15">
        <f t="shared" si="0"/>
        <v>166751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2"/>
      <c r="K10" s="12"/>
      <c r="L10" s="12"/>
    </row>
    <row r="11" spans="1:12" x14ac:dyDescent="0.25">
      <c r="A11" s="4" t="s">
        <v>45</v>
      </c>
      <c r="B11" s="12">
        <v>-1342</v>
      </c>
      <c r="C11" s="14">
        <v>-5909</v>
      </c>
      <c r="D11" s="14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4" t="s">
        <v>47</v>
      </c>
      <c r="B12" s="12">
        <v>0</v>
      </c>
      <c r="C12" s="12" t="s">
        <v>48</v>
      </c>
      <c r="D12" s="14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"/>
      <c r="B13" s="15">
        <f t="shared" ref="B13:I13" si="1">SUM(B10:B12)</f>
        <v>137789</v>
      </c>
      <c r="C13" s="15">
        <f t="shared" si="1"/>
        <v>160842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2"/>
      <c r="K13" s="12"/>
      <c r="L13" s="12"/>
    </row>
    <row r="14" spans="1:12" x14ac:dyDescent="0.25">
      <c r="A14" s="1"/>
      <c r="B14" s="12"/>
      <c r="C14" s="12"/>
      <c r="D14" s="14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0" t="s">
        <v>49</v>
      </c>
      <c r="B15" s="12"/>
      <c r="C15" s="12"/>
      <c r="D15" s="14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4" t="s">
        <v>50</v>
      </c>
      <c r="B16" s="12">
        <v>0</v>
      </c>
      <c r="C16" s="12"/>
      <c r="D16" s="14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4" t="s">
        <v>51</v>
      </c>
      <c r="B17" s="12">
        <v>0</v>
      </c>
      <c r="C17" s="12"/>
      <c r="D17" s="14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"/>
      <c r="B18" s="12">
        <f t="shared" ref="B18:C18" si="2">SUM(B16:B17)</f>
        <v>0</v>
      </c>
      <c r="C18" s="12">
        <f t="shared" si="2"/>
        <v>0</v>
      </c>
      <c r="D18" s="14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B19" s="12"/>
      <c r="C19" s="12"/>
      <c r="D19" s="14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10" t="s">
        <v>52</v>
      </c>
      <c r="B20" s="12"/>
      <c r="C20" s="12"/>
      <c r="D20" s="14"/>
      <c r="E20" s="12"/>
      <c r="F20" s="12"/>
      <c r="G20" s="12"/>
      <c r="H20" s="12"/>
      <c r="I20" s="12"/>
      <c r="J20" s="12"/>
      <c r="K20" s="12"/>
      <c r="L20" s="12"/>
    </row>
    <row r="21" spans="1:12" ht="15.75" customHeight="1" x14ac:dyDescent="0.25">
      <c r="B21" s="12"/>
      <c r="C21" s="12"/>
      <c r="D21" s="14"/>
      <c r="E21" s="12"/>
      <c r="F21" s="12"/>
      <c r="G21" s="12"/>
      <c r="H21" s="12"/>
      <c r="I21" s="12"/>
      <c r="J21" s="12"/>
      <c r="K21" s="12"/>
      <c r="L21" s="12"/>
    </row>
    <row r="22" spans="1:12" ht="15.75" customHeight="1" x14ac:dyDescent="0.25">
      <c r="A22" s="6" t="s">
        <v>53</v>
      </c>
      <c r="B22" s="12"/>
      <c r="C22" s="12"/>
      <c r="D22" s="14"/>
      <c r="E22" s="12"/>
      <c r="F22" s="12"/>
      <c r="G22" s="12"/>
      <c r="H22" s="12"/>
      <c r="I22" s="12"/>
      <c r="J22" s="12"/>
      <c r="K22" s="12"/>
      <c r="L22" s="12"/>
    </row>
    <row r="23" spans="1:12" ht="15.75" customHeight="1" x14ac:dyDescent="0.25">
      <c r="A23" s="4" t="s">
        <v>54</v>
      </c>
      <c r="B23" s="12">
        <v>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5.75" customHeight="1" x14ac:dyDescent="0.25">
      <c r="A24" s="6" t="s">
        <v>55</v>
      </c>
      <c r="B24" s="12">
        <v>0</v>
      </c>
      <c r="C24" s="12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5.75" customHeight="1" x14ac:dyDescent="0.25">
      <c r="A25" s="1"/>
      <c r="B25" s="12">
        <f t="shared" ref="B25:C25" si="3">SUM(B23:B24)</f>
        <v>0</v>
      </c>
      <c r="C25" s="12">
        <f t="shared" si="3"/>
        <v>0</v>
      </c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5.75" customHeight="1" x14ac:dyDescent="0.25">
      <c r="B26" s="12"/>
      <c r="C26" s="12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5.75" customHeight="1" x14ac:dyDescent="0.25">
      <c r="A27" s="1" t="s">
        <v>56</v>
      </c>
      <c r="B27" s="15">
        <f t="shared" ref="B27:I27" si="4">B13+B18+B25</f>
        <v>137789</v>
      </c>
      <c r="C27" s="15">
        <f t="shared" si="4"/>
        <v>160842</v>
      </c>
      <c r="D27" s="15">
        <f t="shared" si="4"/>
        <v>0</v>
      </c>
      <c r="E27" s="15">
        <f t="shared" si="4"/>
        <v>0</v>
      </c>
      <c r="F27" s="15">
        <f t="shared" si="4"/>
        <v>0</v>
      </c>
      <c r="G27" s="15">
        <f t="shared" si="4"/>
        <v>0</v>
      </c>
      <c r="H27" s="15">
        <f t="shared" si="4"/>
        <v>0</v>
      </c>
      <c r="I27" s="15">
        <f t="shared" si="4"/>
        <v>0</v>
      </c>
      <c r="J27" s="12"/>
      <c r="K27" s="12"/>
      <c r="L27" s="12"/>
    </row>
    <row r="28" spans="1:12" ht="15.75" customHeight="1" x14ac:dyDescent="0.25">
      <c r="A28" s="20" t="s">
        <v>57</v>
      </c>
      <c r="B28" s="15">
        <v>671789</v>
      </c>
      <c r="C28" s="12">
        <v>671915</v>
      </c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15.75" customHeight="1" x14ac:dyDescent="0.25">
      <c r="A29" s="10" t="s">
        <v>58</v>
      </c>
      <c r="B29" s="15">
        <f t="shared" ref="B29:I29" si="5">SUM(B27:B28)</f>
        <v>809578</v>
      </c>
      <c r="C29" s="15">
        <f t="shared" si="5"/>
        <v>832757</v>
      </c>
      <c r="D29" s="15">
        <f t="shared" si="5"/>
        <v>0</v>
      </c>
      <c r="E29" s="15">
        <f t="shared" si="5"/>
        <v>0</v>
      </c>
      <c r="F29" s="15">
        <f t="shared" si="5"/>
        <v>0</v>
      </c>
      <c r="G29" s="15">
        <f t="shared" si="5"/>
        <v>0</v>
      </c>
      <c r="H29" s="15">
        <f t="shared" si="5"/>
        <v>0</v>
      </c>
      <c r="I29" s="15">
        <f t="shared" si="5"/>
        <v>0</v>
      </c>
      <c r="J29" s="12"/>
      <c r="K29" s="12"/>
      <c r="L29" s="12"/>
    </row>
    <row r="30" spans="1:12" ht="15.75" customHeight="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ht="15.75" customHeight="1" x14ac:dyDescent="0.25">
      <c r="A31" s="10" t="s">
        <v>59</v>
      </c>
      <c r="B31" s="21">
        <f t="shared" ref="B31:I31" si="6">B13/B32</f>
        <v>1.580993010110569E-3</v>
      </c>
      <c r="C31" s="21">
        <f t="shared" si="6"/>
        <v>1.8455034707574925E-3</v>
      </c>
      <c r="D31" s="21" t="e">
        <f t="shared" si="6"/>
        <v>#DIV/0!</v>
      </c>
      <c r="E31" s="21" t="e">
        <f t="shared" si="6"/>
        <v>#DIV/0!</v>
      </c>
      <c r="F31" s="21" t="e">
        <f t="shared" si="6"/>
        <v>#DIV/0!</v>
      </c>
      <c r="G31" s="21" t="e">
        <f t="shared" si="6"/>
        <v>#DIV/0!</v>
      </c>
      <c r="H31" s="21" t="e">
        <f t="shared" si="6"/>
        <v>#DIV/0!</v>
      </c>
      <c r="I31" s="21" t="e">
        <f t="shared" si="6"/>
        <v>#DIV/0!</v>
      </c>
      <c r="J31" s="12"/>
      <c r="K31" s="12"/>
      <c r="L31" s="12"/>
    </row>
    <row r="32" spans="1:12" ht="15.75" customHeight="1" x14ac:dyDescent="0.25">
      <c r="A32" s="10" t="s">
        <v>61</v>
      </c>
      <c r="B32" s="15">
        <f>'1'!B38/10</f>
        <v>87153453</v>
      </c>
      <c r="C32" s="15">
        <f>'1'!C38/10</f>
        <v>87153453</v>
      </c>
      <c r="D32" s="15">
        <f>'1'!D38/10</f>
        <v>0</v>
      </c>
      <c r="E32" s="15">
        <f>'1'!E38/10</f>
        <v>0</v>
      </c>
      <c r="F32" s="15">
        <f>'1'!F38/10</f>
        <v>0</v>
      </c>
      <c r="G32" s="15">
        <f>'1'!G38/10</f>
        <v>0</v>
      </c>
      <c r="H32" s="15">
        <f>'1'!H38/10</f>
        <v>0</v>
      </c>
      <c r="I32" s="15">
        <f>'1'!I38/10</f>
        <v>0</v>
      </c>
      <c r="J32" s="12"/>
      <c r="K32" s="12"/>
      <c r="L32" s="12"/>
    </row>
    <row r="33" spans="1:12" ht="15.75" customHeight="1" x14ac:dyDescent="0.25">
      <c r="A33" s="1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5.75" customHeight="1" x14ac:dyDescent="0.25">
      <c r="A34" s="1"/>
      <c r="D34" s="12"/>
      <c r="E34" s="12"/>
      <c r="F34" s="12"/>
      <c r="G34" s="12"/>
      <c r="H34" s="12"/>
      <c r="I34" s="12"/>
      <c r="J34" s="12"/>
      <c r="K34" s="12"/>
      <c r="L34" s="12"/>
    </row>
    <row r="35" spans="1:12" ht="15.75" customHeight="1" x14ac:dyDescent="0.25"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5.75" customHeight="1" x14ac:dyDescent="0.25">
      <c r="D36" s="12"/>
      <c r="E36" s="12"/>
      <c r="F36" s="12"/>
      <c r="G36" s="12"/>
      <c r="H36" s="12"/>
      <c r="I36" s="12"/>
      <c r="J36" s="12"/>
      <c r="K36" s="12"/>
      <c r="L36" s="12"/>
    </row>
    <row r="37" spans="1:12" ht="15.75" customHeight="1" x14ac:dyDescent="0.25"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5.75" customHeight="1" x14ac:dyDescent="0.25">
      <c r="D38" s="12"/>
      <c r="E38" s="12"/>
      <c r="F38" s="12"/>
      <c r="G38" s="12"/>
      <c r="H38" s="12"/>
      <c r="I38" s="12"/>
      <c r="J38" s="12"/>
      <c r="K38" s="12"/>
      <c r="L38" s="12"/>
    </row>
    <row r="39" spans="1:12" ht="15.75" customHeight="1" x14ac:dyDescent="0.25">
      <c r="D39" s="12"/>
      <c r="E39" s="12"/>
      <c r="F39" s="12"/>
      <c r="G39" s="12"/>
      <c r="H39" s="12"/>
      <c r="I39" s="12"/>
      <c r="J39" s="12"/>
      <c r="K39" s="12"/>
      <c r="L39" s="12"/>
    </row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2019-06-23T04:01:30Z</dcterms:created>
  <dcterms:modified xsi:type="dcterms:W3CDTF">2020-04-12T16:21:03Z</dcterms:modified>
</cp:coreProperties>
</file>