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Q\"/>
    </mc:Choice>
  </mc:AlternateContent>
  <bookViews>
    <workbookView xWindow="240" yWindow="60" windowWidth="20115" windowHeight="801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I54" i="3" l="1"/>
  <c r="I47" i="3"/>
  <c r="I39" i="3"/>
  <c r="I29" i="3"/>
  <c r="I17" i="3"/>
  <c r="I49" i="2"/>
  <c r="I46" i="2"/>
  <c r="I41" i="2"/>
  <c r="I31" i="2"/>
  <c r="I7" i="2"/>
  <c r="I51" i="1"/>
  <c r="I45" i="1"/>
  <c r="I29" i="1"/>
  <c r="I38" i="1" s="1"/>
  <c r="I18" i="1"/>
  <c r="I15" i="1"/>
  <c r="I11" i="1"/>
  <c r="I8" i="1"/>
  <c r="I30" i="3" l="1"/>
  <c r="I49" i="3" s="1"/>
  <c r="I52" i="3" s="1"/>
  <c r="I50" i="1"/>
  <c r="I47" i="1"/>
  <c r="I48" i="1" s="1"/>
  <c r="I24" i="1"/>
  <c r="H51" i="1"/>
  <c r="H45" i="1"/>
  <c r="H47" i="1" s="1"/>
  <c r="H29" i="1"/>
  <c r="H38" i="1" s="1"/>
  <c r="H18" i="1"/>
  <c r="H15" i="1"/>
  <c r="H11" i="1"/>
  <c r="H8" i="1"/>
  <c r="H49" i="2"/>
  <c r="H46" i="2"/>
  <c r="H41" i="2"/>
  <c r="H31" i="2"/>
  <c r="H15" i="2"/>
  <c r="I15" i="2"/>
  <c r="I32" i="2" s="1"/>
  <c r="I42" i="2" s="1"/>
  <c r="I47" i="2" s="1"/>
  <c r="I48" i="2" s="1"/>
  <c r="H7" i="2"/>
  <c r="H54" i="3"/>
  <c r="H47" i="3"/>
  <c r="H39" i="3"/>
  <c r="H29" i="3"/>
  <c r="H17" i="3"/>
  <c r="I53" i="3" l="1"/>
  <c r="H30" i="3"/>
  <c r="H49" i="3" s="1"/>
  <c r="H52" i="3" s="1"/>
  <c r="H32" i="2"/>
  <c r="H42" i="2" s="1"/>
  <c r="H47" i="2" s="1"/>
  <c r="H48" i="2" s="1"/>
  <c r="H48" i="1"/>
  <c r="H50" i="1"/>
  <c r="H24" i="1"/>
  <c r="G54" i="3"/>
  <c r="H53" i="3" l="1"/>
  <c r="G17" i="3"/>
  <c r="G49" i="2"/>
  <c r="G46" i="2"/>
  <c r="G41" i="2"/>
  <c r="G31" i="2"/>
  <c r="G15" i="2"/>
  <c r="G32" i="2" l="1"/>
  <c r="G7" i="2"/>
  <c r="G51" i="1"/>
  <c r="G50" i="1" s="1"/>
  <c r="G47" i="3"/>
  <c r="G39" i="3"/>
  <c r="G29" i="3"/>
  <c r="G30" i="3" s="1"/>
  <c r="G53" i="3" s="1"/>
  <c r="G45" i="1"/>
  <c r="G47" i="1" s="1"/>
  <c r="G29" i="1"/>
  <c r="G38" i="1" s="1"/>
  <c r="G18" i="1"/>
  <c r="G15" i="1"/>
  <c r="G11" i="1"/>
  <c r="G8" i="1"/>
  <c r="G49" i="3" l="1"/>
  <c r="G52" i="3" s="1"/>
  <c r="G48" i="1"/>
  <c r="G24" i="1"/>
  <c r="C31" i="2"/>
  <c r="B7" i="2" l="1"/>
  <c r="B15" i="2" s="1"/>
  <c r="C7" i="2"/>
  <c r="C15" i="2" s="1"/>
  <c r="D7" i="2"/>
  <c r="D15" i="2" s="1"/>
  <c r="E7" i="2"/>
  <c r="E15" i="2" s="1"/>
  <c r="F7" i="2"/>
  <c r="F15" i="2" s="1"/>
  <c r="C6" i="4" l="1"/>
  <c r="F6" i="4"/>
  <c r="B6" i="4"/>
  <c r="E6" i="4"/>
  <c r="D6" i="4"/>
  <c r="B47" i="3"/>
  <c r="C47" i="3"/>
  <c r="B15" i="1"/>
  <c r="D29" i="1" l="1"/>
  <c r="D38" i="1" s="1"/>
  <c r="B45" i="1"/>
  <c r="B50" i="1" s="1"/>
  <c r="C45" i="1"/>
  <c r="C50" i="1" s="1"/>
  <c r="D45" i="1"/>
  <c r="D50" i="1" s="1"/>
  <c r="E45" i="1"/>
  <c r="E50" i="1" s="1"/>
  <c r="B29" i="1"/>
  <c r="B38" i="1" s="1"/>
  <c r="C29" i="1"/>
  <c r="C38" i="1" s="1"/>
  <c r="E29" i="1"/>
  <c r="E38" i="1" s="1"/>
  <c r="B18" i="1"/>
  <c r="C18" i="1"/>
  <c r="D18" i="1"/>
  <c r="E18" i="1"/>
  <c r="C15" i="1"/>
  <c r="D15" i="1"/>
  <c r="E15" i="1"/>
  <c r="B11" i="1"/>
  <c r="C11" i="1"/>
  <c r="D11" i="1"/>
  <c r="E11" i="1"/>
  <c r="B8" i="1"/>
  <c r="C8" i="1"/>
  <c r="D8" i="1"/>
  <c r="E8" i="1"/>
  <c r="B46" i="2"/>
  <c r="C46" i="2"/>
  <c r="D46" i="2"/>
  <c r="E46" i="2"/>
  <c r="B41" i="2"/>
  <c r="C41" i="2"/>
  <c r="D41" i="2"/>
  <c r="E41" i="2"/>
  <c r="B31" i="2"/>
  <c r="B32" i="2" s="1"/>
  <c r="B42" i="2" s="1"/>
  <c r="B47" i="2" s="1"/>
  <c r="B48" i="2" s="1"/>
  <c r="D31" i="2"/>
  <c r="E31" i="2"/>
  <c r="C32" i="2"/>
  <c r="D47" i="3"/>
  <c r="E47" i="3"/>
  <c r="B39" i="3"/>
  <c r="C39" i="3"/>
  <c r="D39" i="3"/>
  <c r="E39" i="3"/>
  <c r="B29" i="3"/>
  <c r="C29" i="3"/>
  <c r="D29" i="3"/>
  <c r="E29" i="3"/>
  <c r="B17" i="3"/>
  <c r="C17" i="3"/>
  <c r="D17" i="3"/>
  <c r="E17" i="3"/>
  <c r="F47" i="3"/>
  <c r="F39" i="3"/>
  <c r="F29" i="3"/>
  <c r="F17" i="3"/>
  <c r="F46" i="2"/>
  <c r="F41" i="2"/>
  <c r="F31" i="2"/>
  <c r="F45" i="1"/>
  <c r="F50" i="1" s="1"/>
  <c r="F29" i="1"/>
  <c r="F38" i="1" s="1"/>
  <c r="F18" i="1"/>
  <c r="F15" i="1"/>
  <c r="F11" i="1"/>
  <c r="F8" i="1"/>
  <c r="F30" i="3" l="1"/>
  <c r="F32" i="2"/>
  <c r="F42" i="2" s="1"/>
  <c r="F47" i="2" s="1"/>
  <c r="E47" i="1"/>
  <c r="E48" i="1" s="1"/>
  <c r="D47" i="1"/>
  <c r="D48" i="1" s="1"/>
  <c r="B47" i="1"/>
  <c r="B48" i="1" s="1"/>
  <c r="C47" i="1"/>
  <c r="C48" i="1" s="1"/>
  <c r="F47" i="1"/>
  <c r="F48" i="1" s="1"/>
  <c r="F24" i="1"/>
  <c r="C30" i="3"/>
  <c r="B30" i="3"/>
  <c r="B24" i="1"/>
  <c r="C24" i="1"/>
  <c r="D30" i="3"/>
  <c r="D32" i="2"/>
  <c r="D24" i="1"/>
  <c r="E30" i="3"/>
  <c r="E32" i="2"/>
  <c r="E24" i="1"/>
  <c r="E49" i="3" l="1"/>
  <c r="E52" i="3" s="1"/>
  <c r="E53" i="3"/>
  <c r="B49" i="3"/>
  <c r="B52" i="3" s="1"/>
  <c r="B53" i="3"/>
  <c r="D49" i="3"/>
  <c r="D52" i="3" s="1"/>
  <c r="D53" i="3"/>
  <c r="C49" i="3"/>
  <c r="C52" i="3" s="1"/>
  <c r="C53" i="3"/>
  <c r="F49" i="3"/>
  <c r="F52" i="3" s="1"/>
  <c r="F53" i="3"/>
  <c r="F8" i="4"/>
  <c r="F48" i="2"/>
  <c r="F7" i="4"/>
  <c r="E42" i="2"/>
  <c r="E47" i="2" s="1"/>
  <c r="E7" i="4"/>
  <c r="F9" i="4"/>
  <c r="B7" i="4"/>
  <c r="F10" i="4"/>
  <c r="C42" i="2"/>
  <c r="C47" i="2" s="1"/>
  <c r="C48" i="2" s="1"/>
  <c r="C7" i="4"/>
  <c r="D42" i="2"/>
  <c r="D47" i="2" s="1"/>
  <c r="D7" i="4"/>
  <c r="D9" i="4" l="1"/>
  <c r="D48" i="2"/>
  <c r="E9" i="4"/>
  <c r="E48" i="2"/>
  <c r="C8" i="4"/>
  <c r="C10" i="4"/>
  <c r="B8" i="4"/>
  <c r="B10" i="4"/>
  <c r="C9" i="4"/>
  <c r="D8" i="4"/>
  <c r="D10" i="4"/>
  <c r="E8" i="4"/>
  <c r="E10" i="4"/>
  <c r="B9" i="4"/>
  <c r="G42" i="2"/>
  <c r="G47" i="2" s="1"/>
  <c r="G48" i="2" s="1"/>
</calcChain>
</file>

<file path=xl/sharedStrings.xml><?xml version="1.0" encoding="utf-8"?>
<sst xmlns="http://schemas.openxmlformats.org/spreadsheetml/2006/main" count="167" uniqueCount="136">
  <si>
    <t>Cash in hand(including foreign currencies)</t>
  </si>
  <si>
    <t xml:space="preserve">In Bangladesh </t>
  </si>
  <si>
    <t>Others</t>
  </si>
  <si>
    <t>Mudaraba saving deposits</t>
  </si>
  <si>
    <t>Mudaraba term deposits</t>
  </si>
  <si>
    <t>Bills payable</t>
  </si>
  <si>
    <t>Statutory reserve</t>
  </si>
  <si>
    <t>Other reserve</t>
  </si>
  <si>
    <t>Investment income</t>
  </si>
  <si>
    <t>Legal expenses</t>
  </si>
  <si>
    <t xml:space="preserve">Auditor's fees </t>
  </si>
  <si>
    <t>Director's fees &amp; expenses</t>
  </si>
  <si>
    <t>Depreciation and repair to bank's assets</t>
  </si>
  <si>
    <t>Salary &amp; allowances</t>
  </si>
  <si>
    <t>Provsion for climate risk fund</t>
  </si>
  <si>
    <t>Other expenses</t>
  </si>
  <si>
    <t>Current tax</t>
  </si>
  <si>
    <t>Deferred tax</t>
  </si>
  <si>
    <t>Investment income receipts</t>
  </si>
  <si>
    <t xml:space="preserve">Dividend receipts </t>
  </si>
  <si>
    <t xml:space="preserve">Cash payment to employees </t>
  </si>
  <si>
    <t>Cash payment to suppliers</t>
  </si>
  <si>
    <t>Income tax payments</t>
  </si>
  <si>
    <t>Statutory deposit</t>
  </si>
  <si>
    <t>Trading security</t>
  </si>
  <si>
    <t>Investments to customers</t>
  </si>
  <si>
    <t>Deposits from other banks</t>
  </si>
  <si>
    <t xml:space="preserve">Receipts from sale /encashment of securities </t>
  </si>
  <si>
    <t>Purchase of subsidiaries</t>
  </si>
  <si>
    <t>Dividend paid in cash</t>
  </si>
  <si>
    <t>Investment to other banks</t>
  </si>
  <si>
    <t>Ratio</t>
  </si>
  <si>
    <t>Operating Margin</t>
  </si>
  <si>
    <t>Net Margin</t>
  </si>
  <si>
    <t>Capital to Risk Weighted Assets Ratio</t>
  </si>
  <si>
    <t>Quarter 3</t>
  </si>
  <si>
    <t>Quarter 2</t>
  </si>
  <si>
    <t>Quarter 1</t>
  </si>
  <si>
    <t>Managing Directors remuneration</t>
  </si>
  <si>
    <t>Payment for redemption of debt instrument</t>
  </si>
  <si>
    <t>As at Quarter end</t>
  </si>
  <si>
    <t>Property and Assets</t>
  </si>
  <si>
    <t>Cash</t>
  </si>
  <si>
    <t>Balance with Other Banks and Financial Institutions</t>
  </si>
  <si>
    <t>Placement with Banks &amp; Other Financial Institutions</t>
  </si>
  <si>
    <t>Investments in shares &amp; Securities</t>
  </si>
  <si>
    <t>Investments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</si>
  <si>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</si>
  <si>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</si>
  <si>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</si>
  <si>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</si>
  <si>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</si>
  <si>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Placement from Banks &amp; Other Financial Institutions</t>
  </si>
  <si>
    <t>Deposits and Other Accounts</t>
  </si>
  <si>
    <t>Mudaraba Subordinated Bond</t>
  </si>
  <si>
    <t>Other Liabilities</t>
  </si>
  <si>
    <t>Shareholders’ Equity</t>
  </si>
  <si>
    <t>Non-controlling interest</t>
  </si>
  <si>
    <t>Net assets value per share</t>
  </si>
  <si>
    <t>Shares to calculate NAVPS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</si>
  <si>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</si>
  <si>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</si>
  <si>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</si>
  <si>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</si>
  <si>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</si>
  <si>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</si>
  <si>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</si>
  <si>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</si>
  <si>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</si>
  <si>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</si>
  <si>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</si>
  <si>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</si>
  <si>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</si>
  <si>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</si>
  <si>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</si>
  <si>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</si>
  <si>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</si>
  <si>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</si>
  <si>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</si>
  <si>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</si>
  <si>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</si>
  <si>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</si>
  <si>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</si>
  <si>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</si>
  <si>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</si>
  <si>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Balance with Bangladesh Bank &amp; its agent  bank (including foreign currencies)</t>
  </si>
  <si>
    <t>Outside Bangladesh</t>
  </si>
  <si>
    <t>Government</t>
  </si>
  <si>
    <t>General investments etc.</t>
  </si>
  <si>
    <t>Bills purchased &amp; discounted</t>
  </si>
  <si>
    <t>Other Mudaraba deposit</t>
  </si>
  <si>
    <t>Al Wadeeah current and other deposits accounts</t>
  </si>
  <si>
    <t>paid up capital</t>
  </si>
  <si>
    <t>Foreign currency translation adjustment</t>
  </si>
  <si>
    <t>Retained earning</t>
  </si>
  <si>
    <t>Profit paid on deposits, borrowing etc.</t>
  </si>
  <si>
    <t>Income from investment in shares in shares /securities</t>
  </si>
  <si>
    <t>Commission ,exchange &amp; brokerage</t>
  </si>
  <si>
    <t>Gain on sale of investment in shares</t>
  </si>
  <si>
    <t>Other operating income</t>
  </si>
  <si>
    <t>Rent ,taxes ,insurance ,electricity etc.</t>
  </si>
  <si>
    <t>Postage ,stamp &amp; telecommunication etc.</t>
  </si>
  <si>
    <t>Stationery ,printing and advertisement etc.</t>
  </si>
  <si>
    <t>Shariah Supervisory Committee fees &amp; expenses</t>
  </si>
  <si>
    <t>Charges on investment losses</t>
  </si>
  <si>
    <t xml:space="preserve">Zakat expenses </t>
  </si>
  <si>
    <t>Provision for investments</t>
  </si>
  <si>
    <t>Provision for off shore banking units</t>
  </si>
  <si>
    <t>Provision for off balance sheet exposures</t>
  </si>
  <si>
    <t>Provision for other assets</t>
  </si>
  <si>
    <t>Provision for diminution in value of investment in shares</t>
  </si>
  <si>
    <t>Provision for good  borrower</t>
  </si>
  <si>
    <t>Provision for climate risk fund</t>
  </si>
  <si>
    <t>Profit paid on deposits ,borrowing etc.</t>
  </si>
  <si>
    <t>Fees and commission  receipts</t>
  </si>
  <si>
    <t>Receipts from other operating activities</t>
  </si>
  <si>
    <t>Payments for other operating activities</t>
  </si>
  <si>
    <t>Other assets</t>
  </si>
  <si>
    <t>Deposits from customers</t>
  </si>
  <si>
    <t>Liabilities on account for customers</t>
  </si>
  <si>
    <t>Trading liabilities</t>
  </si>
  <si>
    <t>Other liabilities</t>
  </si>
  <si>
    <t>Payment for purchase of securities -BGIB</t>
  </si>
  <si>
    <t>Purchase of fixed assets</t>
  </si>
  <si>
    <t>Sale proceeds of fixed assets</t>
  </si>
  <si>
    <t>Placement of fund to Bangladesh bank</t>
  </si>
  <si>
    <t>Receipts from issue of debt instrument</t>
  </si>
  <si>
    <t>Receipts from issue of ordinary share /right share Dividend paid in cash</t>
  </si>
  <si>
    <t>Minority investment in subsidiaries</t>
  </si>
  <si>
    <t>EXPORT IMPORT BANK OF BANGLADESH LIMITED</t>
  </si>
  <si>
    <t xml:space="preserve">Balance Sheet </t>
  </si>
  <si>
    <t>Income Statement</t>
  </si>
  <si>
    <t>Cash Flows Statement</t>
  </si>
  <si>
    <t>Net Investment income</t>
  </si>
  <si>
    <t>Total operating income</t>
  </si>
  <si>
    <t xml:space="preserve">Quarter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</si>
</sst>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164" fontId="2" fillId="0" borderId="0" xfId="1" applyNumberFormat="1" applyFont="1"/>
    <xf numFmtId="10" fontId="0" fillId="0" borderId="0" xfId="2" applyNumberFormat="1" applyFont="1"/>
    <xf numFmtId="10" fontId="0" fillId="0" borderId="0" xfId="0" applyNumberFormat="1"/>
    <xf numFmtId="0" fontId="0" fillId="0" borderId="0" xfId="0" applyAlignment="1">
      <alignment horizontal="right"/>
    </xf>
    <xf numFmtId="164" fontId="1" fillId="0" borderId="0" xfId="1" applyNumberFormat="1" applyFont="1"/>
    <xf numFmtId="15" fontId="3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2" fillId="0" borderId="1" xfId="0" applyFont="1" applyBorder="1"/>
    <xf numFmtId="0" fontId="2" fillId="0" borderId="2" xfId="0" applyFont="1" applyBorder="1"/>
    <xf numFmtId="164" fontId="2" fillId="0" borderId="0" xfId="0" applyNumberFormat="1" applyFont="1"/>
    <xf numFmtId="2" fontId="2" fillId="0" borderId="0" xfId="0" applyNumberFormat="1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2" fillId="0" borderId="0" xfId="0" applyFont="1" applyAlignment="1">
      <alignment horizontal="right"/>
    </xf>
    <xf numFmtId="15" fontId="2" fillId="0" borderId="0" xfId="0" applyNumberFormat="1" applyFont="1"/>
    <xf numFmtId="3" fontId="0" fillId="0" borderId="0" xfId="0" applyNumberFormat="1"/>
    <xf numFmtId="0" fontId="0" fillId="0" borderId="0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pane xSplit="1" ySplit="5" topLeftCell="H45" activePane="bottomRight" state="frozen"/>
      <selection pane="topRight" activeCell="B1" sqref="B1"/>
      <selection pane="bottomLeft" activeCell="A4" sqref="A4"/>
      <selection pane="bottomRight" activeCell="I55" sqref="I55"/>
    </sheetView>
  </sheetViews>
  <sheetFormatPr defaultRowHeight="15" x14ac:dyDescent="0.25"/>
  <cols>
    <col min="1" max="1" width="47.28515625" bestFit="1" customWidth="1"/>
    <col min="2" max="5" width="16.28515625" bestFit="1" customWidth="1"/>
    <col min="6" max="6" width="18" bestFit="1" customWidth="1"/>
    <col min="7" max="7" width="16.28515625" customWidth="1"/>
    <col min="8" max="8" width="18" customWidth="1"/>
    <col min="9" max="9" width="16.85546875" bestFit="1" customWidth="1"/>
  </cols>
  <sheetData>
    <row r="1" spans="1:9" x14ac:dyDescent="0.25">
      <c r="A1" s="1" t="s">
        <v>129</v>
      </c>
    </row>
    <row r="2" spans="1:9" x14ac:dyDescent="0.25">
      <c r="A2" s="1" t="s">
        <v>130</v>
      </c>
    </row>
    <row r="3" spans="1:9" x14ac:dyDescent="0.25">
      <c r="A3" t="s">
        <v>40</v>
      </c>
    </row>
    <row r="4" spans="1:9" x14ac:dyDescent="0.25">
      <c r="B4" s="7" t="s">
        <v>36</v>
      </c>
      <c r="C4" s="7" t="s">
        <v>35</v>
      </c>
      <c r="D4" s="7" t="s">
        <v>37</v>
      </c>
      <c r="E4" s="7" t="s">
        <v>36</v>
      </c>
      <c r="F4" s="7" t="s">
        <v>35</v>
      </c>
      <c r="G4" s="21" t="s">
        <v>37</v>
      </c>
      <c r="H4" s="21" t="s">
        <v>36</v>
      </c>
      <c r="I4" s="21" t="s">
        <v>135</v>
      </c>
    </row>
    <row r="5" spans="1:9" ht="15.75" x14ac:dyDescent="0.25">
      <c r="B5" s="9">
        <v>42916</v>
      </c>
      <c r="C5" s="9">
        <v>43008</v>
      </c>
      <c r="D5" s="9">
        <v>43190</v>
      </c>
      <c r="E5" s="9">
        <v>43281</v>
      </c>
      <c r="F5" s="9">
        <v>43373</v>
      </c>
      <c r="G5" s="22">
        <v>43555</v>
      </c>
      <c r="H5" s="22">
        <v>43646</v>
      </c>
      <c r="I5" s="22">
        <v>43738</v>
      </c>
    </row>
    <row r="6" spans="1:9" x14ac:dyDescent="0.25">
      <c r="B6" s="3"/>
      <c r="C6" s="3"/>
      <c r="D6" s="3"/>
      <c r="E6" s="3"/>
      <c r="F6" s="3"/>
    </row>
    <row r="7" spans="1:9" x14ac:dyDescent="0.25">
      <c r="A7" s="10" t="s">
        <v>41</v>
      </c>
      <c r="B7" s="3"/>
      <c r="C7" s="3"/>
      <c r="D7" s="3"/>
      <c r="E7" s="3"/>
      <c r="F7" s="3"/>
    </row>
    <row r="8" spans="1:9" x14ac:dyDescent="0.25">
      <c r="A8" s="17" t="s">
        <v>42</v>
      </c>
      <c r="B8" s="4">
        <f t="shared" ref="B8:E8" si="0">B9+B10</f>
        <v>34008576866</v>
      </c>
      <c r="C8" s="4">
        <f t="shared" si="0"/>
        <v>28006075584</v>
      </c>
      <c r="D8" s="4">
        <f t="shared" si="0"/>
        <v>24553454224</v>
      </c>
      <c r="E8" s="4">
        <f t="shared" si="0"/>
        <v>23195676729</v>
      </c>
      <c r="F8" s="4">
        <f>F9+F10</f>
        <v>21079342286</v>
      </c>
      <c r="G8" s="4">
        <f>G9+G10</f>
        <v>18658211175</v>
      </c>
      <c r="H8" s="4">
        <f>H9+H10</f>
        <v>29002983251</v>
      </c>
      <c r="I8" s="4">
        <f>I9+I10</f>
        <v>38743623915</v>
      </c>
    </row>
    <row r="9" spans="1:9" x14ac:dyDescent="0.25">
      <c r="A9" s="18" t="s">
        <v>0</v>
      </c>
      <c r="B9" s="3">
        <v>1973594742</v>
      </c>
      <c r="C9" s="3">
        <v>1582943715</v>
      </c>
      <c r="D9" s="3">
        <v>1739582397</v>
      </c>
      <c r="E9" s="3">
        <v>2102624000</v>
      </c>
      <c r="F9" s="3">
        <v>2001412311</v>
      </c>
      <c r="G9" s="23">
        <v>2125598236</v>
      </c>
      <c r="H9" s="23">
        <v>2371120271</v>
      </c>
      <c r="I9" s="23">
        <v>2315665458</v>
      </c>
    </row>
    <row r="10" spans="1:9" ht="30" x14ac:dyDescent="0.25">
      <c r="A10" s="18" t="s">
        <v>85</v>
      </c>
      <c r="B10" s="3">
        <v>32034982124</v>
      </c>
      <c r="C10" s="3">
        <v>26423131869</v>
      </c>
      <c r="D10" s="3">
        <v>22813871827</v>
      </c>
      <c r="E10" s="3">
        <v>21093052729</v>
      </c>
      <c r="F10" s="3">
        <v>19077929975</v>
      </c>
      <c r="G10" s="23">
        <v>16532612939</v>
      </c>
      <c r="H10" s="23">
        <v>26631862980</v>
      </c>
      <c r="I10" s="23">
        <v>36427958457</v>
      </c>
    </row>
    <row r="11" spans="1:9" x14ac:dyDescent="0.25">
      <c r="A11" s="17" t="s">
        <v>43</v>
      </c>
      <c r="B11" s="4">
        <f t="shared" ref="B11:E11" si="1">B12+B13</f>
        <v>3985415934</v>
      </c>
      <c r="C11" s="4">
        <f t="shared" si="1"/>
        <v>3883444411</v>
      </c>
      <c r="D11" s="4">
        <f t="shared" si="1"/>
        <v>4024057321</v>
      </c>
      <c r="E11" s="4">
        <f t="shared" si="1"/>
        <v>5414143445</v>
      </c>
      <c r="F11" s="4">
        <f>F12+F13</f>
        <v>4424356151</v>
      </c>
      <c r="G11" s="4">
        <f>G12+G13</f>
        <v>6352967238</v>
      </c>
      <c r="H11" s="4">
        <f>H12+H13</f>
        <v>7226952140</v>
      </c>
      <c r="I11" s="4">
        <f>I12+I13</f>
        <v>4087723634</v>
      </c>
    </row>
    <row r="12" spans="1:9" x14ac:dyDescent="0.25">
      <c r="A12" s="19" t="s">
        <v>1</v>
      </c>
      <c r="B12" s="3">
        <v>1505537704</v>
      </c>
      <c r="C12" s="3">
        <v>1546468397</v>
      </c>
      <c r="D12" s="3">
        <v>3042574240</v>
      </c>
      <c r="E12" s="3">
        <v>4303311297</v>
      </c>
      <c r="F12" s="3">
        <v>3334186142</v>
      </c>
      <c r="G12" s="23">
        <v>3463475152</v>
      </c>
      <c r="H12" s="23">
        <v>3551540490</v>
      </c>
      <c r="I12" s="23">
        <v>1370555677</v>
      </c>
    </row>
    <row r="13" spans="1:9" x14ac:dyDescent="0.25">
      <c r="A13" s="19" t="s">
        <v>86</v>
      </c>
      <c r="B13" s="3">
        <v>2479878230</v>
      </c>
      <c r="C13" s="3">
        <v>2336976014</v>
      </c>
      <c r="D13" s="3">
        <v>981483081</v>
      </c>
      <c r="E13" s="3">
        <v>1110832148</v>
      </c>
      <c r="F13" s="3">
        <v>1090170009</v>
      </c>
      <c r="G13" s="23">
        <v>2889492086</v>
      </c>
      <c r="H13" s="23">
        <v>3675411650</v>
      </c>
      <c r="I13" s="23">
        <v>2717167957</v>
      </c>
    </row>
    <row r="14" spans="1:9" x14ac:dyDescent="0.25">
      <c r="A14" s="17" t="s">
        <v>44</v>
      </c>
      <c r="B14" s="4">
        <v>500000000</v>
      </c>
      <c r="C14" s="4">
        <v>500000000</v>
      </c>
      <c r="D14" s="4">
        <v>500000000</v>
      </c>
      <c r="E14" s="4">
        <v>500000000</v>
      </c>
      <c r="F14" s="4">
        <v>500000000</v>
      </c>
    </row>
    <row r="15" spans="1:9" x14ac:dyDescent="0.25">
      <c r="A15" s="17" t="s">
        <v>45</v>
      </c>
      <c r="B15" s="4">
        <f t="shared" ref="B15:E15" si="2">B16+B17</f>
        <v>20107939763</v>
      </c>
      <c r="C15" s="4">
        <f t="shared" si="2"/>
        <v>18236198005</v>
      </c>
      <c r="D15" s="4">
        <f t="shared" si="2"/>
        <v>21411211999</v>
      </c>
      <c r="E15" s="4">
        <f t="shared" si="2"/>
        <v>21513047153</v>
      </c>
      <c r="F15" s="4">
        <f>F16+F17</f>
        <v>21411258346</v>
      </c>
      <c r="G15" s="4">
        <f>G16+G17</f>
        <v>26039868549</v>
      </c>
      <c r="H15" s="4">
        <f>H16+H17</f>
        <v>26540943021</v>
      </c>
      <c r="I15" s="4">
        <f>I16+I17</f>
        <v>28100653351</v>
      </c>
    </row>
    <row r="16" spans="1:9" x14ac:dyDescent="0.25">
      <c r="A16" s="19" t="s">
        <v>87</v>
      </c>
      <c r="B16" s="3">
        <v>11214051038</v>
      </c>
      <c r="C16" s="3">
        <v>8514051038</v>
      </c>
      <c r="D16" s="3">
        <v>12014051038</v>
      </c>
      <c r="E16" s="3">
        <v>12014051038</v>
      </c>
      <c r="F16" s="3">
        <v>12014051038</v>
      </c>
      <c r="G16" s="3">
        <v>13014051038</v>
      </c>
      <c r="H16" s="23">
        <v>13514051038</v>
      </c>
      <c r="I16" s="23">
        <v>15014051038</v>
      </c>
    </row>
    <row r="17" spans="1:9" x14ac:dyDescent="0.25">
      <c r="A17" s="19" t="s">
        <v>2</v>
      </c>
      <c r="B17" s="3">
        <v>8893888725</v>
      </c>
      <c r="C17" s="3">
        <v>9722146967</v>
      </c>
      <c r="D17" s="3">
        <v>9397160961</v>
      </c>
      <c r="E17" s="3">
        <v>9498996115</v>
      </c>
      <c r="F17" s="3">
        <v>9397207308</v>
      </c>
      <c r="G17" s="3">
        <v>13025817511</v>
      </c>
      <c r="H17" s="23">
        <v>13026891983</v>
      </c>
      <c r="I17" s="23">
        <v>13086602313</v>
      </c>
    </row>
    <row r="18" spans="1:9" x14ac:dyDescent="0.25">
      <c r="A18" s="17" t="s">
        <v>46</v>
      </c>
      <c r="B18" s="4">
        <f t="shared" ref="B18:E18" si="3">B19+B20</f>
        <v>234457036643</v>
      </c>
      <c r="C18" s="4">
        <f t="shared" si="3"/>
        <v>242553454813</v>
      </c>
      <c r="D18" s="4">
        <f t="shared" si="3"/>
        <v>261924272552</v>
      </c>
      <c r="E18" s="4">
        <f t="shared" si="3"/>
        <v>283862546013</v>
      </c>
      <c r="F18" s="4">
        <f>F19+F20</f>
        <v>291602084280</v>
      </c>
      <c r="G18" s="4">
        <f>G19+G20</f>
        <v>310650303307</v>
      </c>
      <c r="H18" s="4">
        <f>H19+H20</f>
        <v>320552682705</v>
      </c>
      <c r="I18" s="4">
        <f>I19+I20</f>
        <v>328805637974</v>
      </c>
    </row>
    <row r="19" spans="1:9" x14ac:dyDescent="0.25">
      <c r="A19" s="19" t="s">
        <v>88</v>
      </c>
      <c r="B19" s="3">
        <v>225000904588</v>
      </c>
      <c r="C19" s="3">
        <v>232220464875</v>
      </c>
      <c r="D19" s="3">
        <v>247505102647</v>
      </c>
      <c r="E19" s="3">
        <v>269748711875</v>
      </c>
      <c r="F19" s="3">
        <v>277078733862</v>
      </c>
      <c r="G19" s="3">
        <v>294960934781</v>
      </c>
      <c r="H19" s="3">
        <v>306986995911</v>
      </c>
      <c r="I19" s="23">
        <v>316609875480</v>
      </c>
    </row>
    <row r="20" spans="1:9" x14ac:dyDescent="0.25">
      <c r="A20" s="19" t="s">
        <v>89</v>
      </c>
      <c r="B20" s="3">
        <v>9456132055</v>
      </c>
      <c r="C20" s="3">
        <v>10332989938</v>
      </c>
      <c r="D20" s="3">
        <v>14419169905</v>
      </c>
      <c r="E20" s="3">
        <v>14113834138</v>
      </c>
      <c r="F20" s="3">
        <v>14523350418</v>
      </c>
      <c r="G20" s="3">
        <v>15689368526</v>
      </c>
      <c r="H20" s="3">
        <v>13565686794</v>
      </c>
      <c r="I20" s="23">
        <v>12195762494</v>
      </c>
    </row>
    <row r="21" spans="1:9" x14ac:dyDescent="0.25">
      <c r="A21" s="17" t="s">
        <v>47</v>
      </c>
      <c r="B21" s="3">
        <v>5613045736</v>
      </c>
      <c r="C21" s="3">
        <v>5588185813</v>
      </c>
      <c r="D21" s="3">
        <v>5556249675</v>
      </c>
      <c r="E21" s="3">
        <v>5524809231</v>
      </c>
      <c r="F21" s="3">
        <v>5500267008</v>
      </c>
      <c r="G21" s="23">
        <v>5497098556</v>
      </c>
      <c r="H21" s="3">
        <v>5539603976</v>
      </c>
      <c r="I21" s="23">
        <v>5540815736</v>
      </c>
    </row>
    <row r="22" spans="1:9" x14ac:dyDescent="0.25">
      <c r="A22" s="17" t="s">
        <v>48</v>
      </c>
      <c r="B22" s="3">
        <v>12217998896</v>
      </c>
      <c r="C22" s="3">
        <v>11350022821</v>
      </c>
      <c r="D22" s="3">
        <v>13738056155</v>
      </c>
      <c r="E22" s="3">
        <v>2908502376</v>
      </c>
      <c r="F22" s="3">
        <v>2920485178</v>
      </c>
      <c r="G22" s="23">
        <v>2483626022</v>
      </c>
      <c r="H22" s="3">
        <v>3474075786</v>
      </c>
      <c r="I22" s="23">
        <v>2657559552</v>
      </c>
    </row>
    <row r="23" spans="1:9" x14ac:dyDescent="0.25">
      <c r="A23" s="17" t="s">
        <v>49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9" x14ac:dyDescent="0.25">
      <c r="B24" s="4">
        <f t="shared" ref="B24:E24" si="4">B8+B11+B14+B15+B18+B21+B22+B23</f>
        <v>310890013838</v>
      </c>
      <c r="C24" s="4">
        <f t="shared" si="4"/>
        <v>310117381447</v>
      </c>
      <c r="D24" s="4">
        <f t="shared" si="4"/>
        <v>331707301926</v>
      </c>
      <c r="E24" s="4">
        <f t="shared" si="4"/>
        <v>342918724947</v>
      </c>
      <c r="F24" s="4">
        <f>F8+F11+F14+F15+F18+F21+F22+F23</f>
        <v>347437793249</v>
      </c>
      <c r="G24" s="4">
        <f>G8+G11+G14+G15+G18+G21+G22+G23</f>
        <v>369682074847</v>
      </c>
      <c r="H24" s="4">
        <f>H8+H11+H14+H15+H18+H21+H22+H23</f>
        <v>392337240879</v>
      </c>
      <c r="I24" s="4">
        <f>I8+I11+I14+I15+I18+I21+I22+I23</f>
        <v>407936014162</v>
      </c>
    </row>
    <row r="25" spans="1:9" x14ac:dyDescent="0.25">
      <c r="B25" s="3"/>
      <c r="C25" s="3"/>
      <c r="D25" s="3"/>
      <c r="E25" s="3"/>
      <c r="F25" s="3"/>
    </row>
    <row r="26" spans="1:9" ht="15.75" thickBot="1" x14ac:dyDescent="0.3">
      <c r="A26" s="20" t="s">
        <v>50</v>
      </c>
      <c r="B26" s="3"/>
      <c r="C26" s="3"/>
      <c r="D26" s="3"/>
      <c r="E26" s="3"/>
      <c r="F26" s="3"/>
    </row>
    <row r="27" spans="1:9" x14ac:dyDescent="0.25">
      <c r="A27" s="17" t="s">
        <v>51</v>
      </c>
      <c r="B27" s="3"/>
      <c r="C27" s="3"/>
      <c r="D27" s="3"/>
      <c r="E27" s="3"/>
      <c r="F27" s="3"/>
    </row>
    <row r="28" spans="1:9" x14ac:dyDescent="0.25">
      <c r="A28" s="17" t="s">
        <v>52</v>
      </c>
      <c r="B28" s="3">
        <v>343409162</v>
      </c>
      <c r="C28" s="3">
        <v>1700922611</v>
      </c>
      <c r="D28" s="8">
        <v>3094328663</v>
      </c>
      <c r="E28" s="3">
        <v>15012231210</v>
      </c>
      <c r="F28" s="8">
        <v>13118846825</v>
      </c>
      <c r="G28" s="23">
        <v>15537024430</v>
      </c>
      <c r="H28">
        <v>19185632585</v>
      </c>
      <c r="I28" s="23">
        <v>13466051923</v>
      </c>
    </row>
    <row r="29" spans="1:9" x14ac:dyDescent="0.25">
      <c r="A29" s="17" t="s">
        <v>53</v>
      </c>
      <c r="B29" s="4">
        <f t="shared" ref="B29:E29" si="5">SUM(B30:B34)</f>
        <v>261518735489</v>
      </c>
      <c r="C29" s="4">
        <f t="shared" si="5"/>
        <v>260669606330</v>
      </c>
      <c r="D29" s="4">
        <f>SUM(D30:D34)</f>
        <v>279285316398</v>
      </c>
      <c r="E29" s="4">
        <f t="shared" si="5"/>
        <v>277142913035</v>
      </c>
      <c r="F29" s="4">
        <f>SUM(F30:F34)</f>
        <v>284174211634</v>
      </c>
      <c r="G29" s="4">
        <f>SUM(G30:G34)</f>
        <v>301390064562</v>
      </c>
      <c r="H29" s="4">
        <f>SUM(H30:H34)</f>
        <v>320691449101</v>
      </c>
      <c r="I29" s="4">
        <f>SUM(I30:I34)</f>
        <v>342548839606</v>
      </c>
    </row>
    <row r="30" spans="1:9" x14ac:dyDescent="0.25">
      <c r="A30" s="19" t="s">
        <v>3</v>
      </c>
      <c r="B30" s="3">
        <v>18481144908</v>
      </c>
      <c r="C30" s="3">
        <v>19545337083</v>
      </c>
      <c r="D30" s="3">
        <v>20385930820</v>
      </c>
      <c r="E30" s="3">
        <v>20528721909</v>
      </c>
      <c r="F30" s="3">
        <v>21898689330</v>
      </c>
      <c r="G30" s="3">
        <v>23048056572</v>
      </c>
      <c r="H30" s="3">
        <v>23964716098</v>
      </c>
      <c r="I30" s="23">
        <v>24794505454</v>
      </c>
    </row>
    <row r="31" spans="1:9" x14ac:dyDescent="0.25">
      <c r="A31" s="19" t="s">
        <v>4</v>
      </c>
      <c r="B31" s="3">
        <v>130686199709</v>
      </c>
      <c r="C31" s="3">
        <v>131693828054</v>
      </c>
      <c r="D31" s="3">
        <v>137647791513</v>
      </c>
      <c r="E31" s="3">
        <v>140854200222</v>
      </c>
      <c r="F31" s="3">
        <v>149317542576</v>
      </c>
      <c r="G31" s="3">
        <v>152227931286</v>
      </c>
      <c r="H31" s="3">
        <v>153413611660</v>
      </c>
      <c r="I31" s="23">
        <v>168194177551</v>
      </c>
    </row>
    <row r="32" spans="1:9" x14ac:dyDescent="0.25">
      <c r="A32" s="19" t="s">
        <v>90</v>
      </c>
      <c r="B32" s="3">
        <v>74437104399</v>
      </c>
      <c r="C32" s="3">
        <v>74514813683</v>
      </c>
      <c r="D32" s="3">
        <v>80173446839</v>
      </c>
      <c r="E32" s="3">
        <v>80646685909</v>
      </c>
      <c r="F32" s="3">
        <v>83945211052</v>
      </c>
      <c r="G32" s="3">
        <v>95149265529</v>
      </c>
      <c r="H32" s="3">
        <v>106036413659</v>
      </c>
      <c r="I32" s="23">
        <v>117246728460</v>
      </c>
    </row>
    <row r="33" spans="1:9" x14ac:dyDescent="0.25">
      <c r="A33" s="19" t="s">
        <v>91</v>
      </c>
      <c r="B33" s="3">
        <v>34722040370</v>
      </c>
      <c r="C33" s="3">
        <v>33436234849</v>
      </c>
      <c r="D33" s="3">
        <v>38370545423</v>
      </c>
      <c r="E33" s="3">
        <v>29201517102</v>
      </c>
      <c r="F33" s="3">
        <v>27323063890</v>
      </c>
      <c r="G33" s="3">
        <v>29231700623</v>
      </c>
      <c r="H33" s="3">
        <v>30711742254</v>
      </c>
      <c r="I33" s="3">
        <v>29603262709</v>
      </c>
    </row>
    <row r="34" spans="1:9" x14ac:dyDescent="0.25">
      <c r="A34" s="19" t="s">
        <v>5</v>
      </c>
      <c r="B34" s="3">
        <v>3192246103</v>
      </c>
      <c r="C34" s="3">
        <v>1479392661</v>
      </c>
      <c r="D34" s="3">
        <v>2707601803</v>
      </c>
      <c r="E34" s="3">
        <v>5911787893</v>
      </c>
      <c r="F34" s="3">
        <v>1689704786</v>
      </c>
      <c r="G34">
        <v>1733110552</v>
      </c>
      <c r="H34" s="3">
        <v>6564965430</v>
      </c>
      <c r="I34" s="23">
        <v>2710165432</v>
      </c>
    </row>
    <row r="35" spans="1:9" x14ac:dyDescent="0.25">
      <c r="B35" s="3"/>
      <c r="C35" s="3"/>
      <c r="D35" s="3"/>
      <c r="E35" s="3"/>
      <c r="F35" s="3"/>
    </row>
    <row r="36" spans="1:9" x14ac:dyDescent="0.25">
      <c r="A36" s="17" t="s">
        <v>54</v>
      </c>
      <c r="B36" s="3">
        <v>6500000000</v>
      </c>
      <c r="C36" s="3">
        <v>6500000000</v>
      </c>
      <c r="D36" s="3">
        <v>6000000000</v>
      </c>
      <c r="E36" s="3">
        <v>6000000000</v>
      </c>
      <c r="F36" s="3">
        <v>6000000000</v>
      </c>
      <c r="G36" s="3">
        <v>5500000000</v>
      </c>
      <c r="H36" s="3">
        <v>5500000000</v>
      </c>
      <c r="I36" s="23">
        <v>5500000000</v>
      </c>
    </row>
    <row r="37" spans="1:9" x14ac:dyDescent="0.25">
      <c r="A37" s="17" t="s">
        <v>55</v>
      </c>
      <c r="B37" s="3">
        <v>15434180421</v>
      </c>
      <c r="C37" s="3">
        <v>15141031877</v>
      </c>
      <c r="D37" s="3">
        <v>16161810553</v>
      </c>
      <c r="E37" s="3">
        <v>16932356655</v>
      </c>
      <c r="F37" s="3">
        <v>18102050346</v>
      </c>
      <c r="G37" s="3">
        <v>18681754105</v>
      </c>
      <c r="H37" s="3">
        <v>17948357414</v>
      </c>
      <c r="I37" s="23">
        <v>18993506736</v>
      </c>
    </row>
    <row r="38" spans="1:9" x14ac:dyDescent="0.25">
      <c r="B38" s="4">
        <f t="shared" ref="B38:E38" si="6">B28+B29+B36+B37</f>
        <v>283796325072</v>
      </c>
      <c r="C38" s="4">
        <f t="shared" si="6"/>
        <v>284011560818</v>
      </c>
      <c r="D38" s="4">
        <f t="shared" si="6"/>
        <v>304541455614</v>
      </c>
      <c r="E38" s="4">
        <f t="shared" si="6"/>
        <v>315087500900</v>
      </c>
      <c r="F38" s="4">
        <f>F28+F29+F36+F37</f>
        <v>321395108805</v>
      </c>
      <c r="G38" s="4">
        <f>G28+G29+G36+G37</f>
        <v>341108843097</v>
      </c>
      <c r="H38" s="4">
        <f>H28+H29+H36+H37</f>
        <v>363325439100</v>
      </c>
      <c r="I38" s="4">
        <f>I28+I29+I36+I37</f>
        <v>380508398265</v>
      </c>
    </row>
    <row r="39" spans="1:9" x14ac:dyDescent="0.25">
      <c r="A39" s="17" t="s">
        <v>56</v>
      </c>
      <c r="B39" s="3"/>
      <c r="C39" s="3"/>
      <c r="D39" s="3"/>
      <c r="E39" s="3"/>
      <c r="F39" s="3"/>
    </row>
    <row r="40" spans="1:9" x14ac:dyDescent="0.25">
      <c r="A40" s="19" t="s">
        <v>92</v>
      </c>
      <c r="B40" s="3">
        <v>14122510680</v>
      </c>
      <c r="C40" s="3">
        <v>14122510680</v>
      </c>
      <c r="D40" s="3">
        <v>14122510680</v>
      </c>
      <c r="E40" s="3">
        <v>14122510680</v>
      </c>
      <c r="F40" s="3">
        <v>14122510680</v>
      </c>
      <c r="G40" s="3">
        <v>14122510680</v>
      </c>
      <c r="H40" s="23">
        <v>14122510680</v>
      </c>
      <c r="I40" s="23">
        <v>14122510680</v>
      </c>
    </row>
    <row r="41" spans="1:9" x14ac:dyDescent="0.25">
      <c r="A41" s="19" t="s">
        <v>6</v>
      </c>
      <c r="B41" s="3">
        <v>8023217049</v>
      </c>
      <c r="C41" s="3">
        <v>8354792507</v>
      </c>
      <c r="D41" s="3">
        <v>8885463506</v>
      </c>
      <c r="E41" s="3">
        <v>8929474825</v>
      </c>
      <c r="F41" s="3">
        <v>8924081770</v>
      </c>
      <c r="G41" s="3">
        <v>9830297875</v>
      </c>
      <c r="H41" s="23">
        <v>9967839712</v>
      </c>
      <c r="I41" s="23">
        <v>9939285522</v>
      </c>
    </row>
    <row r="42" spans="1:9" x14ac:dyDescent="0.25">
      <c r="A42" s="19" t="s">
        <v>7</v>
      </c>
      <c r="B42" s="3">
        <v>2130546666</v>
      </c>
      <c r="C42" s="3">
        <v>2130546666</v>
      </c>
      <c r="D42" s="3">
        <v>2130546666</v>
      </c>
      <c r="E42" s="3">
        <v>2130546666</v>
      </c>
      <c r="F42" s="3">
        <v>2130546666</v>
      </c>
      <c r="G42">
        <v>2130546666</v>
      </c>
      <c r="H42" s="23">
        <v>2130546666</v>
      </c>
      <c r="I42" s="23">
        <v>2130546666</v>
      </c>
    </row>
    <row r="43" spans="1:9" x14ac:dyDescent="0.25">
      <c r="A43" s="19" t="s">
        <v>93</v>
      </c>
      <c r="B43" s="3">
        <v>-8506010</v>
      </c>
      <c r="C43" s="3">
        <v>-3925484</v>
      </c>
      <c r="D43" s="3">
        <v>-854493</v>
      </c>
      <c r="E43" s="3">
        <v>-4968959</v>
      </c>
      <c r="F43" s="3">
        <v>-4698098</v>
      </c>
      <c r="G43" s="3">
        <v>-4868888</v>
      </c>
      <c r="H43" s="23">
        <v>-5247459</v>
      </c>
      <c r="I43" s="23">
        <v>-7645564</v>
      </c>
    </row>
    <row r="44" spans="1:9" x14ac:dyDescent="0.25">
      <c r="A44" s="19" t="s">
        <v>94</v>
      </c>
      <c r="B44" s="3">
        <v>2825825264</v>
      </c>
      <c r="C44" s="3">
        <v>1501799007</v>
      </c>
      <c r="D44" s="3">
        <v>2028077587</v>
      </c>
      <c r="E44" s="3">
        <v>2653557481</v>
      </c>
      <c r="F44" s="3">
        <v>870139000</v>
      </c>
      <c r="G44" s="3">
        <v>2494638731</v>
      </c>
      <c r="H44" s="23">
        <v>2796045966</v>
      </c>
      <c r="I44" s="23">
        <v>1242213119</v>
      </c>
    </row>
    <row r="45" spans="1:9" x14ac:dyDescent="0.25">
      <c r="A45" s="1"/>
      <c r="B45" s="4">
        <f t="shared" ref="B45:E45" si="7">SUM(B40:B44)</f>
        <v>27093593649</v>
      </c>
      <c r="C45" s="4">
        <f t="shared" si="7"/>
        <v>26105723376</v>
      </c>
      <c r="D45" s="4">
        <f t="shared" si="7"/>
        <v>27165743946</v>
      </c>
      <c r="E45" s="4">
        <f t="shared" si="7"/>
        <v>27831120693</v>
      </c>
      <c r="F45" s="4">
        <f>SUM(F40:F44)</f>
        <v>26042580018</v>
      </c>
      <c r="G45" s="4">
        <f>SUM(G40:G44)</f>
        <v>28573125064</v>
      </c>
      <c r="H45" s="4">
        <f>SUM(H40:H44)</f>
        <v>29011695565</v>
      </c>
      <c r="I45" s="4">
        <f>SUM(I40:I44)</f>
        <v>27426910423</v>
      </c>
    </row>
    <row r="46" spans="1:9" x14ac:dyDescent="0.25">
      <c r="A46" s="12" t="s">
        <v>57</v>
      </c>
      <c r="B46" s="3">
        <v>95117</v>
      </c>
      <c r="C46" s="3">
        <v>97253</v>
      </c>
      <c r="D46" s="3">
        <v>102366</v>
      </c>
      <c r="E46" s="3">
        <v>103354</v>
      </c>
      <c r="F46" s="3">
        <v>104426</v>
      </c>
      <c r="G46" s="3">
        <v>106689</v>
      </c>
      <c r="H46" s="23">
        <v>106214</v>
      </c>
      <c r="I46" s="23">
        <v>105474</v>
      </c>
    </row>
    <row r="47" spans="1:9" x14ac:dyDescent="0.25">
      <c r="A47" s="1"/>
      <c r="B47" s="4">
        <f t="shared" ref="B47:E47" si="8">SUM(B45:B46)</f>
        <v>27093688766</v>
      </c>
      <c r="C47" s="4">
        <f t="shared" si="8"/>
        <v>26105820629</v>
      </c>
      <c r="D47" s="4">
        <f t="shared" si="8"/>
        <v>27165846312</v>
      </c>
      <c r="E47" s="4">
        <f t="shared" si="8"/>
        <v>27831224047</v>
      </c>
      <c r="F47" s="4">
        <f>SUM(F45:F46)</f>
        <v>26042684444</v>
      </c>
      <c r="G47" s="4">
        <f>SUM(G45:G46)</f>
        <v>28573231753</v>
      </c>
      <c r="H47" s="4">
        <f>SUM(H45:H46)</f>
        <v>29011801779</v>
      </c>
      <c r="I47" s="4">
        <f>SUM(I45:I46)</f>
        <v>27427015897</v>
      </c>
    </row>
    <row r="48" spans="1:9" x14ac:dyDescent="0.25">
      <c r="A48" s="1"/>
      <c r="B48" s="4">
        <f t="shared" ref="B48:E48" si="9">B38+B47</f>
        <v>310890013838</v>
      </c>
      <c r="C48" s="4">
        <f t="shared" si="9"/>
        <v>310117381447</v>
      </c>
      <c r="D48" s="4">
        <f t="shared" si="9"/>
        <v>331707301926</v>
      </c>
      <c r="E48" s="4">
        <f t="shared" si="9"/>
        <v>342918724947</v>
      </c>
      <c r="F48" s="4">
        <f>F38+F47</f>
        <v>347437793249</v>
      </c>
      <c r="G48" s="4">
        <f>G38+G47</f>
        <v>369682074850</v>
      </c>
      <c r="H48" s="4">
        <f>H38+H47</f>
        <v>392337240879</v>
      </c>
      <c r="I48" s="4">
        <f>I38+I47</f>
        <v>407935414162</v>
      </c>
    </row>
    <row r="49" spans="1:9" x14ac:dyDescent="0.25">
      <c r="A49" s="1"/>
      <c r="B49" s="4"/>
      <c r="C49" s="4"/>
      <c r="D49" s="4"/>
      <c r="E49" s="4"/>
      <c r="F49" s="4"/>
    </row>
    <row r="50" spans="1:9" x14ac:dyDescent="0.25">
      <c r="A50" s="13" t="s">
        <v>58</v>
      </c>
      <c r="B50" s="16">
        <f>B45/B51</f>
        <v>19.184686252260637</v>
      </c>
      <c r="C50" s="16">
        <f t="shared" ref="C50:F50" si="10">C45/C51</f>
        <v>18.485185791341177</v>
      </c>
      <c r="D50" s="16">
        <f t="shared" si="10"/>
        <v>19.235775112191313</v>
      </c>
      <c r="E50" s="16">
        <f t="shared" si="10"/>
        <v>19.706921328382382</v>
      </c>
      <c r="F50" s="16">
        <f t="shared" si="10"/>
        <v>18.440474649370206</v>
      </c>
      <c r="G50" s="16">
        <f>G45/G51</f>
        <v>20.232326752257055</v>
      </c>
      <c r="H50" s="16">
        <f>H45/H51</f>
        <v>20.542873871630878</v>
      </c>
      <c r="I50" s="16">
        <f>I45/I51</f>
        <v>19.42070432408411</v>
      </c>
    </row>
    <row r="51" spans="1:9" x14ac:dyDescent="0.25">
      <c r="A51" s="13" t="s">
        <v>59</v>
      </c>
      <c r="B51" s="15">
        <v>1412251068</v>
      </c>
      <c r="C51" s="15">
        <v>1412251068</v>
      </c>
      <c r="D51" s="15">
        <v>1412251068</v>
      </c>
      <c r="E51" s="15">
        <v>1412251068</v>
      </c>
      <c r="F51" s="15">
        <v>1412251068</v>
      </c>
      <c r="G51" s="15">
        <f>G40/10</f>
        <v>1412251068</v>
      </c>
      <c r="H51" s="15">
        <f>H40/10</f>
        <v>1412251068</v>
      </c>
      <c r="I51" s="15">
        <f>I40/10</f>
        <v>1412251068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pane xSplit="1" ySplit="5" topLeftCell="H36" activePane="bottomRight" state="frozen"/>
      <selection pane="topRight" activeCell="B1" sqref="B1"/>
      <selection pane="bottomLeft" activeCell="A5" sqref="A5"/>
      <selection pane="bottomRight" activeCell="I46" sqref="I46"/>
    </sheetView>
  </sheetViews>
  <sheetFormatPr defaultRowHeight="15" x14ac:dyDescent="0.25"/>
  <cols>
    <col min="1" max="1" width="50.140625" bestFit="1" customWidth="1"/>
    <col min="2" max="5" width="16" bestFit="1" customWidth="1"/>
    <col min="6" max="6" width="18" bestFit="1" customWidth="1"/>
    <col min="7" max="7" width="15" customWidth="1"/>
    <col min="8" max="8" width="15.85546875" customWidth="1"/>
    <col min="9" max="9" width="18.7109375" bestFit="1" customWidth="1"/>
  </cols>
  <sheetData>
    <row r="1" spans="1:9" x14ac:dyDescent="0.25">
      <c r="A1" s="1" t="s">
        <v>129</v>
      </c>
    </row>
    <row r="2" spans="1:9" x14ac:dyDescent="0.25">
      <c r="A2" s="1" t="s">
        <v>131</v>
      </c>
    </row>
    <row r="3" spans="1:9" x14ac:dyDescent="0.25">
      <c r="A3" t="s">
        <v>40</v>
      </c>
    </row>
    <row r="4" spans="1:9" x14ac:dyDescent="0.25">
      <c r="B4" s="7" t="s">
        <v>36</v>
      </c>
      <c r="C4" s="7" t="s">
        <v>35</v>
      </c>
      <c r="D4" s="7" t="s">
        <v>37</v>
      </c>
      <c r="E4" s="7" t="s">
        <v>36</v>
      </c>
      <c r="F4" s="7" t="s">
        <v>35</v>
      </c>
      <c r="G4" s="21" t="s">
        <v>37</v>
      </c>
      <c r="H4" s="21" t="s">
        <v>36</v>
      </c>
      <c r="I4" s="21" t="s">
        <v>35</v>
      </c>
    </row>
    <row r="5" spans="1:9" ht="15.75" x14ac:dyDescent="0.25">
      <c r="B5" s="9">
        <v>42916</v>
      </c>
      <c r="C5" s="9">
        <v>43008</v>
      </c>
      <c r="D5" s="9">
        <v>43190</v>
      </c>
      <c r="E5" s="9">
        <v>43281</v>
      </c>
      <c r="F5" s="9">
        <v>43373</v>
      </c>
      <c r="G5" s="22">
        <v>43555</v>
      </c>
      <c r="H5" s="22">
        <v>43646</v>
      </c>
      <c r="I5" s="22">
        <v>43738</v>
      </c>
    </row>
    <row r="6" spans="1:9" x14ac:dyDescent="0.25">
      <c r="A6" s="13" t="s">
        <v>60</v>
      </c>
    </row>
    <row r="7" spans="1:9" x14ac:dyDescent="0.25">
      <c r="A7" s="12" t="s">
        <v>133</v>
      </c>
      <c r="B7" s="4">
        <f t="shared" ref="B7:I7" si="0">B8-B9</f>
        <v>3294518051</v>
      </c>
      <c r="C7" s="4">
        <f t="shared" si="0"/>
        <v>4422488241</v>
      </c>
      <c r="D7" s="4">
        <f t="shared" si="0"/>
        <v>1068586362</v>
      </c>
      <c r="E7" s="4">
        <f t="shared" si="0"/>
        <v>2981750561</v>
      </c>
      <c r="F7" s="4">
        <f t="shared" si="0"/>
        <v>4135830597</v>
      </c>
      <c r="G7" s="4">
        <f t="shared" si="0"/>
        <v>1322024667</v>
      </c>
      <c r="H7" s="4">
        <f t="shared" si="0"/>
        <v>3228017616</v>
      </c>
      <c r="I7" s="4">
        <f t="shared" si="0"/>
        <v>4357316967</v>
      </c>
    </row>
    <row r="8" spans="1:9" x14ac:dyDescent="0.25">
      <c r="A8" t="s">
        <v>8</v>
      </c>
      <c r="B8" s="3">
        <v>10761015907</v>
      </c>
      <c r="C8" s="3">
        <v>15911815900</v>
      </c>
      <c r="D8" s="3">
        <v>5603485241</v>
      </c>
      <c r="E8" s="3">
        <v>12599448748</v>
      </c>
      <c r="F8" s="3">
        <v>18842654443</v>
      </c>
      <c r="G8" s="23">
        <v>6903187494</v>
      </c>
      <c r="H8" s="23">
        <v>14609696614</v>
      </c>
      <c r="I8" s="3">
        <v>22347540709</v>
      </c>
    </row>
    <row r="9" spans="1:9" x14ac:dyDescent="0.25">
      <c r="A9" t="s">
        <v>95</v>
      </c>
      <c r="B9" s="3">
        <v>7466497856</v>
      </c>
      <c r="C9" s="3">
        <v>11489327659</v>
      </c>
      <c r="D9" s="3">
        <v>4534898879</v>
      </c>
      <c r="E9" s="3">
        <v>9617698187</v>
      </c>
      <c r="F9" s="3">
        <v>14706823846</v>
      </c>
      <c r="G9" s="23">
        <v>5581162827</v>
      </c>
      <c r="H9" s="3">
        <v>11381678998</v>
      </c>
      <c r="I9" s="3">
        <v>17990223742</v>
      </c>
    </row>
    <row r="10" spans="1:9" x14ac:dyDescent="0.25">
      <c r="A10" t="s">
        <v>96</v>
      </c>
      <c r="B10" s="3">
        <v>293839184</v>
      </c>
      <c r="C10" s="3">
        <v>546383057</v>
      </c>
      <c r="D10" s="3">
        <v>54531683</v>
      </c>
      <c r="E10" s="3">
        <v>456093340</v>
      </c>
      <c r="F10" s="3">
        <v>578377169</v>
      </c>
      <c r="G10" s="23">
        <v>57711129</v>
      </c>
      <c r="H10" s="3">
        <v>691217942</v>
      </c>
      <c r="I10" s="23">
        <v>975422100</v>
      </c>
    </row>
    <row r="11" spans="1:9" x14ac:dyDescent="0.25">
      <c r="A11" t="s">
        <v>97</v>
      </c>
      <c r="B11" s="3">
        <v>1116199882</v>
      </c>
      <c r="C11" s="3">
        <v>1698560929</v>
      </c>
      <c r="D11" s="3">
        <v>523100996</v>
      </c>
      <c r="E11" s="3">
        <v>1055791322</v>
      </c>
      <c r="F11" s="3">
        <v>1618348117</v>
      </c>
      <c r="G11" s="23">
        <v>486889708</v>
      </c>
      <c r="H11" s="3">
        <v>1036562272</v>
      </c>
      <c r="I11" s="23">
        <v>1560369482</v>
      </c>
    </row>
    <row r="12" spans="1:9" x14ac:dyDescent="0.25">
      <c r="A12" t="s">
        <v>98</v>
      </c>
      <c r="B12" s="3">
        <v>33123872</v>
      </c>
      <c r="C12" s="3">
        <v>254254159</v>
      </c>
      <c r="D12" s="3">
        <v>1886076</v>
      </c>
      <c r="E12" s="3">
        <v>4287177</v>
      </c>
      <c r="F12" s="3">
        <v>8342603</v>
      </c>
      <c r="G12" s="23">
        <v>6329172</v>
      </c>
      <c r="H12" s="3">
        <v>7920149</v>
      </c>
      <c r="I12" s="23">
        <v>9687107</v>
      </c>
    </row>
    <row r="13" spans="1:9" x14ac:dyDescent="0.25">
      <c r="A13" t="s">
        <v>99</v>
      </c>
      <c r="B13" s="3">
        <v>360790898</v>
      </c>
      <c r="C13" s="3">
        <v>515731485</v>
      </c>
      <c r="D13" s="3">
        <v>178190046</v>
      </c>
      <c r="E13" s="3">
        <v>399435093</v>
      </c>
      <c r="F13" s="3">
        <v>528450113</v>
      </c>
      <c r="G13" s="23">
        <v>123723366</v>
      </c>
      <c r="H13" s="3">
        <v>372813823</v>
      </c>
      <c r="I13" s="23">
        <v>496986017</v>
      </c>
    </row>
    <row r="14" spans="1:9" x14ac:dyDescent="0.25">
      <c r="B14" s="3"/>
      <c r="C14" s="3"/>
      <c r="D14" s="3"/>
      <c r="E14" s="3"/>
      <c r="F14" s="3"/>
    </row>
    <row r="15" spans="1:9" x14ac:dyDescent="0.25">
      <c r="A15" s="1" t="s">
        <v>134</v>
      </c>
      <c r="B15" s="4">
        <f t="shared" ref="B15:F15" si="1">SUM(B7, B10:B14)</f>
        <v>5098471887</v>
      </c>
      <c r="C15" s="4">
        <f t="shared" si="1"/>
        <v>7437417871</v>
      </c>
      <c r="D15" s="4">
        <f t="shared" si="1"/>
        <v>1826295163</v>
      </c>
      <c r="E15" s="4">
        <f t="shared" si="1"/>
        <v>4897357493</v>
      </c>
      <c r="F15" s="4">
        <f t="shared" si="1"/>
        <v>6869348599</v>
      </c>
      <c r="G15" s="4">
        <f>SUM(G7, G10:G14)</f>
        <v>1996678042</v>
      </c>
      <c r="H15" s="4">
        <f t="shared" ref="H15:I15" si="2">SUM(H7, H10:H14)</f>
        <v>5336531802</v>
      </c>
      <c r="I15" s="4">
        <f t="shared" si="2"/>
        <v>7399781673</v>
      </c>
    </row>
    <row r="16" spans="1:9" x14ac:dyDescent="0.25">
      <c r="A16" s="1" t="s">
        <v>61</v>
      </c>
      <c r="B16" s="3"/>
      <c r="C16" s="3"/>
      <c r="D16" s="3"/>
      <c r="E16" s="3"/>
      <c r="F16" s="3"/>
    </row>
    <row r="17" spans="1:9" x14ac:dyDescent="0.25">
      <c r="A17" s="24" t="s">
        <v>13</v>
      </c>
      <c r="B17" s="3">
        <v>1447060638</v>
      </c>
      <c r="C17" s="3">
        <v>2199474308</v>
      </c>
      <c r="D17" s="3">
        <v>696294769</v>
      </c>
      <c r="E17" s="3">
        <v>1505878154</v>
      </c>
      <c r="F17" s="3">
        <v>2386412256</v>
      </c>
      <c r="G17" s="23">
        <v>676997373</v>
      </c>
      <c r="H17" s="23">
        <v>1622526256</v>
      </c>
      <c r="I17" s="3">
        <v>2532555511</v>
      </c>
    </row>
    <row r="18" spans="1:9" x14ac:dyDescent="0.25">
      <c r="A18" t="s">
        <v>100</v>
      </c>
      <c r="B18" s="3">
        <v>302913901</v>
      </c>
      <c r="C18" s="3">
        <v>526791111</v>
      </c>
      <c r="D18" s="3">
        <v>182794405</v>
      </c>
      <c r="E18" s="3">
        <v>296684029</v>
      </c>
      <c r="F18" s="3">
        <v>432472842</v>
      </c>
      <c r="G18" s="3">
        <v>150050581</v>
      </c>
      <c r="H18" s="23">
        <v>321116190</v>
      </c>
      <c r="I18" s="23">
        <v>491511911</v>
      </c>
    </row>
    <row r="19" spans="1:9" x14ac:dyDescent="0.25">
      <c r="A19" t="s">
        <v>9</v>
      </c>
      <c r="B19" s="3">
        <v>3092271</v>
      </c>
      <c r="C19" s="3">
        <v>5180830</v>
      </c>
      <c r="D19" s="3">
        <v>3908496</v>
      </c>
      <c r="E19" s="3">
        <v>12754382</v>
      </c>
      <c r="F19" s="3">
        <v>17171613</v>
      </c>
      <c r="G19" s="3">
        <v>4141437</v>
      </c>
      <c r="H19" s="23">
        <v>8407099</v>
      </c>
      <c r="I19" s="23">
        <v>14653567</v>
      </c>
    </row>
    <row r="20" spans="1:9" x14ac:dyDescent="0.25">
      <c r="A20" t="s">
        <v>101</v>
      </c>
      <c r="B20" s="3">
        <v>40621721</v>
      </c>
      <c r="C20" s="3">
        <v>61869353</v>
      </c>
      <c r="D20" s="3">
        <v>21544006</v>
      </c>
      <c r="E20" s="3">
        <v>42802844</v>
      </c>
      <c r="F20" s="3">
        <v>63974278</v>
      </c>
      <c r="G20" s="3">
        <v>22468016</v>
      </c>
      <c r="H20" s="23">
        <v>46292255</v>
      </c>
      <c r="I20" s="23">
        <v>66788320</v>
      </c>
    </row>
    <row r="21" spans="1:9" x14ac:dyDescent="0.25">
      <c r="A21" t="s">
        <v>10</v>
      </c>
      <c r="B21" s="3">
        <v>90218</v>
      </c>
      <c r="C21" s="3">
        <v>153180</v>
      </c>
      <c r="D21" s="3">
        <v>58523</v>
      </c>
      <c r="E21" s="3">
        <v>121046</v>
      </c>
      <c r="F21" s="3">
        <v>179996</v>
      </c>
      <c r="G21" s="3">
        <v>74785</v>
      </c>
      <c r="H21" s="23">
        <v>139840</v>
      </c>
      <c r="I21" s="23">
        <v>245072</v>
      </c>
    </row>
    <row r="22" spans="1:9" x14ac:dyDescent="0.25">
      <c r="A22" t="s">
        <v>102</v>
      </c>
      <c r="B22" s="3">
        <v>82505091</v>
      </c>
      <c r="C22" s="3">
        <v>117882968</v>
      </c>
      <c r="D22" s="3">
        <v>44241400</v>
      </c>
      <c r="E22" s="3">
        <v>102393348</v>
      </c>
      <c r="F22" s="3">
        <v>150441183</v>
      </c>
      <c r="G22" s="3">
        <v>72707157</v>
      </c>
      <c r="H22" s="23">
        <v>112190565</v>
      </c>
      <c r="I22" s="23">
        <v>168076304</v>
      </c>
    </row>
    <row r="23" spans="1:9" x14ac:dyDescent="0.25">
      <c r="A23" t="s">
        <v>38</v>
      </c>
      <c r="B23" s="3">
        <v>8726000</v>
      </c>
      <c r="C23" s="3">
        <v>13008526</v>
      </c>
      <c r="D23" s="3">
        <v>4204961</v>
      </c>
      <c r="E23" s="3">
        <v>9568461</v>
      </c>
      <c r="F23" s="3">
        <v>14054640</v>
      </c>
      <c r="G23" s="3">
        <v>4558310</v>
      </c>
      <c r="H23" s="23">
        <v>10302960</v>
      </c>
      <c r="I23" s="23">
        <v>15185231</v>
      </c>
    </row>
    <row r="24" spans="1:9" x14ac:dyDescent="0.25">
      <c r="A24" t="s">
        <v>11</v>
      </c>
      <c r="B24" s="3">
        <v>1280427</v>
      </c>
      <c r="C24" s="3">
        <v>1922793</v>
      </c>
      <c r="D24" s="3"/>
      <c r="E24" s="3">
        <v>1001800</v>
      </c>
      <c r="F24" s="3">
        <v>1204115</v>
      </c>
      <c r="G24" s="3">
        <v>468000</v>
      </c>
      <c r="H24" s="23">
        <v>1329199</v>
      </c>
      <c r="I24" s="23">
        <v>1805199</v>
      </c>
    </row>
    <row r="25" spans="1:9" x14ac:dyDescent="0.25">
      <c r="A25" t="s">
        <v>103</v>
      </c>
      <c r="B25" s="3">
        <v>243260</v>
      </c>
      <c r="C25" s="3">
        <v>322840</v>
      </c>
      <c r="D25" s="3">
        <v>365000</v>
      </c>
      <c r="E25" s="3">
        <v>370700</v>
      </c>
      <c r="F25" s="3">
        <v>444500</v>
      </c>
      <c r="G25" s="3">
        <v>90300</v>
      </c>
      <c r="H25" s="23">
        <v>298130</v>
      </c>
      <c r="I25" s="23">
        <v>366530</v>
      </c>
    </row>
    <row r="26" spans="1:9" x14ac:dyDescent="0.25">
      <c r="A26" t="s">
        <v>104</v>
      </c>
      <c r="B26" s="3"/>
      <c r="C26" s="3"/>
      <c r="D26" s="3">
        <v>182900</v>
      </c>
      <c r="E26" s="3"/>
      <c r="F26" s="3"/>
    </row>
    <row r="27" spans="1:9" x14ac:dyDescent="0.25">
      <c r="A27" t="s">
        <v>12</v>
      </c>
      <c r="B27" s="3">
        <v>117632538</v>
      </c>
      <c r="C27" s="3">
        <v>177008855</v>
      </c>
      <c r="D27" s="3">
        <v>62030767</v>
      </c>
      <c r="E27" s="3">
        <v>124147618</v>
      </c>
      <c r="F27" s="3">
        <v>185606314</v>
      </c>
      <c r="G27" s="3">
        <v>59595589</v>
      </c>
      <c r="H27" s="23">
        <v>121933267</v>
      </c>
      <c r="I27" s="23">
        <v>187964104</v>
      </c>
    </row>
    <row r="28" spans="1:9" x14ac:dyDescent="0.25">
      <c r="A28" t="s">
        <v>105</v>
      </c>
      <c r="B28" s="3"/>
      <c r="C28" s="3">
        <v>100000000</v>
      </c>
      <c r="D28" s="3"/>
      <c r="E28" s="3"/>
      <c r="F28" s="3">
        <v>187500000</v>
      </c>
      <c r="G28" s="3">
        <v>62698051</v>
      </c>
      <c r="H28" s="23">
        <v>62698051</v>
      </c>
      <c r="I28" s="23">
        <v>336717057</v>
      </c>
    </row>
    <row r="29" spans="1:9" x14ac:dyDescent="0.25">
      <c r="A29" t="s">
        <v>15</v>
      </c>
      <c r="B29" s="3">
        <v>341119805</v>
      </c>
      <c r="C29" s="3">
        <v>570646069</v>
      </c>
      <c r="D29" s="3">
        <v>150181178</v>
      </c>
      <c r="E29" s="3">
        <v>421110193</v>
      </c>
      <c r="F29" s="3">
        <v>682383523</v>
      </c>
      <c r="G29" s="3">
        <v>212622045</v>
      </c>
      <c r="H29" s="23">
        <v>441663465</v>
      </c>
      <c r="I29" s="23">
        <v>608589797</v>
      </c>
    </row>
    <row r="31" spans="1:9" x14ac:dyDescent="0.25">
      <c r="A31" s="1" t="s">
        <v>62</v>
      </c>
      <c r="B31" s="4">
        <f>SUM(B17:B29)</f>
        <v>2345285870</v>
      </c>
      <c r="C31" s="4">
        <f>SUM(C17:C29)</f>
        <v>3774260833</v>
      </c>
      <c r="D31" s="4">
        <f>SUM(D17:D29)</f>
        <v>1165806405</v>
      </c>
      <c r="E31" s="4">
        <f>SUM(E17:E29)</f>
        <v>2516832575</v>
      </c>
      <c r="F31" s="4">
        <f>SUM(F17:F29)</f>
        <v>4121845260</v>
      </c>
      <c r="G31" s="4">
        <f>SUM(G17:G30)</f>
        <v>1266471644</v>
      </c>
      <c r="H31" s="4">
        <f>SUM(H17:H30)</f>
        <v>2748897277</v>
      </c>
      <c r="I31" s="4">
        <f>SUM(I17:I30)</f>
        <v>4424458603</v>
      </c>
    </row>
    <row r="32" spans="1:9" x14ac:dyDescent="0.25">
      <c r="A32" s="13" t="s">
        <v>63</v>
      </c>
      <c r="B32" s="4">
        <f>B15-B31</f>
        <v>2753186017</v>
      </c>
      <c r="C32" s="4">
        <f>C15-C31</f>
        <v>3663157038</v>
      </c>
      <c r="D32" s="4">
        <f t="shared" ref="D32:E32" si="3">D15-D31</f>
        <v>660488758</v>
      </c>
      <c r="E32" s="4">
        <f t="shared" si="3"/>
        <v>2380524918</v>
      </c>
      <c r="F32" s="4">
        <f>F15-F31</f>
        <v>2747503339</v>
      </c>
      <c r="G32" s="4">
        <f>G15-G31</f>
        <v>730206398</v>
      </c>
      <c r="H32" s="4">
        <f>H15-H31</f>
        <v>2587634525</v>
      </c>
      <c r="I32" s="4">
        <f>I15-I31</f>
        <v>2975323070</v>
      </c>
    </row>
    <row r="33" spans="1:9" x14ac:dyDescent="0.25">
      <c r="A33" s="14" t="s">
        <v>106</v>
      </c>
      <c r="B33" s="4"/>
      <c r="C33" s="4"/>
      <c r="D33" s="4"/>
      <c r="E33" s="4"/>
      <c r="F33" s="4"/>
    </row>
    <row r="34" spans="1:9" x14ac:dyDescent="0.25">
      <c r="A34" s="2" t="s">
        <v>107</v>
      </c>
      <c r="B34" s="3"/>
      <c r="C34" s="3"/>
      <c r="D34" s="3"/>
      <c r="E34" s="3"/>
      <c r="F34" s="3"/>
    </row>
    <row r="35" spans="1:9" x14ac:dyDescent="0.25">
      <c r="A35" t="s">
        <v>108</v>
      </c>
      <c r="B35" s="3"/>
      <c r="C35" s="3"/>
      <c r="D35" s="3"/>
      <c r="E35" s="3"/>
      <c r="F35" s="3"/>
      <c r="G35" s="3">
        <v>148667606</v>
      </c>
      <c r="H35" s="3">
        <v>1185614304</v>
      </c>
      <c r="I35" s="3">
        <v>1570191582</v>
      </c>
    </row>
    <row r="36" spans="1:9" x14ac:dyDescent="0.25">
      <c r="A36" t="s">
        <v>109</v>
      </c>
      <c r="B36" s="3">
        <v>2196406570</v>
      </c>
      <c r="C36" s="3">
        <v>2596285140</v>
      </c>
      <c r="D36" s="3">
        <v>439680869</v>
      </c>
      <c r="E36" s="3">
        <v>1246873122</v>
      </c>
      <c r="F36" s="3">
        <v>1460295625</v>
      </c>
    </row>
    <row r="37" spans="1:9" x14ac:dyDescent="0.25">
      <c r="A37" t="s">
        <v>110</v>
      </c>
      <c r="B37" s="3"/>
      <c r="C37" s="3"/>
      <c r="D37" s="3"/>
      <c r="E37" s="3">
        <v>-101593732</v>
      </c>
      <c r="F37" s="3">
        <v>-101593732</v>
      </c>
      <c r="G37" s="3">
        <v>19077622</v>
      </c>
      <c r="H37" s="3">
        <v>155504206</v>
      </c>
      <c r="I37" s="3">
        <v>309959324</v>
      </c>
    </row>
    <row r="38" spans="1:9" x14ac:dyDescent="0.25">
      <c r="A38" t="s">
        <v>111</v>
      </c>
      <c r="B38" s="3">
        <v>-379833670</v>
      </c>
      <c r="C38" s="3">
        <v>-1555598502</v>
      </c>
      <c r="D38" s="3">
        <v>645552765</v>
      </c>
      <c r="E38" s="3">
        <v>985762065</v>
      </c>
      <c r="F38" s="3">
        <v>1151145311</v>
      </c>
    </row>
    <row r="39" spans="1:9" x14ac:dyDescent="0.25">
      <c r="A39" t="s">
        <v>112</v>
      </c>
      <c r="B39" s="3"/>
      <c r="C39" s="3"/>
      <c r="D39" s="3"/>
      <c r="E39" s="3"/>
      <c r="F39" s="3"/>
    </row>
    <row r="40" spans="1:9" x14ac:dyDescent="0.25">
      <c r="A40" t="s">
        <v>14</v>
      </c>
      <c r="B40" s="3"/>
      <c r="C40" s="3"/>
      <c r="D40" s="3"/>
      <c r="E40" s="3"/>
      <c r="F40" s="3"/>
    </row>
    <row r="41" spans="1:9" x14ac:dyDescent="0.25">
      <c r="A41" s="1"/>
      <c r="B41" s="4">
        <f t="shared" ref="B41:E41" si="4">SUM(B34:B40)</f>
        <v>1816572900</v>
      </c>
      <c r="C41" s="4">
        <f t="shared" si="4"/>
        <v>1040686638</v>
      </c>
      <c r="D41" s="4">
        <f t="shared" si="4"/>
        <v>1085233634</v>
      </c>
      <c r="E41" s="4">
        <f t="shared" si="4"/>
        <v>2131041455</v>
      </c>
      <c r="F41" s="4">
        <f>SUM(F34:F40)</f>
        <v>2509847204</v>
      </c>
      <c r="G41" s="4">
        <f>SUM(G34:G40)</f>
        <v>167745228</v>
      </c>
      <c r="H41" s="4">
        <f>SUM(H34:H40)</f>
        <v>1341118510</v>
      </c>
      <c r="I41" s="4">
        <f>SUM(I34:I40)</f>
        <v>1880150906</v>
      </c>
    </row>
    <row r="42" spans="1:9" x14ac:dyDescent="0.25">
      <c r="A42" s="13" t="s">
        <v>64</v>
      </c>
      <c r="B42" s="4">
        <f>B32-B41</f>
        <v>936613117</v>
      </c>
      <c r="C42" s="4">
        <f t="shared" ref="C42:E42" si="5">C32-C41</f>
        <v>2622470400</v>
      </c>
      <c r="D42" s="4">
        <f t="shared" si="5"/>
        <v>-424744876</v>
      </c>
      <c r="E42" s="4">
        <f t="shared" si="5"/>
        <v>249483463</v>
      </c>
      <c r="F42" s="4">
        <f>F32-F41</f>
        <v>237656135</v>
      </c>
      <c r="G42" s="4">
        <f>G32-G41</f>
        <v>562461170</v>
      </c>
      <c r="H42" s="4">
        <f>H32-H41</f>
        <v>1246516015</v>
      </c>
      <c r="I42" s="4">
        <f>I32-I41</f>
        <v>1095172164</v>
      </c>
    </row>
    <row r="43" spans="1:9" x14ac:dyDescent="0.25">
      <c r="A43" s="14" t="s">
        <v>65</v>
      </c>
      <c r="B43" s="3"/>
      <c r="C43" s="3"/>
      <c r="D43" s="3"/>
      <c r="E43" s="3"/>
      <c r="F43" s="3"/>
    </row>
    <row r="44" spans="1:9" x14ac:dyDescent="0.25">
      <c r="A44" t="s">
        <v>16</v>
      </c>
      <c r="B44" s="3">
        <v>311877461</v>
      </c>
      <c r="C44" s="3">
        <v>865238949</v>
      </c>
      <c r="D44" s="3">
        <v>59493565</v>
      </c>
      <c r="E44" s="3">
        <v>74116932</v>
      </c>
      <c r="F44" s="3">
        <v>83569621</v>
      </c>
      <c r="G44" s="23">
        <v>207733010</v>
      </c>
      <c r="H44" s="3">
        <v>466026547</v>
      </c>
      <c r="I44" s="3">
        <v>489153995</v>
      </c>
    </row>
    <row r="45" spans="1:9" x14ac:dyDescent="0.25">
      <c r="A45" t="s">
        <v>17</v>
      </c>
      <c r="B45" s="3"/>
      <c r="C45" s="3">
        <v>3112100</v>
      </c>
      <c r="D45" s="3"/>
      <c r="E45" s="3">
        <v>-6362568</v>
      </c>
      <c r="F45" s="3">
        <v>-4239840</v>
      </c>
      <c r="G45" s="3">
        <v>-1694336</v>
      </c>
      <c r="H45" s="3">
        <v>-14236872</v>
      </c>
      <c r="I45" s="3">
        <v>-16757132</v>
      </c>
    </row>
    <row r="46" spans="1:9" x14ac:dyDescent="0.25">
      <c r="B46" s="4">
        <f t="shared" ref="B46:E46" si="6">SUM(B44:B45)</f>
        <v>311877461</v>
      </c>
      <c r="C46" s="4">
        <f t="shared" si="6"/>
        <v>868351049</v>
      </c>
      <c r="D46" s="4">
        <f t="shared" si="6"/>
        <v>59493565</v>
      </c>
      <c r="E46" s="4">
        <f t="shared" si="6"/>
        <v>67754364</v>
      </c>
      <c r="F46" s="4">
        <f>SUM(F44:F45)</f>
        <v>79329781</v>
      </c>
      <c r="G46" s="4">
        <f>SUM(G44:G45)</f>
        <v>206038674</v>
      </c>
      <c r="H46" s="4">
        <f>SUM(H44:H45)</f>
        <v>451789675</v>
      </c>
      <c r="I46" s="4">
        <f>SUM(I44:I45)</f>
        <v>472396863</v>
      </c>
    </row>
    <row r="47" spans="1:9" x14ac:dyDescent="0.25">
      <c r="A47" s="13" t="s">
        <v>66</v>
      </c>
      <c r="B47" s="4">
        <f>B42-B46</f>
        <v>624735656</v>
      </c>
      <c r="C47" s="4">
        <f>C42-C46</f>
        <v>1754119351</v>
      </c>
      <c r="D47" s="4">
        <f t="shared" ref="D47:E47" si="7">D42-D46</f>
        <v>-484238441</v>
      </c>
      <c r="E47" s="4">
        <f t="shared" si="7"/>
        <v>181729099</v>
      </c>
      <c r="F47" s="4">
        <f>F42-F46</f>
        <v>158326354</v>
      </c>
      <c r="G47" s="4">
        <f>G42-G46</f>
        <v>356422496</v>
      </c>
      <c r="H47" s="4">
        <f>H42-H46</f>
        <v>794726340</v>
      </c>
      <c r="I47" s="4">
        <f>I42-I46</f>
        <v>622775301</v>
      </c>
    </row>
    <row r="48" spans="1:9" x14ac:dyDescent="0.25">
      <c r="A48" s="14" t="s">
        <v>67</v>
      </c>
      <c r="B48" s="16">
        <f t="shared" ref="B48:I48" si="8">B47/B49</f>
        <v>0.4423686907772974</v>
      </c>
      <c r="C48" s="16">
        <f t="shared" si="8"/>
        <v>1.2420733046314114</v>
      </c>
      <c r="D48" s="16">
        <f t="shared" si="8"/>
        <v>-0.34288410323935403</v>
      </c>
      <c r="E48" s="16">
        <f t="shared" si="8"/>
        <v>0.12868044720784733</v>
      </c>
      <c r="F48" s="16">
        <f t="shared" si="8"/>
        <v>0.11210921173118206</v>
      </c>
      <c r="G48" s="16">
        <f t="shared" si="8"/>
        <v>0.25237898846467716</v>
      </c>
      <c r="H48" s="16">
        <f t="shared" si="8"/>
        <v>0.56273729084551138</v>
      </c>
      <c r="I48" s="16">
        <f t="shared" si="8"/>
        <v>0.44098058419737018</v>
      </c>
    </row>
    <row r="49" spans="1:9" x14ac:dyDescent="0.25">
      <c r="A49" s="14" t="s">
        <v>68</v>
      </c>
      <c r="B49" s="15">
        <v>1412251068</v>
      </c>
      <c r="C49" s="15">
        <v>1412251068</v>
      </c>
      <c r="D49" s="15">
        <v>1412251068</v>
      </c>
      <c r="E49" s="15">
        <v>1412251068</v>
      </c>
      <c r="F49" s="15">
        <v>1412251068</v>
      </c>
      <c r="G49" s="15">
        <f>'1'!G40/10</f>
        <v>1412251068</v>
      </c>
      <c r="H49" s="15">
        <f>'1'!H40/10</f>
        <v>1412251068</v>
      </c>
      <c r="I49" s="15">
        <f>'1'!I40/10</f>
        <v>1412251068</v>
      </c>
    </row>
    <row r="61" spans="1:9" x14ac:dyDescent="0.25">
      <c r="A61" s="1"/>
    </row>
    <row r="73" spans="1:1" x14ac:dyDescent="0.25">
      <c r="A73" s="1"/>
    </row>
    <row r="74" spans="1:1" x14ac:dyDescent="0.25">
      <c r="A7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pane xSplit="1" ySplit="5" topLeftCell="I42" activePane="bottomRight" state="frozen"/>
      <selection pane="topRight" activeCell="B1" sqref="B1"/>
      <selection pane="bottomLeft" activeCell="A4" sqref="A4"/>
      <selection pane="bottomRight" activeCell="N48" sqref="N48"/>
    </sheetView>
  </sheetViews>
  <sheetFormatPr defaultRowHeight="15" x14ac:dyDescent="0.25"/>
  <cols>
    <col min="1" max="1" width="53.42578125" bestFit="1" customWidth="1"/>
    <col min="2" max="3" width="16" bestFit="1" customWidth="1"/>
    <col min="4" max="4" width="16.28515625" bestFit="1" customWidth="1"/>
    <col min="5" max="5" width="16" bestFit="1" customWidth="1"/>
    <col min="6" max="6" width="18" bestFit="1" customWidth="1"/>
    <col min="7" max="7" width="16.140625" customWidth="1"/>
    <col min="8" max="8" width="16.28515625" customWidth="1"/>
    <col min="9" max="9" width="19.7109375" customWidth="1"/>
  </cols>
  <sheetData>
    <row r="1" spans="1:9" x14ac:dyDescent="0.25">
      <c r="A1" s="1" t="s">
        <v>129</v>
      </c>
    </row>
    <row r="2" spans="1:9" x14ac:dyDescent="0.25">
      <c r="A2" s="1" t="s">
        <v>132</v>
      </c>
    </row>
    <row r="3" spans="1:9" x14ac:dyDescent="0.25">
      <c r="A3" t="s">
        <v>40</v>
      </c>
    </row>
    <row r="4" spans="1:9" x14ac:dyDescent="0.25">
      <c r="B4" s="7" t="s">
        <v>36</v>
      </c>
      <c r="C4" s="7" t="s">
        <v>35</v>
      </c>
      <c r="D4" s="7" t="s">
        <v>37</v>
      </c>
      <c r="E4" s="7" t="s">
        <v>36</v>
      </c>
      <c r="F4" s="7" t="s">
        <v>35</v>
      </c>
      <c r="G4" s="21" t="s">
        <v>37</v>
      </c>
      <c r="H4" s="21" t="s">
        <v>36</v>
      </c>
      <c r="I4" s="21" t="s">
        <v>35</v>
      </c>
    </row>
    <row r="5" spans="1:9" ht="15.75" x14ac:dyDescent="0.25">
      <c r="B5" s="9">
        <v>42916</v>
      </c>
      <c r="C5" s="9">
        <v>43008</v>
      </c>
      <c r="D5" s="9">
        <v>43190</v>
      </c>
      <c r="E5" s="9">
        <v>43281</v>
      </c>
      <c r="F5" s="9">
        <v>43373</v>
      </c>
      <c r="G5" s="22">
        <v>43555</v>
      </c>
      <c r="H5" s="22">
        <v>43646</v>
      </c>
      <c r="I5" s="22">
        <v>43738</v>
      </c>
    </row>
    <row r="6" spans="1:9" x14ac:dyDescent="0.25">
      <c r="A6" s="13" t="s">
        <v>69</v>
      </c>
    </row>
    <row r="7" spans="1:9" x14ac:dyDescent="0.25">
      <c r="A7" s="11" t="s">
        <v>70</v>
      </c>
      <c r="B7" s="3"/>
      <c r="C7" s="3"/>
      <c r="D7" s="3"/>
      <c r="E7" s="3"/>
      <c r="F7" s="3"/>
    </row>
    <row r="8" spans="1:9" x14ac:dyDescent="0.25">
      <c r="A8" t="s">
        <v>18</v>
      </c>
      <c r="B8" s="3">
        <v>10827081156</v>
      </c>
      <c r="C8" s="3">
        <v>15992696218</v>
      </c>
      <c r="D8" s="3">
        <v>5659757844</v>
      </c>
      <c r="E8" s="3">
        <v>12758122896</v>
      </c>
      <c r="F8" s="3">
        <v>19034378591</v>
      </c>
      <c r="G8" s="23">
        <v>6959687494</v>
      </c>
      <c r="H8" s="3">
        <v>15057353255</v>
      </c>
      <c r="I8" s="3">
        <v>22840897350</v>
      </c>
    </row>
    <row r="9" spans="1:9" x14ac:dyDescent="0.25">
      <c r="A9" t="s">
        <v>113</v>
      </c>
      <c r="B9" s="3">
        <v>-6552143435</v>
      </c>
      <c r="C9" s="3">
        <v>-9430578578</v>
      </c>
      <c r="D9" s="3">
        <v>-3458466461</v>
      </c>
      <c r="E9" s="3">
        <v>-8173387742</v>
      </c>
      <c r="F9" s="3">
        <v>-12376940041</v>
      </c>
      <c r="G9" s="23">
        <v>-4584298232</v>
      </c>
      <c r="H9" s="3">
        <v>-10371646431</v>
      </c>
      <c r="I9" s="3">
        <v>-14666786019</v>
      </c>
    </row>
    <row r="10" spans="1:9" x14ac:dyDescent="0.25">
      <c r="A10" t="s">
        <v>19</v>
      </c>
      <c r="B10" s="3">
        <v>148257657</v>
      </c>
      <c r="C10" s="3">
        <v>370737920</v>
      </c>
      <c r="D10" s="3">
        <v>54531683</v>
      </c>
      <c r="E10" s="3">
        <v>203422593</v>
      </c>
      <c r="F10" s="3">
        <v>325706407</v>
      </c>
      <c r="G10" s="23">
        <v>57714129</v>
      </c>
      <c r="H10" s="3">
        <v>325601478</v>
      </c>
      <c r="I10" s="3">
        <v>452046956</v>
      </c>
    </row>
    <row r="11" spans="1:9" x14ac:dyDescent="0.25">
      <c r="A11" t="s">
        <v>114</v>
      </c>
      <c r="B11" s="3">
        <v>1116199882</v>
      </c>
      <c r="C11" s="3">
        <v>1698560929</v>
      </c>
      <c r="D11" s="3">
        <v>523100996</v>
      </c>
      <c r="E11" s="3">
        <v>1055791322</v>
      </c>
      <c r="F11" s="3">
        <v>1618348117</v>
      </c>
      <c r="G11" s="23">
        <v>486889708</v>
      </c>
      <c r="H11" s="3">
        <v>1036562272</v>
      </c>
      <c r="I11" s="3">
        <v>1560369482</v>
      </c>
    </row>
    <row r="12" spans="1:9" x14ac:dyDescent="0.25">
      <c r="A12" t="s">
        <v>20</v>
      </c>
      <c r="B12" s="3">
        <v>-1455786638</v>
      </c>
      <c r="C12" s="3">
        <v>-2212482834</v>
      </c>
      <c r="D12" s="3">
        <v>-700499730</v>
      </c>
      <c r="E12" s="3">
        <v>-1515446615</v>
      </c>
      <c r="F12" s="3">
        <v>-2400466896</v>
      </c>
      <c r="G12" s="23">
        <v>-681555683</v>
      </c>
      <c r="H12" s="3">
        <v>-1632829216</v>
      </c>
      <c r="I12" s="3">
        <v>-2547740742</v>
      </c>
    </row>
    <row r="13" spans="1:9" x14ac:dyDescent="0.25">
      <c r="A13" t="s">
        <v>21</v>
      </c>
      <c r="B13" s="3">
        <v>-11521473</v>
      </c>
      <c r="C13" s="3">
        <v>-15733274</v>
      </c>
      <c r="D13" s="3">
        <v>-376164</v>
      </c>
      <c r="E13" s="3">
        <v>1246254</v>
      </c>
      <c r="F13" s="3">
        <v>-2219680</v>
      </c>
      <c r="G13" s="23">
        <v>-3722880</v>
      </c>
      <c r="H13" s="23">
        <v>719102</v>
      </c>
      <c r="I13" s="3">
        <v>453875</v>
      </c>
    </row>
    <row r="14" spans="1:9" x14ac:dyDescent="0.25">
      <c r="A14" t="s">
        <v>22</v>
      </c>
      <c r="B14" s="3">
        <v>-1422553237</v>
      </c>
      <c r="C14" s="3">
        <v>-1578142534</v>
      </c>
      <c r="D14" s="3">
        <v>-421474105</v>
      </c>
      <c r="E14" s="3">
        <v>-1092498750</v>
      </c>
      <c r="F14" s="3">
        <v>-1619717638</v>
      </c>
      <c r="G14" s="23">
        <v>-521945506</v>
      </c>
      <c r="H14" s="23">
        <v>-1506338211</v>
      </c>
      <c r="I14" s="3">
        <v>-1585211627</v>
      </c>
    </row>
    <row r="15" spans="1:9" x14ac:dyDescent="0.25">
      <c r="A15" t="s">
        <v>115</v>
      </c>
      <c r="B15" s="3">
        <v>393180417</v>
      </c>
      <c r="C15" s="3">
        <v>768914294</v>
      </c>
      <c r="D15" s="3">
        <v>180032310</v>
      </c>
      <c r="E15" s="3">
        <v>403601306</v>
      </c>
      <c r="F15" s="3">
        <v>536413687</v>
      </c>
      <c r="G15" s="23">
        <v>129987532</v>
      </c>
      <c r="H15" s="23">
        <v>377532306</v>
      </c>
      <c r="I15" s="3">
        <v>503499544</v>
      </c>
    </row>
    <row r="16" spans="1:9" x14ac:dyDescent="0.25">
      <c r="A16" t="s">
        <v>116</v>
      </c>
      <c r="B16" s="3">
        <v>-746197892</v>
      </c>
      <c r="C16" s="3">
        <v>-1384713873</v>
      </c>
      <c r="D16" s="3">
        <v>-401901221</v>
      </c>
      <c r="E16" s="3">
        <v>-867600982</v>
      </c>
      <c r="F16" s="3">
        <v>-1530622428</v>
      </c>
      <c r="G16" s="23">
        <v>-451723954</v>
      </c>
      <c r="H16" s="23">
        <v>-1009929196</v>
      </c>
      <c r="I16" s="3">
        <v>-1714157725</v>
      </c>
    </row>
    <row r="17" spans="1:9" x14ac:dyDescent="0.25">
      <c r="A17" s="1"/>
      <c r="B17" s="4">
        <f t="shared" ref="B17:E17" si="0">SUM(B8:B16)</f>
        <v>2296516437</v>
      </c>
      <c r="C17" s="4">
        <f t="shared" si="0"/>
        <v>4209258268</v>
      </c>
      <c r="D17" s="4">
        <f t="shared" si="0"/>
        <v>1434705152</v>
      </c>
      <c r="E17" s="4">
        <f t="shared" si="0"/>
        <v>2773250282</v>
      </c>
      <c r="F17" s="4">
        <f>SUM(F8:F16)</f>
        <v>3584880119</v>
      </c>
      <c r="G17" s="4">
        <f>SUM(G8:G16)</f>
        <v>1391032608</v>
      </c>
      <c r="H17" s="4">
        <f>SUM(H8:H16)</f>
        <v>2277025359</v>
      </c>
      <c r="I17" s="4">
        <f>SUM(I8:I16)</f>
        <v>4843371094</v>
      </c>
    </row>
    <row r="18" spans="1:9" x14ac:dyDescent="0.25">
      <c r="A18" s="12" t="s">
        <v>71</v>
      </c>
      <c r="B18" s="3"/>
      <c r="C18" s="3"/>
      <c r="D18" s="3"/>
      <c r="E18" s="3"/>
      <c r="F18" s="3"/>
    </row>
    <row r="19" spans="1:9" x14ac:dyDescent="0.25">
      <c r="A19" t="s">
        <v>23</v>
      </c>
      <c r="B19" s="3">
        <v>0</v>
      </c>
      <c r="C19" s="3">
        <v>0</v>
      </c>
      <c r="D19" s="3">
        <v>0</v>
      </c>
      <c r="E19" s="3"/>
      <c r="F19" s="3">
        <v>0</v>
      </c>
      <c r="I19" s="3">
        <v>81243248</v>
      </c>
    </row>
    <row r="20" spans="1:9" x14ac:dyDescent="0.25">
      <c r="A20" t="s">
        <v>24</v>
      </c>
      <c r="B20" s="3">
        <v>-1751252402</v>
      </c>
      <c r="C20" s="3">
        <v>-2549447034</v>
      </c>
      <c r="D20" s="3">
        <v>-805849339</v>
      </c>
      <c r="E20" s="3">
        <v>-798232923</v>
      </c>
      <c r="F20" s="3">
        <v>-696444101</v>
      </c>
      <c r="G20" s="3">
        <v>-15730630</v>
      </c>
      <c r="H20" s="23">
        <v>-16805102</v>
      </c>
    </row>
    <row r="21" spans="1:9" x14ac:dyDescent="0.25">
      <c r="A21" s="2" t="s">
        <v>30</v>
      </c>
      <c r="B21" s="3"/>
      <c r="C21" s="3"/>
      <c r="D21" s="3"/>
      <c r="E21" s="3"/>
      <c r="F21" s="3"/>
    </row>
    <row r="22" spans="1:9" x14ac:dyDescent="0.25">
      <c r="A22" t="s">
        <v>25</v>
      </c>
      <c r="B22" s="3">
        <v>-11093832208</v>
      </c>
      <c r="C22" s="3">
        <v>-19173486078</v>
      </c>
      <c r="D22" s="3">
        <v>-6892477246</v>
      </c>
      <c r="E22" s="3">
        <v>-28834039198</v>
      </c>
      <c r="F22" s="3">
        <v>-36606778833</v>
      </c>
      <c r="G22" s="23">
        <v>-4459284330</v>
      </c>
      <c r="H22" s="23">
        <v>-15754842486</v>
      </c>
      <c r="I22" s="3">
        <v>-24007797756</v>
      </c>
    </row>
    <row r="23" spans="1:9" x14ac:dyDescent="0.25">
      <c r="A23" t="s">
        <v>117</v>
      </c>
      <c r="B23" s="3">
        <v>-1962890987</v>
      </c>
      <c r="C23" s="3">
        <v>-1499508198</v>
      </c>
      <c r="D23" s="3">
        <v>-1911298855</v>
      </c>
      <c r="E23" s="3">
        <v>9447931761</v>
      </c>
      <c r="F23" s="3">
        <v>9925473893</v>
      </c>
      <c r="G23" s="23">
        <v>-35182296</v>
      </c>
      <c r="H23">
        <v>-790105988</v>
      </c>
      <c r="I23" s="3">
        <v>32784012</v>
      </c>
    </row>
    <row r="24" spans="1:9" x14ac:dyDescent="0.25">
      <c r="A24" t="s">
        <v>26</v>
      </c>
      <c r="B24" s="3">
        <v>11630310789</v>
      </c>
      <c r="C24" s="3">
        <v>5599557842</v>
      </c>
      <c r="D24" s="3">
        <v>6796057842</v>
      </c>
      <c r="E24" s="3">
        <v>18164110789</v>
      </c>
      <c r="F24" s="3">
        <v>6102685092</v>
      </c>
      <c r="G24" s="3">
        <v>-12568508687</v>
      </c>
      <c r="H24" s="23">
        <v>-3393608687</v>
      </c>
      <c r="I24" s="3">
        <v>2002591313</v>
      </c>
    </row>
    <row r="25" spans="1:9" x14ac:dyDescent="0.25">
      <c r="A25" t="s">
        <v>118</v>
      </c>
      <c r="B25" s="3">
        <v>750456907</v>
      </c>
      <c r="C25" s="3">
        <v>4787686035</v>
      </c>
      <c r="D25" s="3">
        <v>-12231132400</v>
      </c>
      <c r="E25" s="3">
        <v>-26109466737</v>
      </c>
      <c r="F25" s="3">
        <v>-7902315801</v>
      </c>
      <c r="G25" s="3">
        <v>12583696372</v>
      </c>
      <c r="H25" s="23">
        <v>22702581692</v>
      </c>
      <c r="I25" s="3">
        <v>36857292041</v>
      </c>
    </row>
    <row r="26" spans="1:9" x14ac:dyDescent="0.25">
      <c r="A26" t="s">
        <v>119</v>
      </c>
      <c r="B26" s="3"/>
      <c r="C26" s="3"/>
      <c r="D26" s="3"/>
      <c r="E26" s="3"/>
      <c r="F26" s="3"/>
    </row>
    <row r="27" spans="1:9" x14ac:dyDescent="0.25">
      <c r="A27" t="s">
        <v>120</v>
      </c>
      <c r="B27" s="3">
        <v>343409162</v>
      </c>
      <c r="C27" s="3">
        <v>1700922611</v>
      </c>
      <c r="D27" s="3">
        <v>2134595163</v>
      </c>
      <c r="E27" s="3">
        <v>14052497710</v>
      </c>
      <c r="F27" s="3">
        <v>12159113325</v>
      </c>
      <c r="G27" s="3">
        <v>-2846715401</v>
      </c>
      <c r="H27" s="3">
        <v>801892754</v>
      </c>
      <c r="I27" s="3">
        <v>-4917687908</v>
      </c>
    </row>
    <row r="28" spans="1:9" x14ac:dyDescent="0.25">
      <c r="A28" t="s">
        <v>121</v>
      </c>
      <c r="B28" s="3">
        <v>189801684</v>
      </c>
      <c r="C28" s="3">
        <v>674494358</v>
      </c>
      <c r="D28" s="3">
        <v>300009198</v>
      </c>
      <c r="E28" s="3">
        <v>197188499</v>
      </c>
      <c r="F28" s="3">
        <v>1022316661</v>
      </c>
      <c r="G28" s="3">
        <v>297898927</v>
      </c>
      <c r="H28" s="3">
        <v>325424221</v>
      </c>
      <c r="I28" s="3">
        <v>831673835</v>
      </c>
    </row>
    <row r="29" spans="1:9" x14ac:dyDescent="0.25">
      <c r="A29" s="1"/>
      <c r="B29" s="4">
        <f t="shared" ref="B29:I29" si="1">SUM(B19:B28)</f>
        <v>-1893997055</v>
      </c>
      <c r="C29" s="4">
        <f t="shared" si="1"/>
        <v>-10459780464</v>
      </c>
      <c r="D29" s="4">
        <f t="shared" si="1"/>
        <v>-12610095637</v>
      </c>
      <c r="E29" s="4">
        <f t="shared" si="1"/>
        <v>-13880010099</v>
      </c>
      <c r="F29" s="4">
        <f t="shared" si="1"/>
        <v>-15995949764</v>
      </c>
      <c r="G29" s="4">
        <f t="shared" si="1"/>
        <v>-7043826045</v>
      </c>
      <c r="H29" s="4">
        <f t="shared" si="1"/>
        <v>3874536404</v>
      </c>
      <c r="I29" s="4">
        <f t="shared" si="1"/>
        <v>10880098785</v>
      </c>
    </row>
    <row r="30" spans="1:9" x14ac:dyDescent="0.25">
      <c r="A30" s="1"/>
      <c r="B30" s="4">
        <f t="shared" ref="B30:I30" si="2">B17+B29</f>
        <v>402519382</v>
      </c>
      <c r="C30" s="4">
        <f t="shared" si="2"/>
        <v>-6250522196</v>
      </c>
      <c r="D30" s="4">
        <f t="shared" si="2"/>
        <v>-11175390485</v>
      </c>
      <c r="E30" s="4">
        <f t="shared" si="2"/>
        <v>-11106759817</v>
      </c>
      <c r="F30" s="4">
        <f t="shared" si="2"/>
        <v>-12411069645</v>
      </c>
      <c r="G30" s="4">
        <f t="shared" si="2"/>
        <v>-5652793437</v>
      </c>
      <c r="H30" s="4">
        <f t="shared" si="2"/>
        <v>6151561763</v>
      </c>
      <c r="I30" s="4">
        <f t="shared" si="2"/>
        <v>15723469879</v>
      </c>
    </row>
    <row r="31" spans="1:9" x14ac:dyDescent="0.25">
      <c r="B31" s="3"/>
      <c r="C31" s="3"/>
      <c r="D31" s="3"/>
      <c r="E31" s="3"/>
      <c r="F31" s="3"/>
    </row>
    <row r="32" spans="1:9" x14ac:dyDescent="0.25">
      <c r="A32" s="13" t="s">
        <v>72</v>
      </c>
      <c r="B32" s="3"/>
      <c r="C32" s="3"/>
      <c r="D32" s="3"/>
      <c r="E32" s="3"/>
      <c r="F32" s="3"/>
    </row>
    <row r="33" spans="1:9" x14ac:dyDescent="0.25">
      <c r="A33" t="s">
        <v>27</v>
      </c>
      <c r="B33" s="3">
        <v>0</v>
      </c>
      <c r="C33" s="3">
        <v>0</v>
      </c>
      <c r="D33" s="3">
        <v>0</v>
      </c>
      <c r="E33" s="3"/>
      <c r="F33" s="3">
        <v>0</v>
      </c>
    </row>
    <row r="34" spans="1:9" x14ac:dyDescent="0.25">
      <c r="A34" t="s">
        <v>122</v>
      </c>
      <c r="B34" s="3">
        <v>-1810000000</v>
      </c>
      <c r="C34" s="3">
        <v>890000000</v>
      </c>
      <c r="D34" s="3">
        <v>1000000000</v>
      </c>
      <c r="E34" s="3">
        <v>1000000000</v>
      </c>
      <c r="F34" s="3">
        <v>1000000000</v>
      </c>
      <c r="G34" s="3">
        <v>-2000000000</v>
      </c>
      <c r="H34" s="23">
        <v>-2500000000</v>
      </c>
      <c r="I34" s="3">
        <v>-4000000000</v>
      </c>
    </row>
    <row r="35" spans="1:9" x14ac:dyDescent="0.25">
      <c r="A35" t="s">
        <v>123</v>
      </c>
      <c r="B35" s="3">
        <v>-59514621</v>
      </c>
      <c r="C35" s="3">
        <v>-94031016</v>
      </c>
      <c r="D35" s="3">
        <v>-44152120</v>
      </c>
      <c r="E35" s="3">
        <v>-80216914</v>
      </c>
      <c r="F35" s="3">
        <v>-117186955</v>
      </c>
      <c r="G35" s="3">
        <v>-69985507</v>
      </c>
      <c r="H35" s="23">
        <v>-160405585</v>
      </c>
      <c r="I35" s="3">
        <v>-218133084</v>
      </c>
    </row>
    <row r="36" spans="1:9" x14ac:dyDescent="0.25">
      <c r="A36" t="s">
        <v>124</v>
      </c>
      <c r="B36" s="3">
        <v>1053451</v>
      </c>
      <c r="C36" s="3">
        <v>1390451</v>
      </c>
      <c r="D36" s="3">
        <v>1486701</v>
      </c>
      <c r="E36" s="3">
        <v>1819261</v>
      </c>
      <c r="F36" s="3">
        <v>2114251</v>
      </c>
      <c r="G36" s="3">
        <v>1604531</v>
      </c>
      <c r="H36" s="3">
        <v>6153905</v>
      </c>
      <c r="I36" s="3">
        <v>6223289</v>
      </c>
    </row>
    <row r="37" spans="1:9" x14ac:dyDescent="0.25">
      <c r="A37" t="s">
        <v>125</v>
      </c>
      <c r="B37" s="3"/>
      <c r="C37" s="3"/>
      <c r="D37" s="3"/>
      <c r="E37" s="3"/>
      <c r="F37" s="3"/>
    </row>
    <row r="38" spans="1:9" x14ac:dyDescent="0.25">
      <c r="A38" t="s">
        <v>28</v>
      </c>
      <c r="B38" s="3"/>
      <c r="C38" s="3">
        <v>0</v>
      </c>
      <c r="D38" s="3">
        <v>0</v>
      </c>
      <c r="E38" s="3">
        <v>0</v>
      </c>
      <c r="F38" s="3">
        <v>0</v>
      </c>
    </row>
    <row r="39" spans="1:9" x14ac:dyDescent="0.25">
      <c r="A39" s="1"/>
      <c r="B39" s="4">
        <f t="shared" ref="B39:E39" si="3">SUM(B33:B38)</f>
        <v>-1868461170</v>
      </c>
      <c r="C39" s="4">
        <f t="shared" si="3"/>
        <v>797359435</v>
      </c>
      <c r="D39" s="4">
        <f t="shared" si="3"/>
        <v>957334581</v>
      </c>
      <c r="E39" s="4">
        <f t="shared" si="3"/>
        <v>921602347</v>
      </c>
      <c r="F39" s="4">
        <f>SUM(F33:F38)</f>
        <v>884927296</v>
      </c>
      <c r="G39" s="4">
        <f>SUM(G33:G38)</f>
        <v>-2068380976</v>
      </c>
      <c r="H39" s="4">
        <f>SUM(H33:H38)</f>
        <v>-2654251680</v>
      </c>
      <c r="I39" s="4">
        <f>SUM(I33:I38)</f>
        <v>-4211909795</v>
      </c>
    </row>
    <row r="40" spans="1:9" x14ac:dyDescent="0.25">
      <c r="A40" s="1"/>
      <c r="B40" s="4"/>
      <c r="C40" s="4"/>
      <c r="D40" s="4"/>
      <c r="E40" s="4"/>
      <c r="F40" s="4"/>
    </row>
    <row r="41" spans="1:9" x14ac:dyDescent="0.25">
      <c r="A41" s="13" t="s">
        <v>73</v>
      </c>
      <c r="B41" s="3"/>
      <c r="C41" s="3"/>
      <c r="D41" s="3"/>
      <c r="E41" s="3"/>
      <c r="F41" s="3"/>
    </row>
    <row r="42" spans="1:9" x14ac:dyDescent="0.25">
      <c r="A42" s="2" t="s">
        <v>126</v>
      </c>
      <c r="B42" s="3">
        <v>4000000000</v>
      </c>
      <c r="C42" s="3">
        <v>4000000000</v>
      </c>
      <c r="D42" s="3"/>
      <c r="E42" s="3">
        <v>-500000000</v>
      </c>
      <c r="F42" s="3">
        <v>-500000000</v>
      </c>
      <c r="G42" s="3">
        <v>-500000000</v>
      </c>
      <c r="H42" s="23">
        <v>-500000000</v>
      </c>
    </row>
    <row r="43" spans="1:9" x14ac:dyDescent="0.25">
      <c r="A43" s="2" t="s">
        <v>127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I43" s="3"/>
    </row>
    <row r="44" spans="1:9" x14ac:dyDescent="0.25">
      <c r="A44" s="2" t="s">
        <v>39</v>
      </c>
      <c r="B44" s="3"/>
      <c r="C44" s="3"/>
      <c r="D44" s="3">
        <v>-500000000</v>
      </c>
      <c r="E44" s="3"/>
      <c r="F44" s="3"/>
      <c r="I44" s="3">
        <v>-500000000</v>
      </c>
    </row>
    <row r="45" spans="1:9" x14ac:dyDescent="0.25">
      <c r="A45" s="2" t="s">
        <v>29</v>
      </c>
      <c r="B45" s="3">
        <v>0</v>
      </c>
      <c r="C45" s="3">
        <v>-2118376602</v>
      </c>
      <c r="D45" s="3">
        <v>0</v>
      </c>
      <c r="E45" s="3"/>
      <c r="F45" s="3">
        <v>-1765313835</v>
      </c>
      <c r="I45" s="3">
        <v>-1412251068</v>
      </c>
    </row>
    <row r="46" spans="1:9" x14ac:dyDescent="0.25">
      <c r="A46" s="2" t="s">
        <v>128</v>
      </c>
      <c r="B46" s="3">
        <v>0</v>
      </c>
      <c r="C46" s="3">
        <v>0</v>
      </c>
      <c r="D46" s="3">
        <v>0</v>
      </c>
      <c r="E46" s="3"/>
      <c r="F46" s="3">
        <v>0</v>
      </c>
    </row>
    <row r="47" spans="1:9" x14ac:dyDescent="0.25">
      <c r="A47" s="1"/>
      <c r="B47" s="4">
        <f t="shared" ref="B47:C47" si="4">SUM(B42:B46)</f>
        <v>4000000000</v>
      </c>
      <c r="C47" s="4">
        <f t="shared" si="4"/>
        <v>1881623398</v>
      </c>
      <c r="D47" s="4">
        <f t="shared" ref="D47:I47" si="5">SUM(D42:D46)</f>
        <v>-500000000</v>
      </c>
      <c r="E47" s="4">
        <f t="shared" si="5"/>
        <v>-500000000</v>
      </c>
      <c r="F47" s="4">
        <f t="shared" si="5"/>
        <v>-2265313835</v>
      </c>
      <c r="G47" s="4">
        <f t="shared" si="5"/>
        <v>-500000000</v>
      </c>
      <c r="H47" s="4">
        <f t="shared" si="5"/>
        <v>-500000000</v>
      </c>
      <c r="I47" s="4">
        <f t="shared" si="5"/>
        <v>-1912251068</v>
      </c>
    </row>
    <row r="48" spans="1:9" x14ac:dyDescent="0.25">
      <c r="A48" s="1"/>
      <c r="B48" s="4"/>
      <c r="C48" s="4"/>
      <c r="D48" s="4"/>
      <c r="E48" s="4"/>
      <c r="F48" s="4"/>
    </row>
    <row r="49" spans="1:9" x14ac:dyDescent="0.25">
      <c r="A49" s="13" t="s">
        <v>74</v>
      </c>
      <c r="B49" s="4">
        <f t="shared" ref="B49:C49" si="6">B30+B39+B47</f>
        <v>2534058212</v>
      </c>
      <c r="C49" s="4">
        <f t="shared" si="6"/>
        <v>-3571539363</v>
      </c>
      <c r="D49" s="4">
        <f t="shared" ref="D49:I49" si="7">D30+D39+D47</f>
        <v>-10718055904</v>
      </c>
      <c r="E49" s="4">
        <f t="shared" si="7"/>
        <v>-10685157470</v>
      </c>
      <c r="F49" s="4">
        <f t="shared" si="7"/>
        <v>-13791456184</v>
      </c>
      <c r="G49" s="4">
        <f t="shared" si="7"/>
        <v>-8221174413</v>
      </c>
      <c r="H49" s="4">
        <f t="shared" si="7"/>
        <v>2997310083</v>
      </c>
      <c r="I49" s="4">
        <f t="shared" si="7"/>
        <v>9599309016</v>
      </c>
    </row>
    <row r="50" spans="1:9" x14ac:dyDescent="0.25">
      <c r="A50" s="14" t="s">
        <v>75</v>
      </c>
      <c r="B50" s="3">
        <v>1203994</v>
      </c>
      <c r="C50" s="3">
        <v>2328764</v>
      </c>
      <c r="D50" s="3">
        <v>-284304</v>
      </c>
      <c r="E50" s="3">
        <v>-874109</v>
      </c>
      <c r="F50" s="3">
        <v>-697132</v>
      </c>
      <c r="G50" s="3">
        <v>507344</v>
      </c>
      <c r="H50" s="3">
        <v>776826</v>
      </c>
      <c r="I50" s="3">
        <v>193051</v>
      </c>
    </row>
    <row r="51" spans="1:9" x14ac:dyDescent="0.25">
      <c r="A51" s="14" t="s">
        <v>76</v>
      </c>
      <c r="B51" s="3">
        <v>35458730594</v>
      </c>
      <c r="C51" s="3">
        <v>35458730594</v>
      </c>
      <c r="D51" s="3">
        <v>39295851753</v>
      </c>
      <c r="E51" s="3">
        <v>39295851753</v>
      </c>
      <c r="F51" s="3">
        <v>39295851753</v>
      </c>
      <c r="G51" s="3">
        <v>33231845482</v>
      </c>
      <c r="H51" s="3">
        <v>33231845482</v>
      </c>
      <c r="I51" s="3">
        <v>33231845482</v>
      </c>
    </row>
    <row r="52" spans="1:9" x14ac:dyDescent="0.25">
      <c r="A52" s="13" t="s">
        <v>77</v>
      </c>
      <c r="B52" s="4">
        <f t="shared" ref="B52:E52" si="8">SUM(B49:B51)</f>
        <v>37993992800</v>
      </c>
      <c r="C52" s="4">
        <f t="shared" si="8"/>
        <v>31889519995</v>
      </c>
      <c r="D52" s="4">
        <f t="shared" si="8"/>
        <v>28577511545</v>
      </c>
      <c r="E52" s="4">
        <f t="shared" si="8"/>
        <v>28609820174</v>
      </c>
      <c r="F52" s="4">
        <f>SUM(F49:F51)</f>
        <v>25503698437</v>
      </c>
      <c r="G52" s="4">
        <f>SUM(G49:G51)</f>
        <v>25011178413</v>
      </c>
      <c r="H52" s="4">
        <f>SUM(H49:H51)</f>
        <v>36229932391</v>
      </c>
      <c r="I52" s="4">
        <f>SUM(I49:I51)</f>
        <v>42831347549</v>
      </c>
    </row>
    <row r="53" spans="1:9" x14ac:dyDescent="0.25">
      <c r="A53" s="14" t="s">
        <v>78</v>
      </c>
      <c r="B53" s="16">
        <f>B30/B54</f>
        <v>0.28501970444252478</v>
      </c>
      <c r="C53" s="16">
        <f t="shared" ref="C53:I53" si="9">C30/C54</f>
        <v>-4.4259284610433021</v>
      </c>
      <c r="D53" s="16">
        <f t="shared" si="9"/>
        <v>-7.9131754531624114</v>
      </c>
      <c r="E53" s="16">
        <f t="shared" si="9"/>
        <v>-7.8645788051901828</v>
      </c>
      <c r="F53" s="16">
        <f t="shared" si="9"/>
        <v>-8.7881467581938484</v>
      </c>
      <c r="G53" s="16">
        <f t="shared" si="9"/>
        <v>-4.0026830675407918</v>
      </c>
      <c r="H53" s="16">
        <f t="shared" si="9"/>
        <v>4.3558556282146847</v>
      </c>
      <c r="I53" s="16">
        <f t="shared" si="9"/>
        <v>11.133622225733024</v>
      </c>
    </row>
    <row r="54" spans="1:9" x14ac:dyDescent="0.25">
      <c r="A54" s="13" t="s">
        <v>79</v>
      </c>
      <c r="B54" s="15">
        <v>1412251068</v>
      </c>
      <c r="C54" s="15">
        <v>1412251068</v>
      </c>
      <c r="D54" s="15">
        <v>1412251068</v>
      </c>
      <c r="E54" s="15">
        <v>1412251068</v>
      </c>
      <c r="F54" s="15">
        <v>1412251068</v>
      </c>
      <c r="G54">
        <f>'1'!G40/10</f>
        <v>1412251068</v>
      </c>
      <c r="H54">
        <f>'1'!H40/10</f>
        <v>1412251068</v>
      </c>
      <c r="I54">
        <f>'1'!I40/10</f>
        <v>1412251068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20" sqref="G20"/>
    </sheetView>
  </sheetViews>
  <sheetFormatPr defaultRowHeight="15" x14ac:dyDescent="0.25"/>
  <cols>
    <col min="1" max="1" width="44.85546875" bestFit="1" customWidth="1"/>
    <col min="2" max="2" width="10.28515625" bestFit="1" customWidth="1"/>
    <col min="3" max="3" width="10.5703125" bestFit="1" customWidth="1"/>
    <col min="4" max="4" width="11" bestFit="1" customWidth="1"/>
    <col min="5" max="5" width="10.28515625" bestFit="1" customWidth="1"/>
    <col min="6" max="6" width="10.5703125" bestFit="1" customWidth="1"/>
  </cols>
  <sheetData>
    <row r="1" spans="1:6" x14ac:dyDescent="0.25">
      <c r="A1" s="1" t="s">
        <v>129</v>
      </c>
    </row>
    <row r="2" spans="1:6" x14ac:dyDescent="0.25">
      <c r="A2" s="1" t="s">
        <v>31</v>
      </c>
    </row>
    <row r="3" spans="1:6" x14ac:dyDescent="0.25">
      <c r="A3" t="s">
        <v>40</v>
      </c>
    </row>
    <row r="4" spans="1:6" x14ac:dyDescent="0.25">
      <c r="B4" s="7" t="s">
        <v>36</v>
      </c>
      <c r="C4" s="7" t="s">
        <v>35</v>
      </c>
      <c r="D4" s="7" t="s">
        <v>37</v>
      </c>
      <c r="E4" s="7" t="s">
        <v>36</v>
      </c>
      <c r="F4" s="7" t="s">
        <v>35</v>
      </c>
    </row>
    <row r="5" spans="1:6" ht="15.75" x14ac:dyDescent="0.25">
      <c r="B5" s="9">
        <v>42916</v>
      </c>
      <c r="C5" s="9">
        <v>43008</v>
      </c>
      <c r="D5" s="9">
        <v>43190</v>
      </c>
      <c r="E5" s="9">
        <v>43281</v>
      </c>
      <c r="F5" s="9">
        <v>43373</v>
      </c>
    </row>
    <row r="6" spans="1:6" x14ac:dyDescent="0.25">
      <c r="A6" t="s">
        <v>80</v>
      </c>
      <c r="B6" s="5">
        <f>'2'!B7/'2'!B8</f>
        <v>0.30615306951241739</v>
      </c>
      <c r="C6" s="5">
        <f>'2'!C7/'2'!C8</f>
        <v>0.27793736860668428</v>
      </c>
      <c r="D6" s="5">
        <f>'2'!D7/'2'!D8</f>
        <v>0.19070030811918401</v>
      </c>
      <c r="E6" s="5">
        <f>'2'!E7/'2'!E8</f>
        <v>0.23665722371173695</v>
      </c>
      <c r="F6" s="5">
        <f>'2'!F7/'2'!F8</f>
        <v>0.21949299179216497</v>
      </c>
    </row>
    <row r="7" spans="1:6" x14ac:dyDescent="0.25">
      <c r="A7" t="s">
        <v>32</v>
      </c>
      <c r="B7" s="5">
        <f>'2'!B32/'2'!B15</f>
        <v>0.54000219634828794</v>
      </c>
      <c r="C7" s="5">
        <f>'2'!C32/'2'!C15</f>
        <v>0.49253075483137659</v>
      </c>
      <c r="D7" s="5">
        <f>'2'!D32/'2'!D15</f>
        <v>0.36165498950073055</v>
      </c>
      <c r="E7" s="5">
        <f>'2'!E32/'2'!E15</f>
        <v>0.4860835504458445</v>
      </c>
      <c r="F7" s="5">
        <f>'2'!F32/'2'!F15</f>
        <v>0.39996562984152029</v>
      </c>
    </row>
    <row r="8" spans="1:6" x14ac:dyDescent="0.25">
      <c r="A8" t="s">
        <v>33</v>
      </c>
      <c r="B8" s="5">
        <f>'2'!B47/'2'!B15</f>
        <v>0.12253390228412178</v>
      </c>
      <c r="C8" s="5">
        <f>'2'!C47/'2'!C15</f>
        <v>0.23585058435934694</v>
      </c>
      <c r="D8" s="5">
        <f>'2'!D47/'2'!D15</f>
        <v>-0.26514796228477994</v>
      </c>
      <c r="E8" s="5">
        <f>'2'!E47/'2'!E15</f>
        <v>3.7107582866832384E-2</v>
      </c>
      <c r="F8" s="5">
        <f>'2'!F47/'2'!F15</f>
        <v>2.3048234009123984E-2</v>
      </c>
    </row>
    <row r="9" spans="1:6" x14ac:dyDescent="0.25">
      <c r="A9" t="s">
        <v>81</v>
      </c>
      <c r="B9" s="5">
        <f>'2'!B47/'1'!B24</f>
        <v>2.0095069902294777E-3</v>
      </c>
      <c r="C9" s="5">
        <f>'2'!C47/'1'!C24</f>
        <v>5.6563077593887925E-3</v>
      </c>
      <c r="D9" s="5">
        <f>'2'!D47/'1'!D24</f>
        <v>-1.45983654320648E-3</v>
      </c>
      <c r="E9" s="5">
        <f>'2'!E47/'1'!E24</f>
        <v>5.2994801910594776E-4</v>
      </c>
      <c r="F9" s="5">
        <f>'2'!F47/'1'!F24</f>
        <v>4.5569698252870104E-4</v>
      </c>
    </row>
    <row r="10" spans="1:6" x14ac:dyDescent="0.25">
      <c r="A10" t="s">
        <v>82</v>
      </c>
      <c r="B10" s="5">
        <f>'2'!B47/'1'!B45</f>
        <v>2.305842717261903E-2</v>
      </c>
      <c r="C10" s="5">
        <f>'2'!C47/'1'!C45</f>
        <v>6.7192903476968185E-2</v>
      </c>
      <c r="D10" s="5">
        <f>'2'!D47/'1'!D45</f>
        <v>-1.782533333018849E-2</v>
      </c>
      <c r="E10" s="5">
        <f>'2'!E47/'1'!E45</f>
        <v>6.5297082717085111E-3</v>
      </c>
      <c r="F10" s="5">
        <f>'2'!F47/'1'!F45</f>
        <v>6.079518768515587E-3</v>
      </c>
    </row>
    <row r="11" spans="1:6" x14ac:dyDescent="0.25">
      <c r="A11" t="s">
        <v>34</v>
      </c>
      <c r="B11" s="6">
        <v>0.13189999999999999</v>
      </c>
      <c r="C11" s="6">
        <v>0.11700000000000001</v>
      </c>
      <c r="D11" s="6">
        <v>0.12039999999999999</v>
      </c>
      <c r="E11" s="6">
        <v>0.1177</v>
      </c>
      <c r="F11" s="6">
        <v>0.12089999999999999</v>
      </c>
    </row>
    <row r="12" spans="1:6" x14ac:dyDescent="0.25">
      <c r="A12" t="s">
        <v>83</v>
      </c>
      <c r="B12" s="6">
        <v>3.6700000000000003E-2</v>
      </c>
      <c r="C12" s="6">
        <v>3.7400000000000003E-2</v>
      </c>
      <c r="D12" s="6">
        <v>4.6899999999999997E-2</v>
      </c>
      <c r="E12" s="6">
        <v>5.2299999999999999E-2</v>
      </c>
      <c r="F12" s="6">
        <v>5.3199999999999997E-2</v>
      </c>
    </row>
    <row r="13" spans="1:6" x14ac:dyDescent="0.25">
      <c r="A13" t="s">
        <v>84</v>
      </c>
      <c r="B13" s="6">
        <v>0.87670000000000003</v>
      </c>
      <c r="C13" s="6">
        <v>0.89580000000000004</v>
      </c>
      <c r="D13" s="6">
        <v>0.87880000000000003</v>
      </c>
      <c r="E13" s="6">
        <v>0.9</v>
      </c>
      <c r="F13" s="6">
        <v>0.89910000000000001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2018-10-24T04:37:21Z</dcterms:created>
  <dcterms:modified xsi:type="dcterms:W3CDTF">2020-04-12T14:31:21Z</dcterms:modified>
</cp:coreProperties>
</file>