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XXq1MoaBChbV6AY19B1PYSTQKDg=="/>
    </ext>
  </extLst>
</workbook>
</file>

<file path=xl/calcChain.xml><?xml version="1.0" encoding="utf-8"?>
<calcChain xmlns="http://schemas.openxmlformats.org/spreadsheetml/2006/main">
  <c r="D11" i="4" l="1"/>
  <c r="B11" i="4"/>
  <c r="B10" i="4"/>
  <c r="F9" i="4"/>
  <c r="B9" i="4"/>
  <c r="H36" i="3"/>
  <c r="G36" i="3"/>
  <c r="F36" i="3"/>
  <c r="E36" i="3"/>
  <c r="D36" i="3"/>
  <c r="C36" i="3"/>
  <c r="B36" i="3"/>
  <c r="H35" i="3"/>
  <c r="G35" i="3"/>
  <c r="F35" i="3"/>
  <c r="D35" i="3"/>
  <c r="C35" i="3"/>
  <c r="B35" i="3"/>
  <c r="H31" i="3"/>
  <c r="H33" i="3" s="1"/>
  <c r="D31" i="3"/>
  <c r="D33" i="3" s="1"/>
  <c r="H29" i="3"/>
  <c r="G29" i="3"/>
  <c r="G31" i="3" s="1"/>
  <c r="G33" i="3" s="1"/>
  <c r="F29" i="3"/>
  <c r="E29" i="3"/>
  <c r="D29" i="3"/>
  <c r="C29" i="3"/>
  <c r="C31" i="3" s="1"/>
  <c r="C33" i="3" s="1"/>
  <c r="B29" i="3"/>
  <c r="H23" i="3"/>
  <c r="G23" i="3"/>
  <c r="F23" i="3"/>
  <c r="F31" i="3" s="1"/>
  <c r="F33" i="3" s="1"/>
  <c r="E23" i="3"/>
  <c r="D23" i="3"/>
  <c r="C23" i="3"/>
  <c r="B23" i="3"/>
  <c r="B31" i="3" s="1"/>
  <c r="B33" i="3" s="1"/>
  <c r="H18" i="3"/>
  <c r="G18" i="3"/>
  <c r="F18" i="3"/>
  <c r="E18" i="3"/>
  <c r="E35" i="3" s="1"/>
  <c r="D18" i="3"/>
  <c r="C18" i="3"/>
  <c r="B18" i="3"/>
  <c r="H30" i="2"/>
  <c r="G30" i="2"/>
  <c r="F30" i="2"/>
  <c r="E30" i="2"/>
  <c r="D30" i="2"/>
  <c r="C30" i="2"/>
  <c r="B30" i="2"/>
  <c r="B27" i="2"/>
  <c r="B12" i="4" s="1"/>
  <c r="H24" i="2"/>
  <c r="G24" i="2"/>
  <c r="F24" i="2"/>
  <c r="E24" i="2"/>
  <c r="D24" i="2"/>
  <c r="C24" i="2"/>
  <c r="B24" i="2"/>
  <c r="H22" i="2"/>
  <c r="H27" i="2" s="1"/>
  <c r="H29" i="2" s="1"/>
  <c r="D22" i="2"/>
  <c r="D27" i="2" s="1"/>
  <c r="B22" i="2"/>
  <c r="H20" i="2"/>
  <c r="G20" i="2"/>
  <c r="G22" i="2" s="1"/>
  <c r="G27" i="2" s="1"/>
  <c r="G29" i="2" s="1"/>
  <c r="D20" i="2"/>
  <c r="C20" i="2"/>
  <c r="C22" i="2" s="1"/>
  <c r="C27" i="2" s="1"/>
  <c r="B20" i="2"/>
  <c r="H14" i="2"/>
  <c r="G14" i="2"/>
  <c r="F14" i="2"/>
  <c r="F20" i="2" s="1"/>
  <c r="F22" i="2" s="1"/>
  <c r="F27" i="2" s="1"/>
  <c r="D14" i="2"/>
  <c r="C14" i="2"/>
  <c r="C11" i="4" s="1"/>
  <c r="E10" i="2"/>
  <c r="H8" i="2"/>
  <c r="G8" i="2"/>
  <c r="F8" i="2"/>
  <c r="E8" i="2"/>
  <c r="E14" i="2" s="1"/>
  <c r="D8" i="2"/>
  <c r="C8" i="2"/>
  <c r="B8" i="2"/>
  <c r="H47" i="1"/>
  <c r="G47" i="1"/>
  <c r="F47" i="1"/>
  <c r="E47" i="1"/>
  <c r="D47" i="1"/>
  <c r="C47" i="1"/>
  <c r="B47" i="1"/>
  <c r="H46" i="1"/>
  <c r="G46" i="1"/>
  <c r="D46" i="1"/>
  <c r="C46" i="1"/>
  <c r="F44" i="1"/>
  <c r="B44" i="1"/>
  <c r="H40" i="1"/>
  <c r="G40" i="1"/>
  <c r="F40" i="1"/>
  <c r="F46" i="1" s="1"/>
  <c r="E40" i="1"/>
  <c r="E46" i="1" s="1"/>
  <c r="D40" i="1"/>
  <c r="C40" i="1"/>
  <c r="B40" i="1"/>
  <c r="B46" i="1" s="1"/>
  <c r="H38" i="1"/>
  <c r="H44" i="1" s="1"/>
  <c r="F38" i="1"/>
  <c r="E38" i="1"/>
  <c r="E44" i="1" s="1"/>
  <c r="D38" i="1"/>
  <c r="D44" i="1" s="1"/>
  <c r="B38" i="1"/>
  <c r="H25" i="1"/>
  <c r="G25" i="1"/>
  <c r="G38" i="1" s="1"/>
  <c r="G44" i="1" s="1"/>
  <c r="F25" i="1"/>
  <c r="E25" i="1"/>
  <c r="D25" i="1"/>
  <c r="D9" i="4" s="1"/>
  <c r="C25" i="1"/>
  <c r="C38" i="1" s="1"/>
  <c r="C44" i="1" s="1"/>
  <c r="B25" i="1"/>
  <c r="G19" i="1"/>
  <c r="F19" i="1"/>
  <c r="C19" i="1"/>
  <c r="B19" i="1"/>
  <c r="H12" i="1"/>
  <c r="G12" i="1"/>
  <c r="F12" i="1"/>
  <c r="E12" i="1"/>
  <c r="E9" i="4" s="1"/>
  <c r="D12" i="1"/>
  <c r="C12" i="1"/>
  <c r="B12" i="1"/>
  <c r="H7" i="1"/>
  <c r="H19" i="1" s="1"/>
  <c r="G7" i="1"/>
  <c r="F7" i="1"/>
  <c r="E7" i="1"/>
  <c r="D7" i="1"/>
  <c r="D19" i="1" s="1"/>
  <c r="C7" i="1"/>
  <c r="B7" i="1"/>
  <c r="F12" i="4" l="1"/>
  <c r="F7" i="4"/>
  <c r="F29" i="2"/>
  <c r="F6" i="4"/>
  <c r="F10" i="4"/>
  <c r="C6" i="4"/>
  <c r="C10" i="4"/>
  <c r="C12" i="4"/>
  <c r="C7" i="4"/>
  <c r="C29" i="2"/>
  <c r="E20" i="2"/>
  <c r="E22" i="2" s="1"/>
  <c r="E27" i="2" s="1"/>
  <c r="E11" i="4"/>
  <c r="D10" i="4"/>
  <c r="D12" i="4"/>
  <c r="D7" i="4"/>
  <c r="D29" i="2"/>
  <c r="D6" i="4"/>
  <c r="E31" i="3"/>
  <c r="E33" i="3" s="1"/>
  <c r="C9" i="4"/>
  <c r="B6" i="4"/>
  <c r="F11" i="4"/>
  <c r="E19" i="1"/>
  <c r="B29" i="2"/>
  <c r="B7" i="4"/>
  <c r="E12" i="4" l="1"/>
  <c r="E7" i="4"/>
  <c r="E29" i="2"/>
  <c r="E6" i="4"/>
  <c r="E10" i="4"/>
</calcChain>
</file>

<file path=xl/sharedStrings.xml><?xml version="1.0" encoding="utf-8"?>
<sst xmlns="http://schemas.openxmlformats.org/spreadsheetml/2006/main" count="120" uniqueCount="92">
  <si>
    <t>Familytex (BD) Limited</t>
  </si>
  <si>
    <t>Cash Flow Statement</t>
  </si>
  <si>
    <t>Income Statement</t>
  </si>
  <si>
    <t>As at quarter end</t>
  </si>
  <si>
    <t>Balance Sheet</t>
  </si>
  <si>
    <t xml:space="preserve"> Quarter 2</t>
  </si>
  <si>
    <t>Quarter 3</t>
  </si>
  <si>
    <t>Quarter 1</t>
  </si>
  <si>
    <t>Quarter 2</t>
  </si>
  <si>
    <t>ASSETS</t>
  </si>
  <si>
    <t>Net Cash Flows - Operating Activities</t>
  </si>
  <si>
    <t>Net Revenues</t>
  </si>
  <si>
    <t>NON CURRENT ASSETS</t>
  </si>
  <si>
    <t>Collection from turnover</t>
  </si>
  <si>
    <t>Foreign Exchange Gain /Loss</t>
  </si>
  <si>
    <t>Cost of goods sold</t>
  </si>
  <si>
    <t>Cash/Bank paid to suppliers &amp; employees</t>
  </si>
  <si>
    <t>Property,Plant  and  Equipment</t>
  </si>
  <si>
    <t>Gross Profit</t>
  </si>
  <si>
    <t>Collection form other non operating income</t>
  </si>
  <si>
    <t>Security Deposit</t>
  </si>
  <si>
    <t>Capital work in progress</t>
  </si>
  <si>
    <t>Paid for Operating Expense</t>
  </si>
  <si>
    <t>Cash payment for cost &amp; expenses</t>
  </si>
  <si>
    <t>CURRENT ASSETS</t>
  </si>
  <si>
    <t>Operating Incomes/Expenses</t>
  </si>
  <si>
    <t>Expense paid for other operating activities</t>
  </si>
  <si>
    <t>Paid for other operating activities</t>
  </si>
  <si>
    <t>Warehouse, distribution &amp; selling expenses</t>
  </si>
  <si>
    <t>Inventories</t>
  </si>
  <si>
    <t>Tax paid</t>
  </si>
  <si>
    <t>Trade &amp; otherreceivables</t>
  </si>
  <si>
    <t>Administrative expenses</t>
  </si>
  <si>
    <t>Advance, deposits &amp; prepayments</t>
  </si>
  <si>
    <t>Payment for Financial Expenses</t>
  </si>
  <si>
    <t>Operating Profit</t>
  </si>
  <si>
    <t>Other income</t>
  </si>
  <si>
    <t>Cash &amp; Cash equivalent</t>
  </si>
  <si>
    <t>STD account (IPO)</t>
  </si>
  <si>
    <t>Non-Operating Income/(Expenses)</t>
  </si>
  <si>
    <t>Financial Expenses</t>
  </si>
  <si>
    <t>Foreign Exchange Gain/(Loss)</t>
  </si>
  <si>
    <t>Liabilities and Capital</t>
  </si>
  <si>
    <t>Other non-operation income</t>
  </si>
  <si>
    <t>Liabilities</t>
  </si>
  <si>
    <t>Profit Before contribution to WPPF</t>
  </si>
  <si>
    <t>Net Cash Flows - Investment Activities</t>
  </si>
  <si>
    <t>Non Current Liabilities</t>
  </si>
  <si>
    <t>Acquisition of fixed assets</t>
  </si>
  <si>
    <t>Increase in capital work in progress</t>
  </si>
  <si>
    <t>Contribution to WPPF</t>
  </si>
  <si>
    <t>Current Liabilities</t>
  </si>
  <si>
    <t>Profit Before Taxation</t>
  </si>
  <si>
    <t>Net Cash Flows - Financing Activities</t>
  </si>
  <si>
    <t>Trade and other payables</t>
  </si>
  <si>
    <t>Increse/decrease in short term loan from bank</t>
  </si>
  <si>
    <t>Security Deposits</t>
  </si>
  <si>
    <t>Provision for Taxation</t>
  </si>
  <si>
    <t>Loan to Others</t>
  </si>
  <si>
    <t>Current portion of long term loan</t>
  </si>
  <si>
    <t>Income Tax</t>
  </si>
  <si>
    <t>Short term borrowings</t>
  </si>
  <si>
    <t>Bank Loan</t>
  </si>
  <si>
    <t>Deferred Tax</t>
  </si>
  <si>
    <t>Net Change in Cash Flows</t>
  </si>
  <si>
    <t>Net Profit</t>
  </si>
  <si>
    <t>Other Payable</t>
  </si>
  <si>
    <t>Cash and Cash Equivalents at Beginning Period</t>
  </si>
  <si>
    <t>Refundable share subscription money</t>
  </si>
  <si>
    <t>Cash and Cash Equivalents at End of Period</t>
  </si>
  <si>
    <t>Earnings per share (par value Taka 10)</t>
  </si>
  <si>
    <t>Payable for other finance</t>
  </si>
  <si>
    <t>Share Money Deposit</t>
  </si>
  <si>
    <t>Net Operating Cash Flow Per Share</t>
  </si>
  <si>
    <t>Provision for expenses</t>
  </si>
  <si>
    <t>Shares to Calculate EPS</t>
  </si>
  <si>
    <t>Sundry Creditors</t>
  </si>
  <si>
    <t>Provision for income tax</t>
  </si>
  <si>
    <t>Shares to Calculate NOCFPS</t>
  </si>
  <si>
    <t>Shareholders’ Equity</t>
  </si>
  <si>
    <t>Paid up capital</t>
  </si>
  <si>
    <t>Retained Earnings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</si>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</sst>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12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b/>
      <sz val="11"/>
      <name val="Calibri"/>
    </font>
    <font>
      <b/>
      <sz val="12"/>
      <name val="Calibri"/>
    </font>
    <font>
      <b/>
      <u/>
      <sz val="11"/>
      <color theme="1"/>
      <name val="Calibri"/>
    </font>
    <font>
      <sz val="11"/>
      <color theme="1"/>
      <name val="Arial"/>
    </font>
    <font>
      <sz val="12"/>
      <color theme="1"/>
      <name val="Calibri"/>
    </font>
    <font>
      <b/>
      <u/>
      <sz val="12"/>
      <color theme="1"/>
      <name val="Calibri"/>
    </font>
    <font>
      <b/>
      <sz val="10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41" fontId="2" fillId="0" borderId="0" xfId="0" applyNumberFormat="1" applyFont="1"/>
    <xf numFmtId="41" fontId="3" fillId="0" borderId="0" xfId="0" applyNumberFormat="1" applyFont="1"/>
    <xf numFmtId="0" fontId="4" fillId="0" borderId="0" xfId="0" applyFont="1"/>
    <xf numFmtId="41" fontId="1" fillId="0" borderId="0" xfId="0" applyNumberFormat="1" applyFont="1" applyAlignment="1">
      <alignment horizontal="center"/>
    </xf>
    <xf numFmtId="41" fontId="5" fillId="0" borderId="0" xfId="0" applyNumberFormat="1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2" fillId="0" borderId="0" xfId="0" applyFont="1"/>
    <xf numFmtId="164" fontId="3" fillId="0" borderId="0" xfId="0" applyNumberFormat="1" applyFont="1" applyAlignment="1">
      <alignment horizontal="center"/>
    </xf>
    <xf numFmtId="15" fontId="6" fillId="0" borderId="0" xfId="0" applyNumberFormat="1" applyFont="1" applyAlignment="1">
      <alignment horizontal="center"/>
    </xf>
    <xf numFmtId="164" fontId="2" fillId="0" borderId="0" xfId="0" applyNumberFormat="1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7" fillId="0" borderId="0" xfId="0" applyFont="1"/>
    <xf numFmtId="41" fontId="8" fillId="0" borderId="0" xfId="0" applyNumberFormat="1" applyFont="1"/>
    <xf numFmtId="41" fontId="1" fillId="0" borderId="0" xfId="0" applyNumberFormat="1" applyFont="1"/>
    <xf numFmtId="41" fontId="9" fillId="0" borderId="0" xfId="0" applyNumberFormat="1" applyFont="1"/>
    <xf numFmtId="0" fontId="1" fillId="0" borderId="2" xfId="0" applyFont="1" applyBorder="1"/>
    <xf numFmtId="41" fontId="1" fillId="0" borderId="3" xfId="0" applyNumberFormat="1" applyFont="1" applyBorder="1"/>
    <xf numFmtId="0" fontId="3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3" fontId="1" fillId="0" borderId="0" xfId="0" applyNumberFormat="1" applyFont="1"/>
    <xf numFmtId="165" fontId="1" fillId="0" borderId="0" xfId="0" applyNumberFormat="1" applyFont="1"/>
    <xf numFmtId="165" fontId="2" fillId="0" borderId="0" xfId="0" applyNumberFormat="1" applyFont="1"/>
    <xf numFmtId="41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6" fontId="2" fillId="0" borderId="0" xfId="0" applyNumberFormat="1" applyFont="1"/>
    <xf numFmtId="9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2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7.5" customWidth="1"/>
    <col min="2" max="2" width="12.375" customWidth="1"/>
    <col min="3" max="5" width="12.625" customWidth="1"/>
    <col min="6" max="6" width="12.5" customWidth="1"/>
    <col min="7" max="7" width="12.875" customWidth="1"/>
    <col min="8" max="8" width="14.375" customWidth="1"/>
    <col min="9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A4" s="7"/>
      <c r="B4" s="5" t="s">
        <v>5</v>
      </c>
      <c r="C4" s="5" t="s">
        <v>6</v>
      </c>
      <c r="D4" s="5" t="s">
        <v>7</v>
      </c>
      <c r="E4" s="5" t="s">
        <v>8</v>
      </c>
      <c r="F4" s="5" t="s">
        <v>6</v>
      </c>
      <c r="G4" s="6" t="s">
        <v>7</v>
      </c>
      <c r="H4" s="6" t="s">
        <v>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9"/>
      <c r="B5" s="10">
        <v>43100</v>
      </c>
      <c r="C5" s="10">
        <v>43190</v>
      </c>
      <c r="D5" s="10">
        <v>43373</v>
      </c>
      <c r="E5" s="10">
        <v>43465</v>
      </c>
      <c r="F5" s="10">
        <v>43555</v>
      </c>
      <c r="G5" s="11">
        <v>43738</v>
      </c>
      <c r="H5" s="11">
        <v>43830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25">
      <c r="A6" s="13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 t="s">
        <v>12</v>
      </c>
      <c r="B7" s="17">
        <f t="shared" ref="B7:H7" si="0">SUM(B8:B10)</f>
        <v>0</v>
      </c>
      <c r="C7" s="17">
        <f t="shared" si="0"/>
        <v>1545454862</v>
      </c>
      <c r="D7" s="17">
        <f t="shared" si="0"/>
        <v>1500980902</v>
      </c>
      <c r="E7" s="17">
        <f t="shared" si="0"/>
        <v>0</v>
      </c>
      <c r="F7" s="17">
        <f t="shared" si="0"/>
        <v>1456994598</v>
      </c>
      <c r="G7" s="17">
        <f t="shared" si="0"/>
        <v>0</v>
      </c>
      <c r="H7" s="17">
        <f t="shared" si="0"/>
        <v>0</v>
      </c>
      <c r="I7" s="16"/>
      <c r="J7" s="16"/>
      <c r="K7" s="16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9" t="s">
        <v>17</v>
      </c>
      <c r="B8" s="2"/>
      <c r="C8" s="2">
        <v>1491951340</v>
      </c>
      <c r="D8" s="2">
        <v>1448592798</v>
      </c>
      <c r="E8" s="2"/>
      <c r="F8" s="2">
        <v>1404070804</v>
      </c>
      <c r="G8" s="16"/>
      <c r="H8" s="16"/>
      <c r="I8" s="16"/>
      <c r="J8" s="16"/>
      <c r="K8" s="16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9" t="s">
        <v>20</v>
      </c>
      <c r="B9" s="2"/>
      <c r="C9" s="2">
        <v>2829598</v>
      </c>
      <c r="D9" s="2">
        <v>2829598</v>
      </c>
      <c r="E9" s="2"/>
      <c r="F9" s="2">
        <v>2829598</v>
      </c>
      <c r="G9" s="16"/>
      <c r="H9" s="16"/>
      <c r="I9" s="16"/>
      <c r="J9" s="16"/>
      <c r="K9" s="16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9" t="s">
        <v>21</v>
      </c>
      <c r="B10" s="2"/>
      <c r="C10" s="2">
        <v>50673924</v>
      </c>
      <c r="D10" s="2">
        <v>49558506</v>
      </c>
      <c r="E10" s="2"/>
      <c r="F10" s="2">
        <v>50094196</v>
      </c>
      <c r="G10" s="16"/>
      <c r="H10" s="16"/>
      <c r="I10" s="16"/>
      <c r="J10" s="16"/>
      <c r="K10" s="16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9"/>
      <c r="B11" s="2"/>
      <c r="C11" s="2"/>
      <c r="D11" s="2"/>
      <c r="E11" s="2"/>
      <c r="F11" s="2"/>
      <c r="G11" s="16"/>
      <c r="H11" s="16"/>
      <c r="I11" s="16"/>
      <c r="J11" s="16"/>
      <c r="K11" s="16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5" t="s">
        <v>24</v>
      </c>
      <c r="B12" s="17">
        <f t="shared" ref="B12:H12" si="1">SUM(B13:B17)</f>
        <v>0</v>
      </c>
      <c r="C12" s="17">
        <f t="shared" si="1"/>
        <v>2758767831</v>
      </c>
      <c r="D12" s="17">
        <f t="shared" si="1"/>
        <v>2871162080</v>
      </c>
      <c r="E12" s="17">
        <f t="shared" si="1"/>
        <v>0</v>
      </c>
      <c r="F12" s="17">
        <f t="shared" si="1"/>
        <v>2860123961</v>
      </c>
      <c r="G12" s="17">
        <f t="shared" si="1"/>
        <v>0</v>
      </c>
      <c r="H12" s="17">
        <f t="shared" si="1"/>
        <v>0</v>
      </c>
      <c r="I12" s="16"/>
      <c r="J12" s="16"/>
      <c r="K12" s="16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9" t="s">
        <v>29</v>
      </c>
      <c r="B13" s="2"/>
      <c r="C13" s="2">
        <v>1202081661</v>
      </c>
      <c r="D13" s="2">
        <v>1210692846</v>
      </c>
      <c r="E13" s="2"/>
      <c r="F13" s="2">
        <v>1217216804</v>
      </c>
      <c r="G13" s="16"/>
      <c r="H13" s="16"/>
      <c r="I13" s="16"/>
      <c r="J13" s="16"/>
      <c r="K13" s="16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9" t="s">
        <v>31</v>
      </c>
      <c r="B14" s="2"/>
      <c r="C14" s="2">
        <v>1400373526</v>
      </c>
      <c r="D14" s="2">
        <v>1480286718</v>
      </c>
      <c r="E14" s="2"/>
      <c r="F14" s="2">
        <v>1458982389</v>
      </c>
      <c r="G14" s="16"/>
      <c r="H14" s="16"/>
      <c r="I14" s="16"/>
      <c r="J14" s="16"/>
      <c r="K14" s="16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9" t="s">
        <v>33</v>
      </c>
      <c r="B15" s="2"/>
      <c r="C15" s="2">
        <v>139993189</v>
      </c>
      <c r="D15" s="2">
        <v>178819389</v>
      </c>
      <c r="E15" s="2"/>
      <c r="F15" s="2">
        <v>173678532</v>
      </c>
      <c r="G15" s="16"/>
      <c r="H15" s="16"/>
      <c r="I15" s="16"/>
      <c r="J15" s="16"/>
      <c r="K15" s="16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9" t="s">
        <v>37</v>
      </c>
      <c r="B16" s="2"/>
      <c r="C16" s="2">
        <v>16247040</v>
      </c>
      <c r="D16" s="2">
        <v>1290712</v>
      </c>
      <c r="E16" s="2"/>
      <c r="F16" s="2">
        <v>10173821</v>
      </c>
      <c r="G16" s="16"/>
      <c r="H16" s="16"/>
      <c r="I16" s="16"/>
      <c r="J16" s="16"/>
      <c r="K16" s="16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9" t="s">
        <v>38</v>
      </c>
      <c r="B17" s="2"/>
      <c r="C17" s="2">
        <v>72415</v>
      </c>
      <c r="D17" s="2">
        <v>72415</v>
      </c>
      <c r="E17" s="2"/>
      <c r="F17" s="2">
        <v>72415</v>
      </c>
      <c r="G17" s="16"/>
      <c r="H17" s="16"/>
      <c r="I17" s="16"/>
      <c r="J17" s="16"/>
      <c r="K17" s="16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9"/>
      <c r="B18" s="2"/>
      <c r="C18" s="2"/>
      <c r="D18" s="2"/>
      <c r="E18" s="2"/>
      <c r="F18" s="2"/>
      <c r="G18" s="16"/>
      <c r="H18" s="16"/>
      <c r="I18" s="16"/>
      <c r="J18" s="16"/>
      <c r="K18" s="16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/>
      <c r="B19" s="17">
        <f t="shared" ref="B19:H19" si="2">B12+B7</f>
        <v>0</v>
      </c>
      <c r="C19" s="17">
        <f t="shared" si="2"/>
        <v>4304222693</v>
      </c>
      <c r="D19" s="17">
        <f t="shared" si="2"/>
        <v>4372142982</v>
      </c>
      <c r="E19" s="17">
        <f t="shared" si="2"/>
        <v>0</v>
      </c>
      <c r="F19" s="17">
        <f t="shared" si="2"/>
        <v>4317118559</v>
      </c>
      <c r="G19" s="17">
        <f t="shared" si="2"/>
        <v>0</v>
      </c>
      <c r="H19" s="17">
        <f t="shared" si="2"/>
        <v>0</v>
      </c>
      <c r="I19" s="16"/>
      <c r="J19" s="16"/>
      <c r="K19" s="16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"/>
      <c r="B20" s="17"/>
      <c r="C20" s="17"/>
      <c r="D20" s="17"/>
      <c r="E20" s="17"/>
      <c r="F20" s="17"/>
      <c r="G20" s="16"/>
      <c r="H20" s="16"/>
      <c r="I20" s="16"/>
      <c r="J20" s="16"/>
      <c r="K20" s="16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1" t="s">
        <v>42</v>
      </c>
      <c r="B21" s="2"/>
      <c r="C21" s="2"/>
      <c r="D21" s="2"/>
      <c r="E21" s="2"/>
      <c r="F21" s="2"/>
      <c r="G21" s="16"/>
      <c r="H21" s="16"/>
      <c r="I21" s="16"/>
      <c r="J21" s="16"/>
      <c r="K21" s="16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2" t="s">
        <v>44</v>
      </c>
      <c r="B22" s="17"/>
      <c r="C22" s="17"/>
      <c r="D22" s="17"/>
      <c r="E22" s="17"/>
      <c r="F22" s="17"/>
      <c r="G22" s="16"/>
      <c r="H22" s="16"/>
      <c r="I22" s="16"/>
      <c r="J22" s="16"/>
      <c r="K22" s="16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5" t="s">
        <v>47</v>
      </c>
      <c r="B23" s="17"/>
      <c r="C23" s="17">
        <v>15000000</v>
      </c>
      <c r="D23" s="17"/>
      <c r="E23" s="17"/>
      <c r="F23" s="17"/>
      <c r="G23" s="16"/>
      <c r="H23" s="16"/>
      <c r="I23" s="16"/>
      <c r="J23" s="16"/>
      <c r="K23" s="1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9"/>
      <c r="B24" s="2"/>
      <c r="C24" s="2"/>
      <c r="D24" s="2"/>
      <c r="E24" s="2"/>
      <c r="F24" s="2"/>
      <c r="G24" s="16"/>
      <c r="H24" s="16"/>
      <c r="I24" s="16"/>
      <c r="J24" s="16"/>
      <c r="K24" s="1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5" t="s">
        <v>51</v>
      </c>
      <c r="B25" s="17">
        <f t="shared" ref="B25:H25" si="3">SUM(B26:B36)</f>
        <v>0</v>
      </c>
      <c r="C25" s="17">
        <f t="shared" si="3"/>
        <v>119433707</v>
      </c>
      <c r="D25" s="17">
        <f t="shared" si="3"/>
        <v>217558130</v>
      </c>
      <c r="E25" s="17">
        <f t="shared" si="3"/>
        <v>0</v>
      </c>
      <c r="F25" s="17">
        <f t="shared" si="3"/>
        <v>179860542</v>
      </c>
      <c r="G25" s="17">
        <f t="shared" si="3"/>
        <v>0</v>
      </c>
      <c r="H25" s="17">
        <f t="shared" si="3"/>
        <v>0</v>
      </c>
      <c r="I25" s="16"/>
      <c r="J25" s="16"/>
      <c r="K25" s="16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9" t="s">
        <v>54</v>
      </c>
      <c r="B26" s="2"/>
      <c r="C26" s="2">
        <v>22315042</v>
      </c>
      <c r="D26" s="2">
        <v>41780495</v>
      </c>
      <c r="E26" s="2"/>
      <c r="F26" s="2">
        <v>45955432</v>
      </c>
      <c r="G26" s="16"/>
      <c r="H26" s="16"/>
      <c r="I26" s="16"/>
      <c r="J26" s="16"/>
      <c r="K26" s="1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9" t="s">
        <v>59</v>
      </c>
      <c r="B27" s="2"/>
      <c r="C27" s="2"/>
      <c r="D27" s="2"/>
      <c r="E27" s="2"/>
      <c r="F27" s="2"/>
      <c r="G27" s="16"/>
      <c r="H27" s="16"/>
      <c r="I27" s="16"/>
      <c r="J27" s="16"/>
      <c r="K27" s="1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9" t="s">
        <v>61</v>
      </c>
      <c r="B28" s="2"/>
      <c r="C28" s="2">
        <v>67673419</v>
      </c>
      <c r="D28" s="2">
        <v>112257451</v>
      </c>
      <c r="E28" s="2"/>
      <c r="F28" s="2">
        <v>73075289</v>
      </c>
      <c r="G28" s="16"/>
      <c r="H28" s="16"/>
      <c r="I28" s="16"/>
      <c r="J28" s="16"/>
      <c r="K28" s="16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9" t="s">
        <v>62</v>
      </c>
      <c r="B29" s="2"/>
      <c r="C29" s="2">
        <v>0</v>
      </c>
      <c r="D29" s="2">
        <v>0</v>
      </c>
      <c r="E29" s="2"/>
      <c r="F29" s="2"/>
      <c r="G29" s="16"/>
      <c r="H29" s="16"/>
      <c r="I29" s="16"/>
      <c r="J29" s="16"/>
      <c r="K29" s="1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9" t="s">
        <v>66</v>
      </c>
      <c r="B30" s="2"/>
      <c r="C30" s="2">
        <v>0</v>
      </c>
      <c r="D30" s="2">
        <v>15000000</v>
      </c>
      <c r="E30" s="2"/>
      <c r="F30" s="2">
        <v>15000000</v>
      </c>
      <c r="G30" s="16"/>
      <c r="H30" s="16"/>
      <c r="I30" s="16"/>
      <c r="J30" s="16"/>
      <c r="K30" s="1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9" t="s">
        <v>68</v>
      </c>
      <c r="B31" s="2"/>
      <c r="C31" s="2">
        <v>72415</v>
      </c>
      <c r="D31" s="2">
        <v>72415</v>
      </c>
      <c r="E31" s="2"/>
      <c r="F31" s="2">
        <v>72415</v>
      </c>
      <c r="G31" s="16"/>
      <c r="H31" s="16"/>
      <c r="I31" s="16"/>
      <c r="J31" s="16"/>
      <c r="K31" s="1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9" t="s">
        <v>71</v>
      </c>
      <c r="B32" s="2"/>
      <c r="C32" s="2"/>
      <c r="D32" s="2">
        <v>48447769</v>
      </c>
      <c r="E32" s="2"/>
      <c r="F32" s="2">
        <v>45757406</v>
      </c>
      <c r="G32" s="16"/>
      <c r="H32" s="16"/>
      <c r="I32" s="16"/>
      <c r="J32" s="16"/>
      <c r="K32" s="1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9" t="s">
        <v>72</v>
      </c>
      <c r="B33" s="2"/>
      <c r="C33" s="2"/>
      <c r="D33" s="2"/>
      <c r="E33" s="2"/>
      <c r="F33" s="2"/>
      <c r="G33" s="16"/>
      <c r="H33" s="16"/>
      <c r="I33" s="16"/>
      <c r="J33" s="16"/>
      <c r="K33" s="1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9" t="s">
        <v>74</v>
      </c>
      <c r="B34" s="2"/>
      <c r="C34" s="2">
        <v>16627717</v>
      </c>
      <c r="D34" s="2">
        <v>0</v>
      </c>
      <c r="E34" s="2"/>
      <c r="F34" s="2"/>
      <c r="G34" s="16"/>
      <c r="H34" s="16"/>
      <c r="I34" s="16"/>
      <c r="J34" s="16"/>
      <c r="K34" s="16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9" t="s">
        <v>76</v>
      </c>
      <c r="B35" s="2"/>
      <c r="C35" s="2">
        <v>6379651</v>
      </c>
      <c r="D35" s="2">
        <v>0</v>
      </c>
      <c r="E35" s="2"/>
      <c r="F35" s="2"/>
      <c r="G35" s="16"/>
      <c r="H35" s="16"/>
      <c r="I35" s="16"/>
      <c r="J35" s="16"/>
      <c r="K35" s="16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9" t="s">
        <v>77</v>
      </c>
      <c r="B36" s="2"/>
      <c r="C36" s="2">
        <v>6365463</v>
      </c>
      <c r="D36" s="2">
        <v>0</v>
      </c>
      <c r="E36" s="2"/>
      <c r="F36" s="2"/>
      <c r="G36" s="16"/>
      <c r="H36" s="16"/>
      <c r="I36" s="16"/>
      <c r="J36" s="16"/>
      <c r="K36" s="16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9"/>
      <c r="B37" s="2"/>
      <c r="C37" s="2"/>
      <c r="D37" s="2"/>
      <c r="E37" s="2"/>
      <c r="F37" s="2"/>
      <c r="G37" s="16"/>
      <c r="H37" s="16"/>
      <c r="I37" s="16"/>
      <c r="J37" s="16"/>
      <c r="K37" s="16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1"/>
      <c r="B38" s="17">
        <f t="shared" ref="B38:H38" si="4">B25+B23</f>
        <v>0</v>
      </c>
      <c r="C38" s="17">
        <f t="shared" si="4"/>
        <v>134433707</v>
      </c>
      <c r="D38" s="17">
        <f t="shared" si="4"/>
        <v>217558130</v>
      </c>
      <c r="E38" s="17">
        <f t="shared" si="4"/>
        <v>0</v>
      </c>
      <c r="F38" s="17">
        <f t="shared" si="4"/>
        <v>179860542</v>
      </c>
      <c r="G38" s="17">
        <f t="shared" si="4"/>
        <v>0</v>
      </c>
      <c r="H38" s="17">
        <f t="shared" si="4"/>
        <v>0</v>
      </c>
      <c r="I38" s="16"/>
      <c r="J38" s="16"/>
      <c r="K38" s="16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1"/>
      <c r="B39" s="2"/>
      <c r="C39" s="2"/>
      <c r="D39" s="2"/>
      <c r="E39" s="2"/>
      <c r="F39" s="2"/>
      <c r="G39" s="16"/>
      <c r="H39" s="16"/>
      <c r="I39" s="16"/>
      <c r="J39" s="16"/>
      <c r="K39" s="16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15" t="s">
        <v>79</v>
      </c>
      <c r="B40" s="17">
        <f t="shared" ref="B40:H40" si="5">SUM(B41:B42)</f>
        <v>0</v>
      </c>
      <c r="C40" s="17">
        <f t="shared" si="5"/>
        <v>4169788986</v>
      </c>
      <c r="D40" s="17">
        <f t="shared" si="5"/>
        <v>4154584851</v>
      </c>
      <c r="E40" s="17">
        <f t="shared" si="5"/>
        <v>0</v>
      </c>
      <c r="F40" s="17">
        <f t="shared" si="5"/>
        <v>4137258017</v>
      </c>
      <c r="G40" s="17">
        <f t="shared" si="5"/>
        <v>0</v>
      </c>
      <c r="H40" s="17">
        <f t="shared" si="5"/>
        <v>0</v>
      </c>
      <c r="I40" s="16"/>
      <c r="J40" s="16"/>
      <c r="K40" s="16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9" t="s">
        <v>80</v>
      </c>
      <c r="B41" s="2"/>
      <c r="C41" s="2">
        <v>3372956080</v>
      </c>
      <c r="D41" s="2">
        <v>3372956080</v>
      </c>
      <c r="E41" s="2"/>
      <c r="F41" s="2">
        <v>3541603884</v>
      </c>
      <c r="G41" s="16"/>
      <c r="H41" s="16"/>
      <c r="I41" s="16"/>
      <c r="J41" s="16"/>
      <c r="K41" s="16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9" t="s">
        <v>81</v>
      </c>
      <c r="B42" s="2"/>
      <c r="C42" s="2">
        <v>796832906</v>
      </c>
      <c r="D42" s="2">
        <v>781628771</v>
      </c>
      <c r="E42" s="2"/>
      <c r="F42" s="2">
        <v>595654133</v>
      </c>
      <c r="G42" s="16"/>
      <c r="H42" s="16"/>
      <c r="I42" s="16"/>
      <c r="J42" s="16"/>
      <c r="K42" s="16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9"/>
      <c r="B43" s="2"/>
      <c r="C43" s="2"/>
      <c r="D43" s="2"/>
      <c r="E43" s="2"/>
      <c r="F43" s="2"/>
      <c r="G43" s="16"/>
      <c r="H43" s="16"/>
      <c r="I43" s="16"/>
      <c r="J43" s="16"/>
      <c r="K43" s="16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1"/>
      <c r="B44" s="17">
        <f t="shared" ref="B44:C44" si="6">B38+B40</f>
        <v>0</v>
      </c>
      <c r="C44" s="17">
        <f t="shared" si="6"/>
        <v>4304222693</v>
      </c>
      <c r="D44" s="17">
        <f>D38+D40+1</f>
        <v>4372142982</v>
      </c>
      <c r="E44" s="17">
        <f t="shared" ref="E44:H44" si="7">E38+E40</f>
        <v>0</v>
      </c>
      <c r="F44" s="17">
        <f t="shared" si="7"/>
        <v>4317118559</v>
      </c>
      <c r="G44" s="17">
        <f t="shared" si="7"/>
        <v>0</v>
      </c>
      <c r="H44" s="17">
        <f t="shared" si="7"/>
        <v>0</v>
      </c>
      <c r="I44" s="16"/>
      <c r="J44" s="16"/>
      <c r="K44" s="16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9"/>
      <c r="B45" s="2"/>
      <c r="C45" s="2"/>
      <c r="D45" s="2"/>
      <c r="E45" s="2"/>
      <c r="F45" s="2"/>
      <c r="G45" s="16"/>
      <c r="H45" s="16"/>
      <c r="I45" s="16"/>
      <c r="J45" s="16"/>
      <c r="K45" s="16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14" t="s">
        <v>82</v>
      </c>
      <c r="B46" s="25" t="e">
        <f t="shared" ref="B46:H46" si="8">B40/(B41/10)</f>
        <v>#DIV/0!</v>
      </c>
      <c r="C46" s="25">
        <f t="shared" si="8"/>
        <v>12.362417081932476</v>
      </c>
      <c r="D46" s="25">
        <f t="shared" si="8"/>
        <v>12.317340494395053</v>
      </c>
      <c r="E46" s="25" t="e">
        <f t="shared" si="8"/>
        <v>#DIV/0!</v>
      </c>
      <c r="F46" s="25">
        <f t="shared" si="8"/>
        <v>11.681876778176699</v>
      </c>
      <c r="G46" s="25" t="e">
        <f t="shared" si="8"/>
        <v>#DIV/0!</v>
      </c>
      <c r="H46" s="25" t="e">
        <f t="shared" si="8"/>
        <v>#DIV/0!</v>
      </c>
      <c r="I46" s="16"/>
      <c r="J46" s="16"/>
      <c r="K46" s="1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 x14ac:dyDescent="0.25">
      <c r="A47" s="14" t="s">
        <v>83</v>
      </c>
      <c r="B47" s="17">
        <f t="shared" ref="B47:H47" si="9">B41/10</f>
        <v>0</v>
      </c>
      <c r="C47" s="17">
        <f t="shared" si="9"/>
        <v>337295608</v>
      </c>
      <c r="D47" s="17">
        <f t="shared" si="9"/>
        <v>337295608</v>
      </c>
      <c r="E47" s="17">
        <f t="shared" si="9"/>
        <v>0</v>
      </c>
      <c r="F47" s="17">
        <f t="shared" si="9"/>
        <v>354160388.39999998</v>
      </c>
      <c r="G47" s="17">
        <f t="shared" si="9"/>
        <v>0</v>
      </c>
      <c r="H47" s="17">
        <f t="shared" si="9"/>
        <v>0</v>
      </c>
      <c r="I47" s="16"/>
      <c r="J47" s="16"/>
      <c r="K47" s="16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9"/>
      <c r="B48" s="17"/>
      <c r="C48" s="17"/>
      <c r="D48" s="17"/>
      <c r="E48" s="17"/>
      <c r="F48" s="2"/>
      <c r="G48" s="16"/>
      <c r="H48" s="16"/>
      <c r="I48" s="16"/>
      <c r="J48" s="16"/>
      <c r="K48" s="16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9"/>
      <c r="B49" s="2"/>
      <c r="C49" s="2"/>
      <c r="D49" s="2"/>
      <c r="E49" s="2"/>
      <c r="F49" s="2"/>
      <c r="G49" s="16"/>
      <c r="H49" s="16"/>
      <c r="I49" s="16"/>
      <c r="J49" s="16"/>
      <c r="K49" s="16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9"/>
      <c r="B50" s="17"/>
      <c r="C50" s="17"/>
      <c r="D50" s="17"/>
      <c r="E50" s="17"/>
      <c r="F50" s="2"/>
      <c r="G50" s="16"/>
      <c r="H50" s="16"/>
      <c r="I50" s="16"/>
      <c r="J50" s="16"/>
      <c r="K50" s="16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9"/>
      <c r="B51" s="2"/>
      <c r="C51" s="2"/>
      <c r="D51" s="2"/>
      <c r="E51" s="2"/>
      <c r="F51" s="2"/>
      <c r="G51" s="16"/>
      <c r="H51" s="16"/>
      <c r="I51" s="16"/>
      <c r="J51" s="16"/>
      <c r="K51" s="16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9"/>
      <c r="B52" s="2"/>
      <c r="C52" s="2"/>
      <c r="D52" s="2"/>
      <c r="E52" s="2"/>
      <c r="F52" s="2"/>
      <c r="G52" s="16"/>
      <c r="H52" s="16"/>
      <c r="I52" s="16"/>
      <c r="J52" s="16"/>
      <c r="K52" s="16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9"/>
      <c r="B53" s="2"/>
      <c r="C53" s="2"/>
      <c r="D53" s="2"/>
      <c r="E53" s="2"/>
      <c r="F53" s="2"/>
      <c r="G53" s="16"/>
      <c r="H53" s="16"/>
      <c r="I53" s="16"/>
      <c r="J53" s="16"/>
      <c r="K53" s="16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9"/>
      <c r="B54" s="2"/>
      <c r="C54" s="2"/>
      <c r="D54" s="2"/>
      <c r="E54" s="2"/>
      <c r="F54" s="2"/>
      <c r="G54" s="16"/>
      <c r="H54" s="16"/>
      <c r="I54" s="16"/>
      <c r="J54" s="16"/>
      <c r="K54" s="16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9"/>
      <c r="B55" s="2"/>
      <c r="C55" s="2"/>
      <c r="D55" s="2"/>
      <c r="E55" s="2"/>
      <c r="F55" s="2"/>
      <c r="G55" s="16"/>
      <c r="H55" s="16"/>
      <c r="I55" s="16"/>
      <c r="J55" s="16"/>
      <c r="K55" s="16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9"/>
      <c r="B56" s="2"/>
      <c r="C56" s="2"/>
      <c r="D56" s="2"/>
      <c r="E56" s="2"/>
      <c r="F56" s="2"/>
      <c r="G56" s="16"/>
      <c r="H56" s="16"/>
      <c r="I56" s="16"/>
      <c r="J56" s="16"/>
      <c r="K56" s="16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9"/>
      <c r="B57" s="2"/>
      <c r="C57" s="2"/>
      <c r="D57" s="2"/>
      <c r="E57" s="2"/>
      <c r="F57" s="2"/>
      <c r="G57" s="16"/>
      <c r="H57" s="16"/>
      <c r="I57" s="16"/>
      <c r="J57" s="16"/>
      <c r="K57" s="16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9"/>
      <c r="B58" s="2"/>
      <c r="C58" s="2"/>
      <c r="D58" s="2"/>
      <c r="E58" s="2"/>
      <c r="F58" s="2"/>
      <c r="G58" s="16"/>
      <c r="H58" s="16"/>
      <c r="I58" s="16"/>
      <c r="J58" s="16"/>
      <c r="K58" s="16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9"/>
      <c r="B59" s="2"/>
      <c r="C59" s="2"/>
      <c r="D59" s="2"/>
      <c r="E59" s="2"/>
      <c r="F59" s="2"/>
      <c r="G59" s="16"/>
      <c r="H59" s="16"/>
      <c r="I59" s="16"/>
      <c r="J59" s="16"/>
      <c r="K59" s="16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9"/>
      <c r="B60" s="2"/>
      <c r="C60" s="2"/>
      <c r="D60" s="2"/>
      <c r="E60" s="2"/>
      <c r="F60" s="2"/>
      <c r="G60" s="16"/>
      <c r="H60" s="16"/>
      <c r="I60" s="16"/>
      <c r="J60" s="16"/>
      <c r="K60" s="16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9"/>
      <c r="B61" s="2"/>
      <c r="C61" s="2"/>
      <c r="D61" s="2"/>
      <c r="E61" s="2"/>
      <c r="F61" s="2"/>
      <c r="G61" s="16"/>
      <c r="H61" s="16"/>
      <c r="I61" s="16"/>
      <c r="J61" s="16"/>
      <c r="K61" s="16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9"/>
      <c r="B62" s="2"/>
      <c r="C62" s="2"/>
      <c r="D62" s="2"/>
      <c r="E62" s="2"/>
      <c r="F62" s="2"/>
      <c r="G62" s="16"/>
      <c r="H62" s="16"/>
      <c r="I62" s="16"/>
      <c r="J62" s="16"/>
      <c r="K62" s="16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9"/>
      <c r="B63" s="2"/>
      <c r="C63" s="2"/>
      <c r="D63" s="2"/>
      <c r="E63" s="2"/>
      <c r="F63" s="2"/>
      <c r="G63" s="16"/>
      <c r="H63" s="16"/>
      <c r="I63" s="16"/>
      <c r="J63" s="16"/>
      <c r="K63" s="16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9"/>
      <c r="B64" s="2"/>
      <c r="C64" s="2"/>
      <c r="D64" s="2"/>
      <c r="E64" s="2"/>
      <c r="F64" s="2"/>
      <c r="G64" s="16"/>
      <c r="H64" s="16"/>
      <c r="I64" s="16"/>
      <c r="J64" s="16"/>
      <c r="K64" s="16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9"/>
      <c r="B65" s="2"/>
      <c r="C65" s="2"/>
      <c r="D65" s="2"/>
      <c r="E65" s="2"/>
      <c r="F65" s="2"/>
      <c r="G65" s="16"/>
      <c r="H65" s="16"/>
      <c r="I65" s="16"/>
      <c r="J65" s="16"/>
      <c r="K65" s="16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9"/>
      <c r="B66" s="2"/>
      <c r="C66" s="2"/>
      <c r="D66" s="2"/>
      <c r="E66" s="2"/>
      <c r="F66" s="2"/>
      <c r="G66" s="16"/>
      <c r="H66" s="16"/>
      <c r="I66" s="16"/>
      <c r="J66" s="16"/>
      <c r="K66" s="16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9"/>
      <c r="B67" s="2"/>
      <c r="C67" s="2"/>
      <c r="D67" s="2"/>
      <c r="E67" s="2"/>
      <c r="F67" s="2"/>
      <c r="G67" s="16"/>
      <c r="H67" s="16"/>
      <c r="I67" s="16"/>
      <c r="J67" s="16"/>
      <c r="K67" s="16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9"/>
      <c r="B68" s="2"/>
      <c r="C68" s="2"/>
      <c r="D68" s="2"/>
      <c r="E68" s="2"/>
      <c r="F68" s="2"/>
      <c r="G68" s="16"/>
      <c r="H68" s="16"/>
      <c r="I68" s="16"/>
      <c r="J68" s="16"/>
      <c r="K68" s="16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9"/>
      <c r="B69" s="2"/>
      <c r="C69" s="2"/>
      <c r="D69" s="2"/>
      <c r="E69" s="2"/>
      <c r="F69" s="2"/>
      <c r="G69" s="16"/>
      <c r="H69" s="16"/>
      <c r="I69" s="16"/>
      <c r="J69" s="16"/>
      <c r="K69" s="16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9"/>
      <c r="B70" s="2"/>
      <c r="C70" s="2"/>
      <c r="D70" s="2"/>
      <c r="E70" s="2"/>
      <c r="F70" s="2"/>
      <c r="G70" s="16"/>
      <c r="H70" s="16"/>
      <c r="I70" s="16"/>
      <c r="J70" s="16"/>
      <c r="K70" s="16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9"/>
      <c r="B71" s="2"/>
      <c r="C71" s="2"/>
      <c r="D71" s="2"/>
      <c r="E71" s="2"/>
      <c r="F71" s="2"/>
      <c r="G71" s="16"/>
      <c r="H71" s="16"/>
      <c r="I71" s="16"/>
      <c r="J71" s="16"/>
      <c r="K71" s="16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9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9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9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9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9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9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9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9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9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3.625" customWidth="1"/>
    <col min="2" max="5" width="12.75" customWidth="1"/>
    <col min="6" max="6" width="12.5" customWidth="1"/>
    <col min="7" max="7" width="13.875" customWidth="1"/>
    <col min="8" max="8" width="11.5" customWidth="1"/>
    <col min="9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5" t="s">
        <v>5</v>
      </c>
      <c r="C4" s="5" t="s">
        <v>6</v>
      </c>
      <c r="D4" s="5" t="s">
        <v>7</v>
      </c>
      <c r="E4" s="5" t="s">
        <v>8</v>
      </c>
      <c r="F4" s="5" t="s">
        <v>6</v>
      </c>
      <c r="G4" s="6" t="s">
        <v>7</v>
      </c>
      <c r="H4" s="6" t="s">
        <v>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9"/>
      <c r="B5" s="10">
        <v>43100</v>
      </c>
      <c r="C5" s="10">
        <v>43190</v>
      </c>
      <c r="D5" s="10">
        <v>43373</v>
      </c>
      <c r="E5" s="10">
        <v>43465</v>
      </c>
      <c r="F5" s="10">
        <v>43555</v>
      </c>
      <c r="G5" s="11">
        <v>43738</v>
      </c>
      <c r="H5" s="11">
        <v>43830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25">
      <c r="A6" s="14" t="s">
        <v>11</v>
      </c>
      <c r="B6" s="2"/>
      <c r="C6" s="2">
        <v>222312493</v>
      </c>
      <c r="D6" s="2">
        <v>399844156</v>
      </c>
      <c r="E6" s="2"/>
      <c r="F6" s="2">
        <v>851008338</v>
      </c>
      <c r="G6" s="16"/>
      <c r="H6" s="16"/>
      <c r="I6" s="16"/>
      <c r="J6" s="16"/>
      <c r="K6" s="16"/>
      <c r="L6" s="1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4" t="s">
        <v>15</v>
      </c>
      <c r="B7" s="2"/>
      <c r="C7" s="2">
        <v>210017419</v>
      </c>
      <c r="D7" s="2">
        <v>364181759</v>
      </c>
      <c r="E7" s="2"/>
      <c r="F7" s="2">
        <v>789908903</v>
      </c>
      <c r="G7" s="16"/>
      <c r="H7" s="16"/>
      <c r="I7" s="16"/>
      <c r="J7" s="16"/>
      <c r="K7" s="16"/>
      <c r="L7" s="1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4" t="s">
        <v>18</v>
      </c>
      <c r="B8" s="17">
        <f t="shared" ref="B8:H8" si="0">B6-B7</f>
        <v>0</v>
      </c>
      <c r="C8" s="17">
        <f t="shared" si="0"/>
        <v>12295074</v>
      </c>
      <c r="D8" s="17">
        <f t="shared" si="0"/>
        <v>35662397</v>
      </c>
      <c r="E8" s="17">
        <f t="shared" si="0"/>
        <v>0</v>
      </c>
      <c r="F8" s="17">
        <f t="shared" si="0"/>
        <v>61099435</v>
      </c>
      <c r="G8" s="17">
        <f t="shared" si="0"/>
        <v>0</v>
      </c>
      <c r="H8" s="17">
        <f t="shared" si="0"/>
        <v>0</v>
      </c>
      <c r="I8" s="16"/>
      <c r="J8" s="16"/>
      <c r="K8" s="16"/>
      <c r="L8" s="16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5">
      <c r="A9" s="17"/>
      <c r="B9" s="2"/>
      <c r="C9" s="2"/>
      <c r="D9" s="2"/>
      <c r="E9" s="2"/>
      <c r="F9" s="2"/>
      <c r="G9" s="16"/>
      <c r="H9" s="16"/>
      <c r="I9" s="16"/>
      <c r="J9" s="16"/>
      <c r="K9" s="16"/>
      <c r="L9" s="1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4" t="s">
        <v>25</v>
      </c>
      <c r="B10" s="17">
        <v>74153883</v>
      </c>
      <c r="C10" s="17">
        <v>9361528</v>
      </c>
      <c r="D10" s="17">
        <v>14588828</v>
      </c>
      <c r="E10" s="17">
        <f>SUM(E11:E12)</f>
        <v>0</v>
      </c>
      <c r="F10" s="17">
        <v>36401977</v>
      </c>
      <c r="G10" s="16"/>
      <c r="H10" s="16"/>
      <c r="I10" s="16"/>
      <c r="J10" s="16"/>
      <c r="K10" s="16"/>
      <c r="L10" s="16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5">
      <c r="A11" s="9" t="s">
        <v>28</v>
      </c>
      <c r="B11" s="2"/>
      <c r="C11" s="2"/>
      <c r="D11" s="2"/>
      <c r="E11" s="2"/>
      <c r="F11" s="2"/>
      <c r="G11" s="16"/>
      <c r="H11" s="16"/>
      <c r="I11" s="16"/>
      <c r="J11" s="16"/>
      <c r="K11" s="16"/>
      <c r="L11" s="1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9" t="s">
        <v>32</v>
      </c>
      <c r="B12" s="2"/>
      <c r="C12" s="2"/>
      <c r="D12" s="2"/>
      <c r="E12" s="2"/>
      <c r="F12" s="2"/>
      <c r="G12" s="16"/>
      <c r="H12" s="16"/>
      <c r="I12" s="16"/>
      <c r="J12" s="16"/>
      <c r="K12" s="16"/>
      <c r="L12" s="1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9"/>
      <c r="B13" s="2"/>
      <c r="C13" s="2"/>
      <c r="D13" s="2"/>
      <c r="E13" s="2"/>
      <c r="F13" s="2"/>
      <c r="G13" s="16"/>
      <c r="H13" s="16"/>
      <c r="I13" s="16"/>
      <c r="J13" s="16"/>
      <c r="K13" s="16"/>
      <c r="L13" s="1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7" t="s">
        <v>35</v>
      </c>
      <c r="B14" s="17"/>
      <c r="C14" s="17">
        <f t="shared" ref="C14:H14" si="1">C8-C10</f>
        <v>2933546</v>
      </c>
      <c r="D14" s="17">
        <f t="shared" si="1"/>
        <v>21073569</v>
      </c>
      <c r="E14" s="17">
        <f t="shared" si="1"/>
        <v>0</v>
      </c>
      <c r="F14" s="17">
        <f t="shared" si="1"/>
        <v>24697458</v>
      </c>
      <c r="G14" s="17">
        <f t="shared" si="1"/>
        <v>0</v>
      </c>
      <c r="H14" s="17">
        <f t="shared" si="1"/>
        <v>0</v>
      </c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5">
      <c r="A15" s="19" t="s">
        <v>39</v>
      </c>
      <c r="B15" s="17"/>
      <c r="C15" s="17"/>
      <c r="D15" s="17"/>
      <c r="E15" s="17"/>
      <c r="F15" s="17"/>
      <c r="G15" s="16"/>
      <c r="H15" s="16"/>
      <c r="I15" s="16"/>
      <c r="J15" s="16"/>
      <c r="K15" s="16"/>
      <c r="L15" s="16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5">
      <c r="A16" s="9" t="s">
        <v>40</v>
      </c>
      <c r="B16" s="2"/>
      <c r="C16" s="2">
        <v>3207274</v>
      </c>
      <c r="D16" s="2">
        <v>3605920</v>
      </c>
      <c r="E16" s="2"/>
      <c r="F16" s="2">
        <v>9459193</v>
      </c>
      <c r="G16" s="16"/>
      <c r="H16" s="16"/>
      <c r="I16" s="16"/>
      <c r="J16" s="16"/>
      <c r="K16" s="16"/>
      <c r="L16" s="1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9" t="s">
        <v>41</v>
      </c>
      <c r="B17" s="2"/>
      <c r="C17" s="2">
        <v>175698</v>
      </c>
      <c r="D17" s="2"/>
      <c r="E17" s="2"/>
      <c r="F17" s="2"/>
      <c r="G17" s="16"/>
      <c r="H17" s="16"/>
      <c r="I17" s="16"/>
      <c r="J17" s="16"/>
      <c r="K17" s="16"/>
      <c r="L17" s="1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9" t="s">
        <v>43</v>
      </c>
      <c r="B18" s="2"/>
      <c r="C18" s="2">
        <v>145600</v>
      </c>
      <c r="D18" s="2">
        <v>869325</v>
      </c>
      <c r="E18" s="2"/>
      <c r="F18" s="2">
        <v>3292256</v>
      </c>
      <c r="G18" s="16"/>
      <c r="H18" s="16"/>
      <c r="I18" s="16"/>
      <c r="J18" s="16"/>
      <c r="K18" s="16"/>
      <c r="L18" s="1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9"/>
      <c r="B19" s="2"/>
      <c r="C19" s="2"/>
      <c r="D19" s="2"/>
      <c r="E19" s="2"/>
      <c r="F19" s="2"/>
      <c r="G19" s="16"/>
      <c r="H19" s="16"/>
      <c r="I19" s="16"/>
      <c r="J19" s="16"/>
      <c r="K19" s="16"/>
      <c r="L19" s="1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4" t="s">
        <v>45</v>
      </c>
      <c r="B20" s="17">
        <f>B14-B16+B18</f>
        <v>0</v>
      </c>
      <c r="C20" s="17">
        <f>C14-C16+C18+C17</f>
        <v>47570</v>
      </c>
      <c r="D20" s="17">
        <f t="shared" ref="D20:E20" si="2">D14-D16+D18</f>
        <v>18336974</v>
      </c>
      <c r="E20" s="17">
        <f t="shared" si="2"/>
        <v>0</v>
      </c>
      <c r="F20" s="17">
        <f t="shared" ref="F20:H20" si="3">F14-F16+F17+F18</f>
        <v>18530521</v>
      </c>
      <c r="G20" s="17">
        <f t="shared" si="3"/>
        <v>0</v>
      </c>
      <c r="H20" s="17">
        <f t="shared" si="3"/>
        <v>0</v>
      </c>
      <c r="I20" s="16"/>
      <c r="J20" s="16"/>
      <c r="K20" s="16"/>
      <c r="L20" s="16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25">
      <c r="A21" s="9" t="s">
        <v>50</v>
      </c>
      <c r="B21" s="2"/>
      <c r="C21" s="2">
        <v>485650</v>
      </c>
      <c r="D21" s="2">
        <v>1314422</v>
      </c>
      <c r="E21" s="2"/>
      <c r="F21" s="2">
        <v>3900285</v>
      </c>
      <c r="G21" s="16"/>
      <c r="H21" s="16"/>
      <c r="I21" s="16"/>
      <c r="J21" s="16"/>
      <c r="K21" s="16"/>
      <c r="L21" s="1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4" t="s">
        <v>52</v>
      </c>
      <c r="B22" s="17">
        <f t="shared" ref="B22:H22" si="4">B20-B21</f>
        <v>0</v>
      </c>
      <c r="C22" s="17">
        <f t="shared" si="4"/>
        <v>-438080</v>
      </c>
      <c r="D22" s="17">
        <f t="shared" si="4"/>
        <v>17022552</v>
      </c>
      <c r="E22" s="17">
        <f t="shared" si="4"/>
        <v>0</v>
      </c>
      <c r="F22" s="17">
        <f t="shared" si="4"/>
        <v>14630236</v>
      </c>
      <c r="G22" s="17">
        <f t="shared" si="4"/>
        <v>0</v>
      </c>
      <c r="H22" s="17">
        <f t="shared" si="4"/>
        <v>0</v>
      </c>
      <c r="I22" s="16"/>
      <c r="J22" s="16"/>
      <c r="K22" s="16"/>
      <c r="L22" s="16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25">
      <c r="A23" s="2"/>
      <c r="B23" s="17"/>
      <c r="C23" s="17"/>
      <c r="D23" s="17"/>
      <c r="E23" s="17"/>
      <c r="F23" s="17"/>
      <c r="G23" s="16"/>
      <c r="H23" s="16"/>
      <c r="I23" s="16"/>
      <c r="J23" s="16"/>
      <c r="K23" s="16"/>
      <c r="L23" s="16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5" t="s">
        <v>57</v>
      </c>
      <c r="B24" s="17">
        <f t="shared" ref="B24:H24" si="5">B25+B26</f>
        <v>0</v>
      </c>
      <c r="C24" s="17">
        <f t="shared" si="5"/>
        <v>-666937</v>
      </c>
      <c r="D24" s="17">
        <f t="shared" si="5"/>
        <v>9346163</v>
      </c>
      <c r="E24" s="17">
        <f t="shared" si="5"/>
        <v>0</v>
      </c>
      <c r="F24" s="17">
        <f t="shared" si="5"/>
        <v>24280681</v>
      </c>
      <c r="G24" s="17">
        <f t="shared" si="5"/>
        <v>0</v>
      </c>
      <c r="H24" s="17">
        <f t="shared" si="5"/>
        <v>0</v>
      </c>
      <c r="I24" s="16"/>
      <c r="J24" s="16"/>
      <c r="K24" s="16"/>
      <c r="L24" s="16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25">
      <c r="A25" s="23" t="s">
        <v>60</v>
      </c>
      <c r="B25" s="2">
        <v>0</v>
      </c>
      <c r="C25" s="2">
        <v>-666937</v>
      </c>
      <c r="D25" s="2">
        <v>2399065</v>
      </c>
      <c r="E25" s="2">
        <v>0</v>
      </c>
      <c r="F25" s="2">
        <v>5106050</v>
      </c>
      <c r="G25" s="16"/>
      <c r="H25" s="16"/>
      <c r="I25" s="16"/>
      <c r="J25" s="16"/>
      <c r="K25" s="16"/>
      <c r="L25" s="1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3" t="s">
        <v>63</v>
      </c>
      <c r="B26" s="2">
        <v>0</v>
      </c>
      <c r="C26" s="2"/>
      <c r="D26" s="2">
        <v>6947098</v>
      </c>
      <c r="E26" s="2">
        <v>0</v>
      </c>
      <c r="F26" s="2">
        <v>19174631</v>
      </c>
      <c r="G26" s="16"/>
      <c r="H26" s="16"/>
      <c r="I26" s="16"/>
      <c r="J26" s="16"/>
      <c r="K26" s="16"/>
      <c r="L26" s="1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4" t="s">
        <v>65</v>
      </c>
      <c r="B27" s="17">
        <f>B22-B24</f>
        <v>0</v>
      </c>
      <c r="C27" s="17">
        <f>C22+C24</f>
        <v>-1105017</v>
      </c>
      <c r="D27" s="17">
        <f t="shared" ref="D27:H27" si="6">D22-D24</f>
        <v>7676389</v>
      </c>
      <c r="E27" s="17">
        <f t="shared" si="6"/>
        <v>0</v>
      </c>
      <c r="F27" s="17">
        <f t="shared" si="6"/>
        <v>-9650445</v>
      </c>
      <c r="G27" s="17">
        <f t="shared" si="6"/>
        <v>0</v>
      </c>
      <c r="H27" s="17">
        <f t="shared" si="6"/>
        <v>0</v>
      </c>
      <c r="I27" s="16"/>
      <c r="J27" s="16"/>
      <c r="K27" s="16"/>
      <c r="L27" s="16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25">
      <c r="A28" s="1"/>
      <c r="B28" s="2"/>
      <c r="C28" s="2"/>
      <c r="D28" s="2"/>
      <c r="E28" s="2"/>
      <c r="F28" s="2"/>
      <c r="G28" s="16"/>
      <c r="H28" s="16"/>
      <c r="I28" s="16"/>
      <c r="J28" s="16"/>
      <c r="K28" s="16"/>
      <c r="L28" s="16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4" t="s">
        <v>70</v>
      </c>
      <c r="B29" s="24" t="e">
        <f>B27/('1'!B41/10)</f>
        <v>#DIV/0!</v>
      </c>
      <c r="C29" s="24">
        <f>C27/('1'!C41/10)</f>
        <v>-3.2761084751509722E-3</v>
      </c>
      <c r="D29" s="24">
        <f>D27/('1'!D41/10)</f>
        <v>2.2758639062978845E-2</v>
      </c>
      <c r="E29" s="24" t="e">
        <f>E27/('1'!E41/10)</f>
        <v>#DIV/0!</v>
      </c>
      <c r="F29" s="24">
        <f>F27/('1'!F41/10)</f>
        <v>-2.724879833003933E-2</v>
      </c>
      <c r="G29" s="24" t="e">
        <f>G27/('1'!G41/10)</f>
        <v>#DIV/0!</v>
      </c>
      <c r="H29" s="24" t="e">
        <f>H27/('1'!H41/10)</f>
        <v>#DIV/0!</v>
      </c>
      <c r="I29" s="16"/>
      <c r="J29" s="16"/>
      <c r="K29" s="16"/>
      <c r="L29" s="16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 x14ac:dyDescent="0.25">
      <c r="A30" s="19" t="s">
        <v>75</v>
      </c>
      <c r="B30" s="17">
        <f>'1'!B41/10</f>
        <v>0</v>
      </c>
      <c r="C30" s="17">
        <f>'1'!C41/10</f>
        <v>337295608</v>
      </c>
      <c r="D30" s="17">
        <f>'1'!D41/10</f>
        <v>337295608</v>
      </c>
      <c r="E30" s="17">
        <f>'1'!E41/10</f>
        <v>0</v>
      </c>
      <c r="F30" s="17">
        <f>'1'!F41/10</f>
        <v>354160388.39999998</v>
      </c>
      <c r="G30" s="17">
        <f>'1'!G41/10</f>
        <v>0</v>
      </c>
      <c r="H30" s="17">
        <f>'1'!H41/10</f>
        <v>0</v>
      </c>
      <c r="I30" s="16"/>
      <c r="J30" s="16"/>
      <c r="K30" s="16"/>
      <c r="L30" s="16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9"/>
      <c r="B31" s="2"/>
      <c r="C31" s="2"/>
      <c r="D31" s="2"/>
      <c r="E31" s="2"/>
      <c r="F31" s="2"/>
      <c r="G31" s="16"/>
      <c r="H31" s="16"/>
      <c r="I31" s="16"/>
      <c r="J31" s="16"/>
      <c r="K31" s="16"/>
      <c r="L31" s="16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"/>
      <c r="B32" s="17"/>
      <c r="C32" s="17"/>
      <c r="D32" s="17"/>
      <c r="E32" s="17"/>
      <c r="F32" s="17"/>
      <c r="G32" s="16"/>
      <c r="H32" s="16"/>
      <c r="I32" s="16"/>
      <c r="J32" s="16"/>
      <c r="K32" s="16"/>
      <c r="L32" s="16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9"/>
      <c r="B33" s="2"/>
      <c r="C33" s="2"/>
      <c r="D33" s="2"/>
      <c r="E33" s="2"/>
      <c r="F33" s="2"/>
      <c r="G33" s="16"/>
      <c r="H33" s="16"/>
      <c r="I33" s="16"/>
      <c r="J33" s="16"/>
      <c r="K33" s="16"/>
      <c r="L33" s="16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9"/>
      <c r="B34" s="2"/>
      <c r="C34" s="2"/>
      <c r="D34" s="2"/>
      <c r="E34" s="2"/>
      <c r="F34" s="2"/>
      <c r="G34" s="16"/>
      <c r="H34" s="16"/>
      <c r="I34" s="16"/>
      <c r="J34" s="16"/>
      <c r="K34" s="16"/>
      <c r="L34" s="16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9"/>
      <c r="B35" s="2"/>
      <c r="C35" s="2"/>
      <c r="D35" s="2"/>
      <c r="E35" s="2"/>
      <c r="F35" s="2"/>
      <c r="G35" s="16"/>
      <c r="H35" s="16"/>
      <c r="I35" s="16"/>
      <c r="J35" s="16"/>
      <c r="K35" s="16"/>
      <c r="L35" s="16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9"/>
      <c r="B36" s="2"/>
      <c r="C36" s="2"/>
      <c r="D36" s="2"/>
      <c r="E36" s="2"/>
      <c r="F36" s="2"/>
      <c r="G36" s="16"/>
      <c r="H36" s="16"/>
      <c r="I36" s="16"/>
      <c r="J36" s="16"/>
      <c r="K36" s="16"/>
      <c r="L36" s="16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9"/>
      <c r="B37" s="2"/>
      <c r="C37" s="2"/>
      <c r="D37" s="2"/>
      <c r="E37" s="2"/>
      <c r="F37" s="2"/>
      <c r="G37" s="16"/>
      <c r="H37" s="16"/>
      <c r="I37" s="16"/>
      <c r="J37" s="16"/>
      <c r="K37" s="16"/>
      <c r="L37" s="16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9"/>
      <c r="B38" s="2"/>
      <c r="C38" s="2"/>
      <c r="D38" s="2"/>
      <c r="E38" s="2"/>
      <c r="F38" s="2"/>
      <c r="G38" s="16"/>
      <c r="H38" s="16"/>
      <c r="I38" s="16"/>
      <c r="J38" s="16"/>
      <c r="K38" s="16"/>
      <c r="L38" s="16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1"/>
      <c r="B39" s="17"/>
      <c r="C39" s="17"/>
      <c r="D39" s="17"/>
      <c r="E39" s="17"/>
      <c r="F39" s="17"/>
      <c r="G39" s="16"/>
      <c r="H39" s="16"/>
      <c r="I39" s="16"/>
      <c r="J39" s="16"/>
      <c r="K39" s="16"/>
      <c r="L39" s="16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1"/>
      <c r="B40" s="2"/>
      <c r="C40" s="2"/>
      <c r="D40" s="2"/>
      <c r="E40" s="2"/>
      <c r="F40" s="2"/>
      <c r="G40" s="16"/>
      <c r="H40" s="16"/>
      <c r="I40" s="16"/>
      <c r="J40" s="16"/>
      <c r="K40" s="16"/>
      <c r="L40" s="16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1"/>
      <c r="B41" s="17"/>
      <c r="C41" s="17"/>
      <c r="D41" s="17"/>
      <c r="E41" s="17"/>
      <c r="F41" s="17"/>
      <c r="G41" s="16"/>
      <c r="H41" s="16"/>
      <c r="I41" s="16"/>
      <c r="J41" s="16"/>
      <c r="K41" s="16"/>
      <c r="L41" s="16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9"/>
      <c r="B42" s="2"/>
      <c r="C42" s="2"/>
      <c r="D42" s="2"/>
      <c r="E42" s="2"/>
      <c r="F42" s="2"/>
      <c r="G42" s="16"/>
      <c r="H42" s="16"/>
      <c r="I42" s="16"/>
      <c r="J42" s="16"/>
      <c r="K42" s="16"/>
      <c r="L42" s="16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1"/>
      <c r="B43" s="25"/>
      <c r="C43" s="25"/>
      <c r="D43" s="25"/>
      <c r="E43" s="25"/>
      <c r="F43" s="25"/>
      <c r="G43" s="16"/>
      <c r="H43" s="16"/>
      <c r="I43" s="16"/>
      <c r="J43" s="16"/>
      <c r="K43" s="16"/>
      <c r="L43" s="1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 x14ac:dyDescent="0.25">
      <c r="A44" s="9"/>
      <c r="B44" s="17"/>
      <c r="C44" s="17"/>
      <c r="D44" s="17"/>
      <c r="E44" s="17"/>
      <c r="F44" s="17"/>
      <c r="G44" s="16"/>
      <c r="H44" s="16"/>
      <c r="I44" s="16"/>
      <c r="J44" s="16"/>
      <c r="K44" s="16"/>
      <c r="L44" s="16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9"/>
      <c r="B45" s="2"/>
      <c r="C45" s="2"/>
      <c r="D45" s="2"/>
      <c r="E45" s="2"/>
      <c r="F45" s="2"/>
      <c r="G45" s="16"/>
      <c r="H45" s="16"/>
      <c r="I45" s="16"/>
      <c r="J45" s="16"/>
      <c r="K45" s="16"/>
      <c r="L45" s="16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9"/>
      <c r="B46" s="17"/>
      <c r="C46" s="17"/>
      <c r="D46" s="17"/>
      <c r="E46" s="17"/>
      <c r="F46" s="2"/>
      <c r="G46" s="16"/>
      <c r="H46" s="16"/>
      <c r="I46" s="16"/>
      <c r="J46" s="16"/>
      <c r="K46" s="16"/>
      <c r="L46" s="16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9"/>
      <c r="B47" s="2"/>
      <c r="C47" s="2"/>
      <c r="D47" s="2"/>
      <c r="E47" s="2"/>
      <c r="F47" s="2"/>
      <c r="G47" s="16"/>
      <c r="H47" s="16"/>
      <c r="I47" s="16"/>
      <c r="J47" s="16"/>
      <c r="K47" s="16"/>
      <c r="L47" s="16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9"/>
      <c r="B48" s="17"/>
      <c r="C48" s="17"/>
      <c r="D48" s="17"/>
      <c r="E48" s="17"/>
      <c r="F48" s="2"/>
      <c r="G48" s="16"/>
      <c r="H48" s="16"/>
      <c r="I48" s="16"/>
      <c r="J48" s="16"/>
      <c r="K48" s="16"/>
      <c r="L48" s="16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9"/>
      <c r="B49" s="2"/>
      <c r="C49" s="2"/>
      <c r="D49" s="2"/>
      <c r="E49" s="2"/>
      <c r="F49" s="2"/>
      <c r="G49" s="16"/>
      <c r="H49" s="16"/>
      <c r="I49" s="16"/>
      <c r="J49" s="16"/>
      <c r="K49" s="16"/>
      <c r="L49" s="16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G50" s="2"/>
      <c r="H50" s="2"/>
      <c r="I50" s="2"/>
      <c r="J50" s="2"/>
      <c r="K50" s="2"/>
      <c r="L50" s="2"/>
    </row>
    <row r="51" spans="1:26" ht="15.75" customHeight="1" x14ac:dyDescent="0.25">
      <c r="G51" s="2"/>
      <c r="H51" s="2"/>
      <c r="I51" s="2"/>
      <c r="J51" s="2"/>
      <c r="K51" s="2"/>
      <c r="L51" s="2"/>
    </row>
    <row r="52" spans="1:26" ht="15.75" customHeight="1" x14ac:dyDescent="0.25">
      <c r="A52" s="9"/>
      <c r="G52" s="2"/>
      <c r="H52" s="2"/>
      <c r="I52" s="2"/>
      <c r="J52" s="2"/>
      <c r="K52" s="2"/>
      <c r="L52" s="2"/>
    </row>
    <row r="53" spans="1:26" ht="15.75" customHeight="1" x14ac:dyDescent="0.25">
      <c r="G53" s="2"/>
      <c r="H53" s="2"/>
      <c r="I53" s="2"/>
      <c r="J53" s="2"/>
      <c r="K53" s="2"/>
      <c r="L53" s="2"/>
    </row>
    <row r="54" spans="1:26" ht="15.75" customHeight="1" x14ac:dyDescent="0.25">
      <c r="G54" s="2"/>
      <c r="H54" s="2"/>
      <c r="I54" s="2"/>
      <c r="J54" s="2"/>
      <c r="K54" s="2"/>
      <c r="L54" s="2"/>
    </row>
    <row r="55" spans="1:26" ht="15.75" customHeight="1" x14ac:dyDescent="0.25">
      <c r="G55" s="2"/>
      <c r="H55" s="2"/>
      <c r="I55" s="2"/>
      <c r="J55" s="2"/>
      <c r="K55" s="2"/>
      <c r="L55" s="2"/>
    </row>
    <row r="56" spans="1:26" ht="15.75" customHeight="1" x14ac:dyDescent="0.25">
      <c r="G56" s="2"/>
      <c r="H56" s="2"/>
      <c r="I56" s="2"/>
      <c r="J56" s="2"/>
      <c r="K56" s="2"/>
      <c r="L56" s="2"/>
    </row>
    <row r="57" spans="1:26" ht="15.75" customHeight="1" x14ac:dyDescent="0.25">
      <c r="G57" s="2"/>
      <c r="H57" s="2"/>
      <c r="I57" s="2"/>
      <c r="J57" s="2"/>
      <c r="K57" s="2"/>
      <c r="L57" s="2"/>
    </row>
    <row r="58" spans="1:26" ht="15.75" customHeight="1" x14ac:dyDescent="0.25">
      <c r="G58" s="2"/>
      <c r="H58" s="2"/>
      <c r="I58" s="2"/>
      <c r="J58" s="2"/>
      <c r="K58" s="2"/>
      <c r="L58" s="2"/>
    </row>
    <row r="59" spans="1:26" ht="15.75" customHeight="1" x14ac:dyDescent="0.25">
      <c r="G59" s="2"/>
      <c r="H59" s="2"/>
      <c r="I59" s="2"/>
      <c r="J59" s="2"/>
      <c r="K59" s="2"/>
      <c r="L59" s="2"/>
    </row>
    <row r="60" spans="1:26" ht="15.75" customHeight="1" x14ac:dyDescent="0.25">
      <c r="G60" s="2"/>
      <c r="H60" s="2"/>
      <c r="I60" s="2"/>
      <c r="J60" s="2"/>
      <c r="K60" s="2"/>
      <c r="L60" s="2"/>
    </row>
    <row r="61" spans="1:26" ht="15.75" customHeight="1" x14ac:dyDescent="0.25">
      <c r="G61" s="2"/>
      <c r="H61" s="2"/>
      <c r="I61" s="2"/>
      <c r="J61" s="2"/>
      <c r="K61" s="2"/>
      <c r="L61" s="2"/>
    </row>
    <row r="62" spans="1:26" ht="15.75" customHeight="1" x14ac:dyDescent="0.25">
      <c r="G62" s="2"/>
      <c r="H62" s="2"/>
      <c r="I62" s="2"/>
      <c r="J62" s="2"/>
      <c r="K62" s="2"/>
      <c r="L62" s="2"/>
    </row>
    <row r="63" spans="1:26" ht="15.75" customHeight="1" x14ac:dyDescent="0.25">
      <c r="G63" s="2"/>
      <c r="H63" s="2"/>
      <c r="I63" s="2"/>
      <c r="J63" s="2"/>
      <c r="K63" s="2"/>
      <c r="L63" s="2"/>
    </row>
    <row r="64" spans="1:26" ht="15.75" customHeight="1" x14ac:dyDescent="0.25">
      <c r="G64" s="2"/>
      <c r="H64" s="2"/>
      <c r="I64" s="2"/>
      <c r="J64" s="2"/>
      <c r="K64" s="2"/>
      <c r="L64" s="2"/>
    </row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B45:F45">
    <cfRule type="containsText" dxfId="1" priority="1" operator="containsText" text="Not Balanced">
      <formula>NOT(ISERROR(SEARCH(("Not Balanced"),(B45))))</formula>
    </cfRule>
  </conditionalFormatting>
  <conditionalFormatting sqref="B45:F45">
    <cfRule type="containsText" dxfId="0" priority="2" operator="containsText" text="Balanced">
      <formula>NOT(ISERROR(SEARCH(("Balanced"),(B45))))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2" sqref="A22"/>
    </sheetView>
  </sheetViews>
  <sheetFormatPr defaultColWidth="12.625" defaultRowHeight="15" customHeight="1" x14ac:dyDescent="0.2"/>
  <cols>
    <col min="1" max="1" width="39.875" customWidth="1"/>
    <col min="2" max="2" width="12.875" customWidth="1"/>
    <col min="3" max="6" width="13.125" customWidth="1"/>
    <col min="7" max="7" width="15.25" customWidth="1"/>
    <col min="8" max="8" width="14.125" customWidth="1"/>
    <col min="9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1</v>
      </c>
      <c r="B2" s="3"/>
      <c r="C2" s="3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4" t="s">
        <v>3</v>
      </c>
      <c r="B3" s="3"/>
      <c r="C3" s="3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5" t="s">
        <v>5</v>
      </c>
      <c r="C4" s="5" t="s">
        <v>6</v>
      </c>
      <c r="D4" s="5" t="s">
        <v>7</v>
      </c>
      <c r="E4" s="5" t="s">
        <v>8</v>
      </c>
      <c r="F4" s="5" t="s">
        <v>6</v>
      </c>
      <c r="G4" s="6" t="s">
        <v>7</v>
      </c>
      <c r="H4" s="6" t="s">
        <v>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8"/>
      <c r="B5" s="10">
        <v>43100</v>
      </c>
      <c r="C5" s="10">
        <v>43190</v>
      </c>
      <c r="D5" s="10">
        <v>43373</v>
      </c>
      <c r="E5" s="10">
        <v>43465</v>
      </c>
      <c r="F5" s="10">
        <v>43555</v>
      </c>
      <c r="G5" s="11">
        <v>43738</v>
      </c>
      <c r="H5" s="11">
        <v>43830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25">
      <c r="A6" s="14" t="s">
        <v>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13</v>
      </c>
      <c r="B7" s="2"/>
      <c r="C7" s="2">
        <v>244372846</v>
      </c>
      <c r="D7" s="2">
        <v>368772146</v>
      </c>
      <c r="E7" s="2"/>
      <c r="F7" s="2">
        <v>190386999</v>
      </c>
      <c r="G7" s="16"/>
      <c r="H7" s="16"/>
      <c r="I7" s="16"/>
      <c r="J7" s="16"/>
      <c r="K7" s="16"/>
      <c r="L7" s="16"/>
      <c r="M7" s="16"/>
      <c r="N7" s="16"/>
      <c r="O7" s="16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14</v>
      </c>
      <c r="B8" s="2"/>
      <c r="C8" s="2">
        <v>175699</v>
      </c>
      <c r="D8" s="2">
        <v>0</v>
      </c>
      <c r="E8" s="2"/>
      <c r="F8" s="2"/>
      <c r="G8" s="16"/>
      <c r="H8" s="16"/>
      <c r="I8" s="16"/>
      <c r="J8" s="16"/>
      <c r="K8" s="16"/>
      <c r="L8" s="16"/>
      <c r="M8" s="16"/>
      <c r="N8" s="16"/>
      <c r="O8" s="16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16</v>
      </c>
      <c r="B9" s="2"/>
      <c r="C9" s="2"/>
      <c r="D9" s="2"/>
      <c r="E9" s="2"/>
      <c r="F9" s="2">
        <v>-186652245</v>
      </c>
      <c r="G9" s="16"/>
      <c r="H9" s="16"/>
      <c r="I9" s="16"/>
      <c r="J9" s="16"/>
      <c r="K9" s="16"/>
      <c r="L9" s="16"/>
      <c r="M9" s="16"/>
      <c r="N9" s="16"/>
      <c r="O9" s="16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x14ac:dyDescent="0.25">
      <c r="A10" s="18" t="s">
        <v>19</v>
      </c>
      <c r="B10" s="2"/>
      <c r="C10" s="2">
        <v>145600</v>
      </c>
      <c r="D10" s="2">
        <v>869325</v>
      </c>
      <c r="E10" s="2"/>
      <c r="F10" s="2"/>
      <c r="G10" s="16"/>
      <c r="H10" s="16"/>
      <c r="I10" s="16"/>
      <c r="J10" s="16"/>
      <c r="K10" s="16"/>
      <c r="L10" s="16"/>
      <c r="M10" s="16"/>
      <c r="N10" s="16"/>
      <c r="O10" s="16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x14ac:dyDescent="0.25">
      <c r="A11" s="18" t="s">
        <v>22</v>
      </c>
      <c r="B11" s="2"/>
      <c r="C11" s="2">
        <v>-12572005</v>
      </c>
      <c r="D11" s="2">
        <v>-14421345</v>
      </c>
      <c r="E11" s="2"/>
      <c r="F11" s="2"/>
      <c r="G11" s="16"/>
      <c r="H11" s="16"/>
      <c r="I11" s="16"/>
      <c r="J11" s="16"/>
      <c r="K11" s="16"/>
      <c r="L11" s="16"/>
      <c r="M11" s="16"/>
      <c r="N11" s="16"/>
      <c r="O11" s="16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23</v>
      </c>
      <c r="B12" s="2"/>
      <c r="C12" s="2">
        <v>-230558422</v>
      </c>
      <c r="D12" s="2">
        <v>-347048857</v>
      </c>
      <c r="E12" s="2"/>
      <c r="F12" s="2"/>
      <c r="G12" s="16"/>
      <c r="H12" s="16"/>
      <c r="I12" s="16"/>
      <c r="J12" s="16"/>
      <c r="K12" s="16"/>
      <c r="L12" s="16"/>
      <c r="M12" s="16"/>
      <c r="N12" s="16"/>
      <c r="O12" s="16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26</v>
      </c>
      <c r="B13" s="2"/>
      <c r="C13" s="2"/>
      <c r="D13" s="2">
        <v>-1314422</v>
      </c>
      <c r="E13" s="2"/>
      <c r="F13" s="2"/>
      <c r="G13" s="16"/>
      <c r="H13" s="16"/>
      <c r="I13" s="16"/>
      <c r="J13" s="16"/>
      <c r="K13" s="16"/>
      <c r="L13" s="16"/>
      <c r="M13" s="16"/>
      <c r="N13" s="16"/>
      <c r="O13" s="16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27</v>
      </c>
      <c r="B14" s="2"/>
      <c r="C14" s="2">
        <v>-485650</v>
      </c>
      <c r="D14" s="2"/>
      <c r="E14" s="2"/>
      <c r="F14" s="2"/>
      <c r="G14" s="16"/>
      <c r="H14" s="16"/>
      <c r="I14" s="16"/>
      <c r="J14" s="16"/>
      <c r="K14" s="16"/>
      <c r="L14" s="16"/>
      <c r="M14" s="16"/>
      <c r="N14" s="16"/>
      <c r="O14" s="16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30</v>
      </c>
      <c r="B15" s="2"/>
      <c r="C15" s="2">
        <v>0</v>
      </c>
      <c r="D15" s="2">
        <v>0</v>
      </c>
      <c r="E15" s="2"/>
      <c r="F15" s="2">
        <v>-50700</v>
      </c>
      <c r="G15" s="16"/>
      <c r="H15" s="16"/>
      <c r="I15" s="16"/>
      <c r="J15" s="16"/>
      <c r="K15" s="16"/>
      <c r="L15" s="16"/>
      <c r="M15" s="16"/>
      <c r="N15" s="16"/>
      <c r="O15" s="16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34</v>
      </c>
      <c r="B16" s="2"/>
      <c r="C16" s="2">
        <v>-3207274</v>
      </c>
      <c r="D16" s="2">
        <v>-3605920</v>
      </c>
      <c r="E16" s="2"/>
      <c r="F16" s="2">
        <v>-2825235</v>
      </c>
      <c r="G16" s="16"/>
      <c r="H16" s="16"/>
      <c r="I16" s="16"/>
      <c r="J16" s="16"/>
      <c r="K16" s="16"/>
      <c r="L16" s="16"/>
      <c r="M16" s="16"/>
      <c r="N16" s="16"/>
      <c r="O16" s="16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36</v>
      </c>
      <c r="B17" s="2"/>
      <c r="C17" s="2"/>
      <c r="D17" s="2"/>
      <c r="E17" s="2"/>
      <c r="F17" s="2"/>
      <c r="G17" s="16"/>
      <c r="H17" s="16"/>
      <c r="I17" s="16"/>
      <c r="J17" s="16"/>
      <c r="K17" s="16"/>
      <c r="L17" s="16"/>
      <c r="M17" s="16"/>
      <c r="N17" s="16"/>
      <c r="O17" s="16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x14ac:dyDescent="0.25">
      <c r="A18" s="7"/>
      <c r="B18" s="20">
        <f t="shared" ref="B18:H18" si="0">SUM(B7:B17)</f>
        <v>0</v>
      </c>
      <c r="C18" s="20">
        <f t="shared" si="0"/>
        <v>-2129206</v>
      </c>
      <c r="D18" s="20">
        <f t="shared" si="0"/>
        <v>3250927</v>
      </c>
      <c r="E18" s="20">
        <f t="shared" si="0"/>
        <v>0</v>
      </c>
      <c r="F18" s="20">
        <f t="shared" si="0"/>
        <v>858819</v>
      </c>
      <c r="G18" s="20">
        <f t="shared" si="0"/>
        <v>0</v>
      </c>
      <c r="H18" s="20">
        <f t="shared" si="0"/>
        <v>0</v>
      </c>
      <c r="I18" s="16"/>
      <c r="J18" s="16"/>
      <c r="K18" s="16"/>
      <c r="L18" s="16"/>
      <c r="M18" s="16"/>
      <c r="N18" s="16"/>
      <c r="O18" s="16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x14ac:dyDescent="0.25">
      <c r="A19" s="7"/>
      <c r="B19" s="2"/>
      <c r="C19" s="2"/>
      <c r="D19" s="2"/>
      <c r="E19" s="2"/>
      <c r="F19" s="2"/>
      <c r="G19" s="16"/>
      <c r="H19" s="16"/>
      <c r="I19" s="16"/>
      <c r="J19" s="16"/>
      <c r="K19" s="16"/>
      <c r="L19" s="16"/>
      <c r="M19" s="16"/>
      <c r="N19" s="16"/>
      <c r="O19" s="16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4" t="s">
        <v>46</v>
      </c>
      <c r="B20" s="2"/>
      <c r="C20" s="2"/>
      <c r="D20" s="2"/>
      <c r="E20" s="2"/>
      <c r="F20" s="2"/>
      <c r="G20" s="16"/>
      <c r="H20" s="16"/>
      <c r="I20" s="16"/>
      <c r="J20" s="16"/>
      <c r="K20" s="16"/>
      <c r="L20" s="16"/>
      <c r="M20" s="16"/>
      <c r="N20" s="16"/>
      <c r="O20" s="16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48</v>
      </c>
      <c r="B21" s="2"/>
      <c r="C21" s="2">
        <v>-1846930</v>
      </c>
      <c r="D21" s="2">
        <v>-1537379</v>
      </c>
      <c r="E21" s="2"/>
      <c r="F21" s="2">
        <v>-1247334</v>
      </c>
      <c r="G21" s="16"/>
      <c r="H21" s="16"/>
      <c r="I21" s="16"/>
      <c r="J21" s="16"/>
      <c r="K21" s="16"/>
      <c r="L21" s="16"/>
      <c r="M21" s="16"/>
      <c r="N21" s="16"/>
      <c r="O21" s="16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49</v>
      </c>
      <c r="B22" s="2"/>
      <c r="C22" s="2">
        <v>-550418</v>
      </c>
      <c r="D22" s="2"/>
      <c r="E22" s="2"/>
      <c r="F22" s="2"/>
      <c r="G22" s="16"/>
      <c r="H22" s="16"/>
      <c r="I22" s="16"/>
      <c r="J22" s="16"/>
      <c r="K22" s="16"/>
      <c r="L22" s="16"/>
      <c r="M22" s="16"/>
      <c r="N22" s="16"/>
      <c r="O22" s="16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"/>
      <c r="B23" s="20">
        <f t="shared" ref="B23:H23" si="1">SUM(B21:B22)</f>
        <v>0</v>
      </c>
      <c r="C23" s="20">
        <f t="shared" si="1"/>
        <v>-2397348</v>
      </c>
      <c r="D23" s="20">
        <f t="shared" si="1"/>
        <v>-1537379</v>
      </c>
      <c r="E23" s="20">
        <f t="shared" si="1"/>
        <v>0</v>
      </c>
      <c r="F23" s="20">
        <f t="shared" si="1"/>
        <v>-1247334</v>
      </c>
      <c r="G23" s="20">
        <f t="shared" si="1"/>
        <v>0</v>
      </c>
      <c r="H23" s="20">
        <f t="shared" si="1"/>
        <v>0</v>
      </c>
      <c r="I23" s="16"/>
      <c r="J23" s="16"/>
      <c r="K23" s="16"/>
      <c r="L23" s="16"/>
      <c r="M23" s="16"/>
      <c r="N23" s="16"/>
      <c r="O23" s="16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B24" s="2"/>
      <c r="C24" s="2"/>
      <c r="D24" s="2"/>
      <c r="E24" s="2"/>
      <c r="F24" s="2"/>
      <c r="G24" s="16"/>
      <c r="H24" s="16"/>
      <c r="I24" s="16"/>
      <c r="J24" s="16"/>
      <c r="K24" s="16"/>
      <c r="L24" s="16"/>
      <c r="M24" s="16"/>
      <c r="N24" s="16"/>
      <c r="O24" s="16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4" t="s">
        <v>53</v>
      </c>
      <c r="B25" s="2"/>
      <c r="C25" s="2"/>
      <c r="D25" s="2"/>
      <c r="E25" s="2"/>
      <c r="F25" s="2"/>
      <c r="G25" s="16"/>
      <c r="H25" s="16"/>
      <c r="I25" s="16"/>
      <c r="J25" s="16"/>
      <c r="K25" s="16"/>
      <c r="L25" s="16"/>
      <c r="M25" s="16"/>
      <c r="N25" s="16"/>
      <c r="O25" s="16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55</v>
      </c>
      <c r="B26" s="2"/>
      <c r="C26" s="2">
        <v>-14619876</v>
      </c>
      <c r="D26" s="2">
        <v>-3842562</v>
      </c>
      <c r="E26" s="2"/>
      <c r="F26" s="2">
        <v>784080</v>
      </c>
      <c r="G26" s="16"/>
      <c r="H26" s="16"/>
      <c r="I26" s="16"/>
      <c r="J26" s="16"/>
      <c r="K26" s="16"/>
      <c r="L26" s="16"/>
      <c r="M26" s="16"/>
      <c r="N26" s="16"/>
      <c r="O26" s="16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56</v>
      </c>
      <c r="B27" s="2"/>
      <c r="C27" s="2"/>
      <c r="D27" s="2"/>
      <c r="E27" s="2"/>
      <c r="F27" s="2"/>
      <c r="G27" s="16"/>
      <c r="H27" s="16"/>
      <c r="I27" s="16"/>
      <c r="J27" s="16"/>
      <c r="K27" s="16"/>
      <c r="L27" s="16"/>
      <c r="M27" s="16"/>
      <c r="N27" s="16"/>
      <c r="O27" s="16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58</v>
      </c>
      <c r="B28" s="2"/>
      <c r="C28" s="2">
        <v>15000000</v>
      </c>
      <c r="D28" s="2"/>
      <c r="E28" s="2"/>
      <c r="F28" s="2"/>
      <c r="G28" s="16"/>
      <c r="H28" s="16"/>
      <c r="I28" s="16"/>
      <c r="J28" s="16"/>
      <c r="K28" s="16"/>
      <c r="L28" s="16"/>
      <c r="M28" s="16"/>
      <c r="N28" s="16"/>
      <c r="O28" s="16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"/>
      <c r="B29" s="20">
        <f>SUM(B26)</f>
        <v>0</v>
      </c>
      <c r="C29" s="20">
        <f>SUM(C26:C28)</f>
        <v>380124</v>
      </c>
      <c r="D29" s="20">
        <f t="shared" ref="D29:H29" si="2">SUM(D26)</f>
        <v>-3842562</v>
      </c>
      <c r="E29" s="20">
        <f t="shared" si="2"/>
        <v>0</v>
      </c>
      <c r="F29" s="20">
        <f t="shared" si="2"/>
        <v>784080</v>
      </c>
      <c r="G29" s="20">
        <f t="shared" si="2"/>
        <v>0</v>
      </c>
      <c r="H29" s="20">
        <f t="shared" si="2"/>
        <v>0</v>
      </c>
      <c r="I29" s="16"/>
      <c r="J29" s="16"/>
      <c r="K29" s="16"/>
      <c r="L29" s="16"/>
      <c r="M29" s="16"/>
      <c r="N29" s="16"/>
      <c r="O29" s="16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B30" s="2"/>
      <c r="C30" s="2"/>
      <c r="D30" s="2"/>
      <c r="E30" s="2"/>
      <c r="F30" s="2"/>
      <c r="G30" s="16"/>
      <c r="H30" s="16"/>
      <c r="I30" s="16"/>
      <c r="J30" s="16"/>
      <c r="K30" s="16"/>
      <c r="L30" s="16"/>
      <c r="M30" s="16"/>
      <c r="N30" s="16"/>
      <c r="O30" s="16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" t="s">
        <v>64</v>
      </c>
      <c r="B31" s="17">
        <f t="shared" ref="B31:H31" si="3">B29+B23+B18</f>
        <v>0</v>
      </c>
      <c r="C31" s="17">
        <f t="shared" si="3"/>
        <v>-4146430</v>
      </c>
      <c r="D31" s="17">
        <f t="shared" si="3"/>
        <v>-2129014</v>
      </c>
      <c r="E31" s="17">
        <f t="shared" si="3"/>
        <v>0</v>
      </c>
      <c r="F31" s="17">
        <f t="shared" si="3"/>
        <v>395565</v>
      </c>
      <c r="G31" s="17">
        <f t="shared" si="3"/>
        <v>0</v>
      </c>
      <c r="H31" s="17">
        <f t="shared" si="3"/>
        <v>0</v>
      </c>
      <c r="I31" s="16"/>
      <c r="J31" s="16"/>
      <c r="K31" s="16"/>
      <c r="L31" s="16"/>
      <c r="M31" s="16"/>
      <c r="N31" s="16"/>
      <c r="O31" s="16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9" t="s">
        <v>67</v>
      </c>
      <c r="B32" s="2"/>
      <c r="C32" s="2">
        <v>20393470</v>
      </c>
      <c r="D32" s="2">
        <v>3419726</v>
      </c>
      <c r="E32" s="2"/>
      <c r="F32" s="2">
        <v>9778256</v>
      </c>
      <c r="G32" s="16"/>
      <c r="H32" s="16"/>
      <c r="I32" s="16"/>
      <c r="J32" s="16"/>
      <c r="K32" s="16"/>
      <c r="L32" s="16"/>
      <c r="M32" s="16"/>
      <c r="N32" s="16"/>
      <c r="O32" s="16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4" t="s">
        <v>69</v>
      </c>
      <c r="B33" s="17">
        <f t="shared" ref="B33:H33" si="4">B31+B32</f>
        <v>0</v>
      </c>
      <c r="C33" s="17">
        <f t="shared" si="4"/>
        <v>16247040</v>
      </c>
      <c r="D33" s="17">
        <f t="shared" si="4"/>
        <v>1290712</v>
      </c>
      <c r="E33" s="17">
        <f t="shared" si="4"/>
        <v>0</v>
      </c>
      <c r="F33" s="17">
        <f t="shared" si="4"/>
        <v>10173821</v>
      </c>
      <c r="G33" s="17">
        <f t="shared" si="4"/>
        <v>0</v>
      </c>
      <c r="H33" s="17">
        <f t="shared" si="4"/>
        <v>0</v>
      </c>
      <c r="I33" s="16"/>
      <c r="J33" s="16"/>
      <c r="K33" s="16"/>
      <c r="L33" s="16"/>
      <c r="M33" s="16"/>
      <c r="N33" s="16"/>
      <c r="O33" s="16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17"/>
      <c r="C34" s="17"/>
      <c r="D34" s="17"/>
      <c r="E34" s="17"/>
      <c r="F34" s="17"/>
      <c r="G34" s="16"/>
      <c r="H34" s="16"/>
      <c r="I34" s="16"/>
      <c r="J34" s="16"/>
      <c r="K34" s="16"/>
      <c r="L34" s="16"/>
      <c r="M34" s="16"/>
      <c r="N34" s="16"/>
      <c r="O34" s="16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4" t="s">
        <v>73</v>
      </c>
      <c r="B35" s="25" t="e">
        <f>B18/('1'!B41/10)</f>
        <v>#DIV/0!</v>
      </c>
      <c r="C35" s="25">
        <f>C18/('1'!C41/10)</f>
        <v>-6.3125814552557119E-3</v>
      </c>
      <c r="D35" s="25">
        <f>D18/('1'!D41/10)</f>
        <v>9.638213255359079E-3</v>
      </c>
      <c r="E35" s="25" t="e">
        <f>E18/('1'!E41/10)</f>
        <v>#DIV/0!</v>
      </c>
      <c r="F35" s="25">
        <f>F18/('1'!F41/10)</f>
        <v>2.4249436925453745E-3</v>
      </c>
      <c r="G35" s="25" t="e">
        <f>G18/('1'!G41/10)</f>
        <v>#DIV/0!</v>
      </c>
      <c r="H35" s="25" t="e">
        <f>H18/('1'!H41/10)</f>
        <v>#DIV/0!</v>
      </c>
      <c r="I35" s="16"/>
      <c r="J35" s="16"/>
      <c r="K35" s="16"/>
      <c r="L35" s="16"/>
      <c r="M35" s="16"/>
      <c r="N35" s="16"/>
      <c r="O35" s="1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 x14ac:dyDescent="0.25">
      <c r="A36" s="14" t="s">
        <v>78</v>
      </c>
      <c r="B36" s="2">
        <f>'1'!B41/10</f>
        <v>0</v>
      </c>
      <c r="C36" s="2">
        <f>'1'!C41/10</f>
        <v>337295608</v>
      </c>
      <c r="D36" s="2">
        <f>'1'!D41/10</f>
        <v>337295608</v>
      </c>
      <c r="E36" s="2">
        <f>'1'!E41/10</f>
        <v>0</v>
      </c>
      <c r="F36" s="2">
        <f>'1'!F41/10</f>
        <v>354160388.39999998</v>
      </c>
      <c r="G36" s="2">
        <f>'1'!G41/10</f>
        <v>0</v>
      </c>
      <c r="H36" s="2">
        <f>'1'!H41/10</f>
        <v>0</v>
      </c>
      <c r="I36" s="16"/>
      <c r="J36" s="16"/>
      <c r="K36" s="16"/>
      <c r="L36" s="16"/>
      <c r="M36" s="16"/>
      <c r="N36" s="16"/>
      <c r="O36" s="16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16"/>
      <c r="H37" s="16"/>
      <c r="I37" s="16"/>
      <c r="J37" s="16"/>
      <c r="K37" s="16"/>
      <c r="L37" s="16"/>
      <c r="M37" s="16"/>
      <c r="N37" s="16"/>
      <c r="O37" s="16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16"/>
      <c r="H38" s="16"/>
      <c r="I38" s="16"/>
      <c r="J38" s="16"/>
      <c r="K38" s="16"/>
      <c r="L38" s="16"/>
      <c r="M38" s="16"/>
      <c r="N38" s="16"/>
      <c r="O38" s="16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16"/>
      <c r="H39" s="16"/>
      <c r="I39" s="16"/>
      <c r="J39" s="16"/>
      <c r="K39" s="16"/>
      <c r="L39" s="16"/>
      <c r="M39" s="16"/>
      <c r="N39" s="16"/>
      <c r="O39" s="16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16"/>
      <c r="H40" s="16"/>
      <c r="I40" s="16"/>
      <c r="J40" s="16"/>
      <c r="K40" s="16"/>
      <c r="L40" s="16"/>
      <c r="M40" s="16"/>
      <c r="N40" s="16"/>
      <c r="O40" s="16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16"/>
      <c r="H41" s="16"/>
      <c r="I41" s="16"/>
      <c r="J41" s="16"/>
      <c r="K41" s="16"/>
      <c r="L41" s="16"/>
      <c r="M41" s="16"/>
      <c r="N41" s="16"/>
      <c r="O41" s="16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16"/>
      <c r="H42" s="16"/>
      <c r="I42" s="16"/>
      <c r="J42" s="16"/>
      <c r="K42" s="16"/>
      <c r="L42" s="16"/>
      <c r="M42" s="16"/>
      <c r="N42" s="16"/>
      <c r="O42" s="1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16"/>
      <c r="H43" s="16"/>
      <c r="I43" s="16"/>
      <c r="J43" s="16"/>
      <c r="K43" s="16"/>
      <c r="L43" s="16"/>
      <c r="M43" s="16"/>
      <c r="N43" s="16"/>
      <c r="O43" s="1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16"/>
      <c r="H44" s="16"/>
      <c r="I44" s="16"/>
      <c r="J44" s="16"/>
      <c r="K44" s="16"/>
      <c r="L44" s="16"/>
      <c r="M44" s="16"/>
      <c r="N44" s="16"/>
      <c r="O44" s="1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16"/>
      <c r="H45" s="16"/>
      <c r="I45" s="16"/>
      <c r="J45" s="16"/>
      <c r="K45" s="16"/>
      <c r="L45" s="16"/>
      <c r="M45" s="16"/>
      <c r="N45" s="16"/>
      <c r="O45" s="1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16"/>
      <c r="H46" s="16"/>
      <c r="I46" s="16"/>
      <c r="J46" s="16"/>
      <c r="K46" s="16"/>
      <c r="L46" s="16"/>
      <c r="M46" s="16"/>
      <c r="N46" s="16"/>
      <c r="O46" s="1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16"/>
      <c r="H47" s="16"/>
      <c r="I47" s="16"/>
      <c r="J47" s="16"/>
      <c r="K47" s="16"/>
      <c r="L47" s="16"/>
      <c r="M47" s="16"/>
      <c r="N47" s="16"/>
      <c r="O47" s="1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16"/>
      <c r="H48" s="16"/>
      <c r="I48" s="16"/>
      <c r="J48" s="16"/>
      <c r="K48" s="16"/>
      <c r="L48" s="16"/>
      <c r="M48" s="16"/>
      <c r="N48" s="16"/>
      <c r="O48" s="1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16"/>
      <c r="H49" s="16"/>
      <c r="I49" s="16"/>
      <c r="J49" s="16"/>
      <c r="K49" s="16"/>
      <c r="L49" s="16"/>
      <c r="M49" s="16"/>
      <c r="N49" s="16"/>
      <c r="O49" s="16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16"/>
      <c r="H50" s="16"/>
      <c r="I50" s="16"/>
      <c r="J50" s="16"/>
      <c r="K50" s="16"/>
      <c r="L50" s="16"/>
      <c r="M50" s="16"/>
      <c r="N50" s="16"/>
      <c r="O50" s="1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16"/>
      <c r="H51" s="16"/>
      <c r="I51" s="16"/>
      <c r="J51" s="16"/>
      <c r="K51" s="16"/>
      <c r="L51" s="16"/>
      <c r="M51" s="16"/>
      <c r="N51" s="16"/>
      <c r="O51" s="1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16"/>
      <c r="H52" s="16"/>
      <c r="I52" s="16"/>
      <c r="J52" s="16"/>
      <c r="K52" s="16"/>
      <c r="L52" s="16"/>
      <c r="M52" s="16"/>
      <c r="N52" s="16"/>
      <c r="O52" s="1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16"/>
      <c r="H53" s="16"/>
      <c r="I53" s="16"/>
      <c r="J53" s="16"/>
      <c r="K53" s="16"/>
      <c r="L53" s="16"/>
      <c r="M53" s="16"/>
      <c r="N53" s="16"/>
      <c r="O53" s="1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16"/>
      <c r="H54" s="16"/>
      <c r="I54" s="16"/>
      <c r="J54" s="16"/>
      <c r="K54" s="16"/>
      <c r="L54" s="16"/>
      <c r="M54" s="16"/>
      <c r="N54" s="16"/>
      <c r="O54" s="1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16"/>
      <c r="H55" s="16"/>
      <c r="I55" s="16"/>
      <c r="J55" s="16"/>
      <c r="K55" s="16"/>
      <c r="L55" s="16"/>
      <c r="M55" s="16"/>
      <c r="N55" s="16"/>
      <c r="O55" s="16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16"/>
      <c r="H56" s="16"/>
      <c r="I56" s="16"/>
      <c r="J56" s="16"/>
      <c r="K56" s="16"/>
      <c r="L56" s="16"/>
      <c r="M56" s="16"/>
      <c r="N56" s="16"/>
      <c r="O56" s="16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16"/>
      <c r="H57" s="16"/>
      <c r="I57" s="16"/>
      <c r="J57" s="16"/>
      <c r="K57" s="16"/>
      <c r="L57" s="16"/>
      <c r="M57" s="16"/>
      <c r="N57" s="16"/>
      <c r="O57" s="16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16"/>
      <c r="H58" s="16"/>
      <c r="I58" s="16"/>
      <c r="J58" s="16"/>
      <c r="K58" s="16"/>
      <c r="L58" s="16"/>
      <c r="M58" s="16"/>
      <c r="N58" s="16"/>
      <c r="O58" s="16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16"/>
      <c r="H59" s="16"/>
      <c r="I59" s="16"/>
      <c r="J59" s="16"/>
      <c r="K59" s="16"/>
      <c r="L59" s="16"/>
      <c r="M59" s="16"/>
      <c r="N59" s="16"/>
      <c r="O59" s="16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16"/>
      <c r="H60" s="16"/>
      <c r="I60" s="16"/>
      <c r="J60" s="16"/>
      <c r="K60" s="16"/>
      <c r="L60" s="16"/>
      <c r="M60" s="16"/>
      <c r="N60" s="16"/>
      <c r="O60" s="16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625" defaultRowHeight="15" customHeight="1" x14ac:dyDescent="0.2"/>
  <cols>
    <col min="1" max="2" width="14.5" customWidth="1"/>
    <col min="3" max="3" width="8.375" customWidth="1"/>
    <col min="4" max="26" width="7.625" customWidth="1"/>
  </cols>
  <sheetData>
    <row r="1" spans="1:7" x14ac:dyDescent="0.25">
      <c r="A1" s="1" t="s">
        <v>0</v>
      </c>
    </row>
    <row r="2" spans="1:7" x14ac:dyDescent="0.25">
      <c r="A2" s="1" t="s">
        <v>84</v>
      </c>
    </row>
    <row r="3" spans="1:7" x14ac:dyDescent="0.25">
      <c r="A3" s="4" t="s">
        <v>3</v>
      </c>
    </row>
    <row r="4" spans="1:7" ht="14.25" x14ac:dyDescent="0.2">
      <c r="B4" s="27" t="s">
        <v>5</v>
      </c>
      <c r="C4" s="27" t="s">
        <v>6</v>
      </c>
      <c r="D4" s="27" t="s">
        <v>7</v>
      </c>
      <c r="E4" s="27" t="s">
        <v>8</v>
      </c>
      <c r="F4" s="27" t="s">
        <v>6</v>
      </c>
    </row>
    <row r="5" spans="1:7" x14ac:dyDescent="0.25">
      <c r="A5" s="1"/>
      <c r="B5" s="28">
        <v>43100</v>
      </c>
      <c r="C5" s="28">
        <v>43190</v>
      </c>
      <c r="D5" s="28">
        <v>43373</v>
      </c>
      <c r="E5" s="28">
        <v>43465</v>
      </c>
      <c r="F5" s="28">
        <v>43555</v>
      </c>
      <c r="G5" s="1"/>
    </row>
    <row r="6" spans="1:7" x14ac:dyDescent="0.25">
      <c r="A6" s="4" t="s">
        <v>85</v>
      </c>
      <c r="B6" s="29" t="e">
        <f>'2'!B27/'1'!B19</f>
        <v>#DIV/0!</v>
      </c>
      <c r="C6" s="29">
        <f>'2'!C27/'1'!C19</f>
        <v>-2.5672858465178858E-4</v>
      </c>
      <c r="D6" s="29">
        <f>'2'!D27/'1'!D19</f>
        <v>1.7557497619825097E-3</v>
      </c>
      <c r="E6" s="29" t="e">
        <f>'2'!E27/'1'!E19</f>
        <v>#DIV/0!</v>
      </c>
      <c r="F6" s="29">
        <f>'2'!F27/'1'!F19</f>
        <v>-2.2353903114107178E-3</v>
      </c>
    </row>
    <row r="7" spans="1:7" x14ac:dyDescent="0.25">
      <c r="A7" s="4" t="s">
        <v>86</v>
      </c>
      <c r="B7" s="29" t="e">
        <f>'2'!B27/'1'!B40</f>
        <v>#DIV/0!</v>
      </c>
      <c r="C7" s="29">
        <f>'2'!C27/'1'!C40</f>
        <v>-2.6500549637165739E-4</v>
      </c>
      <c r="D7" s="29">
        <f>'2'!D27/'1'!D40</f>
        <v>1.8476909908705581E-3</v>
      </c>
      <c r="E7" s="29" t="e">
        <f>'2'!E27/'1'!E40</f>
        <v>#DIV/0!</v>
      </c>
      <c r="F7" s="29">
        <f>'2'!F27/'1'!F40</f>
        <v>-2.3325702579694825E-3</v>
      </c>
    </row>
    <row r="8" spans="1:7" x14ac:dyDescent="0.25">
      <c r="A8" s="4" t="s">
        <v>87</v>
      </c>
      <c r="B8" s="30">
        <v>0</v>
      </c>
      <c r="C8" s="30">
        <v>0</v>
      </c>
      <c r="D8" s="30">
        <v>0</v>
      </c>
      <c r="E8" s="30">
        <v>0</v>
      </c>
      <c r="F8" s="30">
        <v>0</v>
      </c>
    </row>
    <row r="9" spans="1:7" x14ac:dyDescent="0.25">
      <c r="A9" s="4" t="s">
        <v>88</v>
      </c>
      <c r="B9" s="29" t="e">
        <f>'2'!B30/'1'!B40</f>
        <v>#DIV/0!</v>
      </c>
      <c r="C9" s="31">
        <f>'1'!C12/'1'!C25</f>
        <v>23.098737369007562</v>
      </c>
      <c r="D9" s="31">
        <f>'1'!D12/'1'!D25</f>
        <v>13.197218049263432</v>
      </c>
      <c r="E9" s="31" t="e">
        <f>'1'!E12/'1'!E25</f>
        <v>#DIV/0!</v>
      </c>
      <c r="F9" s="31">
        <f>'1'!F12/'1'!F25</f>
        <v>15.901897821479933</v>
      </c>
    </row>
    <row r="10" spans="1:7" x14ac:dyDescent="0.25">
      <c r="A10" s="4" t="s">
        <v>89</v>
      </c>
      <c r="B10" s="29" t="e">
        <f>'2'!B31/'1'!B41</f>
        <v>#DIV/0!</v>
      </c>
      <c r="C10" s="29">
        <f>'2'!C27/'2'!C6</f>
        <v>-4.9705573676419529E-3</v>
      </c>
      <c r="D10" s="29">
        <f>'2'!D27/'2'!D6</f>
        <v>1.9198452409043089E-2</v>
      </c>
      <c r="E10" s="29" t="e">
        <f>'2'!E27/'2'!E6</f>
        <v>#DIV/0!</v>
      </c>
      <c r="F10" s="29">
        <f>'2'!F27/'2'!F6</f>
        <v>-1.1340012276119438E-2</v>
      </c>
    </row>
    <row r="11" spans="1:7" x14ac:dyDescent="0.25">
      <c r="A11" s="4" t="s">
        <v>90</v>
      </c>
      <c r="B11" s="29" t="e">
        <f>'2'!B32/'1'!B42</f>
        <v>#DIV/0!</v>
      </c>
      <c r="C11" s="29">
        <f>'2'!C14/'2'!C6</f>
        <v>1.3195596704500092E-2</v>
      </c>
      <c r="D11" s="29">
        <f>'2'!D14/'2'!D6</f>
        <v>5.2704456683368407E-2</v>
      </c>
      <c r="E11" s="29" t="e">
        <f>'2'!E14/'2'!E6</f>
        <v>#DIV/0!</v>
      </c>
      <c r="F11" s="29">
        <f>'2'!F14/'2'!F6</f>
        <v>2.9021405428344933E-2</v>
      </c>
    </row>
    <row r="12" spans="1:7" x14ac:dyDescent="0.25">
      <c r="A12" s="4" t="s">
        <v>91</v>
      </c>
      <c r="B12" s="29" t="e">
        <f>'2'!B27/('1'!B40)</f>
        <v>#DIV/0!</v>
      </c>
      <c r="C12" s="29">
        <f>'2'!C27/('1'!C40)</f>
        <v>-2.6500549637165739E-4</v>
      </c>
      <c r="D12" s="29">
        <f>'2'!D27/('1'!D40)</f>
        <v>1.8476909908705581E-3</v>
      </c>
      <c r="E12" s="29" t="e">
        <f>'2'!E27/('1'!E40)</f>
        <v>#DIV/0!</v>
      </c>
      <c r="F12" s="29">
        <f>'2'!F27/('1'!F40)</f>
        <v>-2.3325702579694825E-3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2020-04-12T16:22:09Z</dcterms:modified>
</cp:coreProperties>
</file>