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Q\"/>
    </mc:Choice>
  </mc:AlternateContent>
  <bookViews>
    <workbookView xWindow="120" yWindow="105" windowWidth="9555" windowHeight="7245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I48" i="3" l="1"/>
  <c r="I42" i="3"/>
  <c r="I37" i="3"/>
  <c r="I30" i="3"/>
  <c r="I18" i="3"/>
  <c r="I41" i="2"/>
  <c r="I36" i="2"/>
  <c r="I34" i="2"/>
  <c r="I28" i="2"/>
  <c r="I14" i="2"/>
  <c r="I7" i="2"/>
  <c r="I49" i="1"/>
  <c r="I39" i="1"/>
  <c r="I48" i="1" s="1"/>
  <c r="I29" i="1"/>
  <c r="I37" i="1" s="1"/>
  <c r="I18" i="1"/>
  <c r="I15" i="1"/>
  <c r="I24" i="1" s="1"/>
  <c r="J15" i="1"/>
  <c r="I11" i="1"/>
  <c r="J11" i="1"/>
  <c r="I8" i="1"/>
  <c r="J8" i="1"/>
  <c r="I31" i="3" l="1"/>
  <c r="I47" i="3" s="1"/>
  <c r="I15" i="2"/>
  <c r="I29" i="2" s="1"/>
  <c r="I35" i="2" s="1"/>
  <c r="I39" i="2" s="1"/>
  <c r="I40" i="2" s="1"/>
  <c r="I46" i="1"/>
  <c r="G37" i="3"/>
  <c r="H37" i="3"/>
  <c r="G49" i="1"/>
  <c r="H49" i="1"/>
  <c r="G39" i="1"/>
  <c r="G48" i="1" s="1"/>
  <c r="H39" i="1"/>
  <c r="H48" i="1" s="1"/>
  <c r="G37" i="1"/>
  <c r="G29" i="1"/>
  <c r="H29" i="1"/>
  <c r="H37" i="1" s="1"/>
  <c r="G18" i="1"/>
  <c r="H18" i="1"/>
  <c r="G15" i="1"/>
  <c r="H15" i="1"/>
  <c r="G11" i="1"/>
  <c r="H11" i="1"/>
  <c r="G8" i="1"/>
  <c r="H8" i="1"/>
  <c r="G41" i="2"/>
  <c r="H41" i="2"/>
  <c r="G36" i="2"/>
  <c r="H36" i="2"/>
  <c r="H34" i="2"/>
  <c r="G34" i="2"/>
  <c r="G28" i="2"/>
  <c r="H28" i="2"/>
  <c r="G14" i="2"/>
  <c r="H14" i="2"/>
  <c r="G7" i="2"/>
  <c r="H7" i="2"/>
  <c r="H15" i="2" s="1"/>
  <c r="G48" i="3"/>
  <c r="H48" i="3"/>
  <c r="G42" i="3"/>
  <c r="H42" i="3"/>
  <c r="G30" i="3"/>
  <c r="H30" i="3"/>
  <c r="G18" i="3"/>
  <c r="H18" i="3"/>
  <c r="I43" i="3" l="1"/>
  <c r="I46" i="3" s="1"/>
  <c r="H31" i="3"/>
  <c r="H47" i="3" s="1"/>
  <c r="H29" i="2"/>
  <c r="H35" i="2" s="1"/>
  <c r="H39" i="2" s="1"/>
  <c r="H40" i="2" s="1"/>
  <c r="H46" i="1"/>
  <c r="H24" i="1"/>
  <c r="G31" i="3"/>
  <c r="G43" i="3" s="1"/>
  <c r="G46" i="3" s="1"/>
  <c r="G15" i="2"/>
  <c r="G29" i="2" s="1"/>
  <c r="G35" i="2" s="1"/>
  <c r="G39" i="2" s="1"/>
  <c r="G40" i="2" s="1"/>
  <c r="G46" i="1"/>
  <c r="G24" i="1"/>
  <c r="C48" i="3"/>
  <c r="D48" i="3"/>
  <c r="E48" i="3"/>
  <c r="F48" i="3"/>
  <c r="B48" i="3"/>
  <c r="C41" i="2"/>
  <c r="D41" i="2"/>
  <c r="E41" i="2"/>
  <c r="F41" i="2"/>
  <c r="B41" i="2"/>
  <c r="B14" i="2"/>
  <c r="C49" i="1"/>
  <c r="D49" i="1"/>
  <c r="E49" i="1"/>
  <c r="F49" i="1"/>
  <c r="B49" i="1"/>
  <c r="B39" i="1"/>
  <c r="H43" i="3" l="1"/>
  <c r="H46" i="3" s="1"/>
  <c r="G47" i="3"/>
  <c r="D37" i="3"/>
  <c r="F30" i="3" l="1"/>
  <c r="C14" i="2" l="1"/>
  <c r="D14" i="2"/>
  <c r="E14" i="2"/>
  <c r="C7" i="2" l="1"/>
  <c r="C15" i="2" s="1"/>
  <c r="E29" i="1"/>
  <c r="E37" i="1" s="1"/>
  <c r="F8" i="1" l="1"/>
  <c r="B7" i="2" l="1"/>
  <c r="C6" i="4"/>
  <c r="D7" i="2"/>
  <c r="D6" i="4" s="1"/>
  <c r="E7" i="2"/>
  <c r="F7" i="2"/>
  <c r="F6" i="4" s="1"/>
  <c r="F42" i="3"/>
  <c r="E42" i="3"/>
  <c r="D42" i="3"/>
  <c r="C42" i="3"/>
  <c r="B42" i="3"/>
  <c r="F37" i="3"/>
  <c r="E37" i="3"/>
  <c r="C37" i="3"/>
  <c r="B37" i="3"/>
  <c r="E30" i="3"/>
  <c r="D30" i="3"/>
  <c r="C30" i="3"/>
  <c r="B30" i="3"/>
  <c r="F18" i="3"/>
  <c r="E18" i="3"/>
  <c r="D18" i="3"/>
  <c r="C18" i="3"/>
  <c r="B18" i="3"/>
  <c r="F36" i="2"/>
  <c r="E36" i="2"/>
  <c r="D36" i="2"/>
  <c r="C36" i="2"/>
  <c r="B36" i="2"/>
  <c r="F34" i="2"/>
  <c r="E34" i="2"/>
  <c r="D34" i="2"/>
  <c r="C34" i="2"/>
  <c r="B34" i="2"/>
  <c r="F28" i="2"/>
  <c r="E28" i="2"/>
  <c r="D28" i="2"/>
  <c r="C28" i="2"/>
  <c r="C29" i="2" s="1"/>
  <c r="B28" i="2"/>
  <c r="F14" i="2"/>
  <c r="B31" i="3" l="1"/>
  <c r="B47" i="3" s="1"/>
  <c r="C31" i="3"/>
  <c r="C47" i="3" s="1"/>
  <c r="B6" i="4"/>
  <c r="B15" i="2"/>
  <c r="B29" i="2" s="1"/>
  <c r="B35" i="2" s="1"/>
  <c r="B39" i="2" s="1"/>
  <c r="D15" i="2"/>
  <c r="D29" i="2" s="1"/>
  <c r="D35" i="2" s="1"/>
  <c r="D39" i="2" s="1"/>
  <c r="F15" i="2"/>
  <c r="F29" i="2" s="1"/>
  <c r="F7" i="4" s="1"/>
  <c r="D31" i="3"/>
  <c r="D43" i="3" s="1"/>
  <c r="D46" i="3" s="1"/>
  <c r="E31" i="3"/>
  <c r="F31" i="3"/>
  <c r="F47" i="3" s="1"/>
  <c r="E15" i="2"/>
  <c r="E29" i="2" s="1"/>
  <c r="E7" i="4" s="1"/>
  <c r="E6" i="4"/>
  <c r="C39" i="1"/>
  <c r="D39" i="1"/>
  <c r="E39" i="1"/>
  <c r="E46" i="1" s="1"/>
  <c r="B29" i="1"/>
  <c r="B37" i="1" s="1"/>
  <c r="B46" i="1" s="1"/>
  <c r="C29" i="1"/>
  <c r="C37" i="1" s="1"/>
  <c r="D29" i="1"/>
  <c r="D37" i="1" s="1"/>
  <c r="B18" i="1"/>
  <c r="C18" i="1"/>
  <c r="D18" i="1"/>
  <c r="E18" i="1"/>
  <c r="B15" i="1"/>
  <c r="C15" i="1"/>
  <c r="D15" i="1"/>
  <c r="E15" i="1"/>
  <c r="B11" i="1"/>
  <c r="C11" i="1"/>
  <c r="D11" i="1"/>
  <c r="E11" i="1"/>
  <c r="B8" i="1"/>
  <c r="C8" i="1"/>
  <c r="D8" i="1"/>
  <c r="E8" i="1"/>
  <c r="F39" i="1"/>
  <c r="F29" i="1"/>
  <c r="F37" i="1" s="1"/>
  <c r="F18" i="1"/>
  <c r="F15" i="1"/>
  <c r="F11" i="1"/>
  <c r="C46" i="1" l="1"/>
  <c r="D46" i="1"/>
  <c r="F46" i="1"/>
  <c r="C24" i="1"/>
  <c r="B43" i="3"/>
  <c r="B46" i="3" s="1"/>
  <c r="C43" i="3"/>
  <c r="C46" i="3" s="1"/>
  <c r="B7" i="4"/>
  <c r="D7" i="4"/>
  <c r="F35" i="2"/>
  <c r="F39" i="2" s="1"/>
  <c r="F40" i="2" s="1"/>
  <c r="F24" i="1"/>
  <c r="F43" i="3"/>
  <c r="F46" i="3" s="1"/>
  <c r="D47" i="3"/>
  <c r="E43" i="3"/>
  <c r="E46" i="3" s="1"/>
  <c r="E47" i="3"/>
  <c r="C35" i="2"/>
  <c r="C39" i="2" s="1"/>
  <c r="C7" i="4"/>
  <c r="E35" i="2"/>
  <c r="E39" i="2" s="1"/>
  <c r="E10" i="4" s="1"/>
  <c r="B40" i="2"/>
  <c r="B8" i="4"/>
  <c r="D40" i="2"/>
  <c r="D8" i="4"/>
  <c r="E48" i="1"/>
  <c r="B10" i="4"/>
  <c r="B48" i="1"/>
  <c r="C48" i="1"/>
  <c r="D10" i="4"/>
  <c r="D48" i="1"/>
  <c r="F48" i="1"/>
  <c r="B24" i="1"/>
  <c r="D24" i="1"/>
  <c r="E24" i="1"/>
  <c r="F8" i="4" l="1"/>
  <c r="F10" i="4"/>
  <c r="C40" i="2"/>
  <c r="C8" i="4"/>
  <c r="C10" i="4"/>
  <c r="E40" i="2"/>
  <c r="E8" i="4"/>
  <c r="E9" i="4"/>
  <c r="C9" i="4"/>
  <c r="D9" i="4"/>
  <c r="B9" i="4"/>
  <c r="F9" i="4"/>
</calcChain>
</file>

<file path=xl/sharedStrings.xml><?xml version="1.0" encoding="utf-8"?>
<sst xmlns="http://schemas.openxmlformats.org/spreadsheetml/2006/main" count="157" uniqueCount="125">
  <si>
    <t>In ahnd( Including foreign currencies)</t>
  </si>
  <si>
    <t>bal. with Bangladesh bank &amp; its agent bank</t>
  </si>
  <si>
    <t>in Bangladesh</t>
  </si>
  <si>
    <t>Outside bangladesh</t>
  </si>
  <si>
    <t>Investments</t>
  </si>
  <si>
    <t>Government</t>
  </si>
  <si>
    <t>Others</t>
  </si>
  <si>
    <t>loans, cash credits , overdrafts  &amp; leasings</t>
  </si>
  <si>
    <t>Bills purchases &amp; discounted</t>
  </si>
  <si>
    <t>Current depoaits &amp; other acounts</t>
  </si>
  <si>
    <t>Bill payable</t>
  </si>
  <si>
    <t>Saving bank depoaits</t>
  </si>
  <si>
    <t>Fixed deposits</t>
  </si>
  <si>
    <t>Bearer certificate of deposit</t>
  </si>
  <si>
    <t>other deposit</t>
  </si>
  <si>
    <t>Other Liabilities</t>
  </si>
  <si>
    <t xml:space="preserve">Paid up capital </t>
  </si>
  <si>
    <t>Statutory reserve</t>
  </si>
  <si>
    <t>Other reserve</t>
  </si>
  <si>
    <t>Revaluation reserve</t>
  </si>
  <si>
    <t>Retained earning</t>
  </si>
  <si>
    <t>Less: Interst paid on deposit &amp; borrowing etc</t>
  </si>
  <si>
    <t>Investment income</t>
  </si>
  <si>
    <t>Commission income</t>
  </si>
  <si>
    <t xml:space="preserve">Commssion ,exchange &amp; brokerage </t>
  </si>
  <si>
    <t>salary &amp; allowances</t>
  </si>
  <si>
    <t xml:space="preserve">Rent ,texes, insurance ,electricity </t>
  </si>
  <si>
    <t>Legal expenses</t>
  </si>
  <si>
    <t>Postage,stamps,telecommunication etc</t>
  </si>
  <si>
    <t>Stationery ,prinitng ,advertising etc</t>
  </si>
  <si>
    <t>Choef executive salary&amp; fees</t>
  </si>
  <si>
    <t>Directors fees</t>
  </si>
  <si>
    <t>Auditors fees</t>
  </si>
  <si>
    <t>Charge on loan loses</t>
  </si>
  <si>
    <t>depreciation &amp; repair of FI's assest</t>
  </si>
  <si>
    <t>other expenses</t>
  </si>
  <si>
    <t>Provision for diminution in value of investments</t>
  </si>
  <si>
    <t>Other provisions</t>
  </si>
  <si>
    <t>Total Provisions</t>
  </si>
  <si>
    <t>Current tax</t>
  </si>
  <si>
    <t>deferred tax</t>
  </si>
  <si>
    <t xml:space="preserve">Interest receipts </t>
  </si>
  <si>
    <t>Interest payments</t>
  </si>
  <si>
    <t>dividend receipts</t>
  </si>
  <si>
    <t>Fee commissins receipts</t>
  </si>
  <si>
    <t>Recoveries on loans previously written off</t>
  </si>
  <si>
    <t xml:space="preserve">payments to employees </t>
  </si>
  <si>
    <t>Paymnents to suppliers</t>
  </si>
  <si>
    <t>Inocme taxes paid</t>
  </si>
  <si>
    <t>Receipts from other operating activiites</t>
  </si>
  <si>
    <t xml:space="preserve">Payment for other operaitgn activiites </t>
  </si>
  <si>
    <t>Statutory deposit</t>
  </si>
  <si>
    <t>Purchase /sale of trading securiites</t>
  </si>
  <si>
    <t xml:space="preserve">loans ,advances &amp; leases to customers </t>
  </si>
  <si>
    <t>Other assest</t>
  </si>
  <si>
    <t>Deposit from others</t>
  </si>
  <si>
    <t>deposits from customers</t>
  </si>
  <si>
    <t xml:space="preserve">Trading liabiliites </t>
  </si>
  <si>
    <t>Other Liabiliites</t>
  </si>
  <si>
    <t>Purchase /sale of govt. securities</t>
  </si>
  <si>
    <t>purchase/sale of trading securities ,shares ,bonds etc</t>
  </si>
  <si>
    <t>Purchase /sale of property ,palnt &amp; equipment</t>
  </si>
  <si>
    <t>Purcahse /sale of subsifdies</t>
  </si>
  <si>
    <t xml:space="preserve">Incresed /decreased of long term borrowing </t>
  </si>
  <si>
    <t>Dividend paid</t>
  </si>
  <si>
    <t>Interst income</t>
  </si>
  <si>
    <t>Oter operating income</t>
  </si>
  <si>
    <t>Provision against loans, advances &amp; leases</t>
  </si>
  <si>
    <t>loans,advances &amp; leae to Fis</t>
  </si>
  <si>
    <t>Depreciation</t>
  </si>
  <si>
    <t>Receipts grom iddue o gright share</t>
  </si>
  <si>
    <t>Ratio</t>
  </si>
  <si>
    <t>Operating Margin</t>
  </si>
  <si>
    <t>Net Margin</t>
  </si>
  <si>
    <t>Capital to Risk Weighted Assets Ratio</t>
  </si>
  <si>
    <t>Ohter liabilliites to customers</t>
  </si>
  <si>
    <t>FAS Finace &amp; Investment Limited</t>
  </si>
  <si>
    <t>Property and Assets</t>
  </si>
  <si>
    <t>Cash</t>
  </si>
  <si>
    <t>Balance with Other Banks and Financial Institutions</t>
  </si>
  <si>
    <t>Money at call and on short notice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</si>
  <si>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</si>
  <si>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</si>
  <si>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</si>
  <si>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</si>
  <si>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</si>
  <si>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</si>
  <si>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</si>
  <si>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</si>
  <si>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Shareholders’ Equity</t>
  </si>
  <si>
    <t>Non-controlling interest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</si>
  <si>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</si>
  <si>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</si>
  <si>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</si>
  <si>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</si>
  <si>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</si>
  <si>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</si>
  <si>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</si>
  <si>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</si>
  <si>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</si>
  <si>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</si>
  <si>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</si>
  <si>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</si>
  <si>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</si>
  <si>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</si>
  <si>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</si>
  <si>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</si>
  <si>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</si>
  <si>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</si>
  <si>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</si>
  <si>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</si>
  <si>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</si>
  <si>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</si>
  <si>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</si>
  <si>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</si>
  <si>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</si>
  <si>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</si>
  <si>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</si>
  <si>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As at Quarter end</t>
  </si>
  <si>
    <t>Quarter 2</t>
  </si>
  <si>
    <t>Quarter 3</t>
  </si>
  <si>
    <t>Quarter 1</t>
  </si>
  <si>
    <t>Balance Sheet</t>
  </si>
  <si>
    <t>Income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</si>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</sst>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164" fontId="0" fillId="0" borderId="0" xfId="1" applyNumberFormat="1" applyFont="1"/>
    <xf numFmtId="164" fontId="1" fillId="0" borderId="0" xfId="1" applyNumberFormat="1" applyFont="1"/>
    <xf numFmtId="164" fontId="3" fillId="0" borderId="0" xfId="1" applyNumberFormat="1" applyFont="1"/>
    <xf numFmtId="164" fontId="0" fillId="0" borderId="0" xfId="1" applyNumberFormat="1" applyFont="1" applyAlignment="1">
      <alignment horizontal="right"/>
    </xf>
    <xf numFmtId="0" fontId="2" fillId="0" borderId="0" xfId="0" applyFont="1" applyFill="1"/>
    <xf numFmtId="164" fontId="0" fillId="0" borderId="0" xfId="1" applyNumberFormat="1" applyFont="1" applyFill="1"/>
    <xf numFmtId="0" fontId="0" fillId="0" borderId="0" xfId="0" applyFill="1"/>
    <xf numFmtId="10" fontId="0" fillId="0" borderId="0" xfId="2" applyNumberFormat="1" applyFont="1"/>
    <xf numFmtId="2" fontId="1" fillId="0" borderId="0" xfId="0" applyNumberFormat="1" applyFont="1"/>
    <xf numFmtId="43" fontId="1" fillId="0" borderId="0" xfId="1" applyNumberFormat="1" applyFont="1" applyFill="1"/>
    <xf numFmtId="0" fontId="2" fillId="0" borderId="0" xfId="0" applyFont="1" applyAlignment="1">
      <alignment horizontal="right"/>
    </xf>
    <xf numFmtId="0" fontId="5" fillId="0" borderId="0" xfId="3" applyFont="1" applyFill="1"/>
    <xf numFmtId="0" fontId="1" fillId="0" borderId="1" xfId="0" applyFont="1" applyBorder="1" applyAlignment="1">
      <alignment horizontal="left"/>
    </xf>
    <xf numFmtId="0" fontId="6" fillId="0" borderId="0" xfId="0" applyFont="1" applyBorder="1"/>
    <xf numFmtId="0" fontId="6" fillId="0" borderId="0" xfId="0" applyFont="1" applyAlignment="1"/>
    <xf numFmtId="0" fontId="6" fillId="0" borderId="0" xfId="0" applyFont="1"/>
    <xf numFmtId="0" fontId="1" fillId="0" borderId="1" xfId="0" applyFont="1" applyBorder="1"/>
    <xf numFmtId="0" fontId="1" fillId="0" borderId="2" xfId="0" applyFont="1" applyBorder="1"/>
    <xf numFmtId="0" fontId="7" fillId="0" borderId="0" xfId="0" applyFont="1"/>
    <xf numFmtId="0" fontId="0" fillId="0" borderId="0" xfId="0" applyAlignment="1">
      <alignment horizontal="right"/>
    </xf>
    <xf numFmtId="15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5" fontId="1" fillId="0" borderId="0" xfId="0" applyNumberFormat="1" applyFont="1"/>
    <xf numFmtId="3" fontId="0" fillId="0" borderId="0" xfId="0" applyNumberFormat="1"/>
  </cellXfs>
  <cellStyles count="4">
    <cellStyle name="Accent3" xfId="3" builtinId="37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pane xSplit="1" ySplit="5" topLeftCell="G33" activePane="bottomRight" state="frozen"/>
      <selection pane="topRight" activeCell="B1" sqref="B1"/>
      <selection pane="bottomLeft" activeCell="A4" sqref="A4"/>
      <selection pane="bottomRight" activeCell="J46" sqref="J46:J48"/>
    </sheetView>
  </sheetViews>
  <sheetFormatPr defaultRowHeight="15" x14ac:dyDescent="0.25"/>
  <cols>
    <col min="1" max="1" width="30.7109375" customWidth="1"/>
    <col min="2" max="2" width="16.28515625" customWidth="1"/>
    <col min="3" max="3" width="15.42578125" customWidth="1"/>
    <col min="4" max="4" width="16.5703125" customWidth="1"/>
    <col min="5" max="5" width="15.140625" customWidth="1"/>
    <col min="6" max="6" width="15.42578125" customWidth="1"/>
    <col min="7" max="8" width="16.140625" customWidth="1"/>
    <col min="9" max="9" width="16.85546875" bestFit="1" customWidth="1"/>
  </cols>
  <sheetData>
    <row r="1" spans="1:10" ht="15.75" x14ac:dyDescent="0.25">
      <c r="A1" s="4" t="s">
        <v>76</v>
      </c>
    </row>
    <row r="2" spans="1:10" x14ac:dyDescent="0.25">
      <c r="A2" s="16" t="s">
        <v>122</v>
      </c>
    </row>
    <row r="3" spans="1:10" x14ac:dyDescent="0.25">
      <c r="A3" t="s">
        <v>118</v>
      </c>
    </row>
    <row r="4" spans="1:10" ht="18.75" x14ac:dyDescent="0.3">
      <c r="A4" s="23"/>
      <c r="B4" s="24" t="s">
        <v>119</v>
      </c>
      <c r="C4" s="24" t="s">
        <v>120</v>
      </c>
      <c r="D4" s="24" t="s">
        <v>121</v>
      </c>
      <c r="E4" s="24" t="s">
        <v>119</v>
      </c>
      <c r="F4" s="24" t="s">
        <v>120</v>
      </c>
      <c r="G4" s="26" t="s">
        <v>121</v>
      </c>
      <c r="H4" s="26" t="s">
        <v>119</v>
      </c>
      <c r="I4" s="26" t="s">
        <v>120</v>
      </c>
    </row>
    <row r="5" spans="1:10" ht="15.75" x14ac:dyDescent="0.25">
      <c r="B5" s="25">
        <v>42916</v>
      </c>
      <c r="C5" s="25">
        <v>43008</v>
      </c>
      <c r="D5" s="25">
        <v>43190</v>
      </c>
      <c r="E5" s="25">
        <v>43281</v>
      </c>
      <c r="F5" s="25">
        <v>43373</v>
      </c>
      <c r="G5" s="27">
        <v>43555</v>
      </c>
      <c r="H5" s="27">
        <v>43646</v>
      </c>
      <c r="I5" s="27">
        <v>43738</v>
      </c>
    </row>
    <row r="6" spans="1:10" ht="15.75" x14ac:dyDescent="0.25">
      <c r="A6" s="9"/>
      <c r="B6" s="11"/>
      <c r="C6" s="11"/>
      <c r="D6" s="11"/>
      <c r="E6" s="11"/>
      <c r="F6" s="11"/>
    </row>
    <row r="7" spans="1:10" x14ac:dyDescent="0.25">
      <c r="A7" s="17" t="s">
        <v>77</v>
      </c>
    </row>
    <row r="8" spans="1:10" x14ac:dyDescent="0.25">
      <c r="A8" s="18" t="s">
        <v>78</v>
      </c>
      <c r="B8" s="6">
        <f t="shared" ref="B8:E8" si="0">SUM(B9:B10)</f>
        <v>65181009</v>
      </c>
      <c r="C8" s="6">
        <f t="shared" si="0"/>
        <v>83517930</v>
      </c>
      <c r="D8" s="6">
        <f t="shared" si="0"/>
        <v>944809</v>
      </c>
      <c r="E8" s="6">
        <f t="shared" si="0"/>
        <v>90440855</v>
      </c>
      <c r="F8" s="6">
        <f>F9+F10</f>
        <v>8254927</v>
      </c>
      <c r="G8" s="6">
        <f t="shared" ref="G8:J8" si="1">G9+G10</f>
        <v>247702</v>
      </c>
      <c r="H8" s="6">
        <f t="shared" si="1"/>
        <v>4112298</v>
      </c>
      <c r="I8" s="6">
        <f t="shared" si="1"/>
        <v>329617</v>
      </c>
      <c r="J8" s="6">
        <f t="shared" si="1"/>
        <v>0</v>
      </c>
    </row>
    <row r="9" spans="1:10" x14ac:dyDescent="0.25">
      <c r="A9" t="s">
        <v>0</v>
      </c>
      <c r="B9" s="5">
        <v>86224</v>
      </c>
      <c r="C9">
        <v>101878</v>
      </c>
      <c r="D9">
        <v>134756</v>
      </c>
      <c r="E9">
        <v>47841</v>
      </c>
      <c r="F9" s="5">
        <v>57504</v>
      </c>
      <c r="G9">
        <v>115135</v>
      </c>
      <c r="H9">
        <v>131807</v>
      </c>
      <c r="I9">
        <v>283469</v>
      </c>
    </row>
    <row r="10" spans="1:10" x14ac:dyDescent="0.25">
      <c r="A10" t="s">
        <v>1</v>
      </c>
      <c r="B10" s="5">
        <v>65094785</v>
      </c>
      <c r="C10">
        <v>83416052</v>
      </c>
      <c r="D10">
        <v>810053</v>
      </c>
      <c r="E10">
        <v>90393014</v>
      </c>
      <c r="F10" s="5">
        <v>8197423</v>
      </c>
      <c r="G10">
        <v>132567</v>
      </c>
      <c r="H10">
        <v>3980491</v>
      </c>
      <c r="I10">
        <v>46148</v>
      </c>
    </row>
    <row r="11" spans="1:10" x14ac:dyDescent="0.25">
      <c r="A11" s="19" t="s">
        <v>79</v>
      </c>
      <c r="B11" s="6">
        <f t="shared" ref="B11:E11" si="2">SUM(B12:B13)</f>
        <v>2157531701</v>
      </c>
      <c r="C11" s="6">
        <f t="shared" si="2"/>
        <v>2285789842</v>
      </c>
      <c r="D11" s="6">
        <f t="shared" si="2"/>
        <v>2096123255</v>
      </c>
      <c r="E11" s="6">
        <f t="shared" si="2"/>
        <v>2251105608</v>
      </c>
      <c r="F11" s="6">
        <f>SUM(F12:F13)</f>
        <v>2292307874</v>
      </c>
      <c r="G11" s="6">
        <f t="shared" ref="G11:J11" si="3">SUM(G12:G13)</f>
        <v>1465000881</v>
      </c>
      <c r="H11" s="6">
        <f t="shared" si="3"/>
        <v>1337207411</v>
      </c>
      <c r="I11" s="6">
        <f t="shared" si="3"/>
        <v>1037359295</v>
      </c>
      <c r="J11" s="6">
        <f t="shared" si="3"/>
        <v>0</v>
      </c>
    </row>
    <row r="12" spans="1:10" x14ac:dyDescent="0.25">
      <c r="A12" t="s">
        <v>2</v>
      </c>
      <c r="B12" s="5">
        <v>2157531701</v>
      </c>
      <c r="C12" s="5">
        <v>2285789842</v>
      </c>
      <c r="D12" s="5">
        <v>2096123255</v>
      </c>
      <c r="E12" s="5">
        <v>2251105608</v>
      </c>
      <c r="F12" s="5">
        <v>2292307874</v>
      </c>
      <c r="G12" s="5">
        <v>1465000881</v>
      </c>
      <c r="H12" s="5">
        <v>1337207411</v>
      </c>
      <c r="I12" s="5">
        <v>1037359295</v>
      </c>
    </row>
    <row r="13" spans="1:10" x14ac:dyDescent="0.25">
      <c r="A13" t="s">
        <v>3</v>
      </c>
      <c r="B13" s="5"/>
      <c r="C13" s="5"/>
      <c r="D13" s="5"/>
      <c r="E13" s="5"/>
      <c r="F13" s="5"/>
    </row>
    <row r="14" spans="1:10" x14ac:dyDescent="0.25">
      <c r="A14" s="20" t="s">
        <v>80</v>
      </c>
      <c r="B14" s="5"/>
      <c r="C14" s="5"/>
      <c r="D14" s="5"/>
      <c r="E14" s="5"/>
      <c r="F14" s="5"/>
    </row>
    <row r="15" spans="1:10" x14ac:dyDescent="0.25">
      <c r="A15" s="20" t="s">
        <v>4</v>
      </c>
      <c r="B15" s="6">
        <f t="shared" ref="B15:E15" si="4">SUM(B16:B17)</f>
        <v>924092986</v>
      </c>
      <c r="C15" s="6">
        <f t="shared" si="4"/>
        <v>1070644760</v>
      </c>
      <c r="D15" s="6">
        <f t="shared" si="4"/>
        <v>1019469076</v>
      </c>
      <c r="E15" s="6">
        <f t="shared" si="4"/>
        <v>934859367</v>
      </c>
      <c r="F15" s="6">
        <f>SUM(F16:F17)</f>
        <v>781168329</v>
      </c>
      <c r="G15" s="6">
        <f t="shared" ref="G15:J15" si="5">SUM(G16:G17)</f>
        <v>212497316</v>
      </c>
      <c r="H15" s="6">
        <f t="shared" si="5"/>
        <v>173686077</v>
      </c>
      <c r="I15" s="6">
        <f t="shared" si="5"/>
        <v>118031852</v>
      </c>
      <c r="J15" s="6">
        <f t="shared" si="5"/>
        <v>0</v>
      </c>
    </row>
    <row r="16" spans="1:10" x14ac:dyDescent="0.25">
      <c r="A16" t="s">
        <v>5</v>
      </c>
      <c r="B16" s="5"/>
      <c r="C16" s="5"/>
      <c r="D16" s="5">
        <v>0</v>
      </c>
      <c r="E16" s="5">
        <v>0</v>
      </c>
      <c r="F16" s="5">
        <v>0</v>
      </c>
    </row>
    <row r="17" spans="1:9" x14ac:dyDescent="0.25">
      <c r="A17" t="s">
        <v>6</v>
      </c>
      <c r="B17" s="5">
        <v>924092986</v>
      </c>
      <c r="C17" s="5">
        <v>1070644760</v>
      </c>
      <c r="D17" s="5">
        <v>1019469076</v>
      </c>
      <c r="E17" s="5">
        <v>934859367</v>
      </c>
      <c r="F17" s="5">
        <v>781168329</v>
      </c>
      <c r="G17" s="5">
        <v>212497316</v>
      </c>
      <c r="H17" s="5">
        <v>173686077</v>
      </c>
      <c r="I17" s="5">
        <v>118031852</v>
      </c>
    </row>
    <row r="18" spans="1:9" x14ac:dyDescent="0.25">
      <c r="A18" s="20" t="s">
        <v>81</v>
      </c>
      <c r="B18" s="6">
        <f t="shared" ref="B18:E18" si="6">SUM(B19:B20)</f>
        <v>13827374044</v>
      </c>
      <c r="C18" s="6">
        <f t="shared" si="6"/>
        <v>13878243292</v>
      </c>
      <c r="D18" s="6">
        <f t="shared" si="6"/>
        <v>14303306241</v>
      </c>
      <c r="E18" s="6">
        <f t="shared" si="6"/>
        <v>14553974100</v>
      </c>
      <c r="F18" s="6">
        <f>SUM(F19:F20)</f>
        <v>14979037723</v>
      </c>
      <c r="G18" s="6">
        <f t="shared" ref="G18:I18" si="7">SUM(G19:G20)</f>
        <v>16324632248</v>
      </c>
      <c r="H18" s="6">
        <f t="shared" si="7"/>
        <v>17080064927</v>
      </c>
      <c r="I18" s="6">
        <f t="shared" si="7"/>
        <v>17797276150</v>
      </c>
    </row>
    <row r="19" spans="1:9" x14ac:dyDescent="0.25">
      <c r="A19" t="s">
        <v>7</v>
      </c>
      <c r="B19" s="5">
        <v>13827374044</v>
      </c>
      <c r="C19" s="5">
        <v>13878243292</v>
      </c>
      <c r="D19" s="5">
        <v>14303306241</v>
      </c>
      <c r="E19" s="5">
        <v>14553974100</v>
      </c>
      <c r="F19" s="5">
        <v>14979037723</v>
      </c>
      <c r="G19" s="5">
        <v>16324632248</v>
      </c>
      <c r="H19" s="5">
        <v>17080064927</v>
      </c>
      <c r="I19" s="28">
        <v>17797276150</v>
      </c>
    </row>
    <row r="20" spans="1:9" x14ac:dyDescent="0.25">
      <c r="A20" t="s">
        <v>8</v>
      </c>
      <c r="B20" s="5"/>
      <c r="C20" s="5"/>
      <c r="D20" s="5"/>
      <c r="E20" s="5"/>
      <c r="F20" s="5"/>
    </row>
    <row r="21" spans="1:9" x14ac:dyDescent="0.25">
      <c r="A21" s="18" t="s">
        <v>82</v>
      </c>
      <c r="B21" s="7">
        <v>334776447</v>
      </c>
      <c r="C21" s="7">
        <v>332946002</v>
      </c>
      <c r="D21" s="7">
        <v>334650628</v>
      </c>
      <c r="E21" s="7">
        <v>336664871</v>
      </c>
      <c r="F21" s="7">
        <v>332111731</v>
      </c>
      <c r="G21" s="7">
        <v>321651850</v>
      </c>
      <c r="H21" s="7">
        <v>316118443</v>
      </c>
      <c r="I21" s="28">
        <v>311462289</v>
      </c>
    </row>
    <row r="22" spans="1:9" x14ac:dyDescent="0.25">
      <c r="A22" s="18" t="s">
        <v>83</v>
      </c>
      <c r="B22" s="7">
        <v>561224770</v>
      </c>
      <c r="C22" s="7">
        <v>626729761</v>
      </c>
      <c r="D22" s="7">
        <v>644373313</v>
      </c>
      <c r="E22" s="7">
        <v>605117475</v>
      </c>
      <c r="F22" s="7">
        <v>613049529</v>
      </c>
      <c r="G22" s="7">
        <v>573900209</v>
      </c>
      <c r="H22" s="7">
        <v>591934679</v>
      </c>
      <c r="I22" s="28">
        <v>553273294</v>
      </c>
    </row>
    <row r="23" spans="1:9" x14ac:dyDescent="0.25">
      <c r="A23" s="18" t="s">
        <v>84</v>
      </c>
      <c r="B23" s="7">
        <v>44665893</v>
      </c>
      <c r="C23" s="7">
        <v>44665893</v>
      </c>
      <c r="D23" s="7">
        <v>44665893</v>
      </c>
      <c r="E23" s="7">
        <v>44665893</v>
      </c>
      <c r="F23" s="7">
        <v>44665893</v>
      </c>
      <c r="G23" s="7">
        <v>44665893</v>
      </c>
      <c r="H23" s="7">
        <v>44665893</v>
      </c>
      <c r="I23" s="28">
        <v>44665893</v>
      </c>
    </row>
    <row r="24" spans="1:9" x14ac:dyDescent="0.25">
      <c r="A24" s="1"/>
      <c r="B24" s="6">
        <f t="shared" ref="B24:E24" si="8">B8+B11+B15+B18+B21+B22+B23</f>
        <v>17914846850</v>
      </c>
      <c r="C24" s="6">
        <f>C8+C11+C15+C18+C21+C22+C23</f>
        <v>18322537480</v>
      </c>
      <c r="D24" s="6">
        <f t="shared" si="8"/>
        <v>18443533215</v>
      </c>
      <c r="E24" s="6">
        <f t="shared" si="8"/>
        <v>18816828169</v>
      </c>
      <c r="F24" s="6">
        <f>F8+F11+F15+F18+F21+F22+F23</f>
        <v>19050596006</v>
      </c>
      <c r="G24" s="6">
        <f t="shared" ref="G24:I24" si="9">G8+G11+G15+G18+G21+G22+G23</f>
        <v>18942596099</v>
      </c>
      <c r="H24" s="6">
        <f t="shared" si="9"/>
        <v>19547789728</v>
      </c>
      <c r="I24" s="6">
        <f t="shared" si="9"/>
        <v>19862398390</v>
      </c>
    </row>
    <row r="25" spans="1:9" x14ac:dyDescent="0.25">
      <c r="B25" s="5"/>
      <c r="C25" s="5"/>
      <c r="D25" s="5"/>
      <c r="E25" s="5"/>
      <c r="F25" s="5"/>
    </row>
    <row r="26" spans="1:9" x14ac:dyDescent="0.25">
      <c r="A26" s="17" t="s">
        <v>85</v>
      </c>
      <c r="B26" s="10"/>
      <c r="C26" s="10"/>
      <c r="D26" s="10"/>
      <c r="E26" s="10"/>
      <c r="F26" s="10"/>
    </row>
    <row r="27" spans="1:9" x14ac:dyDescent="0.25">
      <c r="A27" s="20" t="s">
        <v>86</v>
      </c>
      <c r="B27" s="5"/>
      <c r="C27" s="5"/>
      <c r="D27" s="5"/>
      <c r="E27" s="5"/>
      <c r="F27" s="5"/>
    </row>
    <row r="28" spans="1:9" x14ac:dyDescent="0.25">
      <c r="A28" s="20" t="s">
        <v>87</v>
      </c>
      <c r="B28" s="5">
        <v>6815074880</v>
      </c>
      <c r="C28" s="5">
        <v>6603071836</v>
      </c>
      <c r="D28" s="5">
        <v>6871496150</v>
      </c>
      <c r="E28" s="5">
        <v>6787782079</v>
      </c>
      <c r="F28" s="6">
        <v>7095598261</v>
      </c>
      <c r="G28" s="5">
        <v>7135366495</v>
      </c>
      <c r="H28" s="5">
        <v>7268880151</v>
      </c>
      <c r="I28" s="28">
        <v>7143475356</v>
      </c>
    </row>
    <row r="29" spans="1:9" x14ac:dyDescent="0.25">
      <c r="A29" s="20" t="s">
        <v>88</v>
      </c>
      <c r="B29" s="6">
        <f t="shared" ref="B29:D29" si="10">SUM(B30:B35)</f>
        <v>7754133664</v>
      </c>
      <c r="C29" s="6">
        <f t="shared" si="10"/>
        <v>8351751783</v>
      </c>
      <c r="D29" s="6">
        <f t="shared" si="10"/>
        <v>8041163295</v>
      </c>
      <c r="E29" s="6">
        <f>SUM(E30:E35)</f>
        <v>8278030671</v>
      </c>
      <c r="F29" s="6">
        <f>SUM(F30:F35)</f>
        <v>8177801135</v>
      </c>
      <c r="G29" s="6">
        <f t="shared" ref="G29:I29" si="11">SUM(G30:G35)</f>
        <v>7819631951</v>
      </c>
      <c r="H29" s="6">
        <f t="shared" si="11"/>
        <v>8164768181</v>
      </c>
      <c r="I29" s="6">
        <f t="shared" si="11"/>
        <v>8437257586</v>
      </c>
    </row>
    <row r="30" spans="1:9" x14ac:dyDescent="0.25">
      <c r="A30" s="2" t="s">
        <v>9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</row>
    <row r="31" spans="1:9" x14ac:dyDescent="0.25">
      <c r="A31" s="2" t="s">
        <v>10</v>
      </c>
      <c r="B31" s="5"/>
      <c r="C31" s="5"/>
      <c r="D31" s="5"/>
      <c r="E31" s="5"/>
      <c r="F31" s="5"/>
    </row>
    <row r="32" spans="1:9" x14ac:dyDescent="0.25">
      <c r="A32" s="2" t="s">
        <v>11</v>
      </c>
      <c r="B32" s="5"/>
      <c r="C32" s="5"/>
      <c r="D32" s="5"/>
      <c r="E32" s="5"/>
      <c r="F32" s="5"/>
    </row>
    <row r="33" spans="1:10" x14ac:dyDescent="0.25">
      <c r="A33" s="2" t="s">
        <v>12</v>
      </c>
      <c r="B33" s="5">
        <v>7754133664</v>
      </c>
      <c r="C33" s="5"/>
      <c r="D33" s="5"/>
      <c r="E33" s="5"/>
      <c r="F33" s="5">
        <v>8177255135</v>
      </c>
      <c r="G33">
        <v>7816763951</v>
      </c>
      <c r="H33">
        <v>8160524181</v>
      </c>
      <c r="I33" s="28">
        <v>8432155586</v>
      </c>
    </row>
    <row r="34" spans="1:10" x14ac:dyDescent="0.25">
      <c r="A34" s="2" t="s">
        <v>13</v>
      </c>
      <c r="B34" s="5"/>
      <c r="C34" s="5">
        <v>8351751783</v>
      </c>
      <c r="D34" s="5">
        <v>8041163295</v>
      </c>
      <c r="E34" s="5">
        <v>8277999671</v>
      </c>
      <c r="F34" s="5"/>
    </row>
    <row r="35" spans="1:10" x14ac:dyDescent="0.25">
      <c r="A35" s="2" t="s">
        <v>14</v>
      </c>
      <c r="B35" s="5"/>
      <c r="C35" s="5"/>
      <c r="D35" s="5"/>
      <c r="E35" s="5">
        <v>31000</v>
      </c>
      <c r="F35" s="5">
        <v>546000</v>
      </c>
      <c r="G35">
        <v>2868000</v>
      </c>
      <c r="H35" s="5">
        <v>4244000</v>
      </c>
      <c r="I35" s="28">
        <v>5102000</v>
      </c>
    </row>
    <row r="36" spans="1:10" x14ac:dyDescent="0.25">
      <c r="A36" s="20" t="s">
        <v>15</v>
      </c>
      <c r="B36" s="5">
        <v>1525815018</v>
      </c>
      <c r="C36" s="5">
        <v>1519249298</v>
      </c>
      <c r="D36" s="5">
        <v>1622284434</v>
      </c>
      <c r="E36" s="5">
        <v>1843593641</v>
      </c>
      <c r="F36" s="6">
        <v>1824496206</v>
      </c>
      <c r="G36" s="5">
        <v>1949258475</v>
      </c>
      <c r="H36" s="5">
        <v>2072425483</v>
      </c>
      <c r="I36" s="28">
        <v>2237919235</v>
      </c>
    </row>
    <row r="37" spans="1:10" x14ac:dyDescent="0.25">
      <c r="A37" s="1"/>
      <c r="B37" s="6">
        <f t="shared" ref="B37:C37" si="12">B28+B29+B36</f>
        <v>16095023562</v>
      </c>
      <c r="C37" s="6">
        <f t="shared" si="12"/>
        <v>16474072917</v>
      </c>
      <c r="D37" s="6">
        <f>D28+D29+D36</f>
        <v>16534943879</v>
      </c>
      <c r="E37" s="6">
        <f>E28+E29+E36</f>
        <v>16909406391</v>
      </c>
      <c r="F37" s="6">
        <f>F28+F29+F36</f>
        <v>17097895602</v>
      </c>
      <c r="G37" s="6">
        <f t="shared" ref="G37:I37" si="13">G28+G29+G36</f>
        <v>16904256921</v>
      </c>
      <c r="H37" s="6">
        <f t="shared" si="13"/>
        <v>17506073815</v>
      </c>
      <c r="I37" s="6">
        <f t="shared" si="13"/>
        <v>17818652177</v>
      </c>
    </row>
    <row r="38" spans="1:10" x14ac:dyDescent="0.25">
      <c r="B38" s="5"/>
      <c r="C38" s="5"/>
      <c r="D38" s="5"/>
      <c r="E38" s="5"/>
      <c r="F38" s="5"/>
    </row>
    <row r="39" spans="1:10" x14ac:dyDescent="0.25">
      <c r="A39" s="20" t="s">
        <v>89</v>
      </c>
      <c r="B39" s="6">
        <f>SUM(B40:B44)</f>
        <v>1813324490</v>
      </c>
      <c r="C39" s="6">
        <f t="shared" ref="C39:E39" si="14">SUM(C40:C44)</f>
        <v>1841828614</v>
      </c>
      <c r="D39" s="6">
        <f t="shared" si="14"/>
        <v>1901979762</v>
      </c>
      <c r="E39" s="6">
        <f t="shared" si="14"/>
        <v>1900751746</v>
      </c>
      <c r="F39" s="6">
        <f>SUM(F40:F44)</f>
        <v>1945983021</v>
      </c>
      <c r="G39" s="6">
        <f t="shared" ref="G39:H39" si="15">SUM(G40:G44)</f>
        <v>2031493522</v>
      </c>
      <c r="H39" s="6">
        <f t="shared" si="15"/>
        <v>2034873046</v>
      </c>
      <c r="I39" s="6">
        <f>SUM(I40:I44)</f>
        <v>2037002451</v>
      </c>
    </row>
    <row r="40" spans="1:10" x14ac:dyDescent="0.25">
      <c r="A40" t="s">
        <v>16</v>
      </c>
      <c r="B40" s="5">
        <v>1290713110</v>
      </c>
      <c r="C40" s="5">
        <v>1290713110</v>
      </c>
      <c r="D40" s="5">
        <v>1290713110</v>
      </c>
      <c r="E40" s="5">
        <v>1419784420</v>
      </c>
      <c r="F40" s="5">
        <v>1419784420</v>
      </c>
      <c r="G40" s="5">
        <v>1419784420</v>
      </c>
      <c r="H40" s="5">
        <v>1490773640</v>
      </c>
      <c r="I40" s="28">
        <v>1490773640</v>
      </c>
    </row>
    <row r="41" spans="1:10" x14ac:dyDescent="0.25">
      <c r="A41" t="s">
        <v>17</v>
      </c>
      <c r="B41" s="5">
        <v>155186770</v>
      </c>
      <c r="C41" s="5">
        <v>169290207</v>
      </c>
      <c r="D41" s="5">
        <v>184663037</v>
      </c>
      <c r="E41" s="5">
        <v>183997682</v>
      </c>
      <c r="F41" s="5">
        <v>192715184</v>
      </c>
      <c r="G41" s="5">
        <v>208926700</v>
      </c>
      <c r="H41" s="5">
        <v>209621972</v>
      </c>
      <c r="I41" s="28">
        <v>210735920</v>
      </c>
    </row>
    <row r="42" spans="1:10" x14ac:dyDescent="0.25">
      <c r="A42" t="s">
        <v>18</v>
      </c>
      <c r="B42" s="5">
        <v>315000</v>
      </c>
      <c r="C42" s="5">
        <v>315000</v>
      </c>
      <c r="D42" s="5">
        <v>315000</v>
      </c>
      <c r="E42" s="5">
        <v>315000</v>
      </c>
      <c r="F42" s="5">
        <v>315000</v>
      </c>
      <c r="G42" s="5">
        <v>315000</v>
      </c>
      <c r="H42" s="5">
        <v>315000</v>
      </c>
      <c r="I42" s="28">
        <v>315000</v>
      </c>
    </row>
    <row r="43" spans="1:10" x14ac:dyDescent="0.25">
      <c r="A43" t="s">
        <v>19</v>
      </c>
      <c r="B43" s="5">
        <v>232007154</v>
      </c>
      <c r="C43" s="5">
        <v>230114301</v>
      </c>
      <c r="D43" s="5">
        <v>226423239</v>
      </c>
      <c r="E43" s="5">
        <v>224625029</v>
      </c>
      <c r="F43" s="5">
        <v>222826819</v>
      </c>
      <c r="G43" s="5">
        <v>219320310</v>
      </c>
      <c r="H43" s="5">
        <v>217612010</v>
      </c>
      <c r="I43" s="28">
        <v>215903711</v>
      </c>
    </row>
    <row r="44" spans="1:10" x14ac:dyDescent="0.25">
      <c r="A44" t="s">
        <v>20</v>
      </c>
      <c r="B44" s="5">
        <v>135102456</v>
      </c>
      <c r="C44" s="5">
        <v>151395996</v>
      </c>
      <c r="D44" s="5">
        <v>199865376</v>
      </c>
      <c r="E44" s="5">
        <v>72029615</v>
      </c>
      <c r="F44" s="5">
        <v>110341598</v>
      </c>
      <c r="G44" s="5">
        <v>183147092</v>
      </c>
      <c r="H44" s="5">
        <v>116550424</v>
      </c>
      <c r="I44" s="28">
        <v>119274180</v>
      </c>
    </row>
    <row r="45" spans="1:10" x14ac:dyDescent="0.25">
      <c r="A45" s="20" t="s">
        <v>90</v>
      </c>
      <c r="B45" s="5">
        <v>6498798</v>
      </c>
      <c r="C45" s="5">
        <v>6635949</v>
      </c>
      <c r="D45" s="5">
        <v>6609574</v>
      </c>
      <c r="E45" s="5">
        <v>6670032</v>
      </c>
      <c r="F45" s="6">
        <v>6717383</v>
      </c>
      <c r="G45" s="5">
        <v>6845656</v>
      </c>
      <c r="H45" s="5">
        <v>6842867</v>
      </c>
      <c r="I45" s="28">
        <v>6743762</v>
      </c>
    </row>
    <row r="46" spans="1:10" x14ac:dyDescent="0.25">
      <c r="A46" s="1"/>
      <c r="B46" s="6">
        <f>B37+B39+B45</f>
        <v>17914846850</v>
      </c>
      <c r="C46" s="6">
        <f t="shared" ref="C46:H46" si="16">C37+C39+C45</f>
        <v>18322537480</v>
      </c>
      <c r="D46" s="6">
        <f t="shared" si="16"/>
        <v>18443533215</v>
      </c>
      <c r="E46" s="6">
        <f t="shared" si="16"/>
        <v>18816828169</v>
      </c>
      <c r="F46" s="6">
        <f t="shared" si="16"/>
        <v>19050596006</v>
      </c>
      <c r="G46" s="6">
        <f t="shared" si="16"/>
        <v>18942596099</v>
      </c>
      <c r="H46" s="6">
        <f t="shared" si="16"/>
        <v>19547789728</v>
      </c>
      <c r="I46" s="6">
        <f>I37+I39+I44</f>
        <v>19974928808</v>
      </c>
    </row>
    <row r="47" spans="1:10" x14ac:dyDescent="0.25">
      <c r="A47" s="1"/>
      <c r="B47" s="6"/>
      <c r="C47" s="6"/>
      <c r="D47" s="6"/>
      <c r="E47" s="6"/>
      <c r="F47" s="6"/>
      <c r="G47" s="6"/>
    </row>
    <row r="48" spans="1:10" x14ac:dyDescent="0.25">
      <c r="A48" s="21" t="s">
        <v>91</v>
      </c>
      <c r="B48" s="14">
        <f t="shared" ref="B48:I48" si="17">B39/(B40/10)</f>
        <v>14.049012719797974</v>
      </c>
      <c r="C48" s="14">
        <f t="shared" si="17"/>
        <v>14.269852841271598</v>
      </c>
      <c r="D48" s="14">
        <f t="shared" si="17"/>
        <v>14.735883189409922</v>
      </c>
      <c r="E48" s="14">
        <f t="shared" si="17"/>
        <v>13.387608141241612</v>
      </c>
      <c r="F48" s="14">
        <f t="shared" si="17"/>
        <v>13.706186612471772</v>
      </c>
      <c r="G48" s="14">
        <f t="shared" si="17"/>
        <v>14.308464675221609</v>
      </c>
      <c r="H48" s="14">
        <f t="shared" si="17"/>
        <v>13.649778822222803</v>
      </c>
      <c r="I48" s="14">
        <f t="shared" si="17"/>
        <v>13.664062714444025</v>
      </c>
      <c r="J48" s="14"/>
    </row>
    <row r="49" spans="1:9" x14ac:dyDescent="0.25">
      <c r="A49" s="21" t="s">
        <v>92</v>
      </c>
      <c r="B49" s="6">
        <f>B40/10</f>
        <v>129071311</v>
      </c>
      <c r="C49" s="6">
        <f t="shared" ref="C49:I49" si="18">C40/10</f>
        <v>129071311</v>
      </c>
      <c r="D49" s="6">
        <f t="shared" si="18"/>
        <v>129071311</v>
      </c>
      <c r="E49" s="6">
        <f t="shared" si="18"/>
        <v>141978442</v>
      </c>
      <c r="F49" s="6">
        <f t="shared" si="18"/>
        <v>141978442</v>
      </c>
      <c r="G49" s="6">
        <f t="shared" si="18"/>
        <v>141978442</v>
      </c>
      <c r="H49" s="6">
        <f t="shared" si="18"/>
        <v>149077364</v>
      </c>
      <c r="I49" s="6">
        <f t="shared" si="18"/>
        <v>149077364</v>
      </c>
    </row>
    <row r="50" spans="1:9" x14ac:dyDescent="0.25">
      <c r="A50" s="1"/>
      <c r="B50" s="5"/>
      <c r="C50" s="5"/>
      <c r="D50" s="5"/>
      <c r="E50" s="5"/>
      <c r="F50" s="5"/>
    </row>
    <row r="51" spans="1:9" x14ac:dyDescent="0.25">
      <c r="B51" s="5"/>
      <c r="C51" s="5"/>
      <c r="D51" s="5"/>
      <c r="E51" s="5"/>
      <c r="F51" s="5"/>
    </row>
    <row r="52" spans="1:9" x14ac:dyDescent="0.25">
      <c r="B52" s="5"/>
      <c r="C52" s="5"/>
      <c r="D52" s="5"/>
      <c r="E52" s="5"/>
      <c r="F52" s="5"/>
    </row>
    <row r="53" spans="1:9" x14ac:dyDescent="0.25">
      <c r="A53" s="1"/>
      <c r="B53" s="6"/>
      <c r="C53" s="6"/>
      <c r="D53" s="6"/>
      <c r="E53" s="6"/>
      <c r="F53" s="6"/>
    </row>
    <row r="54" spans="1:9" x14ac:dyDescent="0.25">
      <c r="B54" s="5"/>
      <c r="C54" s="5"/>
      <c r="D54" s="5"/>
      <c r="E54" s="5"/>
      <c r="F54" s="5"/>
    </row>
    <row r="55" spans="1:9" x14ac:dyDescent="0.25">
      <c r="B55" s="5"/>
      <c r="C55" s="5"/>
      <c r="D55" s="5"/>
      <c r="E55" s="5"/>
      <c r="F55" s="5"/>
    </row>
    <row r="56" spans="1:9" x14ac:dyDescent="0.25">
      <c r="B56" s="5"/>
      <c r="C56" s="5"/>
      <c r="D56" s="5"/>
      <c r="E56" s="5"/>
      <c r="F56" s="5"/>
    </row>
    <row r="57" spans="1:9" x14ac:dyDescent="0.25">
      <c r="B57" s="6"/>
      <c r="C57" s="6"/>
      <c r="D57" s="6"/>
      <c r="E57" s="5"/>
      <c r="F57" s="5"/>
    </row>
    <row r="58" spans="1:9" x14ac:dyDescent="0.25">
      <c r="B58" s="6"/>
      <c r="C58" s="6"/>
      <c r="D58" s="6"/>
      <c r="E58" s="6"/>
      <c r="F58" s="6"/>
    </row>
    <row r="59" spans="1:9" x14ac:dyDescent="0.25">
      <c r="A59" s="1"/>
      <c r="B59" s="6"/>
      <c r="C59" s="6"/>
      <c r="D59" s="6"/>
      <c r="E59" s="6"/>
      <c r="F59" s="6"/>
    </row>
    <row r="60" spans="1:9" x14ac:dyDescent="0.25">
      <c r="A60" s="1"/>
      <c r="B60" s="5"/>
      <c r="C60" s="5"/>
      <c r="D60" s="5"/>
      <c r="E60" s="5"/>
      <c r="F60" s="5"/>
    </row>
    <row r="61" spans="1:9" x14ac:dyDescent="0.25">
      <c r="B61" s="5"/>
      <c r="C61" s="5"/>
      <c r="D61" s="5"/>
      <c r="E61" s="5"/>
      <c r="F61" s="5"/>
    </row>
    <row r="62" spans="1:9" x14ac:dyDescent="0.25">
      <c r="B62" s="5"/>
      <c r="C62" s="5"/>
      <c r="D62" s="5"/>
      <c r="E62" s="5"/>
      <c r="F62" s="5"/>
    </row>
    <row r="63" spans="1:9" x14ac:dyDescent="0.25">
      <c r="B63" s="5"/>
      <c r="C63" s="5"/>
      <c r="D63" s="5"/>
      <c r="E63" s="5"/>
      <c r="F63" s="5"/>
    </row>
    <row r="64" spans="1:9" x14ac:dyDescent="0.25">
      <c r="B64" s="5"/>
      <c r="C64" s="5"/>
      <c r="D64" s="5"/>
      <c r="E64" s="5"/>
      <c r="F64" s="5"/>
    </row>
    <row r="65" spans="1:6" x14ac:dyDescent="0.25">
      <c r="B65" s="5"/>
      <c r="C65" s="5"/>
      <c r="D65" s="5"/>
      <c r="E65" s="5"/>
      <c r="F65" s="5"/>
    </row>
    <row r="66" spans="1:6" x14ac:dyDescent="0.25">
      <c r="B66" s="5"/>
      <c r="C66" s="5"/>
      <c r="D66" s="5"/>
      <c r="E66" s="5"/>
      <c r="F66" s="5"/>
    </row>
    <row r="67" spans="1:6" x14ac:dyDescent="0.25">
      <c r="B67" s="5"/>
      <c r="C67" s="5"/>
      <c r="D67" s="5"/>
      <c r="E67" s="5"/>
      <c r="F67" s="5"/>
    </row>
    <row r="68" spans="1:6" x14ac:dyDescent="0.25">
      <c r="B68" s="5"/>
      <c r="C68" s="5"/>
      <c r="D68" s="5"/>
      <c r="E68" s="5"/>
      <c r="F68" s="5"/>
    </row>
    <row r="69" spans="1:6" x14ac:dyDescent="0.25">
      <c r="B69" s="5"/>
      <c r="C69" s="5"/>
      <c r="D69" s="5"/>
      <c r="E69" s="5"/>
      <c r="F69" s="5"/>
    </row>
    <row r="70" spans="1:6" x14ac:dyDescent="0.25">
      <c r="B70" s="5"/>
      <c r="C70" s="5"/>
      <c r="D70" s="5"/>
      <c r="E70" s="5"/>
      <c r="F70" s="5"/>
    </row>
    <row r="71" spans="1:6" x14ac:dyDescent="0.25">
      <c r="B71" s="5"/>
      <c r="C71" s="5"/>
      <c r="D71" s="5"/>
      <c r="E71" s="5"/>
      <c r="F71" s="5"/>
    </row>
    <row r="72" spans="1:6" x14ac:dyDescent="0.25">
      <c r="A72" s="1"/>
      <c r="B72" s="6"/>
      <c r="C72" s="6"/>
      <c r="D72" s="6"/>
      <c r="E72" s="6"/>
      <c r="F72" s="6"/>
    </row>
    <row r="73" spans="1:6" x14ac:dyDescent="0.25">
      <c r="A73" s="1"/>
      <c r="B73" s="6"/>
      <c r="C73" s="6"/>
      <c r="D73" s="6"/>
      <c r="E73" s="6"/>
      <c r="F73" s="6"/>
    </row>
    <row r="74" spans="1:6" x14ac:dyDescent="0.25">
      <c r="B74" s="5"/>
      <c r="C74" s="5"/>
      <c r="D74" s="5"/>
      <c r="E74" s="5"/>
      <c r="F74" s="7"/>
    </row>
    <row r="75" spans="1:6" x14ac:dyDescent="0.25">
      <c r="B75" s="5"/>
      <c r="C75" s="5"/>
      <c r="D75" s="5"/>
      <c r="E75" s="5"/>
      <c r="F75" s="5"/>
    </row>
    <row r="76" spans="1:6" x14ac:dyDescent="0.25">
      <c r="B76" s="5"/>
      <c r="C76" s="5"/>
      <c r="D76" s="5"/>
      <c r="E76" s="5"/>
      <c r="F76" s="8"/>
    </row>
    <row r="77" spans="1:6" x14ac:dyDescent="0.25">
      <c r="A77" s="1"/>
      <c r="B77" s="6"/>
      <c r="C77" s="6"/>
      <c r="D77" s="6"/>
      <c r="E77" s="6"/>
      <c r="F77" s="6"/>
    </row>
    <row r="78" spans="1:6" x14ac:dyDescent="0.25">
      <c r="A78" s="1"/>
      <c r="B78" s="6"/>
      <c r="C78" s="6"/>
      <c r="D78" s="6"/>
      <c r="E78" s="6"/>
      <c r="F78" s="6"/>
    </row>
    <row r="79" spans="1:6" x14ac:dyDescent="0.25">
      <c r="A79" s="1"/>
      <c r="B79" s="6"/>
      <c r="C79" s="6"/>
      <c r="D79" s="6"/>
      <c r="E79" s="6"/>
      <c r="F79" s="6"/>
    </row>
    <row r="80" spans="1:6" x14ac:dyDescent="0.25">
      <c r="B80" s="5"/>
      <c r="C80" s="5"/>
      <c r="D80" s="5"/>
      <c r="E80" s="5"/>
      <c r="F80" s="5"/>
    </row>
    <row r="81" spans="1:6" x14ac:dyDescent="0.25">
      <c r="B81" s="5"/>
      <c r="C81" s="5"/>
      <c r="D81" s="5"/>
      <c r="E81" s="5"/>
      <c r="F81" s="5"/>
    </row>
    <row r="82" spans="1:6" x14ac:dyDescent="0.25">
      <c r="A82" s="1"/>
      <c r="B82" s="6"/>
      <c r="C82" s="6"/>
      <c r="D82" s="6"/>
      <c r="E82" s="6"/>
      <c r="F82" s="6"/>
    </row>
    <row r="83" spans="1:6" x14ac:dyDescent="0.25">
      <c r="B83" s="5"/>
      <c r="C83" s="5"/>
      <c r="D83" s="5"/>
      <c r="E83" s="5"/>
      <c r="F83" s="5"/>
    </row>
    <row r="84" spans="1:6" ht="15.75" x14ac:dyDescent="0.25">
      <c r="A84" s="9"/>
      <c r="B84" s="10"/>
      <c r="C84" s="10"/>
      <c r="D84" s="10"/>
      <c r="E84" s="10"/>
      <c r="F84" s="10"/>
    </row>
    <row r="85" spans="1:6" x14ac:dyDescent="0.25">
      <c r="A85" s="1"/>
      <c r="B85" s="5"/>
      <c r="C85" s="5"/>
      <c r="D85" s="5"/>
      <c r="E85" s="5"/>
      <c r="F85" s="5"/>
    </row>
    <row r="86" spans="1:6" x14ac:dyDescent="0.25">
      <c r="B86" s="5"/>
      <c r="C86" s="5"/>
      <c r="D86" s="5"/>
      <c r="E86" s="5"/>
      <c r="F86" s="5"/>
    </row>
    <row r="87" spans="1:6" x14ac:dyDescent="0.25">
      <c r="B87" s="5"/>
      <c r="C87" s="5"/>
      <c r="D87" s="5"/>
      <c r="E87" s="5"/>
      <c r="F87" s="5"/>
    </row>
    <row r="88" spans="1:6" x14ac:dyDescent="0.25">
      <c r="B88" s="5"/>
      <c r="C88" s="5"/>
      <c r="D88" s="5"/>
      <c r="E88" s="5"/>
      <c r="F88" s="5"/>
    </row>
    <row r="89" spans="1:6" x14ac:dyDescent="0.25">
      <c r="B89" s="5"/>
      <c r="C89" s="5"/>
      <c r="D89" s="5"/>
      <c r="E89" s="5"/>
      <c r="F89" s="5"/>
    </row>
    <row r="90" spans="1:6" x14ac:dyDescent="0.25">
      <c r="B90" s="5"/>
      <c r="C90" s="5"/>
      <c r="D90" s="5"/>
      <c r="E90" s="5"/>
      <c r="F90" s="5"/>
    </row>
    <row r="91" spans="1:6" x14ac:dyDescent="0.25">
      <c r="B91" s="5"/>
      <c r="C91" s="5"/>
      <c r="D91" s="5"/>
      <c r="E91" s="5"/>
      <c r="F91" s="5"/>
    </row>
    <row r="92" spans="1:6" x14ac:dyDescent="0.25">
      <c r="B92" s="5"/>
      <c r="C92" s="5"/>
      <c r="D92" s="5"/>
      <c r="E92" s="5"/>
      <c r="F92" s="5"/>
    </row>
    <row r="93" spans="1:6" x14ac:dyDescent="0.25">
      <c r="B93" s="5"/>
      <c r="C93" s="5"/>
      <c r="D93" s="5"/>
      <c r="E93" s="5"/>
      <c r="F93" s="5"/>
    </row>
    <row r="94" spans="1:6" x14ac:dyDescent="0.25">
      <c r="B94" s="5"/>
      <c r="C94" s="5"/>
      <c r="D94" s="5"/>
      <c r="E94" s="5"/>
      <c r="F94" s="5"/>
    </row>
    <row r="95" spans="1:6" x14ac:dyDescent="0.25">
      <c r="B95" s="5"/>
      <c r="C95" s="5"/>
      <c r="D95" s="5"/>
      <c r="E95" s="5"/>
      <c r="F95" s="5"/>
    </row>
    <row r="96" spans="1:6" x14ac:dyDescent="0.25">
      <c r="A96" s="3"/>
      <c r="B96" s="6"/>
      <c r="C96" s="6"/>
      <c r="D96" s="6"/>
      <c r="E96" s="6"/>
      <c r="F96" s="6"/>
    </row>
    <row r="97" spans="1:6" x14ac:dyDescent="0.25">
      <c r="A97" s="3"/>
      <c r="B97" s="5"/>
      <c r="C97" s="5"/>
      <c r="D97" s="5"/>
      <c r="E97" s="5"/>
      <c r="F97" s="5"/>
    </row>
    <row r="98" spans="1:6" x14ac:dyDescent="0.25">
      <c r="B98" s="5"/>
      <c r="C98" s="5"/>
      <c r="D98" s="5"/>
      <c r="E98" s="5"/>
      <c r="F98" s="5"/>
    </row>
    <row r="99" spans="1:6" x14ac:dyDescent="0.25">
      <c r="B99" s="5"/>
      <c r="C99" s="5"/>
      <c r="D99" s="5"/>
      <c r="E99" s="5"/>
      <c r="F99" s="5"/>
    </row>
    <row r="100" spans="1:6" x14ac:dyDescent="0.25">
      <c r="B100" s="5"/>
      <c r="C100" s="5"/>
      <c r="D100" s="5"/>
      <c r="E100" s="5"/>
      <c r="F100" s="5"/>
    </row>
    <row r="101" spans="1:6" x14ac:dyDescent="0.25">
      <c r="B101" s="5"/>
      <c r="C101" s="5"/>
      <c r="D101" s="5"/>
      <c r="E101" s="5"/>
      <c r="F101" s="5"/>
    </row>
    <row r="102" spans="1:6" x14ac:dyDescent="0.25">
      <c r="B102" s="5"/>
      <c r="C102" s="5"/>
      <c r="D102" s="5"/>
      <c r="E102" s="5"/>
      <c r="F102" s="5"/>
    </row>
    <row r="103" spans="1:6" x14ac:dyDescent="0.25">
      <c r="B103" s="5"/>
      <c r="C103" s="5"/>
      <c r="D103" s="5"/>
      <c r="E103" s="5"/>
      <c r="F103" s="5"/>
    </row>
    <row r="104" spans="1:6" x14ac:dyDescent="0.25">
      <c r="B104" s="5"/>
      <c r="C104" s="5"/>
      <c r="D104" s="5"/>
      <c r="E104" s="5"/>
      <c r="F104" s="5"/>
    </row>
    <row r="105" spans="1:6" x14ac:dyDescent="0.25">
      <c r="B105" s="5"/>
      <c r="C105" s="5"/>
      <c r="D105" s="5"/>
      <c r="E105" s="5"/>
      <c r="F105" s="5"/>
    </row>
    <row r="106" spans="1:6" x14ac:dyDescent="0.25">
      <c r="B106" s="5"/>
      <c r="C106" s="5"/>
      <c r="D106" s="5"/>
      <c r="E106" s="5"/>
      <c r="F106" s="5"/>
    </row>
    <row r="107" spans="1:6" x14ac:dyDescent="0.25">
      <c r="B107" s="5"/>
      <c r="C107" s="5"/>
      <c r="D107" s="5"/>
      <c r="E107" s="5"/>
      <c r="F107" s="5"/>
    </row>
    <row r="108" spans="1:6" x14ac:dyDescent="0.25">
      <c r="B108" s="6"/>
      <c r="C108" s="6"/>
      <c r="D108" s="6"/>
      <c r="E108" s="6"/>
      <c r="F108" s="6"/>
    </row>
    <row r="109" spans="1:6" x14ac:dyDescent="0.25">
      <c r="A109" s="1"/>
      <c r="B109" s="6"/>
      <c r="C109" s="6"/>
      <c r="D109" s="6"/>
      <c r="E109" s="6"/>
      <c r="F109" s="6"/>
    </row>
    <row r="110" spans="1:6" x14ac:dyDescent="0.25">
      <c r="A110" s="1"/>
      <c r="B110" s="5"/>
      <c r="C110" s="5"/>
      <c r="D110" s="5"/>
      <c r="E110" s="5"/>
      <c r="F110" s="5"/>
    </row>
    <row r="111" spans="1:6" x14ac:dyDescent="0.25">
      <c r="B111" s="5"/>
      <c r="C111" s="5"/>
      <c r="D111" s="5"/>
      <c r="E111" s="5"/>
      <c r="F111" s="5"/>
    </row>
    <row r="112" spans="1:6" x14ac:dyDescent="0.25">
      <c r="B112" s="5"/>
      <c r="C112" s="5"/>
      <c r="D112" s="5"/>
      <c r="E112" s="5"/>
      <c r="F112" s="5"/>
    </row>
    <row r="113" spans="1:6" x14ac:dyDescent="0.25">
      <c r="B113" s="5"/>
      <c r="C113" s="5"/>
      <c r="D113" s="5"/>
      <c r="E113" s="5"/>
      <c r="F113" s="5"/>
    </row>
    <row r="114" spans="1:6" x14ac:dyDescent="0.25">
      <c r="B114" s="5"/>
      <c r="C114" s="5"/>
      <c r="D114" s="5"/>
      <c r="E114" s="5"/>
      <c r="F114" s="5"/>
    </row>
    <row r="115" spans="1:6" x14ac:dyDescent="0.25">
      <c r="A115" s="1"/>
      <c r="B115" s="6"/>
      <c r="C115" s="6"/>
      <c r="D115" s="6"/>
      <c r="E115" s="6"/>
      <c r="F115" s="6"/>
    </row>
    <row r="116" spans="1:6" x14ac:dyDescent="0.25">
      <c r="A116" s="1"/>
      <c r="B116" s="5"/>
      <c r="C116" s="5"/>
      <c r="D116" s="5"/>
      <c r="E116" s="5"/>
      <c r="F116" s="5"/>
    </row>
    <row r="117" spans="1:6" x14ac:dyDescent="0.25">
      <c r="B117" s="5"/>
      <c r="C117" s="5"/>
      <c r="D117" s="5"/>
      <c r="E117" s="5"/>
      <c r="F117" s="5"/>
    </row>
    <row r="118" spans="1:6" x14ac:dyDescent="0.25">
      <c r="B118" s="5"/>
      <c r="C118" s="5"/>
      <c r="D118" s="5"/>
      <c r="E118" s="5"/>
      <c r="F118" s="5"/>
    </row>
    <row r="119" spans="1:6" x14ac:dyDescent="0.25">
      <c r="B119" s="5"/>
      <c r="C119" s="5"/>
      <c r="D119" s="5"/>
      <c r="E119" s="5"/>
      <c r="F119" s="5"/>
    </row>
    <row r="120" spans="1:6" x14ac:dyDescent="0.25">
      <c r="A120" s="1"/>
      <c r="B120" s="6"/>
      <c r="C120" s="6"/>
      <c r="D120" s="6"/>
      <c r="E120" s="6"/>
      <c r="F120" s="6"/>
    </row>
    <row r="121" spans="1:6" x14ac:dyDescent="0.25">
      <c r="A121" s="1"/>
      <c r="B121" s="6"/>
      <c r="C121" s="6"/>
      <c r="D121" s="6"/>
      <c r="E121" s="6"/>
      <c r="F121" s="6"/>
    </row>
    <row r="122" spans="1:6" x14ac:dyDescent="0.25">
      <c r="A122" s="1"/>
      <c r="B122" s="5"/>
      <c r="C122" s="5"/>
      <c r="D122" s="5"/>
      <c r="E122" s="5"/>
      <c r="F122" s="5"/>
    </row>
    <row r="123" spans="1:6" x14ac:dyDescent="0.25">
      <c r="A123" s="1"/>
      <c r="B123" s="5"/>
      <c r="C123" s="5"/>
      <c r="D123" s="5"/>
      <c r="E123" s="6"/>
      <c r="F123" s="6"/>
    </row>
    <row r="124" spans="1:6" x14ac:dyDescent="0.25">
      <c r="A124" s="1"/>
      <c r="B124" s="6"/>
      <c r="C124" s="6"/>
      <c r="D124" s="6"/>
      <c r="E124" s="6"/>
      <c r="F124" s="6"/>
    </row>
    <row r="125" spans="1:6" x14ac:dyDescent="0.25">
      <c r="B125" s="5"/>
      <c r="C125" s="5"/>
      <c r="D125" s="5"/>
      <c r="E125" s="5"/>
      <c r="F125" s="5"/>
    </row>
    <row r="126" spans="1:6" x14ac:dyDescent="0.25">
      <c r="A126" s="1" t="s">
        <v>69</v>
      </c>
      <c r="B126" s="6">
        <v>16425781</v>
      </c>
      <c r="C126" s="6">
        <v>15623379</v>
      </c>
      <c r="D126" s="6">
        <v>17115074</v>
      </c>
      <c r="E126" s="6">
        <v>22544837</v>
      </c>
      <c r="F126" s="6">
        <v>19425495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pane xSplit="1" ySplit="5" topLeftCell="H30" activePane="bottomRight" state="frozen"/>
      <selection pane="topRight" activeCell="B1" sqref="B1"/>
      <selection pane="bottomLeft" activeCell="A4" sqref="A4"/>
      <selection pane="bottomRight" activeCell="I43" sqref="I43"/>
    </sheetView>
  </sheetViews>
  <sheetFormatPr defaultRowHeight="15" x14ac:dyDescent="0.25"/>
  <cols>
    <col min="1" max="1" width="44.85546875" bestFit="1" customWidth="1"/>
    <col min="2" max="2" width="13.42578125" bestFit="1" customWidth="1"/>
    <col min="3" max="4" width="14.28515625" bestFit="1" customWidth="1"/>
    <col min="5" max="6" width="15" bestFit="1" customWidth="1"/>
    <col min="7" max="7" width="13.7109375" customWidth="1"/>
    <col min="8" max="8" width="14.42578125" customWidth="1"/>
    <col min="9" max="9" width="14.28515625" bestFit="1" customWidth="1"/>
  </cols>
  <sheetData>
    <row r="1" spans="1:9" ht="15.75" x14ac:dyDescent="0.25">
      <c r="A1" s="4" t="s">
        <v>76</v>
      </c>
    </row>
    <row r="2" spans="1:9" x14ac:dyDescent="0.25">
      <c r="A2" s="1" t="s">
        <v>123</v>
      </c>
    </row>
    <row r="3" spans="1:9" x14ac:dyDescent="0.25">
      <c r="A3" t="s">
        <v>118</v>
      </c>
    </row>
    <row r="4" spans="1:9" ht="18.75" x14ac:dyDescent="0.3">
      <c r="A4" s="23"/>
      <c r="B4" s="24" t="s">
        <v>119</v>
      </c>
      <c r="C4" s="24" t="s">
        <v>120</v>
      </c>
      <c r="D4" s="24" t="s">
        <v>121</v>
      </c>
      <c r="E4" s="24" t="s">
        <v>119</v>
      </c>
      <c r="F4" s="24" t="s">
        <v>120</v>
      </c>
      <c r="G4" s="26" t="s">
        <v>121</v>
      </c>
      <c r="H4" s="26" t="s">
        <v>119</v>
      </c>
      <c r="I4" s="26" t="s">
        <v>120</v>
      </c>
    </row>
    <row r="5" spans="1:9" ht="15.75" x14ac:dyDescent="0.25">
      <c r="B5" s="25">
        <v>42916</v>
      </c>
      <c r="C5" s="25">
        <v>43008</v>
      </c>
      <c r="D5" s="25">
        <v>43190</v>
      </c>
      <c r="E5" s="25">
        <v>43281</v>
      </c>
      <c r="F5" s="25">
        <v>43373</v>
      </c>
      <c r="G5" s="27">
        <v>43555</v>
      </c>
      <c r="H5" s="27">
        <v>43646</v>
      </c>
      <c r="I5" s="27">
        <v>43738</v>
      </c>
    </row>
    <row r="6" spans="1:9" ht="15.75" x14ac:dyDescent="0.25">
      <c r="A6" s="21" t="s">
        <v>93</v>
      </c>
      <c r="B6" s="15"/>
      <c r="C6" s="15"/>
      <c r="D6" s="15"/>
      <c r="E6" s="15"/>
      <c r="F6" s="15"/>
    </row>
    <row r="7" spans="1:9" x14ac:dyDescent="0.25">
      <c r="A7" s="20" t="s">
        <v>94</v>
      </c>
      <c r="B7" s="6">
        <f>B8-B9</f>
        <v>100499617</v>
      </c>
      <c r="C7" s="6">
        <f>C8-C9</f>
        <v>118940156</v>
      </c>
      <c r="D7" s="6">
        <f>D8-D9</f>
        <v>100458279</v>
      </c>
      <c r="E7" s="6">
        <f>E8-E9</f>
        <v>176795638</v>
      </c>
      <c r="F7" s="6">
        <f>F8-F9</f>
        <v>335780364</v>
      </c>
      <c r="G7" s="6">
        <f t="shared" ref="G7:I7" si="0">G8-G9</f>
        <v>89090174</v>
      </c>
      <c r="H7" s="6">
        <f t="shared" si="0"/>
        <v>165667868</v>
      </c>
      <c r="I7" s="6">
        <f t="shared" si="0"/>
        <v>210767337</v>
      </c>
    </row>
    <row r="8" spans="1:9" x14ac:dyDescent="0.25">
      <c r="A8" t="s">
        <v>65</v>
      </c>
      <c r="B8" s="5">
        <v>779386229</v>
      </c>
      <c r="C8" s="5">
        <v>1210582520</v>
      </c>
      <c r="D8" s="5">
        <v>501063560</v>
      </c>
      <c r="E8" s="5">
        <v>999953180</v>
      </c>
      <c r="F8" s="5">
        <v>1601447699</v>
      </c>
      <c r="G8" s="5">
        <v>503568160</v>
      </c>
      <c r="H8" s="5">
        <v>999042580</v>
      </c>
      <c r="I8" s="28">
        <v>1459897347</v>
      </c>
    </row>
    <row r="9" spans="1:9" x14ac:dyDescent="0.25">
      <c r="A9" t="s">
        <v>21</v>
      </c>
      <c r="B9" s="5">
        <v>678886612</v>
      </c>
      <c r="C9" s="5">
        <v>1091642364</v>
      </c>
      <c r="D9" s="5">
        <v>400605281</v>
      </c>
      <c r="E9" s="5">
        <v>823157542</v>
      </c>
      <c r="F9" s="5">
        <v>1265667335</v>
      </c>
      <c r="G9" s="5">
        <v>414477986</v>
      </c>
      <c r="H9" s="5">
        <v>833374712</v>
      </c>
      <c r="I9" s="28">
        <v>1249130010</v>
      </c>
    </row>
    <row r="10" spans="1:9" x14ac:dyDescent="0.25">
      <c r="A10" t="s">
        <v>22</v>
      </c>
      <c r="B10" s="5">
        <v>61351551</v>
      </c>
      <c r="C10" s="5">
        <v>150408736</v>
      </c>
      <c r="D10" s="5">
        <v>-23636756</v>
      </c>
      <c r="E10" s="5">
        <v>-10952550</v>
      </c>
      <c r="F10" s="5">
        <v>-86519769</v>
      </c>
      <c r="G10" s="5">
        <v>-30654698</v>
      </c>
      <c r="H10" s="5">
        <v>-32161404</v>
      </c>
      <c r="I10" s="28">
        <v>-45767687</v>
      </c>
    </row>
    <row r="11" spans="1:9" x14ac:dyDescent="0.25">
      <c r="A11" t="s">
        <v>23</v>
      </c>
      <c r="B11" s="5"/>
      <c r="C11" s="5">
        <v>150000</v>
      </c>
      <c r="D11" s="5"/>
      <c r="E11" s="5"/>
      <c r="F11" s="5"/>
    </row>
    <row r="12" spans="1:9" x14ac:dyDescent="0.25">
      <c r="A12" t="s">
        <v>24</v>
      </c>
      <c r="B12" s="5"/>
      <c r="C12" s="5">
        <v>6820708</v>
      </c>
      <c r="D12" s="5">
        <v>200000</v>
      </c>
      <c r="E12" s="5"/>
      <c r="F12" s="5">
        <v>450000</v>
      </c>
      <c r="H12" s="5">
        <v>157500</v>
      </c>
      <c r="I12" s="28">
        <v>157500</v>
      </c>
    </row>
    <row r="13" spans="1:9" x14ac:dyDescent="0.25">
      <c r="A13" t="s">
        <v>66</v>
      </c>
      <c r="B13" s="6">
        <v>5520500</v>
      </c>
      <c r="C13" s="6"/>
      <c r="D13" s="6">
        <v>992968</v>
      </c>
      <c r="E13" s="5">
        <v>467960</v>
      </c>
      <c r="F13" s="5">
        <v>13720809</v>
      </c>
      <c r="G13" s="5">
        <v>534574</v>
      </c>
      <c r="H13" s="5">
        <v>1906132</v>
      </c>
      <c r="I13" s="28">
        <v>43255362</v>
      </c>
    </row>
    <row r="14" spans="1:9" x14ac:dyDescent="0.25">
      <c r="B14" s="6">
        <f>SUM(B10:B13)</f>
        <v>66872051</v>
      </c>
      <c r="C14" s="6">
        <f t="shared" ref="C14:E14" si="1">SUM(C10:C13)</f>
        <v>157379444</v>
      </c>
      <c r="D14" s="6">
        <f t="shared" si="1"/>
        <v>-22443788</v>
      </c>
      <c r="E14" s="6">
        <f t="shared" si="1"/>
        <v>-10484590</v>
      </c>
      <c r="F14" s="6">
        <f>SUM(F10:F13)</f>
        <v>-72348960</v>
      </c>
      <c r="G14" s="6">
        <f t="shared" ref="G14:I14" si="2">SUM(G10:G13)</f>
        <v>-30120124</v>
      </c>
      <c r="H14" s="6">
        <f t="shared" si="2"/>
        <v>-30097772</v>
      </c>
      <c r="I14" s="6">
        <f t="shared" si="2"/>
        <v>-2354825</v>
      </c>
    </row>
    <row r="15" spans="1:9" x14ac:dyDescent="0.25">
      <c r="A15" s="1"/>
      <c r="B15" s="6">
        <f>B7+B14</f>
        <v>167371668</v>
      </c>
      <c r="C15" s="6">
        <f>C7+C14</f>
        <v>276319600</v>
      </c>
      <c r="D15" s="6">
        <f>D7+D14</f>
        <v>78014491</v>
      </c>
      <c r="E15" s="6">
        <f>E7+E14</f>
        <v>166311048</v>
      </c>
      <c r="F15" s="6">
        <f>F7+F14</f>
        <v>263431404</v>
      </c>
      <c r="G15" s="6">
        <f t="shared" ref="G15:I15" si="3">G7+G14</f>
        <v>58970050</v>
      </c>
      <c r="H15" s="6">
        <f t="shared" si="3"/>
        <v>135570096</v>
      </c>
      <c r="I15" s="6">
        <f t="shared" si="3"/>
        <v>208412512</v>
      </c>
    </row>
    <row r="16" spans="1:9" x14ac:dyDescent="0.25">
      <c r="A16" s="21" t="s">
        <v>95</v>
      </c>
      <c r="B16" s="5"/>
      <c r="C16" s="5"/>
      <c r="D16" s="5"/>
      <c r="E16" s="5"/>
      <c r="F16" s="5"/>
    </row>
    <row r="17" spans="1:9" x14ac:dyDescent="0.25">
      <c r="A17" t="s">
        <v>25</v>
      </c>
      <c r="B17" s="5">
        <v>41412466</v>
      </c>
      <c r="C17" s="5">
        <v>59900916</v>
      </c>
      <c r="D17" s="5">
        <v>15166639</v>
      </c>
      <c r="E17" s="5">
        <v>31148150</v>
      </c>
      <c r="F17" s="5">
        <v>54309436</v>
      </c>
      <c r="G17" s="5">
        <v>16690744</v>
      </c>
      <c r="H17" s="5">
        <v>35441947</v>
      </c>
      <c r="I17" s="28">
        <v>54211051</v>
      </c>
    </row>
    <row r="18" spans="1:9" x14ac:dyDescent="0.25">
      <c r="A18" t="s">
        <v>26</v>
      </c>
      <c r="B18" s="5">
        <v>5650383</v>
      </c>
      <c r="C18" s="5">
        <v>12716056</v>
      </c>
      <c r="D18" s="5">
        <v>6478918</v>
      </c>
      <c r="E18" s="5">
        <v>11395314</v>
      </c>
      <c r="F18" s="5">
        <v>21945824</v>
      </c>
      <c r="G18" s="5">
        <v>7086671</v>
      </c>
      <c r="H18" s="5">
        <v>13617674</v>
      </c>
      <c r="I18" s="28">
        <v>21158928</v>
      </c>
    </row>
    <row r="19" spans="1:9" x14ac:dyDescent="0.25">
      <c r="A19" t="s">
        <v>27</v>
      </c>
      <c r="B19" s="5">
        <v>672482</v>
      </c>
      <c r="C19" s="5">
        <v>1325659</v>
      </c>
      <c r="D19" s="5">
        <v>30000</v>
      </c>
      <c r="E19" s="5">
        <v>77840</v>
      </c>
      <c r="F19" s="5">
        <v>134740</v>
      </c>
      <c r="G19" s="5">
        <v>106772</v>
      </c>
      <c r="H19" s="5">
        <v>195172</v>
      </c>
      <c r="I19" s="28">
        <v>212422</v>
      </c>
    </row>
    <row r="20" spans="1:9" x14ac:dyDescent="0.25">
      <c r="A20" t="s">
        <v>28</v>
      </c>
      <c r="B20" s="5">
        <v>2119861</v>
      </c>
      <c r="C20" s="5">
        <v>2925885</v>
      </c>
      <c r="D20" s="5">
        <v>497653</v>
      </c>
      <c r="E20" s="5">
        <v>891351</v>
      </c>
      <c r="F20" s="5">
        <v>1452433</v>
      </c>
      <c r="G20" s="5">
        <v>566398</v>
      </c>
      <c r="H20" s="5">
        <v>933604</v>
      </c>
      <c r="I20" s="28">
        <v>1352364</v>
      </c>
    </row>
    <row r="21" spans="1:9" x14ac:dyDescent="0.25">
      <c r="A21" t="s">
        <v>29</v>
      </c>
      <c r="B21" s="5">
        <v>3937043</v>
      </c>
      <c r="C21" s="5">
        <v>4318474</v>
      </c>
      <c r="D21" s="5">
        <v>1131268</v>
      </c>
      <c r="E21" s="5">
        <v>1677424</v>
      </c>
      <c r="F21" s="5">
        <v>3789121</v>
      </c>
      <c r="G21" s="5">
        <v>1270030</v>
      </c>
      <c r="H21" s="5">
        <v>1952725</v>
      </c>
      <c r="I21" s="28">
        <v>2780023</v>
      </c>
    </row>
    <row r="22" spans="1:9" x14ac:dyDescent="0.25">
      <c r="A22" t="s">
        <v>30</v>
      </c>
      <c r="B22" s="5">
        <v>2750000</v>
      </c>
      <c r="C22" s="5">
        <v>3725000</v>
      </c>
      <c r="D22" s="5">
        <v>1192745</v>
      </c>
      <c r="E22" s="5">
        <v>2717742</v>
      </c>
      <c r="F22" s="5">
        <v>4242742</v>
      </c>
      <c r="G22" s="5">
        <v>1275000</v>
      </c>
      <c r="H22" s="5">
        <v>2800000</v>
      </c>
      <c r="I22" s="28">
        <v>4325000</v>
      </c>
    </row>
    <row r="23" spans="1:9" x14ac:dyDescent="0.25">
      <c r="A23" t="s">
        <v>31</v>
      </c>
      <c r="B23" s="5">
        <v>732550</v>
      </c>
      <c r="C23" s="5">
        <v>964850</v>
      </c>
      <c r="D23" s="5">
        <v>232350</v>
      </c>
      <c r="E23" s="5">
        <v>460000</v>
      </c>
      <c r="F23" s="5">
        <v>716150</v>
      </c>
      <c r="G23" s="5">
        <v>147200</v>
      </c>
      <c r="H23" s="5">
        <v>372600</v>
      </c>
      <c r="I23" s="28">
        <v>586500</v>
      </c>
    </row>
    <row r="24" spans="1:9" x14ac:dyDescent="0.25">
      <c r="A24" t="s">
        <v>32</v>
      </c>
      <c r="B24" s="5"/>
      <c r="C24" s="5"/>
      <c r="D24" s="5"/>
      <c r="E24" s="5"/>
      <c r="F24" s="5">
        <v>111750</v>
      </c>
      <c r="H24" s="5">
        <v>86250</v>
      </c>
      <c r="I24" s="28">
        <v>140875</v>
      </c>
    </row>
    <row r="25" spans="1:9" x14ac:dyDescent="0.25">
      <c r="A25" t="s">
        <v>33</v>
      </c>
      <c r="B25" s="5"/>
      <c r="C25" s="5"/>
      <c r="D25" s="5"/>
      <c r="E25" s="5"/>
      <c r="F25" s="5"/>
    </row>
    <row r="26" spans="1:9" x14ac:dyDescent="0.25">
      <c r="A26" t="s">
        <v>34</v>
      </c>
      <c r="B26" s="5">
        <v>10161964</v>
      </c>
      <c r="C26" s="5">
        <v>15250097</v>
      </c>
      <c r="D26" s="5">
        <v>4735025</v>
      </c>
      <c r="E26" s="5">
        <v>9218940</v>
      </c>
      <c r="F26" s="5">
        <v>15669360</v>
      </c>
      <c r="G26" s="5">
        <v>4609990</v>
      </c>
      <c r="H26" s="5">
        <v>9186305</v>
      </c>
      <c r="I26" s="28">
        <v>13870437</v>
      </c>
    </row>
    <row r="27" spans="1:9" x14ac:dyDescent="0.25">
      <c r="A27" t="s">
        <v>35</v>
      </c>
      <c r="B27" s="5">
        <v>11954024</v>
      </c>
      <c r="C27" s="5">
        <v>16029468</v>
      </c>
      <c r="D27" s="5">
        <v>4952761</v>
      </c>
      <c r="E27" s="5">
        <v>7200871</v>
      </c>
      <c r="F27" s="5">
        <v>11761899</v>
      </c>
      <c r="G27" s="5">
        <v>5675566</v>
      </c>
      <c r="H27" s="5">
        <v>7579065</v>
      </c>
      <c r="I27" s="28">
        <v>10192701</v>
      </c>
    </row>
    <row r="28" spans="1:9" x14ac:dyDescent="0.25">
      <c r="A28" s="1"/>
      <c r="B28" s="6">
        <f t="shared" ref="B28:E28" si="4">SUM(B17:B27)</f>
        <v>79390773</v>
      </c>
      <c r="C28" s="6">
        <f t="shared" si="4"/>
        <v>117156405</v>
      </c>
      <c r="D28" s="6">
        <f t="shared" si="4"/>
        <v>34417359</v>
      </c>
      <c r="E28" s="6">
        <f t="shared" si="4"/>
        <v>64787632</v>
      </c>
      <c r="F28" s="6">
        <f>SUM(F17:F27)</f>
        <v>114133455</v>
      </c>
      <c r="G28" s="6">
        <f t="shared" ref="G28:I28" si="5">SUM(G17:G27)</f>
        <v>37428371</v>
      </c>
      <c r="H28" s="6">
        <f t="shared" si="5"/>
        <v>72165342</v>
      </c>
      <c r="I28" s="6">
        <f t="shared" si="5"/>
        <v>108830301</v>
      </c>
    </row>
    <row r="29" spans="1:9" x14ac:dyDescent="0.25">
      <c r="A29" s="21" t="s">
        <v>96</v>
      </c>
      <c r="B29" s="6">
        <f t="shared" ref="B29:E29" si="6">B15-B28</f>
        <v>87980895</v>
      </c>
      <c r="C29" s="6">
        <f>C15-C28</f>
        <v>159163195</v>
      </c>
      <c r="D29" s="6">
        <f t="shared" si="6"/>
        <v>43597132</v>
      </c>
      <c r="E29" s="6">
        <f t="shared" si="6"/>
        <v>101523416</v>
      </c>
      <c r="F29" s="6">
        <f>F15-F28</f>
        <v>149297949</v>
      </c>
      <c r="G29" s="6">
        <f t="shared" ref="G29:I29" si="7">G15-G28</f>
        <v>21541679</v>
      </c>
      <c r="H29" s="6">
        <f t="shared" si="7"/>
        <v>63404754</v>
      </c>
      <c r="I29" s="6">
        <f t="shared" si="7"/>
        <v>99582211</v>
      </c>
    </row>
    <row r="30" spans="1:9" x14ac:dyDescent="0.25">
      <c r="A30" s="18" t="s">
        <v>38</v>
      </c>
      <c r="B30" s="6"/>
      <c r="C30" s="6"/>
      <c r="D30" s="6"/>
      <c r="E30" s="6"/>
      <c r="F30" s="6"/>
    </row>
    <row r="31" spans="1:9" x14ac:dyDescent="0.25">
      <c r="A31" t="s">
        <v>67</v>
      </c>
      <c r="B31" s="5">
        <v>80553989</v>
      </c>
      <c r="C31" s="5">
        <v>81296935</v>
      </c>
      <c r="D31" s="5">
        <v>9429369</v>
      </c>
      <c r="E31" s="5">
        <v>54541539</v>
      </c>
      <c r="F31" s="7">
        <v>93226137</v>
      </c>
      <c r="G31" s="7">
        <v>12787295</v>
      </c>
      <c r="H31" s="7">
        <v>55865963</v>
      </c>
      <c r="I31" s="28">
        <v>88949379</v>
      </c>
    </row>
    <row r="32" spans="1:9" x14ac:dyDescent="0.25">
      <c r="A32" t="s">
        <v>36</v>
      </c>
      <c r="B32" s="5">
        <v>-78310435</v>
      </c>
      <c r="C32" s="5">
        <v>-28284180</v>
      </c>
      <c r="D32" s="5">
        <v>16291086</v>
      </c>
      <c r="E32" s="5">
        <v>29063298</v>
      </c>
      <c r="F32" s="5">
        <v>-5766825</v>
      </c>
      <c r="G32" s="5">
        <v>-19473847</v>
      </c>
      <c r="H32" s="5">
        <v>-25727986</v>
      </c>
      <c r="I32" s="28">
        <v>-26543507</v>
      </c>
    </row>
    <row r="33" spans="1:9" x14ac:dyDescent="0.25">
      <c r="A33" t="s">
        <v>37</v>
      </c>
      <c r="B33" s="5"/>
      <c r="C33" s="5"/>
      <c r="D33" s="5"/>
      <c r="E33" s="5"/>
      <c r="F33" s="8"/>
    </row>
    <row r="34" spans="1:9" x14ac:dyDescent="0.25">
      <c r="A34" s="1"/>
      <c r="B34" s="6">
        <f t="shared" ref="B34:E34" si="8">SUM(B31:B33)</f>
        <v>2243554</v>
      </c>
      <c r="C34" s="6">
        <f t="shared" si="8"/>
        <v>53012755</v>
      </c>
      <c r="D34" s="6">
        <f t="shared" si="8"/>
        <v>25720455</v>
      </c>
      <c r="E34" s="6">
        <f t="shared" si="8"/>
        <v>83604837</v>
      </c>
      <c r="F34" s="6">
        <f>SUM(F31:F33)</f>
        <v>87459312</v>
      </c>
      <c r="G34" s="6">
        <f>SUM(G31:G33)</f>
        <v>-6686552</v>
      </c>
      <c r="H34" s="6">
        <f>SUM(H31:H33)</f>
        <v>30137977</v>
      </c>
      <c r="I34" s="6">
        <f>SUM(I31:I33)</f>
        <v>62405872</v>
      </c>
    </row>
    <row r="35" spans="1:9" x14ac:dyDescent="0.25">
      <c r="A35" s="21" t="s">
        <v>97</v>
      </c>
      <c r="B35" s="6">
        <f t="shared" ref="B35:E35" si="9">B29-B34</f>
        <v>85737341</v>
      </c>
      <c r="C35" s="6">
        <f t="shared" si="9"/>
        <v>106150440</v>
      </c>
      <c r="D35" s="6">
        <f t="shared" si="9"/>
        <v>17876677</v>
      </c>
      <c r="E35" s="6">
        <f t="shared" si="9"/>
        <v>17918579</v>
      </c>
      <c r="F35" s="6">
        <f>F29-F34</f>
        <v>61838637</v>
      </c>
      <c r="G35" s="6">
        <f t="shared" ref="G35:I35" si="10">G29-G34</f>
        <v>28228231</v>
      </c>
      <c r="H35" s="6">
        <f t="shared" si="10"/>
        <v>33266777</v>
      </c>
      <c r="I35" s="6">
        <f t="shared" si="10"/>
        <v>37176339</v>
      </c>
    </row>
    <row r="36" spans="1:9" x14ac:dyDescent="0.25">
      <c r="A36" s="21" t="s">
        <v>98</v>
      </c>
      <c r="B36" s="6">
        <f t="shared" ref="B36:E36" si="11">SUM(B37:B38)</f>
        <v>5955237</v>
      </c>
      <c r="C36" s="6">
        <f t="shared" si="11"/>
        <v>15659345</v>
      </c>
      <c r="D36" s="6">
        <f t="shared" si="11"/>
        <v>10039611</v>
      </c>
      <c r="E36" s="6">
        <f t="shared" si="11"/>
        <v>6986534</v>
      </c>
      <c r="F36" s="6">
        <f>SUM(F37:F38)</f>
        <v>9890500</v>
      </c>
      <c r="G36" s="6">
        <f t="shared" ref="G36:I36" si="12">SUM(G37:G38)</f>
        <v>10784710</v>
      </c>
      <c r="H36" s="6">
        <f t="shared" si="12"/>
        <v>12446520</v>
      </c>
      <c r="I36" s="6">
        <f t="shared" si="12"/>
        <v>14325783</v>
      </c>
    </row>
    <row r="37" spans="1:9" x14ac:dyDescent="0.25">
      <c r="A37" t="s">
        <v>39</v>
      </c>
      <c r="B37" s="5">
        <v>5955237</v>
      </c>
      <c r="C37" s="5">
        <v>15199845</v>
      </c>
      <c r="D37" s="5">
        <v>9519281</v>
      </c>
      <c r="E37" s="5">
        <v>6719467</v>
      </c>
      <c r="F37" s="5">
        <v>9686898</v>
      </c>
      <c r="G37" s="5">
        <v>10761461</v>
      </c>
      <c r="H37" s="5">
        <v>12248425</v>
      </c>
      <c r="I37" s="28">
        <v>14921504</v>
      </c>
    </row>
    <row r="38" spans="1:9" x14ac:dyDescent="0.25">
      <c r="A38" t="s">
        <v>40</v>
      </c>
      <c r="B38" s="5"/>
      <c r="C38" s="5">
        <v>459500</v>
      </c>
      <c r="D38" s="5">
        <v>520330</v>
      </c>
      <c r="E38" s="5">
        <v>267067</v>
      </c>
      <c r="F38" s="5">
        <v>203602</v>
      </c>
      <c r="G38" s="5">
        <v>23249</v>
      </c>
      <c r="H38" s="5">
        <v>198095</v>
      </c>
      <c r="I38" s="28">
        <v>-595721</v>
      </c>
    </row>
    <row r="39" spans="1:9" x14ac:dyDescent="0.25">
      <c r="A39" s="1" t="s">
        <v>99</v>
      </c>
      <c r="B39" s="6">
        <f t="shared" ref="B39:E39" si="13">B35-B36</f>
        <v>79782104</v>
      </c>
      <c r="C39" s="6">
        <f t="shared" si="13"/>
        <v>90491095</v>
      </c>
      <c r="D39" s="6">
        <f t="shared" si="13"/>
        <v>7837066</v>
      </c>
      <c r="E39" s="6">
        <f t="shared" si="13"/>
        <v>10932045</v>
      </c>
      <c r="F39" s="6">
        <f>F35-F36</f>
        <v>51948137</v>
      </c>
      <c r="G39" s="6">
        <f t="shared" ref="G39:I39" si="14">G35-G36</f>
        <v>17443521</v>
      </c>
      <c r="H39" s="6">
        <f t="shared" si="14"/>
        <v>20820257</v>
      </c>
      <c r="I39" s="6">
        <f t="shared" si="14"/>
        <v>22850556</v>
      </c>
    </row>
    <row r="40" spans="1:9" x14ac:dyDescent="0.25">
      <c r="A40" s="22" t="s">
        <v>100</v>
      </c>
      <c r="B40" s="13">
        <f>B39/('1'!B40/10)</f>
        <v>0.61812422436772185</v>
      </c>
      <c r="C40" s="13">
        <f>C39/('1'!C40/10)</f>
        <v>0.70109379302732888</v>
      </c>
      <c r="D40" s="13">
        <f>D39/('1'!D40/10)</f>
        <v>6.0718884307295835E-2</v>
      </c>
      <c r="E40" s="13">
        <f>E39/('1'!E40/10)</f>
        <v>7.6997921980296133E-2</v>
      </c>
      <c r="F40" s="13">
        <f>F39/('1'!F40/10)</f>
        <v>0.36588749861052849</v>
      </c>
      <c r="G40" s="13">
        <f>G39/('1'!G40/10)</f>
        <v>0.12286034946065967</v>
      </c>
      <c r="H40" s="13">
        <f>H39/('1'!H40/10)</f>
        <v>0.13966075359368441</v>
      </c>
      <c r="I40" s="13">
        <f>I39/('1'!I40/10)</f>
        <v>0.15327985005154773</v>
      </c>
    </row>
    <row r="41" spans="1:9" x14ac:dyDescent="0.25">
      <c r="A41" s="22" t="s">
        <v>101</v>
      </c>
      <c r="B41" s="6">
        <f>'1'!B40/10</f>
        <v>129071311</v>
      </c>
      <c r="C41" s="6">
        <f>'1'!C40/10</f>
        <v>129071311</v>
      </c>
      <c r="D41" s="6">
        <f>'1'!D40/10</f>
        <v>129071311</v>
      </c>
      <c r="E41" s="6">
        <f>'1'!E40/10</f>
        <v>141978442</v>
      </c>
      <c r="F41" s="6">
        <f>'1'!F40/10</f>
        <v>141978442</v>
      </c>
      <c r="G41" s="6">
        <f>'1'!G40/10</f>
        <v>141978442</v>
      </c>
      <c r="H41" s="6">
        <f>'1'!H40/10</f>
        <v>149077364</v>
      </c>
      <c r="I41" s="6">
        <f>'1'!I40/10</f>
        <v>149077364</v>
      </c>
    </row>
    <row r="42" spans="1:9" x14ac:dyDescent="0.25">
      <c r="A42" s="1"/>
      <c r="B4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pane xSplit="1" ySplit="5" topLeftCell="H39" activePane="bottomRight" state="frozen"/>
      <selection pane="topRight" activeCell="B1" sqref="B1"/>
      <selection pane="bottomLeft" activeCell="A4" sqref="A4"/>
      <selection pane="bottomRight" activeCell="I45" sqref="I45"/>
    </sheetView>
  </sheetViews>
  <sheetFormatPr defaultRowHeight="15" x14ac:dyDescent="0.25"/>
  <cols>
    <col min="1" max="1" width="46.85546875" customWidth="1"/>
    <col min="2" max="6" width="15" bestFit="1" customWidth="1"/>
    <col min="7" max="7" width="16.5703125" customWidth="1"/>
    <col min="8" max="8" width="17.7109375" bestFit="1" customWidth="1"/>
    <col min="9" max="9" width="15" bestFit="1" customWidth="1"/>
  </cols>
  <sheetData>
    <row r="1" spans="1:9" ht="15.75" x14ac:dyDescent="0.25">
      <c r="A1" s="4" t="s">
        <v>76</v>
      </c>
    </row>
    <row r="2" spans="1:9" x14ac:dyDescent="0.25">
      <c r="A2" s="1" t="s">
        <v>124</v>
      </c>
    </row>
    <row r="3" spans="1:9" x14ac:dyDescent="0.25">
      <c r="A3" t="s">
        <v>118</v>
      </c>
    </row>
    <row r="4" spans="1:9" ht="18.75" x14ac:dyDescent="0.3">
      <c r="A4" s="23"/>
      <c r="B4" s="24" t="s">
        <v>119</v>
      </c>
      <c r="C4" s="24" t="s">
        <v>120</v>
      </c>
      <c r="D4" s="24" t="s">
        <v>121</v>
      </c>
      <c r="E4" s="24" t="s">
        <v>119</v>
      </c>
      <c r="F4" s="24" t="s">
        <v>120</v>
      </c>
      <c r="G4" s="26" t="s">
        <v>121</v>
      </c>
      <c r="H4" s="26" t="s">
        <v>119</v>
      </c>
      <c r="I4" s="26" t="s">
        <v>120</v>
      </c>
    </row>
    <row r="5" spans="1:9" ht="15.75" x14ac:dyDescent="0.25">
      <c r="B5" s="25">
        <v>42916</v>
      </c>
      <c r="C5" s="25">
        <v>43008</v>
      </c>
      <c r="D5" s="25">
        <v>43190</v>
      </c>
      <c r="E5" s="25">
        <v>43281</v>
      </c>
      <c r="F5" s="25">
        <v>43373</v>
      </c>
      <c r="G5" s="27">
        <v>43555</v>
      </c>
      <c r="H5" s="27">
        <v>43646</v>
      </c>
      <c r="I5" s="27">
        <v>43738</v>
      </c>
    </row>
    <row r="6" spans="1:9" ht="15.75" x14ac:dyDescent="0.25">
      <c r="A6" s="21" t="s">
        <v>102</v>
      </c>
      <c r="B6" s="4"/>
      <c r="C6" s="4"/>
      <c r="D6" s="4"/>
      <c r="E6" s="4"/>
      <c r="F6" s="4"/>
    </row>
    <row r="7" spans="1:9" x14ac:dyDescent="0.25">
      <c r="A7" s="18" t="s">
        <v>103</v>
      </c>
      <c r="B7" s="5"/>
      <c r="C7" s="5"/>
      <c r="D7" s="5"/>
      <c r="E7" s="5"/>
      <c r="F7" s="5"/>
    </row>
    <row r="8" spans="1:9" x14ac:dyDescent="0.25">
      <c r="A8" t="s">
        <v>41</v>
      </c>
      <c r="B8" s="5">
        <v>781036766</v>
      </c>
      <c r="C8" s="5">
        <v>1189131984</v>
      </c>
      <c r="D8" s="5">
        <v>406020415</v>
      </c>
      <c r="E8" s="5">
        <v>966269593</v>
      </c>
      <c r="F8" s="5">
        <v>1411928675</v>
      </c>
      <c r="G8" s="5">
        <v>527043820</v>
      </c>
      <c r="H8" s="5">
        <v>1048858331</v>
      </c>
      <c r="I8" s="28">
        <v>1587896195</v>
      </c>
    </row>
    <row r="9" spans="1:9" x14ac:dyDescent="0.25">
      <c r="A9" t="s">
        <v>42</v>
      </c>
      <c r="B9" s="5">
        <v>-646656529</v>
      </c>
      <c r="C9" s="5">
        <v>-1106844617</v>
      </c>
      <c r="D9" s="5">
        <v>-198939579</v>
      </c>
      <c r="E9" s="5">
        <v>-524152314</v>
      </c>
      <c r="F9" s="5">
        <v>-1001070374</v>
      </c>
      <c r="G9" s="5">
        <v>-179393797</v>
      </c>
      <c r="H9" s="5">
        <v>-564048323</v>
      </c>
      <c r="I9" s="28">
        <v>-896667186</v>
      </c>
    </row>
    <row r="10" spans="1:9" x14ac:dyDescent="0.25">
      <c r="A10" t="s">
        <v>43</v>
      </c>
      <c r="B10" s="5">
        <v>17718640</v>
      </c>
      <c r="C10" s="5">
        <v>24885548</v>
      </c>
      <c r="D10" s="5">
        <v>5618603</v>
      </c>
      <c r="E10" s="5">
        <v>16048036</v>
      </c>
      <c r="F10" s="5">
        <v>17789286</v>
      </c>
      <c r="G10" s="5">
        <v>1089647</v>
      </c>
      <c r="H10" s="5">
        <v>5204817</v>
      </c>
      <c r="I10" s="28">
        <v>6107817</v>
      </c>
    </row>
    <row r="11" spans="1:9" x14ac:dyDescent="0.25">
      <c r="A11" t="s">
        <v>44</v>
      </c>
      <c r="B11" s="5"/>
      <c r="C11" s="5">
        <v>150000</v>
      </c>
      <c r="D11" s="5">
        <v>200000</v>
      </c>
      <c r="E11" s="5">
        <v>200000</v>
      </c>
      <c r="F11" s="5">
        <v>450000</v>
      </c>
      <c r="H11" s="5">
        <v>157500</v>
      </c>
      <c r="I11" s="28">
        <v>157500</v>
      </c>
    </row>
    <row r="12" spans="1:9" x14ac:dyDescent="0.25">
      <c r="A12" t="s">
        <v>45</v>
      </c>
      <c r="B12" s="5">
        <v>2646062</v>
      </c>
      <c r="C12" s="5">
        <v>2646062</v>
      </c>
      <c r="D12" s="5"/>
      <c r="E12" s="5"/>
      <c r="F12" s="5"/>
    </row>
    <row r="13" spans="1:9" x14ac:dyDescent="0.25">
      <c r="A13" t="s">
        <v>46</v>
      </c>
      <c r="B13" s="5">
        <v>-41619138</v>
      </c>
      <c r="C13" s="5">
        <v>-62968530</v>
      </c>
      <c r="D13" s="5">
        <v>-17063581</v>
      </c>
      <c r="E13" s="5">
        <v>-38780922</v>
      </c>
      <c r="F13" s="5">
        <v>-57608589</v>
      </c>
      <c r="G13" s="5">
        <v>-15918405</v>
      </c>
      <c r="H13" s="5">
        <v>-35676347</v>
      </c>
      <c r="I13" s="28">
        <v>-53388830</v>
      </c>
    </row>
    <row r="14" spans="1:9" x14ac:dyDescent="0.25">
      <c r="A14" t="s">
        <v>47</v>
      </c>
      <c r="B14" s="5"/>
      <c r="C14" s="5"/>
      <c r="D14" s="5"/>
      <c r="E14" s="5"/>
      <c r="F14" s="5"/>
      <c r="G14" s="5">
        <v>-4385567</v>
      </c>
    </row>
    <row r="15" spans="1:9" x14ac:dyDescent="0.25">
      <c r="A15" t="s">
        <v>48</v>
      </c>
      <c r="B15" s="5">
        <v>-36594103</v>
      </c>
      <c r="C15" s="5">
        <v>-84629023</v>
      </c>
      <c r="D15" s="5">
        <v>-4099208</v>
      </c>
      <c r="E15" s="5">
        <v>-14692024</v>
      </c>
      <c r="F15" s="5">
        <v>-20387163</v>
      </c>
      <c r="H15" s="5">
        <v>-8721187</v>
      </c>
      <c r="I15" s="28">
        <v>-10070680</v>
      </c>
    </row>
    <row r="16" spans="1:9" x14ac:dyDescent="0.25">
      <c r="A16" t="s">
        <v>49</v>
      </c>
      <c r="B16" s="5">
        <v>57766882</v>
      </c>
      <c r="C16" s="5">
        <v>142225468</v>
      </c>
      <c r="D16" s="5">
        <v>-25312437</v>
      </c>
      <c r="E16" s="5">
        <v>-45734983</v>
      </c>
      <c r="F16" s="5">
        <v>-84732803</v>
      </c>
      <c r="G16" s="5">
        <v>-30921113</v>
      </c>
      <c r="H16" s="5">
        <v>-36890105</v>
      </c>
      <c r="I16" s="28">
        <v>-10025355</v>
      </c>
    </row>
    <row r="17" spans="1:9" x14ac:dyDescent="0.25">
      <c r="A17" t="s">
        <v>50</v>
      </c>
      <c r="B17" s="5">
        <v>-21728422</v>
      </c>
      <c r="C17" s="5">
        <v>-33629271</v>
      </c>
      <c r="D17" s="5">
        <v>-13220921</v>
      </c>
      <c r="E17" s="5">
        <v>-25623520</v>
      </c>
      <c r="F17" s="5">
        <v>-37895252</v>
      </c>
      <c r="G17" s="5">
        <v>-14043294</v>
      </c>
      <c r="H17" s="5">
        <v>-21492502</v>
      </c>
      <c r="I17" s="28">
        <v>-30272333</v>
      </c>
    </row>
    <row r="18" spans="1:9" x14ac:dyDescent="0.25">
      <c r="A18" s="3"/>
      <c r="B18" s="6">
        <f t="shared" ref="B18:E18" si="0">SUM(B8:B17)</f>
        <v>112570158</v>
      </c>
      <c r="C18" s="6">
        <f t="shared" si="0"/>
        <v>70967621</v>
      </c>
      <c r="D18" s="6">
        <f>SUM(D8:D17)</f>
        <v>153203292</v>
      </c>
      <c r="E18" s="6">
        <f t="shared" si="0"/>
        <v>333533866</v>
      </c>
      <c r="F18" s="6">
        <f>SUM(F8:F17)</f>
        <v>228473780</v>
      </c>
      <c r="G18" s="6">
        <f t="shared" ref="G18:I18" si="1">SUM(G8:G17)</f>
        <v>283471291</v>
      </c>
      <c r="H18" s="6">
        <f t="shared" si="1"/>
        <v>387392184</v>
      </c>
      <c r="I18" s="6">
        <f t="shared" si="1"/>
        <v>593737128</v>
      </c>
    </row>
    <row r="19" spans="1:9" x14ac:dyDescent="0.25">
      <c r="A19" s="20" t="s">
        <v>104</v>
      </c>
      <c r="B19" s="5"/>
      <c r="C19" s="5"/>
      <c r="D19" s="5"/>
      <c r="E19" s="5"/>
      <c r="F19" s="5"/>
    </row>
    <row r="20" spans="1:9" x14ac:dyDescent="0.25">
      <c r="A20" t="s">
        <v>51</v>
      </c>
      <c r="B20" s="5">
        <v>0</v>
      </c>
      <c r="C20" s="5">
        <v>0</v>
      </c>
      <c r="D20" s="5"/>
      <c r="E20" s="5">
        <v>0</v>
      </c>
      <c r="F20" s="5">
        <v>0</v>
      </c>
    </row>
    <row r="21" spans="1:9" x14ac:dyDescent="0.25">
      <c r="A21" t="s">
        <v>52</v>
      </c>
      <c r="B21" s="5">
        <v>0</v>
      </c>
      <c r="C21" s="5">
        <v>0</v>
      </c>
      <c r="D21" s="5"/>
      <c r="E21" s="5">
        <v>0</v>
      </c>
      <c r="F21" s="5">
        <v>0</v>
      </c>
    </row>
    <row r="22" spans="1:9" x14ac:dyDescent="0.25">
      <c r="A22" t="s">
        <v>68</v>
      </c>
      <c r="B22" s="5">
        <v>0</v>
      </c>
      <c r="C22" s="5">
        <v>0</v>
      </c>
      <c r="D22" s="5"/>
      <c r="E22" s="5">
        <v>0</v>
      </c>
      <c r="F22" s="5">
        <v>0</v>
      </c>
    </row>
    <row r="23" spans="1:9" x14ac:dyDescent="0.25">
      <c r="A23" t="s">
        <v>53</v>
      </c>
      <c r="B23" s="5">
        <v>281887436</v>
      </c>
      <c r="C23" s="5">
        <v>237372076</v>
      </c>
      <c r="D23" s="5">
        <v>-231007473</v>
      </c>
      <c r="E23" s="5">
        <v>-402650618</v>
      </c>
      <c r="F23" s="5">
        <v>-738854526</v>
      </c>
      <c r="G23" s="5">
        <v>-842780329</v>
      </c>
      <c r="H23" s="5">
        <v>-1577283143</v>
      </c>
      <c r="I23" s="28">
        <v>-2271904971</v>
      </c>
    </row>
    <row r="24" spans="1:9" x14ac:dyDescent="0.25">
      <c r="A24" t="s">
        <v>54</v>
      </c>
      <c r="B24" s="5">
        <v>-4204615</v>
      </c>
      <c r="C24" s="5">
        <v>-30442238</v>
      </c>
      <c r="D24" s="5">
        <v>-655989</v>
      </c>
      <c r="E24" s="5">
        <v>3121485</v>
      </c>
      <c r="F24" s="5">
        <v>2734919</v>
      </c>
      <c r="G24" s="5">
        <v>3092875</v>
      </c>
      <c r="H24" s="5">
        <v>3007298</v>
      </c>
      <c r="I24" s="28">
        <v>2577397</v>
      </c>
    </row>
    <row r="25" spans="1:9" x14ac:dyDescent="0.25">
      <c r="A25" t="s">
        <v>55</v>
      </c>
      <c r="B25" s="5">
        <v>-388258460</v>
      </c>
      <c r="C25" s="5">
        <v>-417402690</v>
      </c>
      <c r="D25" s="5">
        <v>-944711991</v>
      </c>
      <c r="E25" s="5">
        <v>-708932609</v>
      </c>
      <c r="F25" s="5">
        <v>-894173164</v>
      </c>
      <c r="G25" s="5">
        <v>210899468</v>
      </c>
      <c r="H25" s="5">
        <v>597214147</v>
      </c>
      <c r="I25" s="28">
        <v>901444627</v>
      </c>
    </row>
    <row r="26" spans="1:9" x14ac:dyDescent="0.25">
      <c r="A26" t="s">
        <v>56</v>
      </c>
      <c r="B26" s="5">
        <v>-117460958</v>
      </c>
      <c r="C26" s="5">
        <v>544875848</v>
      </c>
      <c r="D26" s="5">
        <v>204193330</v>
      </c>
      <c r="E26" s="5">
        <v>205281324</v>
      </c>
      <c r="F26" s="5">
        <v>290292343</v>
      </c>
      <c r="G26" s="5">
        <v>-217881374</v>
      </c>
      <c r="H26" s="5">
        <v>-259059823</v>
      </c>
      <c r="I26" s="28">
        <v>-290800898</v>
      </c>
    </row>
    <row r="27" spans="1:9" x14ac:dyDescent="0.25">
      <c r="A27" t="s">
        <v>75</v>
      </c>
      <c r="B27" s="5">
        <v>20185976</v>
      </c>
      <c r="C27" s="5">
        <v>-24592197</v>
      </c>
      <c r="D27" s="5">
        <v>11231017</v>
      </c>
      <c r="E27" s="5">
        <v>9684563</v>
      </c>
      <c r="F27" s="5">
        <v>19278888</v>
      </c>
      <c r="G27" s="5">
        <v>24834122</v>
      </c>
      <c r="H27" s="5">
        <v>11530866</v>
      </c>
      <c r="I27" s="28">
        <v>-6657289</v>
      </c>
    </row>
    <row r="28" spans="1:9" x14ac:dyDescent="0.25">
      <c r="A28" t="s">
        <v>57</v>
      </c>
      <c r="B28" s="5">
        <v>465324955</v>
      </c>
      <c r="C28" s="5">
        <v>390827063</v>
      </c>
      <c r="D28" s="5">
        <v>174394794</v>
      </c>
      <c r="E28" s="5">
        <v>91901175</v>
      </c>
      <c r="F28" s="5">
        <v>384442415</v>
      </c>
      <c r="G28" s="5">
        <v>-118848756</v>
      </c>
      <c r="H28" s="5">
        <v>-152465770</v>
      </c>
      <c r="I28" s="28">
        <v>-340481138</v>
      </c>
    </row>
    <row r="29" spans="1:9" x14ac:dyDescent="0.25">
      <c r="A29" t="s">
        <v>58</v>
      </c>
      <c r="B29" s="5">
        <v>2744919</v>
      </c>
      <c r="C29" s="5">
        <v>2282047</v>
      </c>
      <c r="D29" s="5">
        <v>-3142643</v>
      </c>
      <c r="E29" s="5">
        <v>-2751703</v>
      </c>
      <c r="F29" s="5">
        <v>-2740020</v>
      </c>
      <c r="G29" s="5">
        <v>584251</v>
      </c>
      <c r="H29" s="5">
        <v>-259776</v>
      </c>
      <c r="I29" s="28">
        <v>-847903</v>
      </c>
    </row>
    <row r="30" spans="1:9" x14ac:dyDescent="0.25">
      <c r="B30" s="6">
        <f t="shared" ref="B30:E30" si="2">SUM(B23:B29)</f>
        <v>260219253</v>
      </c>
      <c r="C30" s="6">
        <f t="shared" si="2"/>
        <v>702919909</v>
      </c>
      <c r="D30" s="6">
        <f t="shared" si="2"/>
        <v>-789698955</v>
      </c>
      <c r="E30" s="6">
        <f t="shared" si="2"/>
        <v>-804346383</v>
      </c>
      <c r="F30" s="6">
        <f>SUM(F23:F29)</f>
        <v>-939019145</v>
      </c>
      <c r="G30" s="6">
        <f t="shared" ref="G30:I30" si="3">SUM(G23:G29)</f>
        <v>-940099743</v>
      </c>
      <c r="H30" s="6">
        <f t="shared" si="3"/>
        <v>-1377316201</v>
      </c>
      <c r="I30" s="6">
        <f t="shared" si="3"/>
        <v>-2006670175</v>
      </c>
    </row>
    <row r="31" spans="1:9" x14ac:dyDescent="0.25">
      <c r="A31" s="1"/>
      <c r="B31" s="6">
        <f t="shared" ref="B31:E31" si="4">B18+B30</f>
        <v>372789411</v>
      </c>
      <c r="C31" s="6">
        <f t="shared" si="4"/>
        <v>773887530</v>
      </c>
      <c r="D31" s="6">
        <f t="shared" si="4"/>
        <v>-636495663</v>
      </c>
      <c r="E31" s="6">
        <f t="shared" si="4"/>
        <v>-470812517</v>
      </c>
      <c r="F31" s="6">
        <f>F18+F30</f>
        <v>-710545365</v>
      </c>
      <c r="G31" s="6">
        <f t="shared" ref="G31:I31" si="5">G18+G30</f>
        <v>-656628452</v>
      </c>
      <c r="H31" s="6">
        <f t="shared" si="5"/>
        <v>-989924017</v>
      </c>
      <c r="I31" s="6">
        <f t="shared" si="5"/>
        <v>-1412933047</v>
      </c>
    </row>
    <row r="32" spans="1:9" x14ac:dyDescent="0.25">
      <c r="A32" s="21" t="s">
        <v>105</v>
      </c>
      <c r="B32" s="5"/>
      <c r="C32" s="5"/>
      <c r="D32" s="5"/>
      <c r="E32" s="5"/>
      <c r="F32" s="5"/>
    </row>
    <row r="33" spans="1:9" x14ac:dyDescent="0.25">
      <c r="A33" t="s">
        <v>59</v>
      </c>
      <c r="B33" s="5"/>
      <c r="C33" s="5">
        <v>0</v>
      </c>
      <c r="D33" s="5">
        <v>0</v>
      </c>
      <c r="E33" s="5">
        <v>0</v>
      </c>
      <c r="F33" s="5">
        <v>0</v>
      </c>
    </row>
    <row r="34" spans="1:9" x14ac:dyDescent="0.25">
      <c r="A34" t="s">
        <v>60</v>
      </c>
      <c r="B34" s="5">
        <v>-63807703</v>
      </c>
      <c r="C34" s="5">
        <v>-168307115</v>
      </c>
      <c r="D34" s="5">
        <v>70129237</v>
      </c>
      <c r="E34" s="5">
        <v>169199735</v>
      </c>
      <c r="F34" s="5">
        <v>355181190</v>
      </c>
      <c r="G34" s="5">
        <v>77093061</v>
      </c>
      <c r="H34" s="5">
        <v>114245366</v>
      </c>
      <c r="I34" s="28">
        <v>170835417</v>
      </c>
    </row>
    <row r="35" spans="1:9" x14ac:dyDescent="0.25">
      <c r="A35" t="s">
        <v>61</v>
      </c>
      <c r="B35" s="5">
        <v>-2928843</v>
      </c>
      <c r="C35" s="5">
        <v>-5608018</v>
      </c>
      <c r="D35" s="5">
        <v>-7452852</v>
      </c>
      <c r="E35" s="5">
        <v>-14557425</v>
      </c>
      <c r="F35" s="5">
        <v>-14929520</v>
      </c>
      <c r="G35" s="5">
        <v>-2655245</v>
      </c>
      <c r="H35" s="5">
        <v>-682169</v>
      </c>
      <c r="I35" s="28">
        <v>214596</v>
      </c>
    </row>
    <row r="36" spans="1:9" x14ac:dyDescent="0.25">
      <c r="A36" t="s">
        <v>62</v>
      </c>
      <c r="B36" s="5"/>
      <c r="C36" s="5"/>
      <c r="D36" s="5"/>
      <c r="E36" s="5"/>
      <c r="F36" s="5"/>
    </row>
    <row r="37" spans="1:9" x14ac:dyDescent="0.25">
      <c r="A37" s="1"/>
      <c r="B37" s="6">
        <f t="shared" ref="B37:E37" si="6">SUM(B34:B36)</f>
        <v>-66736546</v>
      </c>
      <c r="C37" s="6">
        <f t="shared" si="6"/>
        <v>-173915133</v>
      </c>
      <c r="D37" s="6">
        <f t="shared" si="6"/>
        <v>62676385</v>
      </c>
      <c r="E37" s="6">
        <f t="shared" si="6"/>
        <v>154642310</v>
      </c>
      <c r="F37" s="6">
        <f>SUM(F34:F36)</f>
        <v>340251670</v>
      </c>
      <c r="G37" s="6">
        <f t="shared" ref="G37:I37" si="7">SUM(G34:G36)</f>
        <v>74437816</v>
      </c>
      <c r="H37" s="6">
        <f t="shared" si="7"/>
        <v>113563197</v>
      </c>
      <c r="I37" s="6">
        <f t="shared" si="7"/>
        <v>171050013</v>
      </c>
    </row>
    <row r="38" spans="1:9" x14ac:dyDescent="0.25">
      <c r="A38" s="21" t="s">
        <v>106</v>
      </c>
      <c r="B38" s="5"/>
      <c r="C38" s="5"/>
      <c r="D38" s="5"/>
      <c r="E38" s="5"/>
      <c r="F38" s="5"/>
    </row>
    <row r="39" spans="1:9" x14ac:dyDescent="0.25">
      <c r="A39" t="s">
        <v>63</v>
      </c>
      <c r="B39" s="5">
        <v>41152044</v>
      </c>
      <c r="C39" s="5">
        <v>-106162016</v>
      </c>
      <c r="D39" s="5">
        <v>-168400156</v>
      </c>
      <c r="E39" s="5">
        <v>-181570728</v>
      </c>
      <c r="F39" s="5">
        <v>-168430902</v>
      </c>
      <c r="G39" s="5">
        <v>-85865871</v>
      </c>
      <c r="H39" s="5">
        <v>84372439</v>
      </c>
      <c r="I39" s="28">
        <v>146266856</v>
      </c>
    </row>
    <row r="40" spans="1:9" x14ac:dyDescent="0.25">
      <c r="A40" t="s">
        <v>70</v>
      </c>
      <c r="B40" s="5"/>
      <c r="C40" s="5"/>
      <c r="D40" s="5"/>
      <c r="E40" s="5"/>
      <c r="F40" s="5"/>
    </row>
    <row r="41" spans="1:9" x14ac:dyDescent="0.25">
      <c r="A41" t="s">
        <v>64</v>
      </c>
      <c r="B41" s="5"/>
      <c r="C41" s="5">
        <v>-10410</v>
      </c>
      <c r="D41" s="5"/>
      <c r="E41" s="5">
        <v>-100</v>
      </c>
      <c r="F41" s="5">
        <v>-100</v>
      </c>
    </row>
    <row r="42" spans="1:9" x14ac:dyDescent="0.25">
      <c r="A42" s="1"/>
      <c r="B42" s="6">
        <f t="shared" ref="B42:E42" si="8">SUM(B39:B41)</f>
        <v>41152044</v>
      </c>
      <c r="C42" s="6">
        <f t="shared" si="8"/>
        <v>-106172426</v>
      </c>
      <c r="D42" s="6">
        <f t="shared" si="8"/>
        <v>-168400156</v>
      </c>
      <c r="E42" s="6">
        <f t="shared" si="8"/>
        <v>-181570828</v>
      </c>
      <c r="F42" s="6">
        <f>SUM(F39:F41)</f>
        <v>-168431002</v>
      </c>
      <c r="G42" s="6">
        <f t="shared" ref="G42:I42" si="9">SUM(G39:G41)</f>
        <v>-85865871</v>
      </c>
      <c r="H42" s="6">
        <f t="shared" si="9"/>
        <v>84372439</v>
      </c>
      <c r="I42" s="6">
        <f t="shared" si="9"/>
        <v>146266856</v>
      </c>
    </row>
    <row r="43" spans="1:9" x14ac:dyDescent="0.25">
      <c r="A43" s="21" t="s">
        <v>107</v>
      </c>
      <c r="B43" s="6">
        <f t="shared" ref="B43:I43" si="10">B31+B37+B42</f>
        <v>347204909</v>
      </c>
      <c r="C43" s="6">
        <f t="shared" si="10"/>
        <v>493799971</v>
      </c>
      <c r="D43" s="6">
        <f t="shared" si="10"/>
        <v>-742219434</v>
      </c>
      <c r="E43" s="6">
        <f t="shared" si="10"/>
        <v>-497741035</v>
      </c>
      <c r="F43" s="6">
        <f t="shared" si="10"/>
        <v>-538724697</v>
      </c>
      <c r="G43" s="6">
        <f t="shared" si="10"/>
        <v>-668056507</v>
      </c>
      <c r="H43" s="6">
        <f t="shared" si="10"/>
        <v>-791988381</v>
      </c>
      <c r="I43" s="6">
        <f t="shared" si="10"/>
        <v>-1095616178</v>
      </c>
    </row>
    <row r="44" spans="1:9" x14ac:dyDescent="0.25">
      <c r="A44" s="22" t="s">
        <v>108</v>
      </c>
      <c r="B44" s="5"/>
      <c r="C44" s="5"/>
      <c r="D44" s="5"/>
      <c r="E44" s="5"/>
      <c r="F44" s="5"/>
    </row>
    <row r="45" spans="1:9" x14ac:dyDescent="0.25">
      <c r="A45" s="22" t="s">
        <v>109</v>
      </c>
      <c r="B45" s="5">
        <v>1875507801</v>
      </c>
      <c r="C45" s="5">
        <v>1875507801</v>
      </c>
      <c r="D45" s="5">
        <v>2839287498</v>
      </c>
      <c r="E45" s="6">
        <v>2839287498</v>
      </c>
      <c r="F45" s="6">
        <v>2839287498</v>
      </c>
      <c r="G45" s="5">
        <v>2133305090</v>
      </c>
      <c r="H45" s="5">
        <v>2133305090</v>
      </c>
      <c r="I45" s="28">
        <v>2133305090</v>
      </c>
    </row>
    <row r="46" spans="1:9" x14ac:dyDescent="0.25">
      <c r="A46" s="21" t="s">
        <v>110</v>
      </c>
      <c r="B46" s="6">
        <f t="shared" ref="B46:D46" si="11">SUM(B43:B45)</f>
        <v>2222712710</v>
      </c>
      <c r="C46" s="6">
        <f t="shared" si="11"/>
        <v>2369307772</v>
      </c>
      <c r="D46" s="6">
        <f t="shared" si="11"/>
        <v>2097068064</v>
      </c>
      <c r="E46" s="6">
        <f>SUM(E43:E45)</f>
        <v>2341546463</v>
      </c>
      <c r="F46" s="6">
        <f>SUM(F43:F45)</f>
        <v>2300562801</v>
      </c>
      <c r="G46" s="6">
        <f t="shared" ref="G46:I46" si="12">SUM(G43:G45)</f>
        <v>1465248583</v>
      </c>
      <c r="H46" s="6">
        <f t="shared" si="12"/>
        <v>1341316709</v>
      </c>
      <c r="I46" s="6">
        <f t="shared" si="12"/>
        <v>1037688912</v>
      </c>
    </row>
    <row r="47" spans="1:9" x14ac:dyDescent="0.25">
      <c r="A47" s="22" t="s">
        <v>111</v>
      </c>
      <c r="B47" s="13">
        <f>B31/('1'!B40/10)</f>
        <v>2.8882437786658879</v>
      </c>
      <c r="C47" s="13">
        <f>C31/('1'!C40/10)</f>
        <v>5.9958136630377918</v>
      </c>
      <c r="D47" s="13">
        <f>D31/('1'!D40/10)</f>
        <v>-4.9313488649696913</v>
      </c>
      <c r="E47" s="13">
        <f>E31/('1'!E40/10)</f>
        <v>-3.3160845433139774</v>
      </c>
      <c r="F47" s="13">
        <f>F31/('1'!F40/10)</f>
        <v>-5.0046003815142583</v>
      </c>
      <c r="G47" s="13">
        <f>G31/('1'!G40/10)</f>
        <v>-4.6248461579822093</v>
      </c>
      <c r="H47" s="13">
        <f>H31/('1'!H40/10)</f>
        <v>-6.6403375431296192</v>
      </c>
      <c r="I47" s="13">
        <f>I31/('1'!I40/10)</f>
        <v>-9.4778510237141038</v>
      </c>
    </row>
    <row r="48" spans="1:9" x14ac:dyDescent="0.25">
      <c r="A48" s="21" t="s">
        <v>112</v>
      </c>
      <c r="B48" s="6">
        <f>'1'!B40/10</f>
        <v>129071311</v>
      </c>
      <c r="C48" s="6">
        <f>'1'!C40/10</f>
        <v>129071311</v>
      </c>
      <c r="D48" s="6">
        <f>'1'!D40/10</f>
        <v>129071311</v>
      </c>
      <c r="E48" s="6">
        <f>'1'!E40/10</f>
        <v>141978442</v>
      </c>
      <c r="F48" s="6">
        <f>'1'!F40/10</f>
        <v>141978442</v>
      </c>
      <c r="G48" s="6">
        <f>'1'!G40/10</f>
        <v>141978442</v>
      </c>
      <c r="H48" s="6">
        <f>'1'!H40/10</f>
        <v>149077364</v>
      </c>
      <c r="I48" s="6">
        <f>'1'!I40/10</f>
        <v>149077364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3" sqref="H13"/>
    </sheetView>
  </sheetViews>
  <sheetFormatPr defaultRowHeight="15" x14ac:dyDescent="0.25"/>
  <cols>
    <col min="1" max="1" width="34.5703125" bestFit="1" customWidth="1"/>
  </cols>
  <sheetData>
    <row r="1" spans="1:6" ht="15.75" x14ac:dyDescent="0.25">
      <c r="A1" s="4" t="s">
        <v>76</v>
      </c>
    </row>
    <row r="2" spans="1:6" x14ac:dyDescent="0.25">
      <c r="A2" s="16" t="s">
        <v>71</v>
      </c>
    </row>
    <row r="3" spans="1:6" x14ac:dyDescent="0.25">
      <c r="A3" t="s">
        <v>118</v>
      </c>
    </row>
    <row r="4" spans="1:6" ht="18.75" x14ac:dyDescent="0.3">
      <c r="A4" s="23"/>
      <c r="B4" s="24" t="s">
        <v>119</v>
      </c>
      <c r="C4" s="24" t="s">
        <v>120</v>
      </c>
      <c r="D4" s="24" t="s">
        <v>121</v>
      </c>
      <c r="E4" s="24" t="s">
        <v>119</v>
      </c>
      <c r="F4" s="24" t="s">
        <v>120</v>
      </c>
    </row>
    <row r="5" spans="1:6" ht="15.75" x14ac:dyDescent="0.25">
      <c r="B5" s="25">
        <v>42916</v>
      </c>
      <c r="C5" s="25">
        <v>43008</v>
      </c>
      <c r="D5" s="25">
        <v>43190</v>
      </c>
      <c r="E5" s="25">
        <v>43281</v>
      </c>
      <c r="F5" s="25">
        <v>43373</v>
      </c>
    </row>
    <row r="6" spans="1:6" x14ac:dyDescent="0.25">
      <c r="A6" t="s">
        <v>113</v>
      </c>
      <c r="B6" s="12">
        <f>'2'!B7/'2'!B8</f>
        <v>0.12894712949822981</v>
      </c>
      <c r="C6" s="12">
        <f>'2'!C7/'2'!C8</f>
        <v>9.8250349757239189E-2</v>
      </c>
      <c r="D6" s="12">
        <f>'2'!D7/'2'!D8</f>
        <v>0.20049009151653335</v>
      </c>
      <c r="E6" s="12">
        <f>'2'!E7/'2'!E8</f>
        <v>0.17680391595934522</v>
      </c>
      <c r="F6" s="12">
        <f>'2'!F7/'2'!F8</f>
        <v>0.20967301286808993</v>
      </c>
    </row>
    <row r="7" spans="1:6" x14ac:dyDescent="0.25">
      <c r="A7" t="s">
        <v>72</v>
      </c>
      <c r="B7" s="12">
        <f>'2'!B29/'2'!B15</f>
        <v>0.52566181631170694</v>
      </c>
      <c r="C7" s="12">
        <f>'2'!C29/'2'!C15</f>
        <v>0.57601123843549284</v>
      </c>
      <c r="D7" s="12">
        <f>'2'!D29/'2'!D15</f>
        <v>0.55883376845975963</v>
      </c>
      <c r="E7" s="12">
        <f>'2'!E29/'2'!E15</f>
        <v>0.61044300556629283</v>
      </c>
      <c r="F7" s="12">
        <f>'2'!F29/'2'!F15</f>
        <v>0.56674317007398256</v>
      </c>
    </row>
    <row r="8" spans="1:6" x14ac:dyDescent="0.25">
      <c r="A8" t="s">
        <v>73</v>
      </c>
      <c r="B8" s="12">
        <f>'2'!B39/'2'!B15</f>
        <v>0.47667627952420238</v>
      </c>
      <c r="C8" s="12">
        <f>'2'!C39/'2'!C15</f>
        <v>0.32748706570217967</v>
      </c>
      <c r="D8" s="12">
        <f>'2'!D39/'2'!D15</f>
        <v>0.10045654210574802</v>
      </c>
      <c r="E8" s="12">
        <f>'2'!E39/'2'!E15</f>
        <v>6.5732524275837645E-2</v>
      </c>
      <c r="F8" s="12">
        <f>'2'!F39/'2'!F15</f>
        <v>0.19719796581276239</v>
      </c>
    </row>
    <row r="9" spans="1:6" x14ac:dyDescent="0.25">
      <c r="A9" t="s">
        <v>114</v>
      </c>
      <c r="B9" s="12">
        <f>'2'!B39/'1'!B24</f>
        <v>4.4534069795857615E-3</v>
      </c>
      <c r="C9" s="12">
        <f>'2'!C39/'1'!C24</f>
        <v>4.9387861860714279E-3</v>
      </c>
      <c r="D9" s="12">
        <f>'2'!D39/'1'!D24</f>
        <v>4.249221615317269E-4</v>
      </c>
      <c r="E9" s="12">
        <f>'2'!E39/'1'!E24</f>
        <v>5.8097171860293237E-4</v>
      </c>
      <c r="F9" s="12">
        <f>'2'!F39/'1'!F24</f>
        <v>2.7268510120963614E-3</v>
      </c>
    </row>
    <row r="10" spans="1:6" x14ac:dyDescent="0.25">
      <c r="A10" t="s">
        <v>115</v>
      </c>
      <c r="B10" s="12">
        <f>'2'!B39/'1'!B39</f>
        <v>4.39976983931872E-2</v>
      </c>
      <c r="C10" s="12">
        <f>'2'!C39/'1'!C39</f>
        <v>4.913111584441917E-2</v>
      </c>
      <c r="D10" s="12">
        <f>'2'!D39/'1'!D39</f>
        <v>4.1204781231526056E-3</v>
      </c>
      <c r="E10" s="12">
        <f>'2'!E39/'1'!E39</f>
        <v>5.7514323072467141E-3</v>
      </c>
      <c r="F10" s="12">
        <f>'2'!F39/'1'!F39</f>
        <v>2.6695061796225199E-2</v>
      </c>
    </row>
    <row r="11" spans="1:6" x14ac:dyDescent="0.25">
      <c r="A11" t="s">
        <v>74</v>
      </c>
    </row>
    <row r="12" spans="1:6" x14ac:dyDescent="0.25">
      <c r="A12" t="s">
        <v>116</v>
      </c>
    </row>
    <row r="13" spans="1:6" x14ac:dyDescent="0.25">
      <c r="A13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2018-05-16T10:12:47Z</dcterms:created>
  <dcterms:modified xsi:type="dcterms:W3CDTF">2020-04-13T06:50:31Z</dcterms:modified>
</cp:coreProperties>
</file>