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Q\"/>
    </mc:Choice>
  </mc:AlternateContent>
  <bookViews>
    <workbookView xWindow="240" yWindow="105" windowWidth="9555" windowHeight="724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44" i="3" l="1"/>
  <c r="I38" i="3"/>
  <c r="I32" i="3"/>
  <c r="I23" i="3"/>
  <c r="I16" i="3"/>
  <c r="I42" i="2"/>
  <c r="I39" i="2"/>
  <c r="I34" i="2"/>
  <c r="I27" i="2"/>
  <c r="I14" i="2"/>
  <c r="I7" i="2"/>
  <c r="I48" i="1"/>
  <c r="I43" i="1"/>
  <c r="I47" i="1" s="1"/>
  <c r="I37" i="1"/>
  <c r="I28" i="1"/>
  <c r="I17" i="1"/>
  <c r="I14" i="1"/>
  <c r="I7" i="1"/>
  <c r="I24" i="3" l="1"/>
  <c r="I39" i="3" s="1"/>
  <c r="I42" i="3" s="1"/>
  <c r="I15" i="2"/>
  <c r="I28" i="2" s="1"/>
  <c r="I35" i="2" s="1"/>
  <c r="I40" i="2" s="1"/>
  <c r="I41" i="2" s="1"/>
  <c r="I44" i="1"/>
  <c r="I23" i="1"/>
  <c r="H43" i="1"/>
  <c r="H7" i="1"/>
  <c r="G39" i="3"/>
  <c r="I43" i="3" l="1"/>
  <c r="G42" i="2"/>
  <c r="H42" i="2"/>
  <c r="J42" i="2"/>
  <c r="G40" i="2"/>
  <c r="G41" i="2" s="1"/>
  <c r="J40" i="2"/>
  <c r="G39" i="2"/>
  <c r="H39" i="2"/>
  <c r="G35" i="2"/>
  <c r="G34" i="2"/>
  <c r="H34" i="2"/>
  <c r="G27" i="2"/>
  <c r="G28" i="2" s="1"/>
  <c r="H27" i="2"/>
  <c r="G15" i="2"/>
  <c r="G14" i="2"/>
  <c r="H14" i="2"/>
  <c r="G43" i="1"/>
  <c r="G47" i="1" s="1"/>
  <c r="G23" i="1"/>
  <c r="G44" i="3"/>
  <c r="H44" i="3"/>
  <c r="G42" i="3"/>
  <c r="G38" i="3"/>
  <c r="H38" i="3"/>
  <c r="G32" i="3"/>
  <c r="H32" i="3"/>
  <c r="G23" i="3"/>
  <c r="H23" i="3"/>
  <c r="G16" i="3"/>
  <c r="H16" i="3"/>
  <c r="G7" i="2"/>
  <c r="H7" i="2"/>
  <c r="G48" i="1"/>
  <c r="H48" i="1"/>
  <c r="H47" i="1"/>
  <c r="G28" i="1"/>
  <c r="G37" i="1" s="1"/>
  <c r="G44" i="1" s="1"/>
  <c r="H28" i="1"/>
  <c r="H37" i="1" s="1"/>
  <c r="H44" i="1" s="1"/>
  <c r="G17" i="1"/>
  <c r="H17" i="1"/>
  <c r="G14" i="1"/>
  <c r="H14" i="1"/>
  <c r="G7" i="1"/>
  <c r="H24" i="3" l="1"/>
  <c r="H43" i="3" s="1"/>
  <c r="H15" i="2"/>
  <c r="H28" i="2" s="1"/>
  <c r="H35" i="2" s="1"/>
  <c r="H40" i="2" s="1"/>
  <c r="H41" i="2" s="1"/>
  <c r="H23" i="1"/>
  <c r="G24" i="3"/>
  <c r="G43" i="3" s="1"/>
  <c r="C48" i="1"/>
  <c r="D48" i="1"/>
  <c r="E48" i="1"/>
  <c r="F48" i="1"/>
  <c r="B48" i="1"/>
  <c r="C42" i="2"/>
  <c r="D42" i="2"/>
  <c r="E42" i="2"/>
  <c r="F42" i="2"/>
  <c r="B42" i="2"/>
  <c r="C44" i="3"/>
  <c r="D44" i="3"/>
  <c r="E44" i="3"/>
  <c r="F44" i="3"/>
  <c r="B44" i="3"/>
  <c r="H39" i="3" l="1"/>
  <c r="H42" i="3" s="1"/>
  <c r="B39" i="2"/>
  <c r="C39" i="2"/>
  <c r="C27" i="2"/>
  <c r="D34" i="2"/>
  <c r="D39" i="2"/>
  <c r="E39" i="2"/>
  <c r="F39" i="2"/>
  <c r="F14" i="1"/>
  <c r="C7" i="2" l="1"/>
  <c r="C6" i="4" s="1"/>
  <c r="D7" i="2"/>
  <c r="D6" i="4" s="1"/>
  <c r="E7" i="2"/>
  <c r="E6" i="4" s="1"/>
  <c r="F7" i="2"/>
  <c r="F6" i="4" s="1"/>
  <c r="B7" i="2"/>
  <c r="B6" i="4" s="1"/>
  <c r="F28" i="1" l="1"/>
  <c r="E43" i="1"/>
  <c r="E47" i="1" l="1"/>
  <c r="F38" i="3"/>
  <c r="E38" i="3"/>
  <c r="D38" i="3"/>
  <c r="C38" i="3"/>
  <c r="B38" i="3"/>
  <c r="F32" i="3"/>
  <c r="E32" i="3"/>
  <c r="D32" i="3"/>
  <c r="C32" i="3"/>
  <c r="B32" i="3"/>
  <c r="F23" i="3"/>
  <c r="E23" i="3"/>
  <c r="D23" i="3"/>
  <c r="C23" i="3"/>
  <c r="B23" i="3"/>
  <c r="F16" i="3"/>
  <c r="E16" i="3"/>
  <c r="D16" i="3"/>
  <c r="C16" i="3"/>
  <c r="B16" i="3"/>
  <c r="F34" i="2"/>
  <c r="E34" i="2"/>
  <c r="C34" i="2"/>
  <c r="B34" i="2"/>
  <c r="F27" i="2"/>
  <c r="E27" i="2"/>
  <c r="D27" i="2"/>
  <c r="B27" i="2"/>
  <c r="F14" i="2"/>
  <c r="E14" i="2"/>
  <c r="D14" i="2"/>
  <c r="D15" i="2" s="1"/>
  <c r="C14" i="2"/>
  <c r="C15" i="2" s="1"/>
  <c r="C28" i="2" s="1"/>
  <c r="B14" i="2"/>
  <c r="B15" i="2" s="1"/>
  <c r="C35" i="2" l="1"/>
  <c r="C40" i="2" s="1"/>
  <c r="B24" i="3"/>
  <c r="D24" i="3"/>
  <c r="D43" i="3" s="1"/>
  <c r="B28" i="2"/>
  <c r="B35" i="2" s="1"/>
  <c r="B40" i="2" s="1"/>
  <c r="D28" i="2"/>
  <c r="D35" i="2" s="1"/>
  <c r="D40" i="2" s="1"/>
  <c r="C24" i="3"/>
  <c r="C43" i="3" s="1"/>
  <c r="F24" i="3"/>
  <c r="F15" i="2"/>
  <c r="F28" i="2" s="1"/>
  <c r="E24" i="3"/>
  <c r="E43" i="3" s="1"/>
  <c r="E15" i="2"/>
  <c r="E28" i="2" s="1"/>
  <c r="F43" i="1"/>
  <c r="F47" i="1" s="1"/>
  <c r="B43" i="1"/>
  <c r="C43" i="1"/>
  <c r="E28" i="1"/>
  <c r="E37" i="1" s="1"/>
  <c r="F37" i="1"/>
  <c r="F44" i="1" s="1"/>
  <c r="B28" i="1"/>
  <c r="B37" i="1" s="1"/>
  <c r="B44" i="1" s="1"/>
  <c r="C28" i="1"/>
  <c r="C37" i="1" s="1"/>
  <c r="E17" i="1"/>
  <c r="F17" i="1"/>
  <c r="B17" i="1"/>
  <c r="C17" i="1"/>
  <c r="E14" i="1"/>
  <c r="B14" i="1"/>
  <c r="C14" i="1"/>
  <c r="E7" i="1"/>
  <c r="F7" i="1"/>
  <c r="B7" i="1"/>
  <c r="C7" i="1"/>
  <c r="D43" i="1"/>
  <c r="D28" i="1"/>
  <c r="D37" i="1" s="1"/>
  <c r="D44" i="1" s="1"/>
  <c r="D7" i="1"/>
  <c r="D17" i="1"/>
  <c r="D14" i="1"/>
  <c r="F23" i="1" l="1"/>
  <c r="B39" i="3"/>
  <c r="B42" i="3" s="1"/>
  <c r="D39" i="3"/>
  <c r="D42" i="3" s="1"/>
  <c r="C7" i="4"/>
  <c r="D7" i="4"/>
  <c r="D10" i="4"/>
  <c r="B7" i="4"/>
  <c r="E35" i="2"/>
  <c r="E40" i="2" s="1"/>
  <c r="E10" i="4" s="1"/>
  <c r="E7" i="4"/>
  <c r="C41" i="2"/>
  <c r="C8" i="4"/>
  <c r="F35" i="2"/>
  <c r="F7" i="4"/>
  <c r="D41" i="2"/>
  <c r="D8" i="4"/>
  <c r="B41" i="2"/>
  <c r="B8" i="4"/>
  <c r="C47" i="1"/>
  <c r="C10" i="4"/>
  <c r="B47" i="1"/>
  <c r="B10" i="4"/>
  <c r="D47" i="1"/>
  <c r="E39" i="3"/>
  <c r="E42" i="3" s="1"/>
  <c r="C39" i="3"/>
  <c r="C42" i="3" s="1"/>
  <c r="F39" i="3"/>
  <c r="F42" i="3" s="1"/>
  <c r="F43" i="3"/>
  <c r="E44" i="1"/>
  <c r="E23" i="1"/>
  <c r="D23" i="1"/>
  <c r="D9" i="4" s="1"/>
  <c r="B23" i="1"/>
  <c r="B9" i="4" s="1"/>
  <c r="C44" i="1"/>
  <c r="C23" i="1"/>
  <c r="F40" i="2" l="1"/>
  <c r="F10" i="4" s="1"/>
  <c r="E41" i="2"/>
  <c r="E8" i="4"/>
  <c r="C9" i="4"/>
  <c r="E9" i="4"/>
  <c r="F9" i="4" l="1"/>
  <c r="F8" i="4"/>
  <c r="F41" i="2"/>
</calcChain>
</file>

<file path=xl/sharedStrings.xml><?xml version="1.0" encoding="utf-8"?>
<sst xmlns="http://schemas.openxmlformats.org/spreadsheetml/2006/main" count="150" uniqueCount="120">
  <si>
    <t>First Finance Limited</t>
  </si>
  <si>
    <t>Cash</t>
  </si>
  <si>
    <t>In hand</t>
  </si>
  <si>
    <t>Balance with Bangladesh bank&amp; its agent banks</t>
  </si>
  <si>
    <t>In Bangladesh</t>
  </si>
  <si>
    <t>Investments</t>
  </si>
  <si>
    <t>Governments securities</t>
  </si>
  <si>
    <t>Other investment</t>
  </si>
  <si>
    <t>Outside Bangladesh</t>
  </si>
  <si>
    <t>loans ,cash credits,overdrafts etc</t>
  </si>
  <si>
    <t xml:space="preserve">Bills purchased &amp; discounted </t>
  </si>
  <si>
    <t>Current deposits and other accounts</t>
  </si>
  <si>
    <t>Bills payable</t>
  </si>
  <si>
    <t>Saving bank deposits</t>
  </si>
  <si>
    <t>Fixed /term deposit</t>
  </si>
  <si>
    <t>monthly saving scheme</t>
  </si>
  <si>
    <t>Bearer certificate of deposit</t>
  </si>
  <si>
    <t>other deposits</t>
  </si>
  <si>
    <t>Statutory reserve</t>
  </si>
  <si>
    <t>General reserve</t>
  </si>
  <si>
    <t>Retained earnings</t>
  </si>
  <si>
    <t>Operating Income</t>
  </si>
  <si>
    <t>Interst income</t>
  </si>
  <si>
    <t>Interst paid on deposits ,borrowing etc</t>
  </si>
  <si>
    <t>Investment income</t>
  </si>
  <si>
    <t>Commssion ,exchange &amp; brokerage</t>
  </si>
  <si>
    <t>Other operating income</t>
  </si>
  <si>
    <t>Operating Expenses</t>
  </si>
  <si>
    <t xml:space="preserve">Salary &amp; allowances </t>
  </si>
  <si>
    <t>Rent ,taxes ,insurance,electricity ,etc</t>
  </si>
  <si>
    <t>Legal expenses</t>
  </si>
  <si>
    <t>Postage ,stamps ,telecommunication  etc</t>
  </si>
  <si>
    <t>Statinery ,proniting ,advertising etc</t>
  </si>
  <si>
    <t>Chief executive officers salary &amp; fees</t>
  </si>
  <si>
    <t>Directors fees</t>
  </si>
  <si>
    <t>Audiotrs fee</t>
  </si>
  <si>
    <t>Depreciatin &amp; repiar of company assets</t>
  </si>
  <si>
    <t>Other expenses</t>
  </si>
  <si>
    <t>Provision against loans &amp; advances</t>
  </si>
  <si>
    <t>Provisin for diminution in value of invesments</t>
  </si>
  <si>
    <t xml:space="preserve">Provisions against other assets </t>
  </si>
  <si>
    <t>provision for off balnce sheeet itemps/expouser</t>
  </si>
  <si>
    <t>Current tax</t>
  </si>
  <si>
    <t>Deferred tax expenses</t>
  </si>
  <si>
    <t>Interst paid</t>
  </si>
  <si>
    <t xml:space="preserve">Dividend receipts </t>
  </si>
  <si>
    <t>Fee &amp; commission receipts</t>
  </si>
  <si>
    <t xml:space="preserve">Payments to employees </t>
  </si>
  <si>
    <t>Income taxes paid</t>
  </si>
  <si>
    <t>Recipts from oher operating actiivites</t>
  </si>
  <si>
    <t>Payments for other operaitng activiites</t>
  </si>
  <si>
    <t>Statutory deposit</t>
  </si>
  <si>
    <t>loans, leases &amp; advances to customers</t>
  </si>
  <si>
    <t>Other assets</t>
  </si>
  <si>
    <t xml:space="preserve">Deposits from customers </t>
  </si>
  <si>
    <t>Other libiliites</t>
  </si>
  <si>
    <t>Purchased of fixed assets</t>
  </si>
  <si>
    <t xml:space="preserve">Proceeds from sale of securiites </t>
  </si>
  <si>
    <t xml:space="preserve">Payment for purcahse of securities </t>
  </si>
  <si>
    <t>Proceed from slae of vechile</t>
  </si>
  <si>
    <t>Proceeds from sale of  non financial institutional assets</t>
  </si>
  <si>
    <t>dividend paid</t>
  </si>
  <si>
    <t xml:space="preserve">Receipt from borrowing and issuance of debt securities </t>
  </si>
  <si>
    <t>Repayment of borrowing &amp; issuances of debt securities</t>
  </si>
  <si>
    <t>Proceds from other investmnets</t>
  </si>
  <si>
    <t>Ratio</t>
  </si>
  <si>
    <t>Operating Margin</t>
  </si>
  <si>
    <t>Net Margin</t>
  </si>
  <si>
    <t>Capital to Risk Weighted Assets Ratio</t>
  </si>
  <si>
    <t xml:space="preserve">Paid up capital </t>
  </si>
  <si>
    <t>Interst received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</si>
  <si>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</si>
  <si>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</si>
  <si>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</si>
  <si>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</si>
  <si>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</si>
  <si>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</si>
  <si>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</si>
  <si>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</si>
  <si>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</si>
  <si>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</si>
  <si>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</si>
  <si>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</si>
  <si>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</si>
  <si>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</si>
  <si>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</si>
  <si>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</si>
  <si>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 income/net profit on investments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</si>
  <si>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</si>
  <si>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</si>
  <si>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</si>
  <si>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</si>
  <si>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</si>
  <si>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</si>
  <si>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</si>
  <si>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Property and Assets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</si>
  <si>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</si>
  <si>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</si>
  <si>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</si>
  <si>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</si>
  <si>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</si>
  <si>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</si>
  <si>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</si>
  <si>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</si>
  <si>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</si>
  <si>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</si>
  <si>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</si>
  <si>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</si>
  <si>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Net assets value per share</t>
  </si>
  <si>
    <t>Shares to calculate NAVPS</t>
  </si>
  <si>
    <t>As at Quarter end</t>
  </si>
  <si>
    <t>Quarter 1</t>
  </si>
  <si>
    <t>Quarter 2</t>
  </si>
  <si>
    <t>Quarter 3</t>
  </si>
  <si>
    <t>Quarter 4</t>
  </si>
  <si>
    <t>Quarter 5</t>
  </si>
  <si>
    <t>Balance Sheet</t>
  </si>
  <si>
    <t>Income Statement</t>
  </si>
  <si>
    <t>Cash Flow Statement</t>
  </si>
  <si>
    <t>Paid to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</si>
</sst>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wrapText="1"/>
    </xf>
    <xf numFmtId="0" fontId="4" fillId="0" borderId="0" xfId="0" applyFont="1" applyFill="1"/>
    <xf numFmtId="164" fontId="0" fillId="0" borderId="0" xfId="1" applyNumberFormat="1" applyFont="1" applyFill="1"/>
    <xf numFmtId="0" fontId="0" fillId="0" borderId="0" xfId="0" applyFont="1" applyAlignment="1">
      <alignment wrapText="1"/>
    </xf>
    <xf numFmtId="2" fontId="0" fillId="0" borderId="0" xfId="0" applyNumberFormat="1"/>
    <xf numFmtId="10" fontId="0" fillId="0" borderId="0" xfId="2" applyNumberFormat="1" applyFont="1"/>
    <xf numFmtId="43" fontId="0" fillId="0" borderId="0" xfId="1" applyNumberFormat="1" applyFont="1"/>
    <xf numFmtId="2" fontId="2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1" fillId="0" borderId="0" xfId="1" applyNumberFormat="1" applyFont="1"/>
    <xf numFmtId="0" fontId="2" fillId="0" borderId="1" xfId="0" applyFont="1" applyBorder="1"/>
    <xf numFmtId="0" fontId="6" fillId="0" borderId="0" xfId="0" applyFont="1" applyBorder="1"/>
    <xf numFmtId="0" fontId="6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0" applyFont="1" applyAlignment="1"/>
    <xf numFmtId="0" fontId="3" fillId="0" borderId="0" xfId="0" applyFont="1"/>
    <xf numFmtId="15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="95" zoomScaleNormal="95" workbookViewId="0">
      <pane xSplit="1" ySplit="5" topLeftCell="I36" activePane="bottomRight" state="frozen"/>
      <selection pane="topRight" activeCell="B1" sqref="B1"/>
      <selection pane="bottomLeft" activeCell="A4" sqref="A4"/>
      <selection pane="bottomRight" activeCell="I42" sqref="I42"/>
    </sheetView>
  </sheetViews>
  <sheetFormatPr defaultRowHeight="15" x14ac:dyDescent="0.25"/>
  <cols>
    <col min="1" max="1" width="49.28515625" customWidth="1"/>
    <col min="2" max="6" width="15.28515625" bestFit="1" customWidth="1"/>
    <col min="7" max="7" width="16.140625" customWidth="1"/>
    <col min="8" max="8" width="16.85546875" customWidth="1"/>
    <col min="9" max="9" width="15.5703125" customWidth="1"/>
  </cols>
  <sheetData>
    <row r="1" spans="1:9" x14ac:dyDescent="0.25">
      <c r="A1" s="1" t="s">
        <v>0</v>
      </c>
    </row>
    <row r="2" spans="1:9" x14ac:dyDescent="0.25">
      <c r="A2" s="1" t="s">
        <v>116</v>
      </c>
    </row>
    <row r="3" spans="1:9" x14ac:dyDescent="0.25">
      <c r="A3" t="s">
        <v>110</v>
      </c>
    </row>
    <row r="4" spans="1:9" ht="18.75" x14ac:dyDescent="0.3">
      <c r="A4" s="25"/>
      <c r="B4" s="27" t="s">
        <v>112</v>
      </c>
      <c r="C4" s="27" t="s">
        <v>113</v>
      </c>
      <c r="D4" s="27" t="s">
        <v>111</v>
      </c>
      <c r="E4" s="27" t="s">
        <v>112</v>
      </c>
      <c r="F4" s="27" t="s">
        <v>113</v>
      </c>
      <c r="G4" s="27" t="s">
        <v>111</v>
      </c>
      <c r="H4" s="27" t="s">
        <v>112</v>
      </c>
      <c r="I4" s="27" t="s">
        <v>113</v>
      </c>
    </row>
    <row r="5" spans="1:9" ht="15.75" x14ac:dyDescent="0.25">
      <c r="B5" s="26">
        <v>42916</v>
      </c>
      <c r="C5" s="26">
        <v>43008</v>
      </c>
      <c r="D5" s="26">
        <v>43190</v>
      </c>
      <c r="E5" s="26">
        <v>43281</v>
      </c>
      <c r="F5" s="26">
        <v>43373</v>
      </c>
      <c r="G5" s="28">
        <v>43555</v>
      </c>
      <c r="H5" s="28">
        <v>43646</v>
      </c>
      <c r="I5" s="28">
        <v>43738</v>
      </c>
    </row>
    <row r="6" spans="1:9" x14ac:dyDescent="0.25">
      <c r="A6" s="23" t="s">
        <v>95</v>
      </c>
      <c r="B6" s="6"/>
      <c r="C6" s="6"/>
      <c r="D6" s="6"/>
      <c r="E6" s="6"/>
      <c r="F6" s="6"/>
    </row>
    <row r="7" spans="1:9" x14ac:dyDescent="0.25">
      <c r="A7" s="20" t="s">
        <v>1</v>
      </c>
      <c r="B7" s="7">
        <f t="shared" ref="B7:C7" si="0">SUM(B8:B9)</f>
        <v>94985323</v>
      </c>
      <c r="C7" s="7">
        <f t="shared" si="0"/>
        <v>3545312</v>
      </c>
      <c r="D7" s="7">
        <f>SUM(D8:D9)</f>
        <v>1344100</v>
      </c>
      <c r="E7" s="7">
        <f t="shared" ref="E7:G7" si="1">SUM(E8:E9)</f>
        <v>33208580</v>
      </c>
      <c r="F7" s="7">
        <f t="shared" si="1"/>
        <v>80074236</v>
      </c>
      <c r="G7" s="7">
        <f t="shared" si="1"/>
        <v>61162189</v>
      </c>
      <c r="H7" s="7">
        <f>SUM(H8:H9)</f>
        <v>66965273</v>
      </c>
      <c r="I7" s="7">
        <f>SUM(I8:I9)</f>
        <v>52334874</v>
      </c>
    </row>
    <row r="8" spans="1:9" x14ac:dyDescent="0.25">
      <c r="A8" t="s">
        <v>2</v>
      </c>
      <c r="B8" s="6">
        <v>109603</v>
      </c>
      <c r="C8" s="6">
        <v>69398</v>
      </c>
      <c r="D8" s="6">
        <v>109643</v>
      </c>
      <c r="E8" s="6">
        <v>83841</v>
      </c>
      <c r="F8" s="6">
        <v>81025</v>
      </c>
      <c r="G8" s="29">
        <v>86265</v>
      </c>
      <c r="H8" s="6">
        <v>103587</v>
      </c>
      <c r="I8" s="29">
        <v>58967</v>
      </c>
    </row>
    <row r="9" spans="1:9" x14ac:dyDescent="0.25">
      <c r="A9" t="s">
        <v>3</v>
      </c>
      <c r="B9" s="6">
        <v>94875720</v>
      </c>
      <c r="C9" s="6">
        <v>3475914</v>
      </c>
      <c r="D9" s="6">
        <v>1234457</v>
      </c>
      <c r="E9" s="6">
        <v>33124739</v>
      </c>
      <c r="F9" s="6">
        <v>79993211</v>
      </c>
      <c r="G9" s="29">
        <v>61075924</v>
      </c>
      <c r="H9" s="6">
        <v>66861686</v>
      </c>
      <c r="I9" s="29">
        <v>52275907</v>
      </c>
    </row>
    <row r="10" spans="1:9" x14ac:dyDescent="0.25">
      <c r="A10" s="24" t="s">
        <v>96</v>
      </c>
      <c r="B10" s="6"/>
      <c r="C10" s="6"/>
      <c r="D10" s="6"/>
      <c r="E10" s="6"/>
      <c r="F10" s="6"/>
    </row>
    <row r="11" spans="1:9" x14ac:dyDescent="0.25">
      <c r="A11" t="s">
        <v>4</v>
      </c>
      <c r="B11" s="18">
        <v>289473793</v>
      </c>
      <c r="C11" s="18">
        <v>295927217</v>
      </c>
      <c r="D11" s="18">
        <v>1298121098</v>
      </c>
      <c r="E11" s="18">
        <v>1300328287</v>
      </c>
      <c r="F11" s="18">
        <v>1307651769</v>
      </c>
      <c r="G11" s="29">
        <v>345440298</v>
      </c>
      <c r="H11" s="18">
        <v>307587178</v>
      </c>
      <c r="I11" s="29">
        <v>302600178</v>
      </c>
    </row>
    <row r="12" spans="1:9" x14ac:dyDescent="0.25">
      <c r="A12" t="s">
        <v>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9" x14ac:dyDescent="0.25">
      <c r="A13" s="21" t="s">
        <v>97</v>
      </c>
      <c r="B13" s="6"/>
      <c r="C13" s="6"/>
      <c r="D13" s="6"/>
      <c r="E13" s="6">
        <v>0</v>
      </c>
      <c r="F13" s="6">
        <v>0</v>
      </c>
    </row>
    <row r="14" spans="1:9" x14ac:dyDescent="0.25">
      <c r="A14" s="21" t="s">
        <v>5</v>
      </c>
      <c r="B14" s="7">
        <f t="shared" ref="B14:C14" si="2">SUM(B15:B16)</f>
        <v>43538237</v>
      </c>
      <c r="C14" s="7">
        <f t="shared" si="2"/>
        <v>42063663</v>
      </c>
      <c r="D14" s="7">
        <f>SUM(D15:D16)</f>
        <v>46982264</v>
      </c>
      <c r="E14" s="7">
        <f t="shared" ref="E14" si="3">SUM(E15:E16)</f>
        <v>46819655</v>
      </c>
      <c r="F14" s="7">
        <f>SUM(F15:F16)</f>
        <v>47447938</v>
      </c>
      <c r="G14" s="7">
        <f t="shared" ref="G14:I14" si="4">SUM(G15:G16)</f>
        <v>48753625</v>
      </c>
      <c r="H14" s="7">
        <f t="shared" si="4"/>
        <v>48084918</v>
      </c>
      <c r="I14" s="7">
        <f t="shared" si="4"/>
        <v>47837145</v>
      </c>
    </row>
    <row r="15" spans="1:9" x14ac:dyDescent="0.25">
      <c r="A15" t="s">
        <v>6</v>
      </c>
      <c r="B15" s="6"/>
      <c r="C15" s="6">
        <v>0</v>
      </c>
      <c r="D15" s="6">
        <v>0</v>
      </c>
      <c r="E15" s="6">
        <v>0</v>
      </c>
      <c r="F15" s="6">
        <v>0</v>
      </c>
    </row>
    <row r="16" spans="1:9" x14ac:dyDescent="0.25">
      <c r="A16" t="s">
        <v>7</v>
      </c>
      <c r="B16" s="6">
        <v>43538237</v>
      </c>
      <c r="C16" s="6">
        <v>42063663</v>
      </c>
      <c r="D16" s="6">
        <v>46982264</v>
      </c>
      <c r="E16" s="6">
        <v>46819655</v>
      </c>
      <c r="F16" s="6">
        <v>47447938</v>
      </c>
      <c r="G16" s="29">
        <v>48753625</v>
      </c>
      <c r="H16" s="6">
        <v>48084918</v>
      </c>
      <c r="I16" s="29">
        <v>47837145</v>
      </c>
    </row>
    <row r="17" spans="1:9" x14ac:dyDescent="0.25">
      <c r="A17" s="21" t="s">
        <v>98</v>
      </c>
      <c r="B17" s="7">
        <f t="shared" ref="B17:C17" si="5">SUM(B18:B19)</f>
        <v>9821366993</v>
      </c>
      <c r="C17" s="7">
        <f t="shared" si="5"/>
        <v>9677743046</v>
      </c>
      <c r="D17" s="7">
        <f>SUM(D18:D19)</f>
        <v>9403322072</v>
      </c>
      <c r="E17" s="7">
        <f t="shared" ref="E17:I17" si="6">SUM(E18:E19)</f>
        <v>9262936101</v>
      </c>
      <c r="F17" s="7">
        <f t="shared" si="6"/>
        <v>9177418113</v>
      </c>
      <c r="G17" s="7">
        <f t="shared" si="6"/>
        <v>8754533558</v>
      </c>
      <c r="H17" s="7">
        <f t="shared" si="6"/>
        <v>8812374246</v>
      </c>
      <c r="I17" s="7">
        <f t="shared" si="6"/>
        <v>8977990904</v>
      </c>
    </row>
    <row r="18" spans="1:9" x14ac:dyDescent="0.25">
      <c r="A18" t="s">
        <v>9</v>
      </c>
      <c r="B18" s="6">
        <v>9821366993</v>
      </c>
      <c r="C18" s="6">
        <v>9677743046</v>
      </c>
      <c r="D18" s="6">
        <v>9403322072</v>
      </c>
      <c r="E18" s="6">
        <v>9262936101</v>
      </c>
      <c r="F18" s="6">
        <v>9177418113</v>
      </c>
      <c r="G18" s="29">
        <v>8754533558</v>
      </c>
      <c r="H18" s="6">
        <v>8812374246</v>
      </c>
      <c r="I18" s="29">
        <v>8782035545</v>
      </c>
    </row>
    <row r="19" spans="1:9" x14ac:dyDescent="0.25">
      <c r="A19" t="s">
        <v>10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I19" s="29">
        <v>195955359</v>
      </c>
    </row>
    <row r="20" spans="1:9" x14ac:dyDescent="0.25">
      <c r="A20" s="20" t="s">
        <v>99</v>
      </c>
      <c r="B20" s="18">
        <v>149090702</v>
      </c>
      <c r="C20" s="18">
        <v>144185285</v>
      </c>
      <c r="D20" s="18">
        <v>134596192</v>
      </c>
      <c r="E20" s="18">
        <v>129508596</v>
      </c>
      <c r="F20" s="18">
        <v>124440361</v>
      </c>
      <c r="G20" s="29">
        <v>115275091</v>
      </c>
      <c r="H20" s="18">
        <v>114075419</v>
      </c>
      <c r="I20" s="29">
        <v>108985353</v>
      </c>
    </row>
    <row r="21" spans="1:9" x14ac:dyDescent="0.25">
      <c r="A21" s="20" t="s">
        <v>100</v>
      </c>
      <c r="B21" s="18">
        <v>416230156</v>
      </c>
      <c r="C21" s="18">
        <v>445930658</v>
      </c>
      <c r="D21" s="18">
        <v>605181893</v>
      </c>
      <c r="E21" s="18">
        <v>597696346</v>
      </c>
      <c r="F21" s="18">
        <v>584814158</v>
      </c>
      <c r="G21" s="29">
        <v>562000424</v>
      </c>
      <c r="H21" s="18">
        <v>549296580</v>
      </c>
      <c r="I21" s="29">
        <v>533529526</v>
      </c>
    </row>
    <row r="22" spans="1:9" x14ac:dyDescent="0.25">
      <c r="A22" s="20" t="s">
        <v>101</v>
      </c>
      <c r="B22" s="18">
        <v>133989484</v>
      </c>
      <c r="C22" s="18">
        <v>133989484</v>
      </c>
      <c r="D22" s="18">
        <v>130161753</v>
      </c>
      <c r="E22" s="18">
        <v>114308341</v>
      </c>
      <c r="F22" s="18">
        <v>114308341</v>
      </c>
      <c r="G22" s="29">
        <v>195944492</v>
      </c>
      <c r="H22" s="18">
        <v>195955359</v>
      </c>
    </row>
    <row r="23" spans="1:9" ht="15.75" x14ac:dyDescent="0.25">
      <c r="A23" s="3"/>
      <c r="B23" s="7">
        <f t="shared" ref="B23:C23" si="7">B7+B11+B14+B17+B20+B21+B22</f>
        <v>10948674688</v>
      </c>
      <c r="C23" s="7">
        <f t="shared" si="7"/>
        <v>10743384665</v>
      </c>
      <c r="D23" s="7">
        <f>D7+D11+D14+D17+D20+D21+D22</f>
        <v>11619709372</v>
      </c>
      <c r="E23" s="7">
        <f t="shared" ref="E23" si="8">E7+E11+E14+E17+E20+E21+E22</f>
        <v>11484805906</v>
      </c>
      <c r="F23" s="7">
        <f>F7+F11+F14+F17+F20+F21+F22</f>
        <v>11436154916</v>
      </c>
      <c r="G23" s="7">
        <f t="shared" ref="G23:I23" si="9">G7+G11+G14+G17+G20+G21+G22</f>
        <v>10083109677</v>
      </c>
      <c r="H23" s="7">
        <f t="shared" si="9"/>
        <v>10094338973</v>
      </c>
      <c r="I23" s="7">
        <f t="shared" si="9"/>
        <v>10023277980</v>
      </c>
    </row>
    <row r="24" spans="1:9" x14ac:dyDescent="0.25">
      <c r="B24" s="6"/>
      <c r="C24" s="6"/>
      <c r="D24" s="6"/>
      <c r="E24" s="6"/>
      <c r="F24" s="6"/>
    </row>
    <row r="25" spans="1:9" x14ac:dyDescent="0.25">
      <c r="A25" s="23" t="s">
        <v>102</v>
      </c>
      <c r="B25" s="6"/>
      <c r="C25" s="6"/>
      <c r="D25" s="6"/>
      <c r="E25" s="6"/>
      <c r="F25" s="6"/>
    </row>
    <row r="26" spans="1:9" x14ac:dyDescent="0.25">
      <c r="A26" s="21" t="s">
        <v>103</v>
      </c>
      <c r="B26" s="6"/>
      <c r="C26" s="6"/>
      <c r="D26" s="6"/>
      <c r="E26" s="6"/>
      <c r="F26" s="6"/>
    </row>
    <row r="27" spans="1:9" x14ac:dyDescent="0.25">
      <c r="A27" s="21" t="s">
        <v>104</v>
      </c>
      <c r="B27" s="6">
        <v>1854103414</v>
      </c>
      <c r="C27" s="6">
        <v>2047911126</v>
      </c>
      <c r="D27" s="6">
        <v>1739253891</v>
      </c>
      <c r="E27" s="6">
        <v>1312128545</v>
      </c>
      <c r="F27" s="6">
        <v>1207555429</v>
      </c>
      <c r="G27" s="29">
        <v>1140481447</v>
      </c>
      <c r="H27" s="6">
        <v>1129089548</v>
      </c>
      <c r="I27" s="29">
        <v>1139776842</v>
      </c>
    </row>
    <row r="28" spans="1:9" x14ac:dyDescent="0.25">
      <c r="A28" s="21" t="s">
        <v>105</v>
      </c>
      <c r="B28" s="7">
        <f t="shared" ref="B28:C28" si="10">SUM(B29:B35)</f>
        <v>7580693409</v>
      </c>
      <c r="C28" s="7">
        <f t="shared" si="10"/>
        <v>5412046900</v>
      </c>
      <c r="D28" s="7">
        <f>SUM(D29:D35)</f>
        <v>6518044790</v>
      </c>
      <c r="E28" s="7">
        <f t="shared" ref="E28" si="11">SUM(E29:E35)</f>
        <v>6882532225</v>
      </c>
      <c r="F28" s="7">
        <f>SUM(F29:F35)</f>
        <v>6901658882</v>
      </c>
      <c r="G28" s="7">
        <f t="shared" ref="G28:I28" si="12">SUM(G29:G35)</f>
        <v>5850746430</v>
      </c>
      <c r="H28" s="7">
        <f t="shared" si="12"/>
        <v>5871416595</v>
      </c>
      <c r="I28" s="7">
        <f t="shared" si="12"/>
        <v>5851181220</v>
      </c>
    </row>
    <row r="29" spans="1:9" x14ac:dyDescent="0.25">
      <c r="A29" t="s">
        <v>11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9" x14ac:dyDescent="0.25">
      <c r="A30" t="s">
        <v>12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</row>
    <row r="31" spans="1:9" x14ac:dyDescent="0.25">
      <c r="A31" t="s">
        <v>13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</row>
    <row r="32" spans="1:9" x14ac:dyDescent="0.25">
      <c r="A32" t="s">
        <v>14</v>
      </c>
      <c r="B32" s="6">
        <v>5658678544</v>
      </c>
      <c r="C32" s="6">
        <v>5403501900</v>
      </c>
      <c r="D32" s="6">
        <v>6504064790</v>
      </c>
      <c r="E32" s="6"/>
      <c r="F32" s="6"/>
      <c r="G32" s="29">
        <v>5823067430</v>
      </c>
      <c r="H32" s="6">
        <v>5841759595</v>
      </c>
      <c r="I32" s="29">
        <v>5818984220</v>
      </c>
    </row>
    <row r="33" spans="1:9" x14ac:dyDescent="0.25">
      <c r="A33" t="s">
        <v>15</v>
      </c>
      <c r="B33" s="6">
        <v>7257000</v>
      </c>
      <c r="C33" s="6">
        <v>8545000</v>
      </c>
      <c r="D33" s="6">
        <v>13980000</v>
      </c>
      <c r="E33" s="6">
        <v>6864523225</v>
      </c>
      <c r="F33" s="6">
        <v>6879297882</v>
      </c>
      <c r="G33" s="29">
        <v>27679000</v>
      </c>
      <c r="H33" s="6">
        <v>29657000</v>
      </c>
      <c r="I33" s="29">
        <v>32197000</v>
      </c>
    </row>
    <row r="34" spans="1:9" x14ac:dyDescent="0.25">
      <c r="A34" t="s">
        <v>16</v>
      </c>
      <c r="B34" s="6"/>
      <c r="C34" s="6"/>
      <c r="D34" s="6"/>
      <c r="E34" s="6">
        <v>18009000</v>
      </c>
      <c r="F34" s="6">
        <v>22361000</v>
      </c>
    </row>
    <row r="35" spans="1:9" x14ac:dyDescent="0.25">
      <c r="A35" t="s">
        <v>17</v>
      </c>
      <c r="B35" s="6">
        <v>1914757865</v>
      </c>
      <c r="C35" s="6"/>
      <c r="D35" s="6"/>
      <c r="E35" s="6"/>
      <c r="F35" s="6"/>
    </row>
    <row r="36" spans="1:9" x14ac:dyDescent="0.25">
      <c r="A36" s="21" t="s">
        <v>106</v>
      </c>
      <c r="B36" s="6"/>
      <c r="C36" s="6">
        <v>1853322664</v>
      </c>
      <c r="D36" s="6">
        <v>2296582600</v>
      </c>
      <c r="E36" s="6">
        <v>2256864234</v>
      </c>
      <c r="F36" s="7">
        <v>2430121837</v>
      </c>
      <c r="G36" s="29">
        <v>2315665585</v>
      </c>
      <c r="H36" s="6">
        <v>2485945720</v>
      </c>
      <c r="I36" s="29">
        <v>2556138245</v>
      </c>
    </row>
    <row r="37" spans="1:9" x14ac:dyDescent="0.25">
      <c r="A37" s="1"/>
      <c r="B37" s="7">
        <f t="shared" ref="B37:C37" si="13">B27+B28+B36</f>
        <v>9434796823</v>
      </c>
      <c r="C37" s="7">
        <f t="shared" si="13"/>
        <v>9313280690</v>
      </c>
      <c r="D37" s="7">
        <f>D27+D28+D36</f>
        <v>10553881281</v>
      </c>
      <c r="E37" s="7">
        <f t="shared" ref="E37:I37" si="14">E27+E28+E36</f>
        <v>10451525004</v>
      </c>
      <c r="F37" s="7">
        <f t="shared" si="14"/>
        <v>10539336148</v>
      </c>
      <c r="G37" s="7">
        <f t="shared" si="14"/>
        <v>9306893462</v>
      </c>
      <c r="H37" s="7">
        <f t="shared" si="14"/>
        <v>9486451863</v>
      </c>
      <c r="I37" s="7">
        <f t="shared" si="14"/>
        <v>9547096307</v>
      </c>
    </row>
    <row r="38" spans="1:9" x14ac:dyDescent="0.25">
      <c r="A38" s="21" t="s">
        <v>107</v>
      </c>
      <c r="B38" s="6"/>
      <c r="C38" s="6"/>
      <c r="D38" s="6"/>
      <c r="E38" s="6"/>
      <c r="F38" s="6"/>
    </row>
    <row r="39" spans="1:9" x14ac:dyDescent="0.25">
      <c r="A39" t="s">
        <v>69</v>
      </c>
      <c r="B39" s="6">
        <v>1162202580</v>
      </c>
      <c r="C39" s="6">
        <v>1162202580</v>
      </c>
      <c r="D39" s="6">
        <v>1162202580</v>
      </c>
      <c r="E39" s="6">
        <v>1162202580</v>
      </c>
      <c r="F39" s="6">
        <v>1162202580</v>
      </c>
      <c r="G39" s="29">
        <v>1162202580</v>
      </c>
      <c r="H39" s="6">
        <v>1162202580</v>
      </c>
      <c r="I39" s="29">
        <v>1162202580</v>
      </c>
    </row>
    <row r="40" spans="1:9" x14ac:dyDescent="0.25">
      <c r="A40" t="s">
        <v>18</v>
      </c>
      <c r="B40" s="6">
        <v>342960175</v>
      </c>
      <c r="C40" s="6">
        <v>342960175</v>
      </c>
      <c r="D40" s="6">
        <v>342960175</v>
      </c>
      <c r="E40" s="6">
        <v>342960175</v>
      </c>
      <c r="F40" s="6">
        <v>342960175</v>
      </c>
      <c r="G40" s="29">
        <v>342960175</v>
      </c>
      <c r="H40" s="6">
        <v>342960175</v>
      </c>
      <c r="I40" s="29">
        <v>342960175</v>
      </c>
    </row>
    <row r="41" spans="1:9" x14ac:dyDescent="0.25">
      <c r="A41" t="s">
        <v>19</v>
      </c>
      <c r="B41" s="6"/>
      <c r="C41" s="6"/>
      <c r="D41" s="6"/>
      <c r="E41" s="6"/>
      <c r="F41" s="6"/>
    </row>
    <row r="42" spans="1:9" x14ac:dyDescent="0.25">
      <c r="A42" t="s">
        <v>20</v>
      </c>
      <c r="B42" s="6">
        <v>8715111</v>
      </c>
      <c r="C42" s="6">
        <v>-75058780</v>
      </c>
      <c r="D42" s="6">
        <v>-439334663</v>
      </c>
      <c r="E42" s="6">
        <v>-471881852</v>
      </c>
      <c r="F42" s="6">
        <v>-608343987</v>
      </c>
      <c r="G42" s="29">
        <v>-728946540</v>
      </c>
      <c r="H42" s="6">
        <v>-897275646</v>
      </c>
      <c r="I42" s="29">
        <v>-1028981083</v>
      </c>
    </row>
    <row r="43" spans="1:9" x14ac:dyDescent="0.25">
      <c r="A43" s="1"/>
      <c r="B43" s="7">
        <f t="shared" ref="B43:C43" si="15">SUM(B39:B42)</f>
        <v>1513877866</v>
      </c>
      <c r="C43" s="7">
        <f t="shared" si="15"/>
        <v>1430103975</v>
      </c>
      <c r="D43" s="7">
        <f>SUM(D39:D42)</f>
        <v>1065828092</v>
      </c>
      <c r="E43" s="7">
        <f>SUM(E39:E42)-1</f>
        <v>1033280902</v>
      </c>
      <c r="F43" s="7">
        <f t="shared" ref="F43:I43" si="16">SUM(F39:F42)</f>
        <v>896818768</v>
      </c>
      <c r="G43" s="7">
        <f t="shared" si="16"/>
        <v>776216215</v>
      </c>
      <c r="H43" s="7">
        <f t="shared" si="16"/>
        <v>607887109</v>
      </c>
      <c r="I43" s="7">
        <f t="shared" si="16"/>
        <v>476181672</v>
      </c>
    </row>
    <row r="44" spans="1:9" x14ac:dyDescent="0.25">
      <c r="A44" s="1"/>
      <c r="B44" s="7">
        <f>B37+B43-1</f>
        <v>10948674688</v>
      </c>
      <c r="C44" s="7">
        <f t="shared" ref="C44" si="17">C37+C43</f>
        <v>10743384665</v>
      </c>
      <c r="D44" s="7">
        <f>D37+D43-1</f>
        <v>11619709372</v>
      </c>
      <c r="E44" s="7">
        <f t="shared" ref="E44" si="18">E37+E43</f>
        <v>11484805906</v>
      </c>
      <c r="F44" s="7">
        <f>(F37+F43)</f>
        <v>11436154916</v>
      </c>
      <c r="G44" s="7">
        <f t="shared" ref="G44:I44" si="19">(G37+G43)</f>
        <v>10083109677</v>
      </c>
      <c r="H44" s="7">
        <f t="shared" si="19"/>
        <v>10094338972</v>
      </c>
      <c r="I44" s="7">
        <f t="shared" si="19"/>
        <v>10023277979</v>
      </c>
    </row>
    <row r="45" spans="1:9" x14ac:dyDescent="0.25">
      <c r="A45" s="1"/>
      <c r="B45" s="6"/>
      <c r="C45" s="6"/>
      <c r="D45" s="7"/>
      <c r="E45" s="6"/>
      <c r="F45" s="6"/>
    </row>
    <row r="46" spans="1:9" x14ac:dyDescent="0.25">
      <c r="A46" s="1"/>
      <c r="B46" s="6"/>
      <c r="C46" s="6"/>
      <c r="D46" s="6"/>
      <c r="E46" s="6"/>
      <c r="F46" s="6"/>
    </row>
    <row r="47" spans="1:9" x14ac:dyDescent="0.25">
      <c r="A47" s="19" t="s">
        <v>108</v>
      </c>
      <c r="B47" s="14">
        <f t="shared" ref="B47:E47" si="20">B43/(B39/10)</f>
        <v>13.025937922113371</v>
      </c>
      <c r="C47" s="14">
        <f t="shared" si="20"/>
        <v>12.305117882288645</v>
      </c>
      <c r="D47" s="14">
        <f t="shared" si="20"/>
        <v>9.1707599891922449</v>
      </c>
      <c r="E47" s="14">
        <f t="shared" si="20"/>
        <v>8.8907125124433986</v>
      </c>
      <c r="F47" s="14">
        <f>F43/(F39/10)</f>
        <v>7.7165442878297519</v>
      </c>
      <c r="G47" s="14">
        <f t="shared" ref="G47:I47" si="21">G43/(G39/10)</f>
        <v>6.6788374794349537</v>
      </c>
      <c r="H47" s="14">
        <f t="shared" si="21"/>
        <v>5.2304746131263968</v>
      </c>
      <c r="I47" s="14">
        <f t="shared" si="21"/>
        <v>4.0972346834748894</v>
      </c>
    </row>
    <row r="48" spans="1:9" x14ac:dyDescent="0.25">
      <c r="A48" s="19" t="s">
        <v>109</v>
      </c>
      <c r="B48" s="6">
        <f>B39/10</f>
        <v>116220258</v>
      </c>
      <c r="C48" s="6">
        <f t="shared" ref="C48:I48" si="22">C39/10</f>
        <v>116220258</v>
      </c>
      <c r="D48" s="6">
        <f t="shared" si="22"/>
        <v>116220258</v>
      </c>
      <c r="E48" s="6">
        <f t="shared" si="22"/>
        <v>116220258</v>
      </c>
      <c r="F48" s="6">
        <f t="shared" si="22"/>
        <v>116220258</v>
      </c>
      <c r="G48" s="6">
        <f t="shared" si="22"/>
        <v>116220258</v>
      </c>
      <c r="H48" s="6">
        <f t="shared" si="22"/>
        <v>116220258</v>
      </c>
      <c r="I48" s="6">
        <f t="shared" si="22"/>
        <v>116220258</v>
      </c>
    </row>
    <row r="49" spans="1:6" x14ac:dyDescent="0.25">
      <c r="A49" s="4"/>
      <c r="B49" s="7"/>
      <c r="C49" s="7"/>
      <c r="D49" s="7"/>
      <c r="E49" s="7"/>
      <c r="F49" s="7"/>
    </row>
    <row r="50" spans="1:6" x14ac:dyDescent="0.25">
      <c r="A50" s="4"/>
      <c r="B50" s="6"/>
      <c r="C50" s="6"/>
      <c r="D50" s="6"/>
      <c r="E50" s="6"/>
      <c r="F50" s="6"/>
    </row>
    <row r="51" spans="1:6" x14ac:dyDescent="0.25">
      <c r="A51" s="4"/>
      <c r="B51" s="6"/>
      <c r="C51" s="6"/>
      <c r="D51" s="6"/>
      <c r="E51" s="6"/>
      <c r="F51" s="6"/>
    </row>
    <row r="52" spans="1:6" x14ac:dyDescent="0.25">
      <c r="A52" s="4"/>
      <c r="B52" s="6"/>
      <c r="C52" s="6"/>
      <c r="D52" s="6"/>
      <c r="E52" s="6"/>
      <c r="F52" s="6"/>
    </row>
    <row r="53" spans="1:6" x14ac:dyDescent="0.25">
      <c r="B53" s="7"/>
      <c r="C53" s="7"/>
      <c r="D53" s="7"/>
      <c r="E53" s="7"/>
      <c r="F53" s="7"/>
    </row>
    <row r="54" spans="1:6" x14ac:dyDescent="0.25">
      <c r="A54" s="1"/>
      <c r="B54" s="7"/>
      <c r="C54" s="7"/>
      <c r="D54" s="7"/>
      <c r="E54" s="7"/>
      <c r="F54" s="7"/>
    </row>
    <row r="55" spans="1:6" x14ac:dyDescent="0.25">
      <c r="A55" s="1"/>
      <c r="B55" s="6"/>
      <c r="C55" s="6"/>
      <c r="D55" s="6"/>
      <c r="E55" s="6"/>
      <c r="F55" s="6"/>
    </row>
    <row r="56" spans="1:6" x14ac:dyDescent="0.25">
      <c r="B56" s="6"/>
      <c r="C56" s="6"/>
      <c r="D56" s="6"/>
      <c r="E56" s="6"/>
      <c r="F56" s="6"/>
    </row>
    <row r="57" spans="1:6" x14ac:dyDescent="0.25">
      <c r="B57" s="6"/>
      <c r="C57" s="6"/>
      <c r="D57" s="6"/>
      <c r="E57" s="6"/>
      <c r="F57" s="6"/>
    </row>
    <row r="58" spans="1:6" x14ac:dyDescent="0.25">
      <c r="B58" s="6"/>
      <c r="C58" s="6"/>
      <c r="D58" s="6"/>
      <c r="E58" s="6"/>
      <c r="F58" s="6"/>
    </row>
    <row r="59" spans="1:6" x14ac:dyDescent="0.25">
      <c r="B59" s="6"/>
      <c r="C59" s="6"/>
      <c r="D59" s="6"/>
      <c r="E59" s="6"/>
      <c r="F59" s="6"/>
    </row>
    <row r="60" spans="1:6" x14ac:dyDescent="0.25">
      <c r="B60" s="6"/>
      <c r="C60" s="6"/>
      <c r="D60" s="6"/>
      <c r="E60" s="6"/>
      <c r="F60" s="6"/>
    </row>
    <row r="61" spans="1:6" x14ac:dyDescent="0.25">
      <c r="B61" s="6"/>
      <c r="C61" s="6"/>
      <c r="D61" s="6"/>
      <c r="E61" s="6"/>
      <c r="F61" s="6"/>
    </row>
    <row r="62" spans="1:6" x14ac:dyDescent="0.25">
      <c r="B62" s="6"/>
      <c r="C62" s="6"/>
      <c r="D62" s="6"/>
      <c r="E62" s="6"/>
      <c r="F62" s="6"/>
    </row>
    <row r="63" spans="1:6" x14ac:dyDescent="0.25">
      <c r="B63" s="6"/>
      <c r="C63" s="6"/>
      <c r="D63" s="6"/>
      <c r="E63" s="6"/>
      <c r="F63" s="6"/>
    </row>
    <row r="64" spans="1:6" x14ac:dyDescent="0.25">
      <c r="B64" s="6"/>
      <c r="C64" s="6"/>
      <c r="D64" s="6"/>
      <c r="E64" s="6"/>
      <c r="F64" s="6"/>
    </row>
    <row r="65" spans="1:6" x14ac:dyDescent="0.25">
      <c r="B65" s="6"/>
      <c r="C65" s="6"/>
      <c r="D65" s="6"/>
      <c r="E65" s="6"/>
      <c r="F65" s="6"/>
    </row>
    <row r="66" spans="1:6" x14ac:dyDescent="0.25">
      <c r="A66" s="1"/>
      <c r="B66" s="7"/>
      <c r="C66" s="7"/>
      <c r="D66" s="7"/>
      <c r="E66" s="7"/>
      <c r="F66" s="7"/>
    </row>
    <row r="67" spans="1:6" x14ac:dyDescent="0.25">
      <c r="A67" s="1"/>
      <c r="B67" s="7"/>
      <c r="C67" s="7"/>
      <c r="D67" s="7"/>
      <c r="E67" s="7"/>
      <c r="F67" s="7"/>
    </row>
    <row r="68" spans="1:6" x14ac:dyDescent="0.25">
      <c r="B68" s="6"/>
      <c r="C68" s="6"/>
      <c r="D68" s="6"/>
      <c r="E68" s="6"/>
      <c r="F68" s="6"/>
    </row>
    <row r="69" spans="1:6" x14ac:dyDescent="0.25">
      <c r="B69" s="6"/>
      <c r="C69" s="6"/>
      <c r="D69" s="6"/>
      <c r="E69" s="6"/>
      <c r="F69" s="6"/>
    </row>
    <row r="70" spans="1:6" x14ac:dyDescent="0.25">
      <c r="B70" s="6"/>
      <c r="C70" s="6"/>
      <c r="D70" s="6"/>
      <c r="E70" s="6"/>
      <c r="F70" s="6"/>
    </row>
    <row r="71" spans="1:6" x14ac:dyDescent="0.25">
      <c r="B71" s="6"/>
      <c r="C71" s="6"/>
      <c r="D71" s="6"/>
      <c r="E71" s="6"/>
      <c r="F71" s="6"/>
    </row>
    <row r="72" spans="1:6" x14ac:dyDescent="0.25">
      <c r="A72" s="1"/>
      <c r="B72" s="7"/>
      <c r="C72" s="7"/>
      <c r="D72" s="7"/>
      <c r="E72" s="7"/>
      <c r="F72" s="7"/>
    </row>
    <row r="73" spans="1:6" x14ac:dyDescent="0.25">
      <c r="A73" s="1"/>
      <c r="B73" s="7"/>
      <c r="C73" s="7"/>
      <c r="D73" s="7"/>
      <c r="E73" s="7"/>
      <c r="F73" s="7"/>
    </row>
    <row r="74" spans="1:6" x14ac:dyDescent="0.25">
      <c r="A74" s="1"/>
      <c r="B74" s="6"/>
      <c r="C74" s="6"/>
      <c r="D74" s="6"/>
      <c r="E74" s="6"/>
      <c r="F74" s="6"/>
    </row>
    <row r="75" spans="1:6" x14ac:dyDescent="0.25">
      <c r="B75" s="6"/>
      <c r="C75" s="6"/>
      <c r="D75" s="6"/>
      <c r="E75" s="6"/>
      <c r="F75" s="6"/>
    </row>
    <row r="76" spans="1:6" x14ac:dyDescent="0.25">
      <c r="B76" s="6"/>
      <c r="C76" s="6"/>
      <c r="D76" s="6"/>
      <c r="E76" s="6"/>
      <c r="F76" s="6"/>
    </row>
    <row r="77" spans="1:6" x14ac:dyDescent="0.25">
      <c r="B77" s="6"/>
      <c r="C77" s="6"/>
      <c r="D77" s="6"/>
      <c r="E77" s="6"/>
      <c r="F77" s="6"/>
    </row>
    <row r="78" spans="1:6" ht="15.75" x14ac:dyDescent="0.25">
      <c r="A78" s="2"/>
      <c r="B78" s="7"/>
      <c r="C78" s="7"/>
      <c r="D78" s="7"/>
      <c r="E78" s="6"/>
      <c r="F78" s="6"/>
    </row>
    <row r="79" spans="1:6" x14ac:dyDescent="0.25">
      <c r="B79" s="6"/>
      <c r="C79" s="6"/>
      <c r="D79" s="6"/>
      <c r="E79" s="6"/>
      <c r="F79" s="6"/>
    </row>
    <row r="80" spans="1:6" ht="15.75" x14ac:dyDescent="0.25">
      <c r="A80" s="9"/>
      <c r="B80" s="10"/>
      <c r="C80" s="10"/>
      <c r="D80" s="10"/>
      <c r="E80" s="10"/>
      <c r="F80" s="10"/>
    </row>
    <row r="81" spans="1:6" x14ac:dyDescent="0.25">
      <c r="B81" s="6"/>
      <c r="C81" s="6"/>
      <c r="D81" s="6"/>
      <c r="E81" s="6"/>
      <c r="F81" s="6"/>
    </row>
    <row r="82" spans="1:6" x14ac:dyDescent="0.25">
      <c r="A82" s="1"/>
      <c r="B82" s="6"/>
      <c r="C82" s="6"/>
      <c r="D82" s="6"/>
      <c r="E82" s="6"/>
      <c r="F82" s="6"/>
    </row>
    <row r="83" spans="1:6" x14ac:dyDescent="0.25">
      <c r="B83" s="6"/>
      <c r="C83" s="6"/>
      <c r="D83" s="6"/>
      <c r="E83" s="6"/>
      <c r="F83" s="6"/>
    </row>
    <row r="84" spans="1:6" x14ac:dyDescent="0.25">
      <c r="B84" s="6"/>
      <c r="C84" s="6"/>
      <c r="D84" s="6"/>
      <c r="E84" s="6"/>
      <c r="F84" s="6"/>
    </row>
    <row r="85" spans="1:6" x14ac:dyDescent="0.25">
      <c r="B85" s="6"/>
      <c r="C85" s="6"/>
      <c r="D85" s="6"/>
      <c r="E85" s="6"/>
      <c r="F85" s="6"/>
    </row>
    <row r="86" spans="1:6" x14ac:dyDescent="0.25">
      <c r="B86" s="6"/>
      <c r="C86" s="6"/>
      <c r="D86" s="6"/>
      <c r="E86" s="6"/>
      <c r="F86" s="6"/>
    </row>
    <row r="87" spans="1:6" x14ac:dyDescent="0.25">
      <c r="B87" s="6"/>
      <c r="C87" s="6"/>
      <c r="D87" s="6"/>
      <c r="E87" s="6"/>
      <c r="F87" s="6"/>
    </row>
    <row r="88" spans="1:6" x14ac:dyDescent="0.25">
      <c r="B88" s="6"/>
      <c r="C88" s="6"/>
      <c r="D88" s="6"/>
      <c r="E88" s="6"/>
      <c r="F88" s="6"/>
    </row>
    <row r="89" spans="1:6" x14ac:dyDescent="0.25">
      <c r="B89" s="6"/>
      <c r="C89" s="6"/>
      <c r="D89" s="6"/>
      <c r="E89" s="6"/>
      <c r="F89" s="6"/>
    </row>
    <row r="90" spans="1:6" x14ac:dyDescent="0.25">
      <c r="B90" s="6"/>
      <c r="C90" s="6"/>
      <c r="D90" s="6"/>
      <c r="E90" s="6"/>
      <c r="F90" s="6"/>
    </row>
    <row r="91" spans="1:6" x14ac:dyDescent="0.25">
      <c r="A91" s="5"/>
      <c r="B91" s="7"/>
      <c r="C91" s="7"/>
      <c r="D91" s="7"/>
      <c r="E91" s="7"/>
      <c r="F91" s="7"/>
    </row>
    <row r="92" spans="1:6" x14ac:dyDescent="0.25">
      <c r="B92" s="6"/>
      <c r="C92" s="6"/>
      <c r="D92" s="6"/>
      <c r="E92" s="6"/>
      <c r="F92" s="6"/>
    </row>
    <row r="93" spans="1:6" x14ac:dyDescent="0.25">
      <c r="B93" s="6"/>
      <c r="C93" s="6"/>
      <c r="D93" s="6"/>
      <c r="E93" s="6"/>
      <c r="F93" s="6"/>
    </row>
    <row r="94" spans="1:6" x14ac:dyDescent="0.25">
      <c r="B94" s="6"/>
      <c r="C94" s="6"/>
      <c r="D94" s="6"/>
      <c r="E94" s="6"/>
      <c r="F94" s="6"/>
    </row>
    <row r="95" spans="1:6" x14ac:dyDescent="0.25">
      <c r="B95" s="6"/>
      <c r="C95" s="6"/>
      <c r="D95" s="6"/>
      <c r="E95" s="6"/>
      <c r="F95" s="6"/>
    </row>
    <row r="96" spans="1:6" x14ac:dyDescent="0.25">
      <c r="B96" s="6"/>
      <c r="C96" s="6"/>
      <c r="D96" s="6"/>
      <c r="E96" s="6"/>
      <c r="F96" s="6"/>
    </row>
    <row r="97" spans="1:6" x14ac:dyDescent="0.25">
      <c r="A97" s="1"/>
      <c r="B97" s="7"/>
      <c r="C97" s="7"/>
      <c r="D97" s="7"/>
      <c r="E97" s="7"/>
      <c r="F97" s="7"/>
    </row>
    <row r="98" spans="1:6" x14ac:dyDescent="0.25">
      <c r="A98" s="1"/>
      <c r="B98" s="7"/>
      <c r="C98" s="7"/>
      <c r="D98" s="7"/>
      <c r="E98" s="7"/>
      <c r="F98" s="7"/>
    </row>
    <row r="99" spans="1:6" x14ac:dyDescent="0.25">
      <c r="A99" s="1"/>
      <c r="B99" s="6"/>
      <c r="C99" s="6"/>
      <c r="D99" s="7"/>
      <c r="E99" s="6"/>
      <c r="F99" s="6"/>
    </row>
    <row r="100" spans="1:6" x14ac:dyDescent="0.25">
      <c r="B100" s="6"/>
      <c r="C100" s="6"/>
      <c r="D100" s="6"/>
      <c r="E100" s="6"/>
      <c r="F100" s="6"/>
    </row>
    <row r="101" spans="1:6" x14ac:dyDescent="0.25">
      <c r="B101" s="6"/>
      <c r="C101" s="6"/>
      <c r="D101" s="6"/>
      <c r="E101" s="6"/>
      <c r="F101" s="6"/>
    </row>
    <row r="102" spans="1:6" x14ac:dyDescent="0.25">
      <c r="B102" s="6"/>
      <c r="C102" s="6"/>
      <c r="D102" s="6"/>
      <c r="E102" s="6"/>
      <c r="F102" s="6"/>
    </row>
    <row r="103" spans="1:6" x14ac:dyDescent="0.25">
      <c r="B103" s="6"/>
      <c r="C103" s="6"/>
      <c r="D103" s="6"/>
      <c r="E103" s="6"/>
      <c r="F103" s="6"/>
    </row>
    <row r="104" spans="1:6" x14ac:dyDescent="0.25">
      <c r="B104" s="6"/>
      <c r="C104" s="6"/>
      <c r="D104" s="6"/>
      <c r="E104" s="6"/>
      <c r="F104" s="6"/>
    </row>
    <row r="105" spans="1:6" x14ac:dyDescent="0.25">
      <c r="A105" s="1"/>
      <c r="B105" s="7"/>
      <c r="C105" s="7"/>
      <c r="D105" s="7"/>
      <c r="E105" s="7"/>
      <c r="F105" s="7"/>
    </row>
    <row r="106" spans="1:6" x14ac:dyDescent="0.25">
      <c r="B106" s="6"/>
      <c r="C106" s="6"/>
      <c r="D106" s="6"/>
      <c r="E106" s="6"/>
      <c r="F106" s="6"/>
    </row>
    <row r="107" spans="1:6" x14ac:dyDescent="0.25">
      <c r="A107" s="1"/>
      <c r="B107" s="6"/>
      <c r="C107" s="6"/>
      <c r="D107" s="6"/>
      <c r="E107" s="6"/>
      <c r="F107" s="6"/>
    </row>
    <row r="108" spans="1:6" x14ac:dyDescent="0.25">
      <c r="B108" s="6"/>
      <c r="C108" s="6"/>
      <c r="D108" s="6"/>
      <c r="E108" s="6"/>
      <c r="F108" s="6"/>
    </row>
    <row r="109" spans="1:6" x14ac:dyDescent="0.25">
      <c r="A109" s="4"/>
      <c r="B109" s="6"/>
      <c r="C109" s="6"/>
      <c r="D109" s="6"/>
      <c r="E109" s="6"/>
      <c r="F109" s="6"/>
    </row>
    <row r="110" spans="1:6" x14ac:dyDescent="0.25">
      <c r="B110" s="6"/>
      <c r="C110" s="6"/>
      <c r="D110" s="6"/>
      <c r="E110" s="6"/>
      <c r="F110" s="6"/>
    </row>
    <row r="111" spans="1:6" x14ac:dyDescent="0.25">
      <c r="A111" s="1"/>
      <c r="B111" s="7"/>
      <c r="C111" s="7"/>
      <c r="D111" s="7"/>
      <c r="E111" s="7"/>
      <c r="F111" s="7"/>
    </row>
    <row r="112" spans="1:6" x14ac:dyDescent="0.25">
      <c r="A112" s="1"/>
      <c r="B112" s="7"/>
      <c r="C112" s="7"/>
      <c r="D112" s="7"/>
      <c r="E112" s="7"/>
      <c r="F112" s="7"/>
    </row>
    <row r="113" spans="1:6" x14ac:dyDescent="0.25">
      <c r="B113" s="6"/>
      <c r="C113" s="6"/>
      <c r="D113" s="6"/>
      <c r="E113" s="6"/>
      <c r="F113" s="6"/>
    </row>
    <row r="114" spans="1:6" x14ac:dyDescent="0.25">
      <c r="B114" s="6"/>
      <c r="C114" s="6"/>
      <c r="D114" s="6"/>
      <c r="E114" s="6"/>
      <c r="F114" s="6"/>
    </row>
    <row r="115" spans="1:6" x14ac:dyDescent="0.25">
      <c r="A115" s="1"/>
      <c r="B115" s="7"/>
      <c r="C115" s="7"/>
      <c r="D115" s="7"/>
      <c r="E115" s="7"/>
      <c r="F115" s="7"/>
    </row>
    <row r="116" spans="1:6" x14ac:dyDescent="0.25">
      <c r="B116" s="6"/>
      <c r="C116" s="6"/>
      <c r="D116" s="6"/>
      <c r="E116" s="6"/>
      <c r="F116" s="6"/>
    </row>
    <row r="117" spans="1:6" x14ac:dyDescent="0.25">
      <c r="A117" s="1"/>
      <c r="B117" s="7"/>
      <c r="C117" s="7"/>
      <c r="D117" s="7"/>
      <c r="E117" s="6"/>
      <c r="F1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pane xSplit="1" ySplit="5" topLeftCell="H30" activePane="bottomRight" state="frozen"/>
      <selection pane="topRight" activeCell="B1" sqref="B1"/>
      <selection pane="bottomLeft" activeCell="A3" sqref="A3"/>
      <selection pane="bottomRight" activeCell="I38" sqref="I38"/>
    </sheetView>
  </sheetViews>
  <sheetFormatPr defaultRowHeight="15" x14ac:dyDescent="0.25"/>
  <cols>
    <col min="1" max="1" width="45" bestFit="1" customWidth="1"/>
    <col min="2" max="6" width="14.28515625" bestFit="1" customWidth="1"/>
    <col min="7" max="7" width="14.7109375" customWidth="1"/>
    <col min="8" max="8" width="13.7109375" customWidth="1"/>
    <col min="9" max="9" width="14.42578125" customWidth="1"/>
  </cols>
  <sheetData>
    <row r="1" spans="1:9" x14ac:dyDescent="0.25">
      <c r="A1" s="1" t="s">
        <v>0</v>
      </c>
    </row>
    <row r="2" spans="1:9" x14ac:dyDescent="0.25">
      <c r="A2" s="1" t="s">
        <v>117</v>
      </c>
    </row>
    <row r="3" spans="1:9" x14ac:dyDescent="0.25">
      <c r="A3" t="s">
        <v>110</v>
      </c>
    </row>
    <row r="4" spans="1:9" ht="18.75" x14ac:dyDescent="0.3">
      <c r="A4" s="25"/>
      <c r="B4" s="27" t="s">
        <v>112</v>
      </c>
      <c r="C4" s="27" t="s">
        <v>113</v>
      </c>
      <c r="D4" s="27" t="s">
        <v>111</v>
      </c>
      <c r="E4" s="27" t="s">
        <v>112</v>
      </c>
      <c r="F4" s="27" t="s">
        <v>113</v>
      </c>
      <c r="G4" s="27" t="s">
        <v>111</v>
      </c>
      <c r="H4" s="27" t="s">
        <v>112</v>
      </c>
      <c r="I4" s="27" t="s">
        <v>113</v>
      </c>
    </row>
    <row r="5" spans="1:9" ht="15.75" x14ac:dyDescent="0.25">
      <c r="B5" s="26">
        <v>42916</v>
      </c>
      <c r="C5" s="26">
        <v>43008</v>
      </c>
      <c r="D5" s="26">
        <v>43190</v>
      </c>
      <c r="E5" s="26">
        <v>43281</v>
      </c>
      <c r="F5" s="26">
        <v>43373</v>
      </c>
      <c r="G5" s="28">
        <v>43555</v>
      </c>
      <c r="H5" s="28">
        <v>43646</v>
      </c>
      <c r="I5" s="28">
        <v>43738</v>
      </c>
    </row>
    <row r="6" spans="1:9" x14ac:dyDescent="0.25">
      <c r="A6" s="19" t="s">
        <v>21</v>
      </c>
      <c r="B6" s="6"/>
      <c r="C6" s="6"/>
      <c r="D6" s="6"/>
      <c r="E6" s="6"/>
      <c r="F6" s="6"/>
    </row>
    <row r="7" spans="1:9" x14ac:dyDescent="0.25">
      <c r="A7" s="21" t="s">
        <v>87</v>
      </c>
      <c r="B7" s="7">
        <f>B8-B9</f>
        <v>14958927</v>
      </c>
      <c r="C7" s="7">
        <f>C8-C9</f>
        <v>5150155</v>
      </c>
      <c r="D7" s="7">
        <f>D8-D9</f>
        <v>-123970137</v>
      </c>
      <c r="E7" s="7">
        <f>E8-E9</f>
        <v>-99547395</v>
      </c>
      <c r="F7" s="7">
        <f>F8-F9</f>
        <v>-108399937</v>
      </c>
      <c r="G7" s="7">
        <f t="shared" ref="G7:I7" si="0">G8-G9</f>
        <v>-76009608</v>
      </c>
      <c r="H7" s="7">
        <f t="shared" si="0"/>
        <v>-174452282</v>
      </c>
      <c r="I7" s="7">
        <f t="shared" si="0"/>
        <v>-292237850</v>
      </c>
    </row>
    <row r="8" spans="1:9" x14ac:dyDescent="0.25">
      <c r="A8" s="4" t="s">
        <v>22</v>
      </c>
      <c r="B8" s="6">
        <v>392001215</v>
      </c>
      <c r="C8" s="6">
        <v>629813047</v>
      </c>
      <c r="D8" s="6">
        <v>110221328</v>
      </c>
      <c r="E8" s="6">
        <v>344203048</v>
      </c>
      <c r="F8" s="6">
        <v>567531724</v>
      </c>
      <c r="G8" s="29">
        <v>113773187</v>
      </c>
      <c r="H8" s="6">
        <v>238474081</v>
      </c>
      <c r="I8" s="29">
        <v>353069322</v>
      </c>
    </row>
    <row r="9" spans="1:9" x14ac:dyDescent="0.25">
      <c r="A9" s="4" t="s">
        <v>23</v>
      </c>
      <c r="B9" s="6">
        <v>377042288</v>
      </c>
      <c r="C9" s="6">
        <v>624662892</v>
      </c>
      <c r="D9" s="6">
        <v>234191465</v>
      </c>
      <c r="E9" s="6">
        <v>443750443</v>
      </c>
      <c r="F9" s="6">
        <v>675931661</v>
      </c>
      <c r="G9" s="29">
        <v>189782795</v>
      </c>
      <c r="H9" s="6">
        <v>412926363</v>
      </c>
      <c r="I9" s="29">
        <v>645307172</v>
      </c>
    </row>
    <row r="10" spans="1:9" x14ac:dyDescent="0.25">
      <c r="A10" s="4" t="s">
        <v>119</v>
      </c>
      <c r="B10" s="6"/>
      <c r="C10" s="6"/>
      <c r="D10" s="6"/>
      <c r="E10" s="6"/>
      <c r="F10" s="6"/>
      <c r="I10" s="29"/>
    </row>
    <row r="11" spans="1:9" x14ac:dyDescent="0.25">
      <c r="A11" s="4" t="s">
        <v>24</v>
      </c>
      <c r="B11" s="6">
        <v>4187526</v>
      </c>
      <c r="C11" s="6">
        <v>6400833</v>
      </c>
      <c r="D11" s="6">
        <v>-1489948</v>
      </c>
      <c r="E11" s="6">
        <v>-2079142</v>
      </c>
      <c r="F11" s="6">
        <v>-1256223</v>
      </c>
      <c r="G11" s="29">
        <v>1012019</v>
      </c>
      <c r="H11" s="6">
        <v>717552</v>
      </c>
      <c r="I11" s="29">
        <v>248272</v>
      </c>
    </row>
    <row r="12" spans="1:9" x14ac:dyDescent="0.25">
      <c r="A12" s="4" t="s">
        <v>25</v>
      </c>
      <c r="B12" s="6"/>
      <c r="C12" s="6"/>
      <c r="D12" s="6"/>
      <c r="E12" s="6"/>
      <c r="F12" s="6"/>
    </row>
    <row r="13" spans="1:9" x14ac:dyDescent="0.25">
      <c r="A13" s="4" t="s">
        <v>26</v>
      </c>
      <c r="B13" s="6">
        <v>25677318</v>
      </c>
      <c r="C13" s="6">
        <v>49408171</v>
      </c>
      <c r="D13" s="6">
        <v>7839944</v>
      </c>
      <c r="E13" s="6">
        <v>32985110</v>
      </c>
      <c r="F13" s="6">
        <v>40803486</v>
      </c>
      <c r="G13" s="29">
        <v>26178506</v>
      </c>
      <c r="H13" s="6">
        <v>28655366</v>
      </c>
      <c r="I13" s="29">
        <v>36500178</v>
      </c>
    </row>
    <row r="14" spans="1:9" x14ac:dyDescent="0.25">
      <c r="B14" s="7">
        <f t="shared" ref="B14:C14" si="1">SUM(B11:B13)</f>
        <v>29864844</v>
      </c>
      <c r="C14" s="7">
        <f t="shared" si="1"/>
        <v>55809004</v>
      </c>
      <c r="D14" s="7">
        <f>SUM(D11:D13)</f>
        <v>6349996</v>
      </c>
      <c r="E14" s="7">
        <f t="shared" ref="E14:I14" si="2">SUM(E11:E13)</f>
        <v>30905968</v>
      </c>
      <c r="F14" s="7">
        <f t="shared" si="2"/>
        <v>39547263</v>
      </c>
      <c r="G14" s="7">
        <f t="shared" si="2"/>
        <v>27190525</v>
      </c>
      <c r="H14" s="7">
        <f t="shared" si="2"/>
        <v>29372918</v>
      </c>
      <c r="I14" s="7">
        <f t="shared" si="2"/>
        <v>36748450</v>
      </c>
    </row>
    <row r="15" spans="1:9" x14ac:dyDescent="0.25">
      <c r="A15" s="1"/>
      <c r="B15" s="7">
        <f>B7+B14</f>
        <v>44823771</v>
      </c>
      <c r="C15" s="7">
        <f>C7+C14</f>
        <v>60959159</v>
      </c>
      <c r="D15" s="7">
        <f>D7+D14</f>
        <v>-117620141</v>
      </c>
      <c r="E15" s="7">
        <f>E7+E14</f>
        <v>-68641427</v>
      </c>
      <c r="F15" s="7">
        <f>F7+F14</f>
        <v>-68852674</v>
      </c>
      <c r="G15" s="7">
        <f t="shared" ref="G15:I15" si="3">G7+G14</f>
        <v>-48819083</v>
      </c>
      <c r="H15" s="7">
        <f t="shared" si="3"/>
        <v>-145079364</v>
      </c>
      <c r="I15" s="7">
        <f t="shared" si="3"/>
        <v>-255489400</v>
      </c>
    </row>
    <row r="16" spans="1:9" x14ac:dyDescent="0.25">
      <c r="A16" s="19" t="s">
        <v>27</v>
      </c>
      <c r="B16" s="6"/>
      <c r="C16" s="6"/>
      <c r="D16" s="6"/>
      <c r="E16" s="6"/>
      <c r="F16" s="6"/>
    </row>
    <row r="17" spans="1:9" x14ac:dyDescent="0.25">
      <c r="A17" t="s">
        <v>28</v>
      </c>
      <c r="B17" s="6">
        <v>57975592</v>
      </c>
      <c r="C17" s="6">
        <v>88363792</v>
      </c>
      <c r="D17" s="6">
        <v>28410531</v>
      </c>
      <c r="E17" s="6">
        <v>65916873</v>
      </c>
      <c r="F17" s="6">
        <v>102701025</v>
      </c>
      <c r="G17" s="29">
        <v>29849735</v>
      </c>
      <c r="H17" s="6">
        <v>61544785</v>
      </c>
      <c r="I17" s="29">
        <v>91853858</v>
      </c>
    </row>
    <row r="18" spans="1:9" x14ac:dyDescent="0.25">
      <c r="A18" t="s">
        <v>29</v>
      </c>
      <c r="B18" s="6">
        <v>10196469</v>
      </c>
      <c r="C18" s="6">
        <v>16278820</v>
      </c>
      <c r="D18" s="6">
        <v>4965261</v>
      </c>
      <c r="E18" s="6">
        <v>10238408</v>
      </c>
      <c r="F18" s="6">
        <v>15890091</v>
      </c>
      <c r="G18" s="29">
        <v>4964385</v>
      </c>
      <c r="H18" s="6">
        <v>9931448</v>
      </c>
      <c r="I18" s="29">
        <v>15159683</v>
      </c>
    </row>
    <row r="19" spans="1:9" x14ac:dyDescent="0.25">
      <c r="A19" t="s">
        <v>30</v>
      </c>
      <c r="B19" s="6">
        <v>225909</v>
      </c>
      <c r="C19" s="6">
        <v>446409</v>
      </c>
      <c r="D19" s="6">
        <v>1312914</v>
      </c>
      <c r="E19" s="6">
        <v>1445614</v>
      </c>
      <c r="F19" s="6">
        <v>3338501</v>
      </c>
      <c r="G19" s="29">
        <v>334000</v>
      </c>
      <c r="H19" s="6">
        <v>664000</v>
      </c>
      <c r="I19" s="29">
        <v>749000</v>
      </c>
    </row>
    <row r="20" spans="1:9" x14ac:dyDescent="0.25">
      <c r="A20" t="s">
        <v>31</v>
      </c>
      <c r="B20" s="6">
        <v>2949807</v>
      </c>
      <c r="C20" s="6">
        <v>4315478</v>
      </c>
      <c r="D20" s="6">
        <v>1529335</v>
      </c>
      <c r="E20" s="6">
        <v>2506058</v>
      </c>
      <c r="F20" s="6">
        <v>3379242</v>
      </c>
      <c r="G20" s="29">
        <v>758183</v>
      </c>
      <c r="H20" s="6">
        <v>1303898</v>
      </c>
      <c r="I20" s="29">
        <v>1908096</v>
      </c>
    </row>
    <row r="21" spans="1:9" x14ac:dyDescent="0.25">
      <c r="A21" t="s">
        <v>32</v>
      </c>
      <c r="B21" s="6">
        <v>5682272</v>
      </c>
      <c r="C21" s="6">
        <v>7366015</v>
      </c>
      <c r="D21" s="6">
        <v>4136590</v>
      </c>
      <c r="E21" s="6">
        <v>5385335</v>
      </c>
      <c r="F21" s="6">
        <v>7315622</v>
      </c>
      <c r="G21" s="29">
        <v>661141</v>
      </c>
      <c r="H21" s="6">
        <v>2800000</v>
      </c>
      <c r="I21" s="29">
        <v>1172570</v>
      </c>
    </row>
    <row r="22" spans="1:9" x14ac:dyDescent="0.25">
      <c r="A22" t="s">
        <v>33</v>
      </c>
      <c r="B22" s="6">
        <v>2742742</v>
      </c>
      <c r="C22" s="6">
        <v>4367742</v>
      </c>
      <c r="D22" s="6">
        <v>1041935</v>
      </c>
      <c r="E22" s="6">
        <v>2566935</v>
      </c>
      <c r="F22" s="6">
        <v>4091935</v>
      </c>
      <c r="G22" s="29">
        <v>1275000</v>
      </c>
      <c r="I22" s="29">
        <v>4325000</v>
      </c>
    </row>
    <row r="23" spans="1:9" x14ac:dyDescent="0.25">
      <c r="A23" t="s">
        <v>34</v>
      </c>
      <c r="B23" s="6">
        <v>417600</v>
      </c>
      <c r="C23" s="6">
        <v>681600</v>
      </c>
      <c r="D23" s="6">
        <v>264000</v>
      </c>
      <c r="E23" s="6">
        <v>416000</v>
      </c>
      <c r="F23" s="6">
        <v>616000</v>
      </c>
      <c r="G23" s="29">
        <v>32000</v>
      </c>
      <c r="H23" s="6">
        <v>80000</v>
      </c>
      <c r="I23" s="29">
        <v>320000</v>
      </c>
    </row>
    <row r="24" spans="1:9" x14ac:dyDescent="0.25">
      <c r="A24" t="s">
        <v>35</v>
      </c>
      <c r="B24" s="6"/>
      <c r="C24" s="6">
        <v>101250</v>
      </c>
      <c r="D24" s="6">
        <v>33750</v>
      </c>
      <c r="E24" s="6">
        <v>67500</v>
      </c>
      <c r="F24" s="6">
        <v>101250</v>
      </c>
      <c r="G24" s="29">
        <v>33750</v>
      </c>
      <c r="H24" s="6">
        <v>75000</v>
      </c>
      <c r="I24" s="29">
        <v>112500</v>
      </c>
    </row>
    <row r="25" spans="1:9" x14ac:dyDescent="0.25">
      <c r="A25" t="s">
        <v>36</v>
      </c>
      <c r="B25" s="6">
        <v>15622557</v>
      </c>
      <c r="C25" s="6">
        <v>23371264</v>
      </c>
      <c r="D25" s="6">
        <v>6966956</v>
      </c>
      <c r="E25" s="6">
        <v>14478612</v>
      </c>
      <c r="F25" s="6">
        <v>21441768</v>
      </c>
      <c r="G25" s="29">
        <v>4526986</v>
      </c>
      <c r="H25" s="6">
        <v>9966750</v>
      </c>
      <c r="I25" s="29">
        <v>16757032</v>
      </c>
    </row>
    <row r="26" spans="1:9" x14ac:dyDescent="0.25">
      <c r="A26" t="s">
        <v>37</v>
      </c>
      <c r="B26" s="6">
        <v>22765885</v>
      </c>
      <c r="C26" s="6">
        <v>38606344</v>
      </c>
      <c r="D26" s="6">
        <v>15482451</v>
      </c>
      <c r="E26" s="6">
        <v>28975316</v>
      </c>
      <c r="F26" s="6">
        <v>42304818</v>
      </c>
      <c r="G26" s="29">
        <v>39005331</v>
      </c>
      <c r="H26" s="6">
        <v>78999191</v>
      </c>
      <c r="I26" s="29">
        <v>108410204</v>
      </c>
    </row>
    <row r="27" spans="1:9" x14ac:dyDescent="0.25">
      <c r="A27" s="1"/>
      <c r="B27" s="7">
        <f t="shared" ref="B27" si="4">SUM(B17:B26)</f>
        <v>118578833</v>
      </c>
      <c r="C27" s="7">
        <f>SUM(C17:C26)</f>
        <v>183898714</v>
      </c>
      <c r="D27" s="7">
        <f>SUM(D17:D26)</f>
        <v>64143723</v>
      </c>
      <c r="E27" s="7">
        <f t="shared" ref="E27:I27" si="5">SUM(E17:E26)</f>
        <v>131996651</v>
      </c>
      <c r="F27" s="7">
        <f t="shared" si="5"/>
        <v>201180252</v>
      </c>
      <c r="G27" s="7">
        <f t="shared" si="5"/>
        <v>81440511</v>
      </c>
      <c r="H27" s="7">
        <f t="shared" si="5"/>
        <v>165365072</v>
      </c>
      <c r="I27" s="7">
        <f t="shared" si="5"/>
        <v>240767943</v>
      </c>
    </row>
    <row r="28" spans="1:9" x14ac:dyDescent="0.25">
      <c r="A28" s="19" t="s">
        <v>88</v>
      </c>
      <c r="B28" s="7">
        <f t="shared" ref="B28" si="6">B15-B27</f>
        <v>-73755062</v>
      </c>
      <c r="C28" s="7">
        <f>C15-C27</f>
        <v>-122939555</v>
      </c>
      <c r="D28" s="7">
        <f>D15-D27</f>
        <v>-181763864</v>
      </c>
      <c r="E28" s="7">
        <f t="shared" ref="E28:I28" si="7">E15-E27</f>
        <v>-200638078</v>
      </c>
      <c r="F28" s="7">
        <f t="shared" si="7"/>
        <v>-270032926</v>
      </c>
      <c r="G28" s="7">
        <f t="shared" si="7"/>
        <v>-130259594</v>
      </c>
      <c r="H28" s="7">
        <f t="shared" si="7"/>
        <v>-310444436</v>
      </c>
      <c r="I28" s="7">
        <f t="shared" si="7"/>
        <v>-496257343</v>
      </c>
    </row>
    <row r="29" spans="1:9" x14ac:dyDescent="0.25">
      <c r="A29" s="20" t="s">
        <v>89</v>
      </c>
      <c r="B29" s="7"/>
      <c r="C29" s="7"/>
      <c r="D29" s="7"/>
      <c r="E29" s="7"/>
      <c r="F29" s="7"/>
    </row>
    <row r="30" spans="1:9" x14ac:dyDescent="0.25">
      <c r="A30" t="s">
        <v>38</v>
      </c>
      <c r="B30" s="6">
        <v>-17411726</v>
      </c>
      <c r="C30" s="6">
        <v>14397543</v>
      </c>
      <c r="D30" s="6">
        <v>11777137</v>
      </c>
      <c r="E30" s="6">
        <v>22011451</v>
      </c>
      <c r="F30" s="6">
        <v>87362201</v>
      </c>
      <c r="G30" s="29">
        <v>-51248819</v>
      </c>
      <c r="H30" s="6">
        <v>-63160869</v>
      </c>
      <c r="I30" s="29">
        <v>-120249586</v>
      </c>
    </row>
    <row r="31" spans="1:9" x14ac:dyDescent="0.25">
      <c r="A31" t="s">
        <v>39</v>
      </c>
      <c r="B31" s="6">
        <v>648675</v>
      </c>
      <c r="C31" s="6">
        <v>-427291</v>
      </c>
      <c r="D31" s="6">
        <v>3619508</v>
      </c>
      <c r="E31" s="6">
        <v>5302655</v>
      </c>
      <c r="F31" s="6">
        <v>5201024</v>
      </c>
      <c r="G31" s="29">
        <v>2443789</v>
      </c>
      <c r="H31" s="6">
        <v>865785</v>
      </c>
      <c r="I31" s="29">
        <v>3933545</v>
      </c>
    </row>
    <row r="32" spans="1:9" x14ac:dyDescent="0.25">
      <c r="A32" t="s">
        <v>40</v>
      </c>
      <c r="B32" s="6"/>
      <c r="C32" s="6"/>
      <c r="D32" s="6"/>
      <c r="E32" s="6"/>
      <c r="F32" s="6"/>
    </row>
    <row r="33" spans="1:10" x14ac:dyDescent="0.25">
      <c r="A33" t="s">
        <v>41</v>
      </c>
      <c r="B33" s="6"/>
      <c r="C33" s="6"/>
      <c r="D33" s="6"/>
      <c r="E33" s="6"/>
      <c r="F33" s="6"/>
    </row>
    <row r="34" spans="1:10" x14ac:dyDescent="0.25">
      <c r="A34" s="1"/>
      <c r="B34" s="7">
        <f>SUM(B30:B33)</f>
        <v>-16763051</v>
      </c>
      <c r="C34" s="7">
        <f t="shared" ref="C34" si="8">SUM(C30:C33)</f>
        <v>13970252</v>
      </c>
      <c r="D34" s="7">
        <f>SUM(D30:D33)</f>
        <v>15396645</v>
      </c>
      <c r="E34" s="7">
        <f t="shared" ref="E34:I34" si="9">SUM(E30:E33)</f>
        <v>27314106</v>
      </c>
      <c r="F34" s="7">
        <f t="shared" si="9"/>
        <v>92563225</v>
      </c>
      <c r="G34" s="7">
        <f t="shared" si="9"/>
        <v>-48805030</v>
      </c>
      <c r="H34" s="7">
        <f t="shared" si="9"/>
        <v>-62295084</v>
      </c>
      <c r="I34" s="7">
        <f t="shared" si="9"/>
        <v>-116316041</v>
      </c>
    </row>
    <row r="35" spans="1:10" x14ac:dyDescent="0.25">
      <c r="A35" s="19" t="s">
        <v>90</v>
      </c>
      <c r="B35" s="7">
        <f>B28-B34</f>
        <v>-56992011</v>
      </c>
      <c r="C35" s="7">
        <f>C28-C34</f>
        <v>-136909807</v>
      </c>
      <c r="D35" s="7">
        <f>D28-D34</f>
        <v>-197160509</v>
      </c>
      <c r="E35" s="7">
        <f>E28-E34</f>
        <v>-227952184</v>
      </c>
      <c r="F35" s="7">
        <f>F28-F34</f>
        <v>-362596151</v>
      </c>
      <c r="G35" s="7">
        <f t="shared" ref="G35:I35" si="10">G28-G34</f>
        <v>-81454564</v>
      </c>
      <c r="H35" s="7">
        <f t="shared" si="10"/>
        <v>-248149352</v>
      </c>
      <c r="I35" s="7">
        <f t="shared" si="10"/>
        <v>-379941302</v>
      </c>
    </row>
    <row r="36" spans="1:10" x14ac:dyDescent="0.25">
      <c r="A36" s="19" t="s">
        <v>91</v>
      </c>
      <c r="B36" s="6"/>
      <c r="C36" s="6"/>
      <c r="D36" s="6"/>
      <c r="E36" s="6"/>
      <c r="F36" s="6"/>
    </row>
    <row r="37" spans="1:10" x14ac:dyDescent="0.25">
      <c r="A37" t="s">
        <v>42</v>
      </c>
      <c r="B37" s="6"/>
      <c r="C37" s="6">
        <v>4113732</v>
      </c>
      <c r="D37" s="6">
        <v>699428</v>
      </c>
      <c r="E37" s="6">
        <v>2250654</v>
      </c>
      <c r="F37" s="6">
        <v>3642474</v>
      </c>
      <c r="G37" s="29">
        <v>845782</v>
      </c>
      <c r="H37" s="6">
        <v>1607082</v>
      </c>
      <c r="I37" s="29">
        <v>2338907</v>
      </c>
    </row>
    <row r="38" spans="1:10" x14ac:dyDescent="0.25">
      <c r="A38" t="s">
        <v>43</v>
      </c>
      <c r="B38" s="6">
        <v>-2058556</v>
      </c>
      <c r="C38" s="6">
        <v>-2316193</v>
      </c>
      <c r="D38" s="6">
        <v>217061</v>
      </c>
      <c r="E38" s="6">
        <v>421350</v>
      </c>
      <c r="F38" s="6">
        <v>847697</v>
      </c>
      <c r="G38" s="29">
        <v>9336</v>
      </c>
      <c r="H38" s="6">
        <v>59379</v>
      </c>
      <c r="I38" s="29">
        <v>64016</v>
      </c>
    </row>
    <row r="39" spans="1:10" x14ac:dyDescent="0.25">
      <c r="B39" s="7">
        <f>B37+B38</f>
        <v>-2058556</v>
      </c>
      <c r="C39" s="7">
        <f>C37+C38</f>
        <v>1797539</v>
      </c>
      <c r="D39" s="7">
        <f>D37+D38</f>
        <v>916489</v>
      </c>
      <c r="E39" s="7">
        <f>E37+E38</f>
        <v>2672004</v>
      </c>
      <c r="F39" s="7">
        <f>F37+F38</f>
        <v>4490171</v>
      </c>
      <c r="G39" s="7">
        <f t="shared" ref="G39:I39" si="11">G37+G38</f>
        <v>855118</v>
      </c>
      <c r="H39" s="7">
        <f t="shared" si="11"/>
        <v>1666461</v>
      </c>
      <c r="I39" s="7">
        <f t="shared" si="11"/>
        <v>2402923</v>
      </c>
    </row>
    <row r="40" spans="1:10" x14ac:dyDescent="0.25">
      <c r="A40" s="1" t="s">
        <v>92</v>
      </c>
      <c r="B40" s="7">
        <f>B35-B39</f>
        <v>-54933455</v>
      </c>
      <c r="C40" s="7">
        <f>C35-C39</f>
        <v>-138707346</v>
      </c>
      <c r="D40" s="7">
        <f>D35-D39</f>
        <v>-198076998</v>
      </c>
      <c r="E40" s="7">
        <f>E35-E39</f>
        <v>-230624188</v>
      </c>
      <c r="F40" s="7">
        <f>F35-F39</f>
        <v>-367086322</v>
      </c>
      <c r="G40" s="7">
        <f t="shared" ref="G40:J40" si="12">G35-G39</f>
        <v>-82309682</v>
      </c>
      <c r="H40" s="7">
        <f t="shared" si="12"/>
        <v>-249815813</v>
      </c>
      <c r="I40" s="7">
        <f t="shared" si="12"/>
        <v>-382344225</v>
      </c>
      <c r="J40" s="7">
        <f t="shared" si="12"/>
        <v>0</v>
      </c>
    </row>
    <row r="41" spans="1:10" x14ac:dyDescent="0.25">
      <c r="A41" s="22" t="s">
        <v>93</v>
      </c>
      <c r="B41" s="15">
        <f>B40/('1'!B39/10)</f>
        <v>-0.47266677897066794</v>
      </c>
      <c r="C41" s="15">
        <f>C40/('1'!C39/10)</f>
        <v>-1.1934868187953944</v>
      </c>
      <c r="D41" s="15">
        <f>D40/('1'!D39/10)</f>
        <v>-1.7043241979380221</v>
      </c>
      <c r="E41" s="15">
        <f>E40/('1'!E39/10)</f>
        <v>-1.9843716746868691</v>
      </c>
      <c r="F41" s="15">
        <f>F40/('1'!F39/10)</f>
        <v>-3.158539899300516</v>
      </c>
      <c r="G41" s="15">
        <f>G40/('1'!G39/10)</f>
        <v>-0.70822147030511673</v>
      </c>
      <c r="H41" s="15">
        <f>H40/('1'!H39/10)</f>
        <v>-2.1495031700927734</v>
      </c>
      <c r="I41" s="15">
        <f>I40/('1'!I39/10)</f>
        <v>-3.2898242662651809</v>
      </c>
    </row>
    <row r="42" spans="1:10" x14ac:dyDescent="0.25">
      <c r="A42" s="22" t="s">
        <v>94</v>
      </c>
      <c r="B42" s="7">
        <f>'1'!B39/10</f>
        <v>116220258</v>
      </c>
      <c r="C42" s="7">
        <f>'1'!C39/10</f>
        <v>116220258</v>
      </c>
      <c r="D42" s="7">
        <f>'1'!D39/10</f>
        <v>116220258</v>
      </c>
      <c r="E42" s="7">
        <f>'1'!E39/10</f>
        <v>116220258</v>
      </c>
      <c r="F42" s="7">
        <f>'1'!F39/10</f>
        <v>116220258</v>
      </c>
      <c r="G42" s="7">
        <f>'1'!G39/10</f>
        <v>116220258</v>
      </c>
      <c r="H42" s="7">
        <f>'1'!H39/10</f>
        <v>116220258</v>
      </c>
      <c r="I42" s="7">
        <f>'1'!I39/10</f>
        <v>116220258</v>
      </c>
      <c r="J42" s="7">
        <f>'1'!J39/10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xSplit="1" ySplit="5" topLeftCell="I36" activePane="bottomRight" state="frozen"/>
      <selection pane="topRight" activeCell="B1" sqref="B1"/>
      <selection pane="bottomLeft" activeCell="A5" sqref="A5"/>
      <selection pane="bottomRight" activeCell="I41" sqref="I41"/>
    </sheetView>
  </sheetViews>
  <sheetFormatPr defaultRowHeight="15" x14ac:dyDescent="0.25"/>
  <cols>
    <col min="1" max="1" width="53.140625" customWidth="1"/>
    <col min="2" max="2" width="15" bestFit="1" customWidth="1"/>
    <col min="3" max="3" width="15.28515625" bestFit="1" customWidth="1"/>
    <col min="4" max="4" width="16" bestFit="1" customWidth="1"/>
    <col min="5" max="5" width="15" bestFit="1" customWidth="1"/>
    <col min="6" max="6" width="14.28515625" bestFit="1" customWidth="1"/>
    <col min="7" max="7" width="15" bestFit="1" customWidth="1"/>
    <col min="8" max="8" width="14.5703125" customWidth="1"/>
    <col min="9" max="9" width="19.5703125" customWidth="1"/>
  </cols>
  <sheetData>
    <row r="1" spans="1:9" x14ac:dyDescent="0.25">
      <c r="A1" s="1" t="s">
        <v>0</v>
      </c>
    </row>
    <row r="2" spans="1:9" x14ac:dyDescent="0.25">
      <c r="A2" s="1" t="s">
        <v>118</v>
      </c>
    </row>
    <row r="3" spans="1:9" x14ac:dyDescent="0.25">
      <c r="A3" t="s">
        <v>110</v>
      </c>
    </row>
    <row r="4" spans="1:9" ht="18.75" x14ac:dyDescent="0.3">
      <c r="A4" s="25"/>
      <c r="B4" s="27" t="s">
        <v>112</v>
      </c>
      <c r="C4" s="27" t="s">
        <v>113</v>
      </c>
      <c r="D4" s="27" t="s">
        <v>111</v>
      </c>
      <c r="E4" s="27" t="s">
        <v>112</v>
      </c>
      <c r="F4" s="27" t="s">
        <v>113</v>
      </c>
      <c r="G4" s="27" t="s">
        <v>111</v>
      </c>
      <c r="H4" s="27" t="s">
        <v>112</v>
      </c>
      <c r="I4" s="27" t="s">
        <v>113</v>
      </c>
    </row>
    <row r="5" spans="1:9" ht="15.75" x14ac:dyDescent="0.25">
      <c r="B5" s="26">
        <v>42916</v>
      </c>
      <c r="C5" s="26">
        <v>43008</v>
      </c>
      <c r="D5" s="26">
        <v>43190</v>
      </c>
      <c r="E5" s="26">
        <v>43281</v>
      </c>
      <c r="F5" s="26">
        <v>43373</v>
      </c>
      <c r="G5" s="28">
        <v>43555</v>
      </c>
      <c r="H5" s="28">
        <v>43646</v>
      </c>
      <c r="I5" s="28">
        <v>43738</v>
      </c>
    </row>
    <row r="6" spans="1:9" ht="15.75" x14ac:dyDescent="0.25">
      <c r="A6" s="19" t="s">
        <v>76</v>
      </c>
      <c r="B6" s="17"/>
      <c r="C6" s="17"/>
      <c r="D6" s="17"/>
      <c r="E6" s="17"/>
      <c r="F6" s="17"/>
      <c r="G6" s="16"/>
    </row>
    <row r="7" spans="1:9" x14ac:dyDescent="0.25">
      <c r="A7" s="20" t="s">
        <v>77</v>
      </c>
      <c r="B7" s="6"/>
      <c r="C7" s="6"/>
      <c r="D7" s="6"/>
      <c r="E7" s="6"/>
      <c r="F7" s="6"/>
    </row>
    <row r="8" spans="1:9" x14ac:dyDescent="0.25">
      <c r="A8" t="s">
        <v>70</v>
      </c>
      <c r="B8" s="6">
        <v>385625191</v>
      </c>
      <c r="C8" s="6">
        <v>648386169</v>
      </c>
      <c r="D8" s="6">
        <v>103579306</v>
      </c>
      <c r="E8" s="6">
        <v>331335385</v>
      </c>
      <c r="F8" s="6">
        <v>548659520</v>
      </c>
      <c r="G8" s="29">
        <v>111649481</v>
      </c>
      <c r="H8" s="6">
        <v>229722549</v>
      </c>
      <c r="I8" s="29">
        <v>341063963</v>
      </c>
    </row>
    <row r="9" spans="1:9" x14ac:dyDescent="0.25">
      <c r="A9" t="s">
        <v>44</v>
      </c>
      <c r="B9" s="6">
        <v>-356842288</v>
      </c>
      <c r="C9" s="6">
        <v>-584262892</v>
      </c>
      <c r="D9" s="6">
        <v>-213991465</v>
      </c>
      <c r="E9" s="6">
        <v>-387202256</v>
      </c>
      <c r="F9" s="6">
        <v>-619452591</v>
      </c>
      <c r="G9" s="29">
        <v>-253202006</v>
      </c>
      <c r="H9" s="6">
        <v>-402161104</v>
      </c>
      <c r="I9" s="29">
        <v>-601421093</v>
      </c>
    </row>
    <row r="10" spans="1:9" x14ac:dyDescent="0.25">
      <c r="A10" t="s">
        <v>45</v>
      </c>
      <c r="B10" s="6"/>
      <c r="C10" s="6">
        <v>350260</v>
      </c>
      <c r="D10" s="6"/>
      <c r="E10" s="6">
        <v>60000</v>
      </c>
      <c r="F10" s="6">
        <v>261946</v>
      </c>
    </row>
    <row r="11" spans="1:9" x14ac:dyDescent="0.25">
      <c r="A11" t="s">
        <v>46</v>
      </c>
      <c r="B11" s="6"/>
      <c r="C11" s="6"/>
      <c r="D11" s="6"/>
      <c r="E11" s="6"/>
      <c r="F11" s="6"/>
    </row>
    <row r="12" spans="1:9" x14ac:dyDescent="0.25">
      <c r="A12" t="s">
        <v>47</v>
      </c>
      <c r="B12" s="6">
        <v>-60718334</v>
      </c>
      <c r="C12" s="6">
        <v>-92731534</v>
      </c>
      <c r="D12" s="6">
        <v>-29452466</v>
      </c>
      <c r="E12" s="6">
        <v>-68483808</v>
      </c>
      <c r="F12" s="6">
        <v>-106792960</v>
      </c>
      <c r="G12" s="29">
        <v>-31124735</v>
      </c>
      <c r="H12" s="6">
        <v>-64344785</v>
      </c>
      <c r="I12" s="29">
        <v>-96178858</v>
      </c>
    </row>
    <row r="13" spans="1:9" x14ac:dyDescent="0.25">
      <c r="A13" t="s">
        <v>48</v>
      </c>
      <c r="B13" s="6">
        <v>-35080956</v>
      </c>
      <c r="C13" s="6">
        <v>-49459737</v>
      </c>
      <c r="D13" s="6">
        <v>-2565621</v>
      </c>
      <c r="E13" s="6">
        <v>-10727520</v>
      </c>
      <c r="F13" s="6">
        <v>-13233484</v>
      </c>
      <c r="G13" s="29">
        <v>-2356362</v>
      </c>
      <c r="H13" s="6">
        <v>-2426577</v>
      </c>
      <c r="I13" s="29">
        <v>-2847012</v>
      </c>
    </row>
    <row r="14" spans="1:9" x14ac:dyDescent="0.25">
      <c r="A14" t="s">
        <v>49</v>
      </c>
      <c r="B14" s="6">
        <v>29864844</v>
      </c>
      <c r="C14" s="6">
        <v>49408171</v>
      </c>
      <c r="D14" s="6">
        <v>6349996</v>
      </c>
      <c r="E14" s="6">
        <v>30905968</v>
      </c>
      <c r="F14" s="6">
        <v>39547263</v>
      </c>
      <c r="G14" s="29">
        <v>27190525</v>
      </c>
      <c r="H14" s="6">
        <v>29372918</v>
      </c>
      <c r="I14" s="29">
        <v>36748450</v>
      </c>
    </row>
    <row r="15" spans="1:9" x14ac:dyDescent="0.25">
      <c r="A15" t="s">
        <v>50</v>
      </c>
      <c r="B15" s="6">
        <v>-57860499</v>
      </c>
      <c r="C15" s="6">
        <v>-76180227</v>
      </c>
      <c r="D15" s="6">
        <v>-30968921</v>
      </c>
      <c r="E15" s="6">
        <v>-56065946</v>
      </c>
      <c r="F15" s="6">
        <v>-83215567</v>
      </c>
      <c r="G15" s="29">
        <v>-47334602</v>
      </c>
      <c r="H15" s="6">
        <v>-61784315</v>
      </c>
      <c r="I15" s="29">
        <v>-84690115</v>
      </c>
    </row>
    <row r="16" spans="1:9" x14ac:dyDescent="0.25">
      <c r="A16" s="5"/>
      <c r="B16" s="7">
        <f t="shared" ref="B16:C16" si="0">SUM(B8:B15)</f>
        <v>-95012042</v>
      </c>
      <c r="C16" s="7">
        <f t="shared" si="0"/>
        <v>-104489790</v>
      </c>
      <c r="D16" s="7">
        <f>SUM(D8:D15)</f>
        <v>-167049171</v>
      </c>
      <c r="E16" s="7">
        <f t="shared" ref="E16:I16" si="1">SUM(E8:E15)</f>
        <v>-160178177</v>
      </c>
      <c r="F16" s="7">
        <f t="shared" si="1"/>
        <v>-234225873</v>
      </c>
      <c r="G16" s="7">
        <f t="shared" si="1"/>
        <v>-195177699</v>
      </c>
      <c r="H16" s="7">
        <f t="shared" si="1"/>
        <v>-271621314</v>
      </c>
      <c r="I16" s="7">
        <f t="shared" si="1"/>
        <v>-407324665</v>
      </c>
    </row>
    <row r="17" spans="1:9" x14ac:dyDescent="0.25">
      <c r="A17" s="21" t="s">
        <v>78</v>
      </c>
      <c r="B17" s="7"/>
      <c r="C17" s="7"/>
      <c r="D17" s="7"/>
      <c r="E17" s="7"/>
      <c r="F17" s="7"/>
    </row>
    <row r="18" spans="1:9" x14ac:dyDescent="0.25">
      <c r="A18" t="s">
        <v>51</v>
      </c>
      <c r="B18" s="6"/>
      <c r="C18" s="6"/>
      <c r="D18" s="6">
        <v>0</v>
      </c>
      <c r="E18" s="6">
        <v>0</v>
      </c>
      <c r="F18" s="6"/>
    </row>
    <row r="19" spans="1:9" x14ac:dyDescent="0.25">
      <c r="A19" t="s">
        <v>52</v>
      </c>
      <c r="B19" s="6">
        <v>-638940832</v>
      </c>
      <c r="C19" s="6">
        <v>-526890542</v>
      </c>
      <c r="D19" s="6">
        <v>151417418</v>
      </c>
      <c r="E19" s="6">
        <v>291803389</v>
      </c>
      <c r="F19" s="6">
        <v>377321378</v>
      </c>
      <c r="G19" s="29">
        <v>39518202</v>
      </c>
      <c r="H19" s="6">
        <v>-18322486</v>
      </c>
      <c r="I19" s="29">
        <v>12016215</v>
      </c>
    </row>
    <row r="20" spans="1:9" x14ac:dyDescent="0.25">
      <c r="A20" t="s">
        <v>53</v>
      </c>
      <c r="B20" s="6">
        <v>1118305</v>
      </c>
      <c r="C20" s="6">
        <v>-14203416</v>
      </c>
      <c r="D20" s="6">
        <v>17263326</v>
      </c>
      <c r="E20" s="6">
        <v>24748872</v>
      </c>
      <c r="F20" s="6">
        <v>37631060</v>
      </c>
      <c r="G20" s="29">
        <v>-15227325</v>
      </c>
      <c r="H20" s="6">
        <v>-28001384</v>
      </c>
      <c r="I20" s="29">
        <v>-44188873</v>
      </c>
    </row>
    <row r="21" spans="1:9" x14ac:dyDescent="0.25">
      <c r="A21" t="s">
        <v>54</v>
      </c>
      <c r="B21" s="6">
        <v>130853732</v>
      </c>
      <c r="C21" s="6">
        <v>-123034912</v>
      </c>
      <c r="D21" s="6">
        <v>204070762</v>
      </c>
      <c r="E21" s="6">
        <v>523908239</v>
      </c>
      <c r="F21" s="6">
        <v>587684854</v>
      </c>
      <c r="G21" s="29">
        <v>-871443918</v>
      </c>
      <c r="H21" s="6">
        <v>-995996232</v>
      </c>
      <c r="I21" s="29">
        <v>-894999322</v>
      </c>
    </row>
    <row r="22" spans="1:9" x14ac:dyDescent="0.25">
      <c r="A22" t="s">
        <v>55</v>
      </c>
      <c r="B22" s="6">
        <v>115272597</v>
      </c>
      <c r="C22" s="6">
        <v>80413421</v>
      </c>
      <c r="D22" s="6">
        <v>71639500</v>
      </c>
      <c r="E22" s="6">
        <v>31921135</v>
      </c>
      <c r="F22" s="6">
        <v>103197376</v>
      </c>
      <c r="G22" s="29">
        <v>30567515</v>
      </c>
      <c r="H22" s="6">
        <v>200847650</v>
      </c>
      <c r="I22" s="29">
        <v>271040175</v>
      </c>
    </row>
    <row r="23" spans="1:9" x14ac:dyDescent="0.25">
      <c r="A23" s="1"/>
      <c r="B23" s="7">
        <f t="shared" ref="B23:C23" si="2">SUM(B19:B22)</f>
        <v>-391696198</v>
      </c>
      <c r="C23" s="7">
        <f t="shared" si="2"/>
        <v>-583715449</v>
      </c>
      <c r="D23" s="7">
        <f>SUM(D19:D22)</f>
        <v>444391006</v>
      </c>
      <c r="E23" s="7">
        <f t="shared" ref="E23:I23" si="3">SUM(E19:E22)</f>
        <v>872381635</v>
      </c>
      <c r="F23" s="7">
        <f t="shared" si="3"/>
        <v>1105834668</v>
      </c>
      <c r="G23" s="7">
        <f t="shared" si="3"/>
        <v>-816585526</v>
      </c>
      <c r="H23" s="7">
        <f t="shared" si="3"/>
        <v>-841472452</v>
      </c>
      <c r="I23" s="7">
        <f t="shared" si="3"/>
        <v>-656131805</v>
      </c>
    </row>
    <row r="24" spans="1:9" x14ac:dyDescent="0.25">
      <c r="A24" s="1"/>
      <c r="B24" s="7">
        <f t="shared" ref="B24:C24" si="4">B16+B23</f>
        <v>-486708240</v>
      </c>
      <c r="C24" s="7">
        <f t="shared" si="4"/>
        <v>-688205239</v>
      </c>
      <c r="D24" s="7">
        <f>D16+D23</f>
        <v>277341835</v>
      </c>
      <c r="E24" s="7">
        <f t="shared" ref="E24:I24" si="5">E16+E23</f>
        <v>712203458</v>
      </c>
      <c r="F24" s="7">
        <f t="shared" si="5"/>
        <v>871608795</v>
      </c>
      <c r="G24" s="7">
        <f t="shared" si="5"/>
        <v>-1011763225</v>
      </c>
      <c r="H24" s="7">
        <f t="shared" si="5"/>
        <v>-1113093766</v>
      </c>
      <c r="I24" s="7">
        <f t="shared" si="5"/>
        <v>-1063456470</v>
      </c>
    </row>
    <row r="25" spans="1:9" x14ac:dyDescent="0.25">
      <c r="A25" s="19" t="s">
        <v>79</v>
      </c>
      <c r="B25" s="6"/>
      <c r="C25" s="6"/>
      <c r="D25" s="7"/>
      <c r="E25" s="6"/>
      <c r="F25" s="6"/>
    </row>
    <row r="26" spans="1:9" x14ac:dyDescent="0.25">
      <c r="A26" t="s">
        <v>56</v>
      </c>
      <c r="B26" s="6">
        <v>-2052388</v>
      </c>
      <c r="C26" s="6"/>
      <c r="D26" s="6">
        <v>-198490</v>
      </c>
      <c r="E26" s="6">
        <v>-223815</v>
      </c>
      <c r="F26" s="6">
        <v>-238615</v>
      </c>
      <c r="G26" s="29">
        <v>-87970</v>
      </c>
      <c r="H26" s="6">
        <v>-3191070</v>
      </c>
      <c r="I26" s="29">
        <v>-3191070</v>
      </c>
    </row>
    <row r="27" spans="1:9" x14ac:dyDescent="0.25">
      <c r="A27" t="s">
        <v>57</v>
      </c>
      <c r="B27" s="6">
        <v>80807560</v>
      </c>
      <c r="C27" s="6">
        <v>118558978</v>
      </c>
      <c r="D27" s="6"/>
      <c r="E27" s="6"/>
      <c r="F27" s="6"/>
      <c r="I27" s="29">
        <v>2927900</v>
      </c>
    </row>
    <row r="28" spans="1:9" x14ac:dyDescent="0.25">
      <c r="A28" t="s">
        <v>58</v>
      </c>
      <c r="B28" s="6">
        <v>-81319668</v>
      </c>
      <c r="C28" s="6">
        <v>-119521445</v>
      </c>
      <c r="D28" s="6"/>
      <c r="E28" s="6"/>
      <c r="F28" s="6"/>
    </row>
    <row r="29" spans="1:9" x14ac:dyDescent="0.25">
      <c r="A29" t="s">
        <v>59</v>
      </c>
      <c r="B29" s="6"/>
      <c r="C29" s="6">
        <v>12081425</v>
      </c>
      <c r="D29" s="6"/>
      <c r="E29" s="6"/>
      <c r="F29" s="6"/>
    </row>
    <row r="30" spans="1:9" x14ac:dyDescent="0.25">
      <c r="A30" t="s">
        <v>64</v>
      </c>
      <c r="B30" s="6"/>
      <c r="C30" s="6"/>
      <c r="D30" s="6">
        <v>-1778175</v>
      </c>
      <c r="E30" s="6">
        <v>-1615566</v>
      </c>
      <c r="F30" s="6">
        <v>-2243849</v>
      </c>
      <c r="G30" s="29">
        <v>-2516877</v>
      </c>
      <c r="H30" s="6">
        <v>-1848170</v>
      </c>
      <c r="I30" s="29">
        <v>-1600398</v>
      </c>
    </row>
    <row r="31" spans="1:9" x14ac:dyDescent="0.25">
      <c r="A31" s="8" t="s">
        <v>60</v>
      </c>
      <c r="B31" s="6"/>
      <c r="C31" s="6"/>
      <c r="D31" s="6"/>
      <c r="E31" s="6"/>
      <c r="F31" s="6"/>
      <c r="G31" s="29">
        <v>-218360</v>
      </c>
      <c r="H31">
        <v>-229227</v>
      </c>
      <c r="I31" s="29">
        <v>-229227</v>
      </c>
    </row>
    <row r="32" spans="1:9" x14ac:dyDescent="0.25">
      <c r="A32" s="1"/>
      <c r="B32" s="7">
        <f t="shared" ref="B32:C32" si="6">SUM(B26:B31)</f>
        <v>-2564496</v>
      </c>
      <c r="C32" s="7">
        <f t="shared" si="6"/>
        <v>11118958</v>
      </c>
      <c r="D32" s="7">
        <f>SUM(D26:D31)</f>
        <v>-1976665</v>
      </c>
      <c r="E32" s="7">
        <f>SUM(E26:E31)</f>
        <v>-1839381</v>
      </c>
      <c r="F32" s="7">
        <f>SUM(F26:F31)</f>
        <v>-2482464</v>
      </c>
      <c r="G32" s="7">
        <f t="shared" ref="G32:I32" si="7">SUM(G26:G31)</f>
        <v>-2823207</v>
      </c>
      <c r="H32" s="7">
        <f t="shared" si="7"/>
        <v>-5268467</v>
      </c>
      <c r="I32" s="7">
        <f t="shared" si="7"/>
        <v>-2092795</v>
      </c>
    </row>
    <row r="33" spans="1:9" x14ac:dyDescent="0.25">
      <c r="B33" s="6"/>
      <c r="C33" s="6"/>
      <c r="D33" s="6"/>
      <c r="E33" s="6"/>
      <c r="F33" s="6"/>
    </row>
    <row r="34" spans="1:9" x14ac:dyDescent="0.25">
      <c r="A34" s="19" t="s">
        <v>80</v>
      </c>
      <c r="B34" s="6"/>
      <c r="C34" s="6"/>
      <c r="D34" s="6"/>
      <c r="E34" s="6"/>
      <c r="F34" s="6"/>
    </row>
    <row r="35" spans="1:9" x14ac:dyDescent="0.25">
      <c r="A35" t="s">
        <v>61</v>
      </c>
      <c r="B35" s="6"/>
      <c r="C35" s="6"/>
      <c r="D35" s="6"/>
      <c r="E35" s="6">
        <v>0</v>
      </c>
      <c r="F35" s="6">
        <v>0</v>
      </c>
    </row>
    <row r="36" spans="1:9" x14ac:dyDescent="0.25">
      <c r="A36" s="11" t="s">
        <v>62</v>
      </c>
      <c r="B36" s="6">
        <v>413018638</v>
      </c>
      <c r="C36" s="6">
        <v>515845593</v>
      </c>
      <c r="D36" s="6">
        <v>-337358320</v>
      </c>
      <c r="E36" s="6">
        <v>-738285557</v>
      </c>
      <c r="F36" s="6">
        <v>-842858673</v>
      </c>
      <c r="G36" s="29">
        <v>7277554</v>
      </c>
      <c r="H36" s="6">
        <v>79003318</v>
      </c>
      <c r="I36" s="6">
        <v>6572949</v>
      </c>
    </row>
    <row r="37" spans="1:9" x14ac:dyDescent="0.25">
      <c r="A37" s="8" t="s">
        <v>63</v>
      </c>
      <c r="B37" s="6"/>
      <c r="C37" s="6"/>
      <c r="D37" s="6"/>
      <c r="E37" s="6"/>
      <c r="F37" s="6"/>
    </row>
    <row r="38" spans="1:9" x14ac:dyDescent="0.25">
      <c r="A38" s="1"/>
      <c r="B38" s="7">
        <f t="shared" ref="B38:C38" si="8">SUM(B36:B37)</f>
        <v>413018638</v>
      </c>
      <c r="C38" s="7">
        <f t="shared" si="8"/>
        <v>515845593</v>
      </c>
      <c r="D38" s="7">
        <f>SUM(D36:D37)</f>
        <v>-337358320</v>
      </c>
      <c r="E38" s="7">
        <f t="shared" ref="E38:I38" si="9">SUM(E36:E37)</f>
        <v>-738285557</v>
      </c>
      <c r="F38" s="7">
        <f t="shared" si="9"/>
        <v>-842858673</v>
      </c>
      <c r="G38" s="7">
        <f t="shared" si="9"/>
        <v>7277554</v>
      </c>
      <c r="H38" s="7">
        <f t="shared" si="9"/>
        <v>79003318</v>
      </c>
      <c r="I38" s="7">
        <f t="shared" si="9"/>
        <v>6572949</v>
      </c>
    </row>
    <row r="39" spans="1:9" x14ac:dyDescent="0.25">
      <c r="A39" s="19" t="s">
        <v>81</v>
      </c>
      <c r="B39" s="7">
        <f t="shared" ref="B39:C39" si="10">B24+B32+B38</f>
        <v>-76254098</v>
      </c>
      <c r="C39" s="7">
        <f t="shared" si="10"/>
        <v>-161240688</v>
      </c>
      <c r="D39" s="7">
        <f>D24+D32+D38</f>
        <v>-61993150</v>
      </c>
      <c r="E39" s="7">
        <f t="shared" ref="E39:I39" si="11">E24+E32+E38</f>
        <v>-27921480</v>
      </c>
      <c r="F39" s="7">
        <f t="shared" si="11"/>
        <v>26267658</v>
      </c>
      <c r="G39" s="7">
        <f t="shared" si="11"/>
        <v>-1007308878</v>
      </c>
      <c r="H39" s="7">
        <f t="shared" si="11"/>
        <v>-1039358915</v>
      </c>
      <c r="I39" s="7">
        <f t="shared" si="11"/>
        <v>-1058976316</v>
      </c>
    </row>
    <row r="40" spans="1:9" x14ac:dyDescent="0.25">
      <c r="A40" s="22" t="s">
        <v>82</v>
      </c>
      <c r="B40" s="6">
        <v>0</v>
      </c>
      <c r="C40" s="6"/>
      <c r="D40" s="6">
        <v>0</v>
      </c>
      <c r="E40" s="6">
        <v>0</v>
      </c>
      <c r="F40" s="6">
        <v>0</v>
      </c>
    </row>
    <row r="41" spans="1:9" x14ac:dyDescent="0.25">
      <c r="A41" s="22" t="s">
        <v>83</v>
      </c>
      <c r="B41" s="6">
        <v>480713216</v>
      </c>
      <c r="C41" s="6">
        <v>460713216</v>
      </c>
      <c r="D41" s="6">
        <v>1361458348</v>
      </c>
      <c r="E41" s="6">
        <v>1361458348</v>
      </c>
      <c r="F41" s="6">
        <v>1361458348</v>
      </c>
      <c r="G41" s="29">
        <v>1413911365</v>
      </c>
      <c r="H41" s="6">
        <v>1413911365</v>
      </c>
      <c r="I41" s="29">
        <v>1413911365</v>
      </c>
    </row>
    <row r="42" spans="1:9" x14ac:dyDescent="0.25">
      <c r="A42" s="19" t="s">
        <v>84</v>
      </c>
      <c r="B42" s="7">
        <f t="shared" ref="B42:C42" si="12">SUM(B39:B41)</f>
        <v>404459118</v>
      </c>
      <c r="C42" s="7">
        <f t="shared" si="12"/>
        <v>299472528</v>
      </c>
      <c r="D42" s="7">
        <f>SUM(D39:D41)</f>
        <v>1299465198</v>
      </c>
      <c r="E42" s="7">
        <f t="shared" ref="E42:I42" si="13">SUM(E39:E41)</f>
        <v>1333536868</v>
      </c>
      <c r="F42" s="7">
        <f t="shared" si="13"/>
        <v>1387726006</v>
      </c>
      <c r="G42" s="7">
        <f t="shared" si="13"/>
        <v>406602487</v>
      </c>
      <c r="H42" s="7">
        <f t="shared" si="13"/>
        <v>374552450</v>
      </c>
      <c r="I42" s="7">
        <f t="shared" si="13"/>
        <v>354935049</v>
      </c>
    </row>
    <row r="43" spans="1:9" x14ac:dyDescent="0.25">
      <c r="A43" s="22" t="s">
        <v>85</v>
      </c>
      <c r="B43" s="12">
        <v>-4.1900000000000004</v>
      </c>
      <c r="C43" s="12">
        <f>C24/('1'!B39/10)</f>
        <v>-5.9215600691576507</v>
      </c>
      <c r="D43" s="12">
        <f>D24/('1'!C39/10)</f>
        <v>2.3863467503229945</v>
      </c>
      <c r="E43" s="12">
        <f>E24/('1'!D39/10)</f>
        <v>6.1280491908734191</v>
      </c>
      <c r="F43" s="12">
        <f>F24/('1'!E39/10)</f>
        <v>7.499628808258195</v>
      </c>
      <c r="G43" s="12">
        <f>G24/('1'!F39/10)</f>
        <v>-8.7055668470465797</v>
      </c>
      <c r="H43" s="12">
        <f>H24/('1'!G39/10)</f>
        <v>-9.577450481997726</v>
      </c>
      <c r="I43" s="12">
        <f>I24/('1'!H39/10)</f>
        <v>-9.1503537188843627</v>
      </c>
    </row>
    <row r="44" spans="1:9" x14ac:dyDescent="0.25">
      <c r="A44" s="19" t="s">
        <v>86</v>
      </c>
      <c r="B44" s="7">
        <f>'1'!B39/10</f>
        <v>116220258</v>
      </c>
      <c r="C44" s="7">
        <f>'1'!C39/10</f>
        <v>116220258</v>
      </c>
      <c r="D44" s="7">
        <f>'1'!D39/10</f>
        <v>116220258</v>
      </c>
      <c r="E44" s="7">
        <f>'1'!E39/10</f>
        <v>116220258</v>
      </c>
      <c r="F44" s="7">
        <f>'1'!F39/10</f>
        <v>116220258</v>
      </c>
      <c r="G44" s="7">
        <f>'1'!G39/10</f>
        <v>116220258</v>
      </c>
      <c r="H44" s="7">
        <f>'1'!H39/10</f>
        <v>116220258</v>
      </c>
      <c r="I44" s="7">
        <f>'1'!I39/10</f>
        <v>116220258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34.5703125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0.28515625" bestFit="1" customWidth="1"/>
    <col min="6" max="6" width="10.5703125" bestFit="1" customWidth="1"/>
  </cols>
  <sheetData>
    <row r="1" spans="1:6" x14ac:dyDescent="0.25">
      <c r="A1" s="1" t="s">
        <v>0</v>
      </c>
    </row>
    <row r="2" spans="1:6" x14ac:dyDescent="0.25">
      <c r="A2" s="1" t="s">
        <v>65</v>
      </c>
    </row>
    <row r="3" spans="1:6" x14ac:dyDescent="0.25">
      <c r="A3" t="s">
        <v>110</v>
      </c>
    </row>
    <row r="4" spans="1:6" ht="18.75" x14ac:dyDescent="0.3">
      <c r="A4" s="25"/>
      <c r="B4" s="16" t="s">
        <v>111</v>
      </c>
      <c r="C4" s="16" t="s">
        <v>112</v>
      </c>
      <c r="D4" s="16" t="s">
        <v>113</v>
      </c>
      <c r="E4" s="16" t="s">
        <v>114</v>
      </c>
      <c r="F4" s="16" t="s">
        <v>115</v>
      </c>
    </row>
    <row r="5" spans="1:6" ht="15.75" x14ac:dyDescent="0.25">
      <c r="B5" s="26">
        <v>42916</v>
      </c>
      <c r="C5" s="26">
        <v>43008</v>
      </c>
      <c r="D5" s="26">
        <v>43190</v>
      </c>
      <c r="E5" s="26">
        <v>43281</v>
      </c>
      <c r="F5" s="26">
        <v>43373</v>
      </c>
    </row>
    <row r="6" spans="1:6" x14ac:dyDescent="0.25">
      <c r="A6" t="s">
        <v>71</v>
      </c>
      <c r="B6" s="13">
        <f>'2'!B7/'2'!B8</f>
        <v>3.8160409783423756E-2</v>
      </c>
      <c r="C6" s="13">
        <f>'2'!C7/'2'!C8</f>
        <v>8.1772758194385269E-3</v>
      </c>
      <c r="D6" s="13">
        <f>'2'!D7/'2'!D8</f>
        <v>-1.1247381904162868</v>
      </c>
      <c r="E6" s="13">
        <f>'2'!E7/'2'!E8</f>
        <v>-0.28921125358541278</v>
      </c>
      <c r="F6" s="13">
        <f>'2'!F7/'2'!F8</f>
        <v>-0.1910024275576884</v>
      </c>
    </row>
    <row r="7" spans="1:6" x14ac:dyDescent="0.25">
      <c r="A7" t="s">
        <v>66</v>
      </c>
      <c r="B7" s="13">
        <f>'2'!B28/'2'!B15</f>
        <v>-1.6454452705462912</v>
      </c>
      <c r="C7" s="13">
        <f>'2'!C28/'2'!C15</f>
        <v>-2.0167528065798939</v>
      </c>
      <c r="D7" s="13">
        <f>'2'!D28/'2'!D15</f>
        <v>1.5453464215792769</v>
      </c>
      <c r="E7" s="13">
        <f>'2'!E28/'2'!E15</f>
        <v>2.9229881540778573</v>
      </c>
      <c r="F7" s="13">
        <f>'2'!F28/'2'!F15</f>
        <v>3.9218945367321538</v>
      </c>
    </row>
    <row r="8" spans="1:6" x14ac:dyDescent="0.25">
      <c r="A8" t="s">
        <v>67</v>
      </c>
      <c r="B8" s="13">
        <f>'2'!B40/'2'!B15</f>
        <v>-1.2255429156105586</v>
      </c>
      <c r="C8" s="13">
        <f>'2'!C40/'2'!C15</f>
        <v>-2.2754143639022315</v>
      </c>
      <c r="D8" s="13">
        <f>'2'!D40/'2'!D15</f>
        <v>1.6840397938308882</v>
      </c>
      <c r="E8" s="13">
        <f>'2'!E40/'2'!E15</f>
        <v>3.3598396490212825</v>
      </c>
      <c r="F8" s="13">
        <f>'2'!F40/'2'!F15</f>
        <v>5.3314751726272824</v>
      </c>
    </row>
    <row r="9" spans="1:6" x14ac:dyDescent="0.25">
      <c r="A9" t="s">
        <v>72</v>
      </c>
      <c r="B9" s="13">
        <f>'2'!B40/'1'!B23</f>
        <v>-5.0173611478481804E-3</v>
      </c>
      <c r="C9" s="13">
        <f>'2'!C40/'1'!C23</f>
        <v>-1.2910954073150092E-2</v>
      </c>
      <c r="D9" s="13">
        <f>'2'!D40/'1'!D23</f>
        <v>-1.7046639606779317E-2</v>
      </c>
      <c r="E9" s="13">
        <f>'2'!E40/'1'!E23</f>
        <v>-2.0080808494945059E-2</v>
      </c>
      <c r="F9" s="13">
        <f>'2'!F40/'1'!F23</f>
        <v>-3.209875388155331E-2</v>
      </c>
    </row>
    <row r="10" spans="1:6" x14ac:dyDescent="0.25">
      <c r="A10" t="s">
        <v>73</v>
      </c>
      <c r="B10" s="13">
        <f>'2'!B40/'1'!B43</f>
        <v>-3.6286583108019362E-2</v>
      </c>
      <c r="C10" s="13">
        <f>'2'!C40/'1'!C43</f>
        <v>-9.6991091854003134E-2</v>
      </c>
      <c r="D10" s="13">
        <f>'2'!D40/'1'!D43</f>
        <v>-0.18584328888189972</v>
      </c>
      <c r="E10" s="13">
        <f>'2'!E40/'1'!E43</f>
        <v>-0.22319602303072472</v>
      </c>
      <c r="F10" s="13">
        <f>'2'!F40/'1'!F43</f>
        <v>-0.40932051725304658</v>
      </c>
    </row>
    <row r="11" spans="1:6" x14ac:dyDescent="0.25">
      <c r="A11" t="s">
        <v>68</v>
      </c>
    </row>
    <row r="12" spans="1:6" x14ac:dyDescent="0.25">
      <c r="A12" t="s">
        <v>74</v>
      </c>
    </row>
    <row r="13" spans="1:6" x14ac:dyDescent="0.25">
      <c r="A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2018-05-21T04:06:13Z</dcterms:created>
  <dcterms:modified xsi:type="dcterms:W3CDTF">2020-04-13T06:50:43Z</dcterms:modified>
</cp:coreProperties>
</file>